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codeName="ThisWorkbook"/>
  <bookViews>
    <workbookView xWindow="0" yWindow="0" windowWidth="11976" windowHeight="6756" activeTab="3"/>
  </bookViews>
  <sheets>
    <sheet name="old" sheetId="1" r:id="rId1"/>
    <sheet name="input" sheetId="3" r:id="rId2"/>
    <sheet name="new table" sheetId="4" r:id="rId3"/>
    <sheet name="final overview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5" l="1"/>
  <c r="G23" i="5"/>
  <c r="H23" i="5"/>
  <c r="I23" i="5"/>
  <c r="K23" i="5"/>
  <c r="L23" i="5"/>
  <c r="O23" i="5"/>
  <c r="R23" i="5"/>
  <c r="M23" i="5" s="1"/>
  <c r="N23" i="5" s="1"/>
  <c r="S23" i="5"/>
  <c r="T23" i="5"/>
  <c r="U23" i="5"/>
  <c r="Y23" i="5"/>
  <c r="Z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Q23" i="5"/>
  <c r="P23" i="5"/>
  <c r="AW23" i="5"/>
  <c r="AT23" i="5"/>
  <c r="AU23" i="5"/>
  <c r="AS22" i="5" l="1"/>
  <c r="F22" i="5"/>
  <c r="AD22" i="5"/>
  <c r="AF22" i="5"/>
  <c r="AN22" i="5"/>
  <c r="I22" i="5"/>
  <c r="AQ22" i="5"/>
  <c r="AG22" i="5"/>
  <c r="U22" i="5"/>
  <c r="AK22" i="5"/>
  <c r="AO22" i="5"/>
  <c r="H22" i="5"/>
  <c r="L22" i="5"/>
  <c r="K22" i="5"/>
  <c r="S22" i="5"/>
  <c r="AI22" i="5"/>
  <c r="AM22" i="5"/>
  <c r="Y22" i="5"/>
  <c r="T22" i="5"/>
  <c r="AJ22" i="5"/>
  <c r="O22" i="5"/>
  <c r="AL22" i="5"/>
  <c r="AR22" i="5"/>
  <c r="AH22" i="5"/>
  <c r="R22" i="5"/>
  <c r="AP22" i="5"/>
  <c r="G22" i="5"/>
  <c r="AE22" i="5"/>
  <c r="Z22" i="5"/>
  <c r="AY23" i="5"/>
  <c r="AV23" i="5" s="1"/>
  <c r="AX23" i="5"/>
  <c r="W23" i="5"/>
  <c r="V23" i="5"/>
  <c r="M22" i="5"/>
  <c r="N22" i="5" s="1"/>
  <c r="R14" i="5"/>
  <c r="S14" i="5"/>
  <c r="T14" i="5"/>
  <c r="U14" i="5"/>
  <c r="R15" i="5"/>
  <c r="S15" i="5"/>
  <c r="T15" i="5"/>
  <c r="U15" i="5"/>
  <c r="R16" i="5"/>
  <c r="S16" i="5"/>
  <c r="T16" i="5"/>
  <c r="U16" i="5"/>
  <c r="R17" i="5"/>
  <c r="S17" i="5"/>
  <c r="T17" i="5"/>
  <c r="U17" i="5"/>
  <c r="R19" i="5"/>
  <c r="S19" i="5"/>
  <c r="T19" i="5"/>
  <c r="U19" i="5"/>
  <c r="Y14" i="5"/>
  <c r="Z14" i="5"/>
  <c r="Y15" i="5"/>
  <c r="Z15" i="5"/>
  <c r="Y16" i="5"/>
  <c r="Z16" i="5"/>
  <c r="Y17" i="5"/>
  <c r="Z17" i="5"/>
  <c r="Y19" i="5"/>
  <c r="Z19" i="5"/>
  <c r="AD14" i="5"/>
  <c r="AE14" i="5"/>
  <c r="AD15" i="5"/>
  <c r="AE15" i="5"/>
  <c r="AD16" i="5"/>
  <c r="AE16" i="5"/>
  <c r="AD17" i="5"/>
  <c r="AE17" i="5"/>
  <c r="AD19" i="5"/>
  <c r="AE19" i="5"/>
  <c r="AF14" i="5"/>
  <c r="AG14" i="5"/>
  <c r="AH14" i="5"/>
  <c r="AI14" i="5"/>
  <c r="AJ14" i="5"/>
  <c r="AK14" i="5"/>
  <c r="AL14" i="5"/>
  <c r="AM14" i="5"/>
  <c r="AN14" i="5"/>
  <c r="AF15" i="5"/>
  <c r="AG15" i="5"/>
  <c r="AH15" i="5"/>
  <c r="AI15" i="5"/>
  <c r="AJ15" i="5"/>
  <c r="AK15" i="5"/>
  <c r="AL15" i="5"/>
  <c r="AM15" i="5"/>
  <c r="AN15" i="5"/>
  <c r="AF16" i="5"/>
  <c r="AG16" i="5"/>
  <c r="AH16" i="5"/>
  <c r="AI16" i="5"/>
  <c r="AJ16" i="5"/>
  <c r="AK16" i="5"/>
  <c r="AL16" i="5"/>
  <c r="AM16" i="5"/>
  <c r="AN16" i="5"/>
  <c r="AF17" i="5"/>
  <c r="AG17" i="5"/>
  <c r="AH17" i="5"/>
  <c r="AI17" i="5"/>
  <c r="AJ17" i="5"/>
  <c r="AK17" i="5"/>
  <c r="AL17" i="5"/>
  <c r="AM17" i="5"/>
  <c r="AN17" i="5"/>
  <c r="AF19" i="5"/>
  <c r="AG19" i="5"/>
  <c r="AH19" i="5"/>
  <c r="AI19" i="5"/>
  <c r="AJ19" i="5"/>
  <c r="AK19" i="5"/>
  <c r="AL19" i="5"/>
  <c r="AM19" i="5"/>
  <c r="AN19" i="5"/>
  <c r="AO14" i="5"/>
  <c r="AP14" i="5"/>
  <c r="AQ14" i="5"/>
  <c r="AR14" i="5"/>
  <c r="AS14" i="5"/>
  <c r="AO15" i="5"/>
  <c r="AP15" i="5"/>
  <c r="AQ15" i="5"/>
  <c r="AR15" i="5"/>
  <c r="AS15" i="5"/>
  <c r="AO16" i="5"/>
  <c r="AP16" i="5"/>
  <c r="AQ16" i="5"/>
  <c r="AR16" i="5"/>
  <c r="AS16" i="5"/>
  <c r="AO17" i="5"/>
  <c r="AP17" i="5"/>
  <c r="AQ17" i="5"/>
  <c r="AR17" i="5"/>
  <c r="AS17" i="5"/>
  <c r="AO19" i="5"/>
  <c r="AP19" i="5"/>
  <c r="AQ19" i="5"/>
  <c r="AR19" i="5"/>
  <c r="AS19" i="5"/>
  <c r="O14" i="5"/>
  <c r="O15" i="5"/>
  <c r="O16" i="5"/>
  <c r="M16" i="5" s="1"/>
  <c r="O17" i="5"/>
  <c r="M17" i="5" s="1"/>
  <c r="O19" i="5"/>
  <c r="M14" i="5"/>
  <c r="M15" i="5"/>
  <c r="N15" i="5" s="1"/>
  <c r="L14" i="5"/>
  <c r="L15" i="5"/>
  <c r="L16" i="5"/>
  <c r="L17" i="5"/>
  <c r="L19" i="5"/>
  <c r="K14" i="5"/>
  <c r="K15" i="5"/>
  <c r="K16" i="5"/>
  <c r="K17" i="5"/>
  <c r="K19" i="5"/>
  <c r="K5" i="5"/>
  <c r="K6" i="5"/>
  <c r="K7" i="5"/>
  <c r="K8" i="5"/>
  <c r="K9" i="5"/>
  <c r="K10" i="5"/>
  <c r="K11" i="5"/>
  <c r="K12" i="5"/>
  <c r="K13" i="5"/>
  <c r="K20" i="5"/>
  <c r="K21" i="5"/>
  <c r="G14" i="5"/>
  <c r="H14" i="5"/>
  <c r="I14" i="5"/>
  <c r="G15" i="5"/>
  <c r="H15" i="5"/>
  <c r="I15" i="5"/>
  <c r="G16" i="5"/>
  <c r="H16" i="5"/>
  <c r="I16" i="5"/>
  <c r="G17" i="5"/>
  <c r="H17" i="5"/>
  <c r="I17" i="5"/>
  <c r="G19" i="5"/>
  <c r="H19" i="5"/>
  <c r="I19" i="5"/>
  <c r="F14" i="5"/>
  <c r="F15" i="5"/>
  <c r="F16" i="5"/>
  <c r="F17" i="5"/>
  <c r="F19" i="5"/>
  <c r="Q22" i="5"/>
  <c r="AW22" i="5"/>
  <c r="P22" i="5"/>
  <c r="AU22" i="5"/>
  <c r="AT22" i="5"/>
  <c r="P15" i="5"/>
  <c r="AU16" i="5"/>
  <c r="AW15" i="5"/>
  <c r="P14" i="5"/>
  <c r="P16" i="5"/>
  <c r="AT17" i="5"/>
  <c r="AW16" i="5"/>
  <c r="AT16" i="5"/>
  <c r="AW17" i="5"/>
  <c r="Q19" i="5"/>
  <c r="Q15" i="5"/>
  <c r="Q16" i="5"/>
  <c r="Q17" i="5"/>
  <c r="AT19" i="5"/>
  <c r="P19" i="5"/>
  <c r="AW14" i="5"/>
  <c r="AU15" i="5"/>
  <c r="AT15" i="5"/>
  <c r="AT14" i="5"/>
  <c r="P17" i="5"/>
  <c r="AU14" i="5"/>
  <c r="Q14" i="5"/>
  <c r="AU17" i="5"/>
  <c r="AU19" i="5"/>
  <c r="AW19" i="5"/>
  <c r="AY22" i="5" l="1"/>
  <c r="AV22" i="5" s="1"/>
  <c r="W22" i="5"/>
  <c r="AX22" i="5"/>
  <c r="V22" i="5"/>
  <c r="N14" i="5"/>
  <c r="N17" i="5"/>
  <c r="W15" i="5"/>
  <c r="W14" i="5"/>
  <c r="V15" i="5"/>
  <c r="AY14" i="5"/>
  <c r="AV14" i="5" s="1"/>
  <c r="V14" i="5"/>
  <c r="AY15" i="5"/>
  <c r="AV15" i="5" s="1"/>
  <c r="W17" i="5"/>
  <c r="V17" i="5"/>
  <c r="AY17" i="5"/>
  <c r="AV17" i="5" s="1"/>
  <c r="W16" i="5"/>
  <c r="N16" i="5"/>
  <c r="AY16" i="5"/>
  <c r="AV16" i="5" s="1"/>
  <c r="V16" i="5"/>
  <c r="AY19" i="5"/>
  <c r="AV19" i="5" s="1"/>
  <c r="W19" i="5"/>
  <c r="V19" i="5"/>
  <c r="M19" i="5"/>
  <c r="N19" i="5" s="1"/>
  <c r="F18" i="5"/>
  <c r="AD18" i="5"/>
  <c r="AF18" i="5"/>
  <c r="AQ18" i="5"/>
  <c r="AG18" i="5"/>
  <c r="U18" i="5"/>
  <c r="AK18" i="5"/>
  <c r="AO18" i="5"/>
  <c r="H18" i="5"/>
  <c r="L18" i="5"/>
  <c r="K18" i="5"/>
  <c r="S18" i="5"/>
  <c r="AI18" i="5"/>
  <c r="AM18" i="5"/>
  <c r="AS18" i="5"/>
  <c r="Y18" i="5"/>
  <c r="T18" i="5"/>
  <c r="AJ18" i="5"/>
  <c r="AN18" i="5"/>
  <c r="I18" i="5"/>
  <c r="O18" i="5"/>
  <c r="AL18" i="5"/>
  <c r="AR18" i="5"/>
  <c r="AH18" i="5"/>
  <c r="R18" i="5"/>
  <c r="AP18" i="5"/>
  <c r="G18" i="5"/>
  <c r="AE18" i="5"/>
  <c r="Z18" i="5"/>
  <c r="AX15" i="5"/>
  <c r="AX16" i="5"/>
  <c r="AX17" i="5"/>
  <c r="AX19" i="5"/>
  <c r="AX14" i="5"/>
  <c r="AU18" i="5"/>
  <c r="P18" i="5"/>
  <c r="AT18" i="5"/>
  <c r="Q18" i="5"/>
  <c r="AW18" i="5"/>
  <c r="M18" i="5" l="1"/>
  <c r="N18" i="5" s="1"/>
  <c r="AX18" i="5"/>
  <c r="W18" i="5"/>
  <c r="AY18" i="5"/>
  <c r="AV18" i="5" s="1"/>
  <c r="V18" i="5"/>
  <c r="GA10" i="4"/>
  <c r="FZ5" i="4"/>
  <c r="FZ13" i="4"/>
  <c r="GB4" i="4"/>
  <c r="GB6" i="4"/>
  <c r="FZ4" i="4"/>
  <c r="GB11" i="4"/>
  <c r="GB7" i="4"/>
  <c r="GB8" i="4"/>
  <c r="GB13" i="4"/>
  <c r="GA3" i="4"/>
  <c r="GB2" i="4"/>
  <c r="GA2" i="4"/>
  <c r="GA11" i="4"/>
  <c r="FZ9" i="4"/>
  <c r="FZ6" i="4"/>
  <c r="GA5" i="4"/>
  <c r="GA8" i="4"/>
  <c r="GB12" i="4"/>
  <c r="FZ7" i="4"/>
  <c r="GA9" i="4"/>
  <c r="FZ8" i="4"/>
  <c r="GB10" i="4"/>
  <c r="FZ3" i="4"/>
  <c r="GA7" i="4"/>
  <c r="GA4" i="4"/>
  <c r="GA6" i="4"/>
  <c r="GA13" i="4"/>
  <c r="FZ12" i="4"/>
  <c r="GB5" i="4"/>
  <c r="FZ11" i="4"/>
  <c r="GA12" i="4"/>
  <c r="GB9" i="4"/>
  <c r="GB3" i="4"/>
  <c r="FZ10" i="4"/>
  <c r="FZ2" i="4"/>
  <c r="AO5" i="5" l="1"/>
  <c r="AP5" i="5"/>
  <c r="AQ5" i="5"/>
  <c r="AR5" i="5"/>
  <c r="AS5" i="5"/>
  <c r="AO6" i="5"/>
  <c r="AP6" i="5"/>
  <c r="AQ6" i="5"/>
  <c r="AR6" i="5"/>
  <c r="AS6" i="5"/>
  <c r="AO7" i="5"/>
  <c r="AP7" i="5"/>
  <c r="AQ7" i="5"/>
  <c r="AR7" i="5"/>
  <c r="AS7" i="5"/>
  <c r="AO8" i="5"/>
  <c r="AP8" i="5"/>
  <c r="AQ8" i="5"/>
  <c r="AR8" i="5"/>
  <c r="AS8" i="5"/>
  <c r="AO9" i="5"/>
  <c r="AP9" i="5"/>
  <c r="AQ9" i="5"/>
  <c r="AR9" i="5"/>
  <c r="AS9" i="5"/>
  <c r="AO10" i="5"/>
  <c r="AP10" i="5"/>
  <c r="AQ10" i="5"/>
  <c r="AR10" i="5"/>
  <c r="AS10" i="5"/>
  <c r="AO11" i="5"/>
  <c r="AP11" i="5"/>
  <c r="AQ11" i="5"/>
  <c r="AR11" i="5"/>
  <c r="AS11" i="5"/>
  <c r="AO12" i="5"/>
  <c r="AP12" i="5"/>
  <c r="AQ12" i="5"/>
  <c r="AR12" i="5"/>
  <c r="AS12" i="5"/>
  <c r="AO13" i="5"/>
  <c r="AP13" i="5"/>
  <c r="AQ13" i="5"/>
  <c r="AR13" i="5"/>
  <c r="AS13" i="5"/>
  <c r="AO20" i="5"/>
  <c r="AP20" i="5"/>
  <c r="AQ20" i="5"/>
  <c r="AR20" i="5"/>
  <c r="AS20" i="5"/>
  <c r="AO21" i="5"/>
  <c r="AP21" i="5"/>
  <c r="AQ21" i="5"/>
  <c r="AR21" i="5"/>
  <c r="AS21" i="5"/>
  <c r="AD5" i="5"/>
  <c r="AE5" i="5"/>
  <c r="AF5" i="5"/>
  <c r="AG5" i="5"/>
  <c r="AH5" i="5"/>
  <c r="AI5" i="5"/>
  <c r="AJ5" i="5"/>
  <c r="AK5" i="5"/>
  <c r="AL5" i="5"/>
  <c r="AM5" i="5"/>
  <c r="AN5" i="5"/>
  <c r="AD6" i="5"/>
  <c r="AE6" i="5"/>
  <c r="AF6" i="5"/>
  <c r="AG6" i="5"/>
  <c r="AH6" i="5"/>
  <c r="AI6" i="5"/>
  <c r="AJ6" i="5"/>
  <c r="AK6" i="5"/>
  <c r="AL6" i="5"/>
  <c r="AM6" i="5"/>
  <c r="AN6" i="5"/>
  <c r="AD7" i="5"/>
  <c r="AE7" i="5"/>
  <c r="AF7" i="5"/>
  <c r="AG7" i="5"/>
  <c r="AH7" i="5"/>
  <c r="AI7" i="5"/>
  <c r="AJ7" i="5"/>
  <c r="AK7" i="5"/>
  <c r="AL7" i="5"/>
  <c r="AM7" i="5"/>
  <c r="AN7" i="5"/>
  <c r="AD8" i="5"/>
  <c r="AE8" i="5"/>
  <c r="AF8" i="5"/>
  <c r="AG8" i="5"/>
  <c r="AH8" i="5"/>
  <c r="AI8" i="5"/>
  <c r="AJ8" i="5"/>
  <c r="AK8" i="5"/>
  <c r="AL8" i="5"/>
  <c r="AM8" i="5"/>
  <c r="AN8" i="5"/>
  <c r="AD9" i="5"/>
  <c r="AE9" i="5"/>
  <c r="AF9" i="5"/>
  <c r="AG9" i="5"/>
  <c r="AH9" i="5"/>
  <c r="AI9" i="5"/>
  <c r="AJ9" i="5"/>
  <c r="AK9" i="5"/>
  <c r="AL9" i="5"/>
  <c r="AM9" i="5"/>
  <c r="AN9" i="5"/>
  <c r="AD10" i="5"/>
  <c r="AE10" i="5"/>
  <c r="AF10" i="5"/>
  <c r="AG10" i="5"/>
  <c r="AH10" i="5"/>
  <c r="AI10" i="5"/>
  <c r="AJ10" i="5"/>
  <c r="AK10" i="5"/>
  <c r="AL10" i="5"/>
  <c r="AM10" i="5"/>
  <c r="AN10" i="5"/>
  <c r="AD11" i="5"/>
  <c r="AE11" i="5"/>
  <c r="AF11" i="5"/>
  <c r="AG11" i="5"/>
  <c r="AH11" i="5"/>
  <c r="AI11" i="5"/>
  <c r="AJ11" i="5"/>
  <c r="AK11" i="5"/>
  <c r="AL11" i="5"/>
  <c r="AM11" i="5"/>
  <c r="AN11" i="5"/>
  <c r="AD12" i="5"/>
  <c r="AE12" i="5"/>
  <c r="AF12" i="5"/>
  <c r="AG12" i="5"/>
  <c r="AH12" i="5"/>
  <c r="AI12" i="5"/>
  <c r="AJ12" i="5"/>
  <c r="AK12" i="5"/>
  <c r="AL12" i="5"/>
  <c r="AM12" i="5"/>
  <c r="AN12" i="5"/>
  <c r="AD13" i="5"/>
  <c r="AE13" i="5"/>
  <c r="AF13" i="5"/>
  <c r="AG13" i="5"/>
  <c r="AH13" i="5"/>
  <c r="AI13" i="5"/>
  <c r="AJ13" i="5"/>
  <c r="AK13" i="5"/>
  <c r="AL13" i="5"/>
  <c r="AM13" i="5"/>
  <c r="AN13" i="5"/>
  <c r="AD20" i="5"/>
  <c r="AE20" i="5"/>
  <c r="AF20" i="5"/>
  <c r="AG20" i="5"/>
  <c r="AH20" i="5"/>
  <c r="AI20" i="5"/>
  <c r="AJ20" i="5"/>
  <c r="AK20" i="5"/>
  <c r="AL20" i="5"/>
  <c r="AM20" i="5"/>
  <c r="AN20" i="5"/>
  <c r="AD21" i="5"/>
  <c r="AE21" i="5"/>
  <c r="AF21" i="5"/>
  <c r="AG21" i="5"/>
  <c r="AH21" i="5"/>
  <c r="AI21" i="5"/>
  <c r="AJ21" i="5"/>
  <c r="AK21" i="5"/>
  <c r="AL21" i="5"/>
  <c r="AM21" i="5"/>
  <c r="AN21" i="5"/>
  <c r="Y5" i="5"/>
  <c r="Z5" i="5"/>
  <c r="Y6" i="5"/>
  <c r="Z6" i="5"/>
  <c r="Y7" i="5"/>
  <c r="Z7" i="5"/>
  <c r="Y8" i="5"/>
  <c r="Z8" i="5"/>
  <c r="Y9" i="5"/>
  <c r="Z9" i="5"/>
  <c r="Y10" i="5"/>
  <c r="Z10" i="5"/>
  <c r="Y11" i="5"/>
  <c r="Z11" i="5"/>
  <c r="Y12" i="5"/>
  <c r="Z12" i="5"/>
  <c r="Y13" i="5"/>
  <c r="Z13" i="5"/>
  <c r="Y20" i="5"/>
  <c r="Z20" i="5"/>
  <c r="Y21" i="5"/>
  <c r="Z21" i="5"/>
  <c r="R5" i="5"/>
  <c r="S5" i="5"/>
  <c r="T5" i="5"/>
  <c r="U5" i="5"/>
  <c r="R6" i="5"/>
  <c r="S6" i="5"/>
  <c r="T6" i="5"/>
  <c r="U6" i="5"/>
  <c r="R7" i="5"/>
  <c r="S7" i="5"/>
  <c r="T7" i="5"/>
  <c r="U7" i="5"/>
  <c r="R8" i="5"/>
  <c r="S8" i="5"/>
  <c r="T8" i="5"/>
  <c r="U8" i="5"/>
  <c r="R9" i="5"/>
  <c r="S9" i="5"/>
  <c r="T9" i="5"/>
  <c r="U9" i="5"/>
  <c r="R10" i="5"/>
  <c r="S10" i="5"/>
  <c r="T10" i="5"/>
  <c r="U10" i="5"/>
  <c r="R11" i="5"/>
  <c r="S11" i="5"/>
  <c r="T11" i="5"/>
  <c r="U11" i="5"/>
  <c r="R12" i="5"/>
  <c r="S12" i="5"/>
  <c r="T12" i="5"/>
  <c r="U12" i="5"/>
  <c r="R13" i="5"/>
  <c r="S13" i="5"/>
  <c r="T13" i="5"/>
  <c r="U13" i="5"/>
  <c r="R20" i="5"/>
  <c r="S20" i="5"/>
  <c r="T20" i="5"/>
  <c r="U20" i="5"/>
  <c r="R21" i="5"/>
  <c r="S21" i="5"/>
  <c r="T21" i="5"/>
  <c r="U21" i="5"/>
  <c r="M20" i="5"/>
  <c r="O5" i="5"/>
  <c r="O6" i="5"/>
  <c r="O7" i="5"/>
  <c r="O8" i="5"/>
  <c r="M8" i="5" s="1"/>
  <c r="O9" i="5"/>
  <c r="O10" i="5"/>
  <c r="O11" i="5"/>
  <c r="O12" i="5"/>
  <c r="M12" i="5" s="1"/>
  <c r="O13" i="5"/>
  <c r="O20" i="5"/>
  <c r="O21" i="5"/>
  <c r="M6" i="5"/>
  <c r="L5" i="5"/>
  <c r="L6" i="5"/>
  <c r="L7" i="5"/>
  <c r="L8" i="5"/>
  <c r="L9" i="5"/>
  <c r="L10" i="5"/>
  <c r="L11" i="5"/>
  <c r="L12" i="5"/>
  <c r="L13" i="5"/>
  <c r="L20" i="5"/>
  <c r="L21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20" i="5"/>
  <c r="G20" i="5"/>
  <c r="H20" i="5"/>
  <c r="I20" i="5"/>
  <c r="F21" i="5"/>
  <c r="G21" i="5"/>
  <c r="H21" i="5"/>
  <c r="I21" i="5"/>
  <c r="M10" i="5" l="1"/>
  <c r="M13" i="5"/>
  <c r="M5" i="5"/>
  <c r="N5" i="5" s="1"/>
  <c r="M9" i="5"/>
  <c r="N9" i="5" s="1"/>
  <c r="M11" i="5"/>
  <c r="M7" i="5"/>
  <c r="M21" i="5"/>
  <c r="N21" i="5" s="1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Z4" i="5"/>
  <c r="Y4" i="5"/>
  <c r="U4" i="5"/>
  <c r="T4" i="5"/>
  <c r="S4" i="5"/>
  <c r="R4" i="5"/>
  <c r="O4" i="5"/>
  <c r="L4" i="5"/>
  <c r="K4" i="5"/>
  <c r="N20" i="5"/>
  <c r="N13" i="5"/>
  <c r="N12" i="5"/>
  <c r="N11" i="5"/>
  <c r="N10" i="5"/>
  <c r="N8" i="5"/>
  <c r="N7" i="5"/>
  <c r="N6" i="5"/>
  <c r="GC3" i="4"/>
  <c r="FW3" i="4"/>
  <c r="FV3" i="4"/>
  <c r="FU3" i="4"/>
  <c r="FB3" i="4"/>
  <c r="G5" i="5" s="1"/>
  <c r="FA3" i="4"/>
  <c r="H5" i="5" s="1"/>
  <c r="EZ3" i="4"/>
  <c r="I5" i="5" s="1"/>
  <c r="EY3" i="4"/>
  <c r="F5" i="5" s="1"/>
  <c r="FB2" i="4"/>
  <c r="G4" i="5" s="1"/>
  <c r="FA2" i="4"/>
  <c r="H4" i="5" s="1"/>
  <c r="EZ2" i="4"/>
  <c r="I4" i="5" s="1"/>
  <c r="EY2" i="4"/>
  <c r="F4" i="5" s="1"/>
  <c r="AT21" i="5"/>
  <c r="AU9" i="5"/>
  <c r="AT9" i="5"/>
  <c r="AU6" i="5"/>
  <c r="P4" i="5"/>
  <c r="P9" i="5"/>
  <c r="AT6" i="5"/>
  <c r="AU20" i="5"/>
  <c r="AW13" i="5"/>
  <c r="AU13" i="5"/>
  <c r="AT8" i="5"/>
  <c r="AU11" i="5"/>
  <c r="AW20" i="5"/>
  <c r="Q21" i="5"/>
  <c r="AW6" i="5"/>
  <c r="P20" i="5"/>
  <c r="Q9" i="5"/>
  <c r="P7" i="5"/>
  <c r="Q10" i="5"/>
  <c r="AT20" i="5"/>
  <c r="AT4" i="5"/>
  <c r="AT5" i="5"/>
  <c r="AU12" i="5"/>
  <c r="AU4" i="5"/>
  <c r="AW9" i="5"/>
  <c r="P8" i="5"/>
  <c r="P11" i="5"/>
  <c r="Q12" i="5"/>
  <c r="AU7" i="5"/>
  <c r="AW10" i="5"/>
  <c r="AW4" i="5"/>
  <c r="Q7" i="5"/>
  <c r="Q8" i="5"/>
  <c r="AW21" i="5"/>
  <c r="AT13" i="5"/>
  <c r="P12" i="5"/>
  <c r="AU8" i="5"/>
  <c r="Q6" i="5"/>
  <c r="AT7" i="5"/>
  <c r="P13" i="5"/>
  <c r="P5" i="5"/>
  <c r="AW7" i="5"/>
  <c r="Q11" i="5"/>
  <c r="AW11" i="5"/>
  <c r="P6" i="5"/>
  <c r="Q13" i="5"/>
  <c r="AW5" i="5"/>
  <c r="AU5" i="5"/>
  <c r="AU10" i="5"/>
  <c r="AW12" i="5"/>
  <c r="AW8" i="5"/>
  <c r="AT11" i="5"/>
  <c r="AT12" i="5"/>
  <c r="Q5" i="5"/>
  <c r="P21" i="5"/>
  <c r="Q4" i="5"/>
  <c r="P10" i="5"/>
  <c r="AU21" i="5"/>
  <c r="AT10" i="5"/>
  <c r="Q20" i="5"/>
  <c r="AX4" i="5" l="1"/>
  <c r="AX5" i="5"/>
  <c r="AX9" i="5"/>
  <c r="AX7" i="5"/>
  <c r="AX11" i="5"/>
  <c r="AX21" i="5"/>
  <c r="AX13" i="5"/>
  <c r="AX8" i="5"/>
  <c r="AX12" i="5"/>
  <c r="AX6" i="5"/>
  <c r="AX10" i="5"/>
  <c r="AX20" i="5"/>
  <c r="V4" i="5"/>
  <c r="M4" i="5"/>
  <c r="N4" i="5" s="1"/>
  <c r="W6" i="5"/>
  <c r="AY7" i="5"/>
  <c r="AV7" i="5" s="1"/>
  <c r="W10" i="5"/>
  <c r="AY11" i="5"/>
  <c r="AV11" i="5" s="1"/>
  <c r="V21" i="5"/>
  <c r="V6" i="5"/>
  <c r="V10" i="5"/>
  <c r="W13" i="5"/>
  <c r="AY20" i="5"/>
  <c r="AV20" i="5" s="1"/>
  <c r="W4" i="5"/>
  <c r="V5" i="5"/>
  <c r="AY5" i="5"/>
  <c r="AV5" i="5" s="1"/>
  <c r="W8" i="5"/>
  <c r="V9" i="5"/>
  <c r="AY9" i="5"/>
  <c r="AV9" i="5" s="1"/>
  <c r="W12" i="5"/>
  <c r="V13" i="5"/>
  <c r="AY13" i="5"/>
  <c r="AV13" i="5" s="1"/>
  <c r="V7" i="5"/>
  <c r="V11" i="5"/>
  <c r="W20" i="5"/>
  <c r="AY21" i="5"/>
  <c r="AV21" i="5" s="1"/>
  <c r="W5" i="5"/>
  <c r="AY6" i="5"/>
  <c r="AV6" i="5" s="1"/>
  <c r="W9" i="5"/>
  <c r="AY10" i="5"/>
  <c r="AV10" i="5" s="1"/>
  <c r="V20" i="5"/>
  <c r="AY4" i="5"/>
  <c r="AV4" i="5" s="1"/>
  <c r="W7" i="5"/>
  <c r="V8" i="5"/>
  <c r="AY8" i="5"/>
  <c r="AV8" i="5" s="1"/>
  <c r="W11" i="5"/>
  <c r="V12" i="5"/>
  <c r="AY12" i="5"/>
  <c r="AV12" i="5" s="1"/>
  <c r="W21" i="5"/>
  <c r="FW23" i="1"/>
  <c r="FV23" i="1"/>
  <c r="FU23" i="1"/>
  <c r="FX23" i="1"/>
  <c r="EY22" i="1"/>
  <c r="EZ22" i="1"/>
  <c r="FA22" i="1"/>
  <c r="FB22" i="1"/>
  <c r="FB23" i="1"/>
  <c r="FA23" i="1"/>
  <c r="EZ23" i="1"/>
  <c r="EY23" i="1"/>
  <c r="M9" i="1" l="1"/>
  <c r="N9" i="1" s="1"/>
  <c r="AW7" i="1"/>
  <c r="AW9" i="1"/>
  <c r="P9" i="1"/>
  <c r="AT6" i="1"/>
  <c r="AT8" i="1"/>
  <c r="AW8" i="1"/>
  <c r="Q9" i="1"/>
  <c r="AU6" i="1"/>
  <c r="AT7" i="1"/>
  <c r="AU9" i="1"/>
  <c r="AU7" i="1"/>
  <c r="AT9" i="1"/>
  <c r="AW6" i="1"/>
  <c r="AU8" i="1"/>
  <c r="AY9" i="1" l="1"/>
  <c r="AV9" i="1" s="1"/>
  <c r="AY8" i="1"/>
  <c r="AV8" i="1" s="1"/>
  <c r="AY6" i="1"/>
  <c r="AV6" i="1" s="1"/>
  <c r="V9" i="1"/>
  <c r="AY7" i="1"/>
  <c r="AV7" i="1" s="1"/>
  <c r="W9" i="1"/>
  <c r="M6" i="1"/>
  <c r="N6" i="1" s="1"/>
  <c r="M7" i="1"/>
  <c r="N7" i="1" s="1"/>
  <c r="M8" i="1"/>
  <c r="N8" i="1" s="1"/>
  <c r="M10" i="1"/>
  <c r="N10" i="1" s="1"/>
  <c r="P6" i="1"/>
  <c r="Q6" i="1"/>
  <c r="P8" i="1"/>
  <c r="Q7" i="1"/>
  <c r="Q8" i="1"/>
  <c r="P7" i="1"/>
  <c r="W7" i="1" l="1"/>
  <c r="V7" i="1"/>
  <c r="W8" i="1"/>
  <c r="W6" i="1"/>
  <c r="V8" i="1"/>
  <c r="V6" i="1"/>
  <c r="N5" i="1"/>
  <c r="N11" i="1"/>
  <c r="N12" i="1"/>
  <c r="N13" i="1"/>
  <c r="N14" i="1"/>
  <c r="N15" i="1"/>
  <c r="N4" i="1"/>
  <c r="M5" i="1"/>
  <c r="M11" i="1"/>
  <c r="M12" i="1"/>
  <c r="M13" i="1"/>
  <c r="M14" i="1"/>
  <c r="M15" i="1"/>
  <c r="M4" i="1"/>
  <c r="P10" i="1"/>
  <c r="Q10" i="1"/>
  <c r="AT10" i="1"/>
  <c r="AW10" i="1"/>
  <c r="AU10" i="1"/>
  <c r="W10" i="1" l="1"/>
  <c r="AY10" i="1"/>
  <c r="AV10" i="1" s="1"/>
  <c r="V10" i="1"/>
  <c r="AU12" i="1"/>
  <c r="Q4" i="1"/>
  <c r="AT13" i="1"/>
  <c r="P5" i="1"/>
  <c r="AT15" i="1"/>
  <c r="AW13" i="1"/>
  <c r="AT4" i="1"/>
  <c r="AW12" i="1"/>
  <c r="AT12" i="1"/>
  <c r="Q11" i="1"/>
  <c r="AW15" i="1"/>
  <c r="AU5" i="1"/>
  <c r="AU4" i="1"/>
  <c r="Q13" i="1"/>
  <c r="AU11" i="1"/>
  <c r="AT5" i="1"/>
  <c r="AW14" i="1"/>
  <c r="Q5" i="1"/>
  <c r="P14" i="1"/>
  <c r="AU13" i="1"/>
  <c r="AU14" i="1"/>
  <c r="P12" i="1"/>
  <c r="AW11" i="1"/>
  <c r="AT11" i="1"/>
  <c r="P4" i="1"/>
  <c r="P15" i="1"/>
  <c r="AT14" i="1"/>
  <c r="Q15" i="1"/>
  <c r="P13" i="1"/>
  <c r="Q14" i="1"/>
  <c r="Q12" i="1"/>
  <c r="AW5" i="1"/>
  <c r="P11" i="1"/>
  <c r="AW4" i="1"/>
  <c r="AU15" i="1"/>
  <c r="AY4" i="1" l="1"/>
  <c r="AV4" i="1" s="1"/>
  <c r="W15" i="1"/>
  <c r="V15" i="1"/>
  <c r="AY15" i="1"/>
  <c r="AV15" i="1" s="1"/>
  <c r="AY12" i="1"/>
  <c r="AV12" i="1" s="1"/>
  <c r="AY5" i="1"/>
  <c r="AV5" i="1" s="1"/>
  <c r="AY13" i="1"/>
  <c r="AV13" i="1" s="1"/>
  <c r="AY14" i="1"/>
  <c r="AV14" i="1" s="1"/>
  <c r="AY11" i="1"/>
  <c r="AV11" i="1" s="1"/>
  <c r="V4" i="1"/>
  <c r="V11" i="1"/>
  <c r="V12" i="1"/>
  <c r="V5" i="1"/>
  <c r="V14" i="1"/>
  <c r="V13" i="1"/>
  <c r="W5" i="1"/>
  <c r="W13" i="1"/>
  <c r="W12" i="1"/>
  <c r="W11" i="1"/>
  <c r="W4" i="1"/>
  <c r="W14" i="1"/>
</calcChain>
</file>

<file path=xl/comments1.xml><?xml version="1.0" encoding="utf-8"?>
<comments xmlns="http://schemas.openxmlformats.org/spreadsheetml/2006/main">
  <authors>
    <author>Author</author>
  </authors>
  <commentList>
    <comment ref="W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lower than select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lower than select</t>
        </r>
      </text>
    </comment>
  </commentList>
</comments>
</file>

<file path=xl/sharedStrings.xml><?xml version="1.0" encoding="utf-8"?>
<sst xmlns="http://schemas.openxmlformats.org/spreadsheetml/2006/main" count="684" uniqueCount="291">
  <si>
    <t>Test #</t>
  </si>
  <si>
    <t>Condensing Temp</t>
  </si>
  <si>
    <t>°C</t>
  </si>
  <si>
    <t>-</t>
  </si>
  <si>
    <t>Gen</t>
  </si>
  <si>
    <t>Product Temp [°C]</t>
  </si>
  <si>
    <t>AVG</t>
  </si>
  <si>
    <t>MAX</t>
  </si>
  <si>
    <t>MIN</t>
  </si>
  <si>
    <t>MEDIAN</t>
  </si>
  <si>
    <t>Temp class</t>
  </si>
  <si>
    <t>COP compr</t>
  </si>
  <si>
    <t>kW</t>
  </si>
  <si>
    <t>TEC</t>
  </si>
  <si>
    <t>Energy Label</t>
  </si>
  <si>
    <t>24h</t>
  </si>
  <si>
    <t>1 complete running cycle</t>
  </si>
  <si>
    <t>3H2</t>
  </si>
  <si>
    <t>EEI</t>
  </si>
  <si>
    <t>B</t>
  </si>
  <si>
    <t>C</t>
  </si>
  <si>
    <t>SH evap [K]</t>
  </si>
  <si>
    <t>Tw,in [°C]</t>
  </si>
  <si>
    <t>Tw,out [°C]</t>
  </si>
  <si>
    <t>T evap [°C]</t>
  </si>
  <si>
    <r>
      <rPr>
        <sz val="11"/>
        <color theme="1"/>
        <rFont val="Calibri"/>
        <family val="2"/>
        <scheme val="minor"/>
      </rPr>
      <t>Q</t>
    </r>
    <r>
      <rPr>
        <vertAlign val="subscript"/>
        <sz val="12"/>
        <color theme="1"/>
        <rFont val="Calibri"/>
        <family val="2"/>
        <scheme val="minor"/>
      </rPr>
      <t>cond</t>
    </r>
  </si>
  <si>
    <t>T disch</t>
  </si>
  <si>
    <t>Tair,in</t>
  </si>
  <si>
    <t>Tair,out</t>
  </si>
  <si>
    <r>
      <rPr>
        <sz val="11"/>
        <color theme="1"/>
        <rFont val="Calibri"/>
        <family val="2"/>
        <scheme val="minor"/>
      </rPr>
      <t>Q</t>
    </r>
    <r>
      <rPr>
        <vertAlign val="subscript"/>
        <sz val="12"/>
        <color theme="1"/>
        <rFont val="Calibri"/>
        <family val="2"/>
        <scheme val="minor"/>
      </rPr>
      <t>evap,select0K</t>
    </r>
  </si>
  <si>
    <t>Pcp,meas</t>
  </si>
  <si>
    <t>Pcp,sel</t>
  </si>
  <si>
    <t>xcd,out (mselect)</t>
  </si>
  <si>
    <t>DPower %</t>
  </si>
  <si>
    <t>DQevap %</t>
  </si>
  <si>
    <t>Fans speed</t>
  </si>
  <si>
    <t>Fans power</t>
  </si>
  <si>
    <t>Aux power</t>
  </si>
  <si>
    <t>C1</t>
  </si>
  <si>
    <t>C2</t>
  </si>
  <si>
    <t>C3</t>
  </si>
  <si>
    <t>?</t>
  </si>
  <si>
    <t>Tcond1 [°C]</t>
  </si>
  <si>
    <t>Tcond2 [°C]</t>
  </si>
  <si>
    <t>Tcond3 [°C]</t>
  </si>
  <si>
    <t>Patm</t>
  </si>
  <si>
    <t>bar</t>
  </si>
  <si>
    <t>Rice factor</t>
  </si>
  <si>
    <r>
      <t>cp</t>
    </r>
    <r>
      <rPr>
        <vertAlign val="subscript"/>
        <sz val="11"/>
        <color rgb="FFFF0000"/>
        <rFont val="Calibri"/>
        <family val="2"/>
        <scheme val="minor"/>
      </rPr>
      <t>H2O</t>
    </r>
  </si>
  <si>
    <t>kJ/kgK</t>
  </si>
  <si>
    <t>Suction Superheat COEFF</t>
  </si>
  <si>
    <t>K</t>
  </si>
  <si>
    <t>ZB09KAU-TFD</t>
  </si>
  <si>
    <t>C0</t>
  </si>
  <si>
    <t>C4</t>
  </si>
  <si>
    <t>C5</t>
  </si>
  <si>
    <t>C6</t>
  </si>
  <si>
    <t>C7</t>
  </si>
  <si>
    <t>C8</t>
  </si>
  <si>
    <t>C9</t>
  </si>
  <si>
    <t>Capacity</t>
  </si>
  <si>
    <t>Power Input</t>
  </si>
  <si>
    <t>Current</t>
  </si>
  <si>
    <t>Mass Flow</t>
  </si>
  <si>
    <t>X = C0 + C1*S + C2*D + C3*S^2 + C4*S*D + C5*D^2 + C6*S^3 + C7*D*S^2 +C8*S*D^2 + C9*D^3</t>
  </si>
  <si>
    <t>X = Capacity kW; Power Input kW; Current A; Mass Flow g/s</t>
  </si>
  <si>
    <t>S = Evaporating Temperature, °C</t>
  </si>
  <si>
    <t>D = Cond. Temp., °C</t>
  </si>
  <si>
    <t>Massflow select</t>
  </si>
  <si>
    <t>Massflow select corrected</t>
  </si>
  <si>
    <t>Massflow KlasBerglof</t>
  </si>
  <si>
    <t>hsuc</t>
  </si>
  <si>
    <t>hdis</t>
  </si>
  <si>
    <t>Dhevap</t>
  </si>
  <si>
    <t>kJ/kg</t>
  </si>
  <si>
    <t>1600rpm</t>
  </si>
  <si>
    <t>1200rpm</t>
  </si>
  <si>
    <t>1800rpm</t>
  </si>
  <si>
    <t>Ceiling</t>
  </si>
  <si>
    <t>yes</t>
  </si>
  <si>
    <t>no</t>
  </si>
  <si>
    <t>Spec</t>
  </si>
  <si>
    <t>1400rpm</t>
  </si>
  <si>
    <r>
      <rPr>
        <sz val="11"/>
        <color theme="1"/>
        <rFont val="Calibri"/>
        <family val="2"/>
        <scheme val="minor"/>
      </rPr>
      <t>Q</t>
    </r>
    <r>
      <rPr>
        <vertAlign val="subscript"/>
        <sz val="12"/>
        <color theme="1"/>
        <rFont val="Calibri"/>
        <family val="2"/>
        <scheme val="minor"/>
      </rPr>
      <t>evap
Qcond hevap in + Select massflow</t>
    </r>
  </si>
  <si>
    <t>Qevap,balance</t>
  </si>
  <si>
    <t>LMTD C1 [K]</t>
  </si>
  <si>
    <t>LMTD C2 [K]</t>
  </si>
  <si>
    <t>LMTD C3 [K]</t>
  </si>
  <si>
    <r>
      <t>c</t>
    </r>
    <r>
      <rPr>
        <vertAlign val="subscript"/>
        <sz val="20"/>
        <color theme="1"/>
        <rFont val="Calibri"/>
        <family val="2"/>
        <scheme val="minor"/>
      </rPr>
      <t>p</t>
    </r>
    <r>
      <rPr>
        <vertAlign val="subscript"/>
        <sz val="16"/>
        <color theme="1"/>
        <rFont val="Calibri"/>
        <family val="2"/>
        <scheme val="minor"/>
      </rPr>
      <t>w</t>
    </r>
  </si>
  <si>
    <t>Temperatures - C1 Evap in (deg C)</t>
  </si>
  <si>
    <t>Temperatures - C1 Evap out (deg C)</t>
  </si>
  <si>
    <t>Temperatures - C1 discharge (deg C)</t>
  </si>
  <si>
    <t>Temperatures - C1 liquid / cond out (deg C)</t>
  </si>
  <si>
    <t>Temperatures - C1 condensor in (deg C)</t>
  </si>
  <si>
    <t>Pressures - C1 discharge pressure (bar)</t>
  </si>
  <si>
    <t>Pressures - C1 liquid line pressure (bar)</t>
  </si>
  <si>
    <t>Pressures - C1 evap in pressure (bar)</t>
  </si>
  <si>
    <t>Pressures - C1 evap out pressure (bar)</t>
  </si>
  <si>
    <t>h cond in C1 [kJ/kg]</t>
  </si>
  <si>
    <r>
      <t>T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HP C1 [°C]</t>
    </r>
  </si>
  <si>
    <r>
      <t>h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HP C1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</si>
  <si>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LP C1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</si>
  <si>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LIQ,SAT</t>
    </r>
    <r>
      <rPr>
        <sz val="11"/>
        <color theme="1"/>
        <rFont val="Calibri"/>
        <family val="2"/>
        <scheme val="minor"/>
      </rPr>
      <t xml:space="preserve"> LP C1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</si>
  <si>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DISCHARGE</t>
    </r>
    <r>
      <rPr>
        <sz val="11"/>
        <color theme="1"/>
        <rFont val="Calibri"/>
        <family val="2"/>
        <scheme val="minor"/>
      </rPr>
      <t xml:space="preserve"> C1 [kJ/kg]</t>
    </r>
  </si>
  <si>
    <t>Q_DESH C1 [kW]</t>
  </si>
  <si>
    <t>% DESH C1</t>
  </si>
  <si>
    <r>
      <t>x</t>
    </r>
    <r>
      <rPr>
        <vertAlign val="subscript"/>
        <sz val="12"/>
        <color theme="1"/>
        <rFont val="Calibri"/>
        <family val="2"/>
        <scheme val="minor"/>
      </rPr>
      <t>EVAP,IN</t>
    </r>
    <r>
      <rPr>
        <sz val="12"/>
        <color theme="1"/>
        <rFont val="Calibri"/>
        <family val="2"/>
        <scheme val="minor"/>
      </rPr>
      <t xml:space="preserve">  C1</t>
    </r>
  </si>
  <si>
    <t>massflow R290 C1 (coeffs) [g/s]</t>
  </si>
  <si>
    <t>v_MAP/v_REAL</t>
  </si>
  <si>
    <r>
      <t>T</t>
    </r>
    <r>
      <rPr>
        <vertAlign val="subscript"/>
        <sz val="14"/>
        <color rgb="FFFF0000"/>
        <rFont val="Calibri"/>
        <family val="2"/>
        <scheme val="minor"/>
      </rPr>
      <t>W,PINCH</t>
    </r>
    <r>
      <rPr>
        <sz val="11"/>
        <color rgb="FFFF0000"/>
        <rFont val="Calibri"/>
        <family val="2"/>
        <scheme val="minor"/>
      </rPr>
      <t xml:space="preserve"> C1 [°C]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</si>
  <si>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2"/>
        <color theme="1"/>
        <rFont val="Calibri"/>
        <family val="2"/>
        <scheme val="minor"/>
      </rPr>
      <t>PINCH</t>
    </r>
    <r>
      <rPr>
        <sz val="12"/>
        <color theme="1"/>
        <rFont val="Calibri"/>
        <family val="2"/>
        <scheme val="minor"/>
      </rPr>
      <t xml:space="preserve"> C1 [°C]</t>
    </r>
  </si>
  <si>
    <t>Q_cond_water C1 [kW]</t>
  </si>
  <si>
    <t>h_cond_out C1 [kJ/kg]</t>
  </si>
  <si>
    <t>h_LIQ,SAT HP C1 [kJ/kg]</t>
  </si>
  <si>
    <r>
      <t>x</t>
    </r>
    <r>
      <rPr>
        <vertAlign val="subscript"/>
        <sz val="12"/>
        <color theme="1"/>
        <rFont val="Calibri"/>
        <family val="2"/>
        <scheme val="minor"/>
      </rPr>
      <t>COND,OUT</t>
    </r>
    <r>
      <rPr>
        <sz val="12"/>
        <color theme="1"/>
        <rFont val="Calibri"/>
        <family val="2"/>
        <scheme val="minor"/>
      </rPr>
      <t xml:space="preserve">  C1</t>
    </r>
  </si>
  <si>
    <t>Qevap C1 [kW]</t>
  </si>
  <si>
    <t>h_evap,out C1 [kJ/kg]</t>
  </si>
  <si>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T</t>
    </r>
    <r>
      <rPr>
        <vertAlign val="subscript"/>
        <sz val="14"/>
        <color theme="1"/>
        <rFont val="Calibri"/>
        <family val="2"/>
        <scheme val="minor"/>
      </rPr>
      <t>SH</t>
    </r>
    <r>
      <rPr>
        <sz val="11"/>
        <color theme="1"/>
        <rFont val="Calibri"/>
        <family val="2"/>
        <scheme val="minor"/>
      </rPr>
      <t xml:space="preserve">  C1</t>
    </r>
  </si>
  <si>
    <r>
      <rPr>
        <sz val="14"/>
        <rFont val="Symbol"/>
        <family val="1"/>
        <charset val="2"/>
      </rPr>
      <t>D</t>
    </r>
    <r>
      <rPr>
        <sz val="14"/>
        <rFont val="Calibri"/>
        <family val="2"/>
        <scheme val="minor"/>
      </rPr>
      <t>T</t>
    </r>
    <r>
      <rPr>
        <vertAlign val="subscript"/>
        <sz val="14"/>
        <rFont val="Calibri"/>
        <family val="2"/>
        <scheme val="minor"/>
      </rPr>
      <t>SC</t>
    </r>
    <r>
      <rPr>
        <sz val="11"/>
        <rFont val="Calibri"/>
        <family val="2"/>
        <scheme val="minor"/>
      </rPr>
      <t xml:space="preserve">  C1</t>
    </r>
  </si>
  <si>
    <t>Tsat C1 discharge [°C]</t>
  </si>
  <si>
    <r>
      <t xml:space="preserve">Tsat C1 liquid line
</t>
    </r>
    <r>
      <rPr>
        <b/>
        <sz val="11"/>
        <color rgb="FFC00000"/>
        <rFont val="Calibri"/>
        <family val="2"/>
        <scheme val="minor"/>
      </rPr>
      <t>Tcond</t>
    </r>
    <r>
      <rPr>
        <sz val="11"/>
        <color theme="1"/>
        <rFont val="Calibri"/>
        <family val="2"/>
        <scheme val="minor"/>
      </rPr>
      <t xml:space="preserve"> [°C]</t>
    </r>
  </si>
  <si>
    <t>Tsat C1 evap in [°C]</t>
  </si>
  <si>
    <r>
      <t xml:space="preserve">Tsat C1 evap out (dew) </t>
    </r>
    <r>
      <rPr>
        <b/>
        <sz val="11"/>
        <color rgb="FFC00000"/>
        <rFont val="Calibri"/>
        <family val="2"/>
        <scheme val="minor"/>
      </rPr>
      <t>Tevap</t>
    </r>
    <r>
      <rPr>
        <sz val="11"/>
        <color theme="1"/>
        <rFont val="Calibri"/>
        <family val="2"/>
        <scheme val="minor"/>
      </rPr>
      <t xml:space="preserve"> [°C]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</si>
  <si>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T</t>
    </r>
    <r>
      <rPr>
        <vertAlign val="subscript"/>
        <sz val="12"/>
        <color theme="1"/>
        <rFont val="Calibri"/>
        <family val="2"/>
        <scheme val="minor"/>
      </rPr>
      <t>COND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w,out
</t>
    </r>
    <r>
      <rPr>
        <sz val="11"/>
        <color theme="1"/>
        <rFont val="Calibri"/>
        <family val="2"/>
        <scheme val="minor"/>
      </rPr>
      <t>C1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</si>
  <si>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T</t>
    </r>
    <r>
      <rPr>
        <vertAlign val="subscript"/>
        <sz val="12"/>
        <color theme="1"/>
        <rFont val="Calibri"/>
        <family val="2"/>
        <scheme val="minor"/>
      </rPr>
      <t>AIR,IN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EVAP(dew)
</t>
    </r>
    <r>
      <rPr>
        <sz val="11"/>
        <color theme="1"/>
        <rFont val="Calibri"/>
        <family val="2"/>
        <scheme val="minor"/>
      </rPr>
      <t>C1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</si>
  <si>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GLIDE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2"/>
        <color theme="1"/>
        <rFont val="Calibri"/>
        <family val="2"/>
        <scheme val="minor"/>
      </rPr>
      <t>REF,IN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EVAP(dew)
</t>
    </r>
    <r>
      <rPr>
        <sz val="11"/>
        <color theme="1"/>
        <rFont val="Calibri"/>
        <family val="2"/>
        <scheme val="minor"/>
      </rPr>
      <t>C1</t>
    </r>
  </si>
  <si>
    <t>Temperatures - C2 Evap in (deg C)</t>
  </si>
  <si>
    <t>Temperatures - C2 Evap out (deg C)</t>
  </si>
  <si>
    <t>Temperatures - C2 discharge (deg C)</t>
  </si>
  <si>
    <t>Temperatures - C2 liquid (deg C)</t>
  </si>
  <si>
    <t>Temperatures - C2 condensor in (deg C)</t>
  </si>
  <si>
    <t>Pressures - C2 discharge pressure (bar)</t>
  </si>
  <si>
    <t>Pressures - C2 liquid line pressure (bar)</t>
  </si>
  <si>
    <t>Pressures - C2 evap in pressure (bar)</t>
  </si>
  <si>
    <t>Pressures - C2 evap out pressure (bar)</t>
  </si>
  <si>
    <t>h cond in C2 [kJ/kg]</t>
  </si>
  <si>
    <r>
      <t>T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HP C2 [°C]</t>
    </r>
  </si>
  <si>
    <r>
      <t>h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HP C2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</si>
  <si>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LP C2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</si>
  <si>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LIQ,SAT</t>
    </r>
    <r>
      <rPr>
        <sz val="11"/>
        <color theme="1"/>
        <rFont val="Calibri"/>
        <family val="2"/>
        <scheme val="minor"/>
      </rPr>
      <t xml:space="preserve"> LP C2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</si>
  <si>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DISCHARGE</t>
    </r>
    <r>
      <rPr>
        <sz val="11"/>
        <color theme="1"/>
        <rFont val="Calibri"/>
        <family val="2"/>
        <scheme val="minor"/>
      </rPr>
      <t xml:space="preserve"> C2 [kJ/kg]</t>
    </r>
  </si>
  <si>
    <t>Q_DESH C2 [kW]</t>
  </si>
  <si>
    <t>% DESH C2</t>
  </si>
  <si>
    <r>
      <t>x</t>
    </r>
    <r>
      <rPr>
        <vertAlign val="subscript"/>
        <sz val="12"/>
        <color theme="1"/>
        <rFont val="Calibri"/>
        <family val="2"/>
        <scheme val="minor"/>
      </rPr>
      <t>EVAP,IN</t>
    </r>
    <r>
      <rPr>
        <sz val="12"/>
        <color theme="1"/>
        <rFont val="Calibri"/>
        <family val="2"/>
        <scheme val="minor"/>
      </rPr>
      <t xml:space="preserve"> C2</t>
    </r>
  </si>
  <si>
    <t>massflow R290 C2 (coeffs) [g/s]</t>
  </si>
  <si>
    <r>
      <t>T</t>
    </r>
    <r>
      <rPr>
        <vertAlign val="subscript"/>
        <sz val="14"/>
        <color rgb="FFFF0000"/>
        <rFont val="Calibri"/>
        <family val="2"/>
        <scheme val="minor"/>
      </rPr>
      <t>W,PINCH</t>
    </r>
    <r>
      <rPr>
        <sz val="11"/>
        <color rgb="FFFF0000"/>
        <rFont val="Calibri"/>
        <family val="2"/>
        <scheme val="minor"/>
      </rPr>
      <t xml:space="preserve"> C2 [°C]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</si>
  <si>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2"/>
        <color theme="1"/>
        <rFont val="Calibri"/>
        <family val="2"/>
        <scheme val="minor"/>
      </rPr>
      <t>PINCH</t>
    </r>
    <r>
      <rPr>
        <sz val="12"/>
        <color theme="1"/>
        <rFont val="Calibri"/>
        <family val="2"/>
        <scheme val="minor"/>
      </rPr>
      <t xml:space="preserve"> C2 [°C]</t>
    </r>
  </si>
  <si>
    <t>Q_cond_water C2 [kW]</t>
  </si>
  <si>
    <t>h_cond_out C2 [kJ/kg]</t>
  </si>
  <si>
    <t>h_LIQ,SAT HP C2 [kJ/kg]</t>
  </si>
  <si>
    <r>
      <t>x</t>
    </r>
    <r>
      <rPr>
        <vertAlign val="subscript"/>
        <sz val="12"/>
        <color theme="1"/>
        <rFont val="Calibri"/>
        <family val="2"/>
        <scheme val="minor"/>
      </rPr>
      <t>COND,OUT</t>
    </r>
    <r>
      <rPr>
        <sz val="12"/>
        <color theme="1"/>
        <rFont val="Calibri"/>
        <family val="2"/>
        <scheme val="minor"/>
      </rPr>
      <t xml:space="preserve">  C2</t>
    </r>
  </si>
  <si>
    <t>Qevap C2 [kW]</t>
  </si>
  <si>
    <t>h_evap,out C2 [kJ/kg]</t>
  </si>
  <si>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T</t>
    </r>
    <r>
      <rPr>
        <vertAlign val="subscript"/>
        <sz val="14"/>
        <color theme="1"/>
        <rFont val="Calibri"/>
        <family val="2"/>
        <scheme val="minor"/>
      </rPr>
      <t>SH</t>
    </r>
    <r>
      <rPr>
        <sz val="11"/>
        <color theme="1"/>
        <rFont val="Calibri"/>
        <family val="2"/>
        <scheme val="minor"/>
      </rPr>
      <t xml:space="preserve">  C2</t>
    </r>
  </si>
  <si>
    <r>
      <rPr>
        <sz val="14"/>
        <rFont val="Symbol"/>
        <family val="1"/>
        <charset val="2"/>
      </rPr>
      <t>D</t>
    </r>
    <r>
      <rPr>
        <sz val="14"/>
        <rFont val="Calibri"/>
        <family val="2"/>
        <scheme val="minor"/>
      </rPr>
      <t>T</t>
    </r>
    <r>
      <rPr>
        <vertAlign val="subscript"/>
        <sz val="14"/>
        <rFont val="Calibri"/>
        <family val="2"/>
        <scheme val="minor"/>
      </rPr>
      <t>SC</t>
    </r>
    <r>
      <rPr>
        <sz val="11"/>
        <rFont val="Calibri"/>
        <family val="2"/>
        <scheme val="minor"/>
      </rPr>
      <t xml:space="preserve">  C2</t>
    </r>
  </si>
  <si>
    <t>Tsat C2 discharge [°C]</t>
  </si>
  <si>
    <t>Tsat C2 liquid line [°C]</t>
  </si>
  <si>
    <t>Tsat C2 evap in [°C]</t>
  </si>
  <si>
    <t>Tsat C2 evap out (dew) [°C]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</si>
  <si>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T</t>
    </r>
    <r>
      <rPr>
        <vertAlign val="subscript"/>
        <sz val="12"/>
        <color theme="1"/>
        <rFont val="Calibri"/>
        <family val="2"/>
        <scheme val="minor"/>
      </rPr>
      <t>COND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w,out
</t>
    </r>
    <r>
      <rPr>
        <sz val="11"/>
        <color theme="1"/>
        <rFont val="Calibri"/>
        <family val="2"/>
        <scheme val="minor"/>
      </rPr>
      <t>C2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</si>
  <si>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T</t>
    </r>
    <r>
      <rPr>
        <vertAlign val="subscript"/>
        <sz val="12"/>
        <color theme="1"/>
        <rFont val="Calibri"/>
        <family val="2"/>
        <scheme val="minor"/>
      </rPr>
      <t>AIR,IN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EVAP(dew)
</t>
    </r>
    <r>
      <rPr>
        <sz val="11"/>
        <color theme="1"/>
        <rFont val="Calibri"/>
        <family val="2"/>
        <scheme val="minor"/>
      </rPr>
      <t>C2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</si>
  <si>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GLIDE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2"/>
        <color theme="1"/>
        <rFont val="Calibri"/>
        <family val="2"/>
        <scheme val="minor"/>
      </rPr>
      <t>REF,IN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EVAP(dew)
</t>
    </r>
    <r>
      <rPr>
        <sz val="11"/>
        <color theme="1"/>
        <rFont val="Calibri"/>
        <family val="2"/>
        <scheme val="minor"/>
      </rPr>
      <t>C2</t>
    </r>
  </si>
  <si>
    <t>Temperatures - C3 Evap in (deg C)</t>
  </si>
  <si>
    <t>Temperatures - C3 Evap out (deg C)</t>
  </si>
  <si>
    <t>Temperatures - C3 discharge (deg C)</t>
  </si>
  <si>
    <t>Temperatures - C3 liquid (deg C)</t>
  </si>
  <si>
    <t>Temperatures - C3 condensor in (deg C)</t>
  </si>
  <si>
    <t>Pressures - C3 discharge pressure (bar)</t>
  </si>
  <si>
    <t>Pressures - C3 liquid line pressure (bar)</t>
  </si>
  <si>
    <t>Pressures - C3 evap in pressure (bar)</t>
  </si>
  <si>
    <t>Pressures - C3 evap out pressure (bar)</t>
  </si>
  <si>
    <t>h cond in C3 [kJ/kg]</t>
  </si>
  <si>
    <r>
      <t>T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C3 [°C]</t>
    </r>
  </si>
  <si>
    <r>
      <t>h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HP C3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</si>
  <si>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VAP,SAT</t>
    </r>
    <r>
      <rPr>
        <sz val="11"/>
        <color theme="1"/>
        <rFont val="Calibri"/>
        <family val="2"/>
        <scheme val="minor"/>
      </rPr>
      <t xml:space="preserve"> LP C3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</si>
  <si>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LIQ,SAT</t>
    </r>
    <r>
      <rPr>
        <sz val="11"/>
        <color theme="1"/>
        <rFont val="Calibri"/>
        <family val="2"/>
        <scheme val="minor"/>
      </rPr>
      <t xml:space="preserve"> LP C3 [kJ/kg]</t>
    </r>
  </si>
  <si>
    <r>
      <t>h</t>
    </r>
    <r>
      <rPr>
        <vertAlign val="subscript"/>
        <sz val="12"/>
        <color theme="1"/>
        <rFont val="Calibri"/>
        <family val="2"/>
        <scheme val="minor"/>
      </rPr>
      <t>DISCHARGE</t>
    </r>
    <r>
      <rPr>
        <sz val="11"/>
        <color theme="1"/>
        <rFont val="Calibri"/>
        <family val="2"/>
        <scheme val="minor"/>
      </rPr>
      <t xml:space="preserve"> C3 [kJ/kg]</t>
    </r>
  </si>
  <si>
    <t>Q_DESH C3 [kW]</t>
  </si>
  <si>
    <t>% DESH C3</t>
  </si>
  <si>
    <r>
      <t>x</t>
    </r>
    <r>
      <rPr>
        <vertAlign val="subscript"/>
        <sz val="12"/>
        <color theme="1"/>
        <rFont val="Calibri"/>
        <family val="2"/>
        <scheme val="minor"/>
      </rPr>
      <t>EVAP,IN</t>
    </r>
    <r>
      <rPr>
        <sz val="12"/>
        <color theme="1"/>
        <rFont val="Calibri"/>
        <family val="2"/>
        <scheme val="minor"/>
      </rPr>
      <t xml:space="preserve"> C3</t>
    </r>
  </si>
  <si>
    <t>massflow R290 C3 (coeffs) [g/s]</t>
  </si>
  <si>
    <r>
      <t>T</t>
    </r>
    <r>
      <rPr>
        <vertAlign val="subscript"/>
        <sz val="14"/>
        <color rgb="FFFF0000"/>
        <rFont val="Calibri"/>
        <family val="2"/>
        <scheme val="minor"/>
      </rPr>
      <t>W,PINCH</t>
    </r>
    <r>
      <rPr>
        <sz val="11"/>
        <color rgb="FFFF0000"/>
        <rFont val="Calibri"/>
        <family val="2"/>
        <scheme val="minor"/>
      </rPr>
      <t xml:space="preserve"> C3 [°C]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</si>
  <si>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2"/>
        <color theme="1"/>
        <rFont val="Calibri"/>
        <family val="2"/>
        <scheme val="minor"/>
      </rPr>
      <t>PINCH</t>
    </r>
    <r>
      <rPr>
        <sz val="12"/>
        <color theme="1"/>
        <rFont val="Calibri"/>
        <family val="2"/>
        <scheme val="minor"/>
      </rPr>
      <t xml:space="preserve"> C3 [°C]</t>
    </r>
  </si>
  <si>
    <r>
      <t>Q</t>
    </r>
    <r>
      <rPr>
        <vertAlign val="subscript"/>
        <sz val="14"/>
        <color theme="1"/>
        <rFont val="Calibri"/>
        <family val="2"/>
        <scheme val="minor"/>
      </rPr>
      <t>cond,water</t>
    </r>
    <r>
      <rPr>
        <sz val="11"/>
        <color theme="1"/>
        <rFont val="Calibri"/>
        <family val="1"/>
        <charset val="2"/>
        <scheme val="minor"/>
      </rPr>
      <t xml:space="preserve"> C3 [kW]</t>
    </r>
  </si>
  <si>
    <r>
      <t>h</t>
    </r>
    <r>
      <rPr>
        <vertAlign val="subscript"/>
        <sz val="12"/>
        <color theme="1"/>
        <rFont val="Calibri"/>
        <family val="2"/>
        <scheme val="minor"/>
      </rPr>
      <t>cond,out</t>
    </r>
    <r>
      <rPr>
        <sz val="11"/>
        <color theme="1"/>
        <rFont val="Calibri"/>
        <family val="1"/>
        <charset val="2"/>
        <scheme val="minor"/>
      </rPr>
      <t xml:space="preserve"> C3 [kJ/kg]</t>
    </r>
  </si>
  <si>
    <t>h_LIQ,SAT HP C3 [kJ/kg]</t>
  </si>
  <si>
    <r>
      <t>x</t>
    </r>
    <r>
      <rPr>
        <vertAlign val="subscript"/>
        <sz val="12"/>
        <color theme="1"/>
        <rFont val="Calibri"/>
        <family val="2"/>
        <scheme val="minor"/>
      </rPr>
      <t>COND,OUT</t>
    </r>
    <r>
      <rPr>
        <sz val="12"/>
        <color theme="1"/>
        <rFont val="Calibri"/>
        <family val="2"/>
        <scheme val="minor"/>
      </rPr>
      <t xml:space="preserve">  C3</t>
    </r>
  </si>
  <si>
    <r>
      <t>Q</t>
    </r>
    <r>
      <rPr>
        <vertAlign val="subscript"/>
        <sz val="12"/>
        <color theme="1"/>
        <rFont val="Calibri"/>
        <family val="2"/>
        <scheme val="minor"/>
      </rPr>
      <t xml:space="preserve">evap </t>
    </r>
    <r>
      <rPr>
        <sz val="11"/>
        <color theme="1"/>
        <rFont val="Calibri"/>
        <family val="1"/>
        <charset val="2"/>
        <scheme val="minor"/>
      </rPr>
      <t>C3 [kW]</t>
    </r>
  </si>
  <si>
    <t>h_evap,out C3 [kJ/kg]</t>
  </si>
  <si>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T</t>
    </r>
    <r>
      <rPr>
        <vertAlign val="subscript"/>
        <sz val="14"/>
        <color theme="1"/>
        <rFont val="Calibri"/>
        <family val="2"/>
        <scheme val="minor"/>
      </rPr>
      <t>SH</t>
    </r>
    <r>
      <rPr>
        <sz val="11"/>
        <color theme="1"/>
        <rFont val="Calibri"/>
        <family val="2"/>
        <scheme val="minor"/>
      </rPr>
      <t xml:space="preserve">  C3</t>
    </r>
  </si>
  <si>
    <r>
      <rPr>
        <sz val="14"/>
        <rFont val="Symbol"/>
        <family val="1"/>
        <charset val="2"/>
      </rPr>
      <t>D</t>
    </r>
    <r>
      <rPr>
        <sz val="14"/>
        <rFont val="Calibri"/>
        <family val="2"/>
        <scheme val="minor"/>
      </rPr>
      <t>T</t>
    </r>
    <r>
      <rPr>
        <vertAlign val="subscript"/>
        <sz val="14"/>
        <rFont val="Calibri"/>
        <family val="2"/>
        <scheme val="minor"/>
      </rPr>
      <t>SC</t>
    </r>
    <r>
      <rPr>
        <sz val="11"/>
        <rFont val="Calibri"/>
        <family val="2"/>
        <scheme val="minor"/>
      </rPr>
      <t xml:space="preserve">  C3</t>
    </r>
  </si>
  <si>
    <t>Tsat C3 discharge [°C]</t>
  </si>
  <si>
    <t>Tsat C3 liquid line [°C]</t>
  </si>
  <si>
    <t>Tsat C3 evap in [°C]</t>
  </si>
  <si>
    <t>Tsat C3 evap out (dew) [°C]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</si>
  <si>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T</t>
    </r>
    <r>
      <rPr>
        <vertAlign val="subscript"/>
        <sz val="12"/>
        <color theme="1"/>
        <rFont val="Calibri"/>
        <family val="2"/>
        <scheme val="minor"/>
      </rPr>
      <t>COND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w,out
</t>
    </r>
    <r>
      <rPr>
        <sz val="11"/>
        <color theme="1"/>
        <rFont val="Calibri"/>
        <family val="2"/>
        <scheme val="minor"/>
      </rPr>
      <t>C3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</si>
  <si>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T</t>
    </r>
    <r>
      <rPr>
        <vertAlign val="subscript"/>
        <sz val="12"/>
        <color theme="1"/>
        <rFont val="Calibri"/>
        <family val="2"/>
        <scheme val="minor"/>
      </rPr>
      <t>AIR,IN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EVAP(dew)
</t>
    </r>
    <r>
      <rPr>
        <sz val="11"/>
        <color theme="1"/>
        <rFont val="Calibri"/>
        <family val="2"/>
        <scheme val="minor"/>
      </rPr>
      <t>C3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</si>
  <si>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GLIDE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2"/>
        <color theme="1"/>
        <rFont val="Calibri"/>
        <family val="2"/>
        <scheme val="minor"/>
      </rPr>
      <t>REF,IN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</t>
    </r>
    <r>
      <rPr>
        <vertAlign val="subscript"/>
        <sz val="14"/>
        <color theme="1"/>
        <rFont val="Calibri"/>
        <family val="2"/>
        <scheme val="minor"/>
      </rPr>
      <t xml:space="preserve">EVAP(dew)
</t>
    </r>
    <r>
      <rPr>
        <sz val="11"/>
        <color theme="1"/>
        <rFont val="Calibri"/>
        <family val="2"/>
        <scheme val="minor"/>
      </rPr>
      <t>C3</t>
    </r>
  </si>
  <si>
    <t>Temperatures - water in (deg C)</t>
  </si>
  <si>
    <t>Temperatures - C1 water out (deg C)</t>
  </si>
  <si>
    <t>Temperatures - C2 water out (deg C)</t>
  </si>
  <si>
    <t>Temperatures - C3 water out (deg C)</t>
  </si>
  <si>
    <t>Water mass flow (g/s)</t>
  </si>
  <si>
    <t>Temperatures - air out left (deg C)</t>
  </si>
  <si>
    <t>Temperatures - air out mid (deg C)</t>
  </si>
  <si>
    <t>Temperatures - air out right (deg C)</t>
  </si>
  <si>
    <t>Temperatures - air in left (deg C)</t>
  </si>
  <si>
    <t>Temperatures - air in mid (deg C)</t>
  </si>
  <si>
    <t>Temperatures - air in right (deg C)</t>
  </si>
  <si>
    <t>Temperatures - ambient temp (deg C)</t>
  </si>
  <si>
    <t>Relative Humidity</t>
  </si>
  <si>
    <t>Absolute Pressure (Pa)</t>
  </si>
  <si>
    <t>Temperatures - BL 1.1 (deg C)</t>
  </si>
  <si>
    <t>Temperatures - BL 1.2 (deg C)</t>
  </si>
  <si>
    <t>Temperatures - BL 1.3 (deg C)</t>
  </si>
  <si>
    <t>Temperatures - BL 1.4 (deg C)</t>
  </si>
  <si>
    <t>Temperatures - BL 1.5 (deg C)</t>
  </si>
  <si>
    <t>Temperatures - BL 1.6 (deg C)</t>
  </si>
  <si>
    <t>Temperatures - BL 2.1 (deg C)</t>
  </si>
  <si>
    <t>Temperatures - BL 2.2 (deg C)</t>
  </si>
  <si>
    <t>Temperatures - BL 2.3 (deg C)</t>
  </si>
  <si>
    <t>Temperatures - BL 2.4 (deg C)</t>
  </si>
  <si>
    <t>Temperatures - BL 2.5 (deg C)</t>
  </si>
  <si>
    <t>Temperatures - BL 2.6 (deg C)</t>
  </si>
  <si>
    <t>Temperatures - BL 3.1 (deg C)</t>
  </si>
  <si>
    <t>Temperatures - BL 3.2 (deg C)</t>
  </si>
  <si>
    <t>Temperatures - BL 3.3 (deg C)</t>
  </si>
  <si>
    <t>Temperatures - BL 3.4 (deg C)</t>
  </si>
  <si>
    <t>Temperatures - BL 3.5 (deg C)</t>
  </si>
  <si>
    <t>Temperatures - BL 3.6 (deg C)</t>
  </si>
  <si>
    <t>Temperatures - BL 4.1 (deg C)</t>
  </si>
  <si>
    <t>Temperatures - BL 4.2 (deg C)</t>
  </si>
  <si>
    <t>Temperatures - BL 4.3 (deg C)</t>
  </si>
  <si>
    <t>Temperatures - BL 4.4 (deg C)</t>
  </si>
  <si>
    <t>Temperatures - BL 4.5 (deg C)</t>
  </si>
  <si>
    <t>Temperatures - BL 4.6 (deg C)</t>
  </si>
  <si>
    <t>T_BL avg</t>
  </si>
  <si>
    <t>T_BL_median</t>
  </si>
  <si>
    <t>T_BL min</t>
  </si>
  <si>
    <t>T_BL max</t>
  </si>
  <si>
    <t>DT air in/out LEFT</t>
  </si>
  <si>
    <t>DT air in/out MID</t>
  </si>
  <si>
    <t>DT air in/out RIGHT</t>
  </si>
  <si>
    <t>Temperatures - air out AVG (deg C)</t>
  </si>
  <si>
    <t>Temperatures - air in AVG (deg C)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</si>
  <si>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4"/>
        <color theme="1"/>
        <rFont val="Calibri"/>
        <family val="2"/>
        <scheme val="minor"/>
      </rPr>
      <t>AIR IN - OUT</t>
    </r>
  </si>
  <si>
    <r>
      <t>Q</t>
    </r>
    <r>
      <rPr>
        <b/>
        <vertAlign val="subscript"/>
        <sz val="12"/>
        <color rgb="FFC00000"/>
        <rFont val="Calibri"/>
        <family val="2"/>
        <scheme val="minor"/>
      </rPr>
      <t>evap,TOT</t>
    </r>
  </si>
  <si>
    <t>P-E1[W]</t>
  </si>
  <si>
    <t>P-E2[W]</t>
  </si>
  <si>
    <t>P-E3[W]</t>
  </si>
  <si>
    <t>P-E4[W]</t>
  </si>
  <si>
    <t>P-E5[W]</t>
  </si>
  <si>
    <t>P-E6[W]</t>
  </si>
  <si>
    <t>P-SigA[W]</t>
  </si>
  <si>
    <t>Total P from Chamber [W]</t>
  </si>
  <si>
    <t>Wh</t>
  </si>
  <si>
    <t>P1+PsigA</t>
  </si>
  <si>
    <t>Meas. Difference</t>
  </si>
  <si>
    <t>T_SAT_ev_in AVG</t>
  </si>
  <si>
    <t>T_SAT_ev_out AVG</t>
  </si>
  <si>
    <t>T_su AVG</t>
  </si>
  <si>
    <t>Temperatures - C1 Evap 1. pass (deg C)</t>
  </si>
  <si>
    <t>Temperatures - C1 Evap 2. pass (deg C)</t>
  </si>
  <si>
    <t>Temperatures - C1 Evap 3. pass (deg C)</t>
  </si>
  <si>
    <t>Temperatures - C1 Evap 4. pass (deg C)</t>
  </si>
  <si>
    <t>Temperatures - C1 Evap 5. pass (deg C)</t>
  </si>
  <si>
    <t>Temperatures - C2 Evap 1. pass (deg C)</t>
  </si>
  <si>
    <t>Temperatures - C2 Evap 2. pass (deg C)</t>
  </si>
  <si>
    <t>Temperatures - C2 Evap 3. pass (deg C)</t>
  </si>
  <si>
    <t>Temperatures - C2 Evap 4. pass (deg C)</t>
  </si>
  <si>
    <t>Temperatures - C2 Evap 5. pass (deg C)</t>
  </si>
  <si>
    <t>Temperatures - C3 Evap 1. pass (deg C)</t>
  </si>
  <si>
    <t>Temperatures - C3 Evap 2. pass (deg C)</t>
  </si>
  <si>
    <t>Temperatures - C3 Evap 3. pass (deg C)</t>
  </si>
  <si>
    <t>Temperatures - C3 Evap 4. pass (deg C)</t>
  </si>
  <si>
    <t>Temperatures - C3 Evap 5. pass (deg C)</t>
  </si>
  <si>
    <t>19 / 1600</t>
  </si>
  <si>
    <t>19 / 1200</t>
  </si>
  <si>
    <t>19 / 1800</t>
  </si>
  <si>
    <t>29ceil</t>
  </si>
  <si>
    <t>29no_ceil</t>
  </si>
  <si>
    <t>DT cond out</t>
  </si>
  <si>
    <t>DT cond in</t>
  </si>
  <si>
    <t>Qev1
Select</t>
  </si>
  <si>
    <t>Qev2
Select</t>
  </si>
  <si>
    <t>Qev3
Select</t>
  </si>
  <si>
    <t>demand</t>
  </si>
  <si>
    <t>5h</t>
  </si>
  <si>
    <t>4h</t>
  </si>
  <si>
    <t>3h</t>
  </si>
  <si>
    <t>3H3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</si>
</sst>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FF0000"/>
      <name val="Calibri"/>
      <family val="1"/>
      <charset val="2"/>
      <scheme val="minor"/>
    </font>
    <font>
      <sz val="14"/>
      <color theme="1"/>
      <name val="Calibri"/>
      <family val="1"/>
      <charset val="2"/>
      <scheme val="minor"/>
    </font>
    <font>
      <sz val="14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name val="Calibri"/>
      <family val="1"/>
      <charset val="2"/>
      <scheme val="minor"/>
    </font>
    <font>
      <sz val="14"/>
      <name val="Symbol"/>
      <family val="1"/>
      <charset val="2"/>
    </font>
    <font>
      <sz val="14"/>
      <name val="Calibri"/>
      <family val="2"/>
      <scheme val="minor"/>
    </font>
    <font>
      <vertAlign val="subscript"/>
      <sz val="1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6" fillId="4" borderId="0" xfId="0" applyFont="1" applyFill="1"/>
    <xf numFmtId="2" fontId="0" fillId="0" borderId="0" xfId="0" applyNumberFormat="1"/>
    <xf numFmtId="11" fontId="0" fillId="0" borderId="0" xfId="0" applyNumberFormat="1"/>
    <xf numFmtId="4" fontId="0" fillId="5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4" xfId="0" applyBorder="1"/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7" borderId="1" xfId="0" applyNumberFormat="1" applyFont="1" applyFill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9" fontId="10" fillId="0" borderId="1" xfId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0" borderId="3" xfId="0" applyFont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7" borderId="1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6" fillId="0" borderId="1" xfId="0" applyNumberFormat="1" applyFont="1" applyBorder="1"/>
    <xf numFmtId="2" fontId="0" fillId="2" borderId="1" xfId="0" applyNumberFormat="1" applyFill="1" applyBorder="1" applyAlignment="1">
      <alignment horizontal="center" vertical="center"/>
    </xf>
    <xf numFmtId="4" fontId="10" fillId="5" borderId="1" xfId="0" applyNumberFormat="1" applyFont="1" applyFill="1" applyBorder="1" applyAlignment="1">
      <alignment horizontal="center"/>
    </xf>
    <xf numFmtId="9" fontId="10" fillId="5" borderId="1" xfId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2" fontId="10" fillId="0" borderId="1" xfId="0" applyNumberFormat="1" applyFont="1" applyBorder="1"/>
    <xf numFmtId="0" fontId="10" fillId="0" borderId="1" xfId="0" applyFont="1" applyBorder="1"/>
    <xf numFmtId="2" fontId="12" fillId="0" borderId="1" xfId="0" applyNumberFormat="1" applyFont="1" applyBorder="1"/>
    <xf numFmtId="4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3" fillId="6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3" fillId="4" borderId="0" xfId="0" applyNumberFormat="1" applyFon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2" fontId="6" fillId="6" borderId="0" xfId="0" applyNumberFormat="1" applyFont="1" applyFill="1" applyAlignment="1">
      <alignment horizontal="center" vertical="center" wrapText="1"/>
    </xf>
    <xf numFmtId="2" fontId="18" fillId="4" borderId="0" xfId="0" applyNumberFormat="1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2" fontId="19" fillId="3" borderId="0" xfId="0" applyNumberFormat="1" applyFont="1" applyFill="1" applyAlignment="1">
      <alignment horizontal="center" vertical="center" wrapText="1"/>
    </xf>
    <xf numFmtId="2" fontId="23" fillId="3" borderId="0" xfId="0" applyNumberFormat="1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13" fillId="3" borderId="0" xfId="0" applyNumberFormat="1" applyFont="1" applyFill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23" fillId="6" borderId="0" xfId="0" applyNumberFormat="1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1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10" fillId="5" borderId="1" xfId="0" applyNumberFormat="1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Border="1"/>
    <xf numFmtId="0" fontId="10" fillId="0" borderId="0" xfId="0" applyFont="1" applyBorder="1"/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2" fontId="0" fillId="0" borderId="0" xfId="0" applyNumberFormat="1" applyAlignment="1"/>
  </cellXfs>
  <cellStyles count="2"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Emerson/REFLIB%20for%20EXCEL/AddIn/refrigerat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h_Tp"/>
      <definedName name="P_D"/>
      <definedName name="po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S33"/>
  <sheetViews>
    <sheetView zoomScaleNormal="100" workbookViewId="0">
      <pane xSplit="4" ySplit="3" topLeftCell="K4" activePane="bottomRight" state="frozen"/>
      <selection pane="topRight" activeCell="D1" sqref="D1"/>
      <selection pane="bottomLeft" activeCell="A4" sqref="A4"/>
      <selection pane="bottomRight" activeCell="T4" sqref="T4"/>
    </sheetView>
  </sheetViews>
  <sheetFormatPr defaultRowHeight="14.4"/>
  <cols>
    <col min="1" max="1" width="8.88671875" style="1" customWidth="1"/>
    <col min="2" max="2" width="8.88671875" style="1" bestFit="1" customWidth="1"/>
    <col min="3" max="3" width="10.109375" style="1" customWidth="1"/>
    <col min="4" max="4" width="8.88671875" style="1" customWidth="1"/>
    <col min="5" max="5" width="14.33203125" style="1" customWidth="1"/>
    <col min="6" max="9" width="11.33203125" style="1" customWidth="1"/>
    <col min="10" max="10" width="10.88671875" style="1" bestFit="1" customWidth="1"/>
    <col min="11" max="11" width="11" style="1" bestFit="1" customWidth="1"/>
    <col min="12" max="12" width="24.109375" style="1" bestFit="1" customWidth="1"/>
    <col min="13" max="13" width="15.33203125" style="1" bestFit="1" customWidth="1"/>
    <col min="14" max="14" width="10.88671875" style="1" bestFit="1" customWidth="1"/>
    <col min="15" max="15" width="10.109375" style="1" bestFit="1" customWidth="1"/>
    <col min="16" max="16" width="12.33203125" style="1" bestFit="1" customWidth="1"/>
    <col min="17" max="17" width="9.33203125" style="1" customWidth="1"/>
    <col min="18" max="18" width="9.5546875" style="1" bestFit="1" customWidth="1"/>
    <col min="19" max="21" width="7.6640625" style="1" customWidth="1"/>
    <col min="22" max="22" width="10.33203125" style="1" customWidth="1"/>
    <col min="23" max="23" width="10.5546875" style="1" customWidth="1"/>
    <col min="24" max="24" width="11.88671875" style="1" customWidth="1"/>
    <col min="25" max="25" width="11.6640625" style="1" customWidth="1"/>
    <col min="26" max="26" width="10.5546875" style="1" customWidth="1"/>
    <col min="27" max="27" width="7.88671875" style="1" customWidth="1"/>
    <col min="28" max="28" width="7.5546875" style="1" customWidth="1"/>
    <col min="29" max="29" width="12.44140625" style="1" bestFit="1" customWidth="1"/>
    <col min="30" max="34" width="14" style="1" customWidth="1"/>
    <col min="35" max="35" width="10.6640625" style="1" bestFit="1" customWidth="1"/>
    <col min="36" max="37" width="10.44140625" style="1" customWidth="1"/>
    <col min="38" max="38" width="12.109375" style="1" customWidth="1"/>
    <col min="39" max="39" width="11.88671875" style="1" customWidth="1"/>
    <col min="40" max="40" width="12.109375" style="1" customWidth="1"/>
    <col min="41" max="41" width="9.88671875" style="1" bestFit="1" customWidth="1"/>
    <col min="42" max="42" width="11.109375" style="1" bestFit="1" customWidth="1"/>
    <col min="43" max="48" width="10.88671875" style="1" customWidth="1"/>
    <col min="49" max="49" width="15.5546875" bestFit="1" customWidth="1"/>
    <col min="50" max="50" width="24.6640625" bestFit="1" customWidth="1"/>
    <col min="51" max="51" width="20.44140625" bestFit="1" customWidth="1"/>
    <col min="52" max="52" width="9.5546875" bestFit="1" customWidth="1"/>
    <col min="53" max="53" width="9.44140625" bestFit="1" customWidth="1"/>
    <col min="54" max="57" width="9.5546875" bestFit="1" customWidth="1"/>
    <col min="58" max="65" width="9.44140625" bestFit="1" customWidth="1"/>
    <col min="66" max="67" width="9.5546875" bestFit="1" customWidth="1"/>
    <col min="68" max="69" width="9.44140625" bestFit="1" customWidth="1"/>
    <col min="70" max="70" width="9.5546875" bestFit="1" customWidth="1"/>
    <col min="71" max="79" width="9.44140625" bestFit="1" customWidth="1"/>
    <col min="80" max="80" width="9.5546875" bestFit="1" customWidth="1"/>
    <col min="81" max="88" width="9.44140625" bestFit="1" customWidth="1"/>
    <col min="89" max="89" width="9.5546875" bestFit="1" customWidth="1"/>
    <col min="90" max="90" width="9.44140625" bestFit="1" customWidth="1"/>
    <col min="91" max="92" width="9.5546875" bestFit="1" customWidth="1"/>
    <col min="93" max="93" width="9.44140625" bestFit="1" customWidth="1"/>
    <col min="94" max="94" width="9.5546875" bestFit="1" customWidth="1"/>
    <col min="95" max="102" width="9.44140625" bestFit="1" customWidth="1"/>
    <col min="103" max="104" width="9.5546875" bestFit="1" customWidth="1"/>
    <col min="105" max="106" width="9.44140625" bestFit="1" customWidth="1"/>
    <col min="107" max="107" width="9.5546875" bestFit="1" customWidth="1"/>
    <col min="108" max="120" width="9.44140625" bestFit="1" customWidth="1"/>
    <col min="121" max="121" width="9.5546875" bestFit="1" customWidth="1"/>
    <col min="122" max="129" width="9.44140625" bestFit="1" customWidth="1"/>
    <col min="130" max="130" width="9.5546875" bestFit="1" customWidth="1"/>
    <col min="131" max="168" width="9.44140625" bestFit="1" customWidth="1"/>
    <col min="169" max="171" width="9.5546875" bestFit="1" customWidth="1"/>
    <col min="172" max="173" width="10.5546875" bestFit="1" customWidth="1"/>
    <col min="174" max="174" width="9.33203125" bestFit="1" customWidth="1"/>
    <col min="175" max="175" width="10.5546875" bestFit="1" customWidth="1"/>
    <col min="176" max="176" width="10.33203125" customWidth="1"/>
    <col min="177" max="201" width="9.44140625" bestFit="1" customWidth="1"/>
  </cols>
  <sheetData>
    <row r="1" spans="1:51" ht="19.5" customHeight="1">
      <c r="A1" s="119"/>
      <c r="B1" s="119"/>
      <c r="C1" s="119"/>
      <c r="D1" s="119"/>
      <c r="E1" s="48"/>
      <c r="F1" s="118" t="s">
        <v>16</v>
      </c>
      <c r="G1" s="118"/>
      <c r="H1" s="118"/>
      <c r="I1" s="118"/>
      <c r="J1" s="118"/>
      <c r="K1" s="118"/>
      <c r="L1" s="118"/>
      <c r="M1" s="49"/>
      <c r="N1" s="49"/>
      <c r="O1" s="49"/>
      <c r="P1" s="49"/>
      <c r="Q1" s="49"/>
      <c r="R1" s="49"/>
      <c r="S1" s="49" t="s">
        <v>38</v>
      </c>
      <c r="T1" s="49" t="s">
        <v>39</v>
      </c>
      <c r="U1" s="49" t="s">
        <v>40</v>
      </c>
      <c r="V1" s="49"/>
      <c r="W1" s="49"/>
      <c r="X1" s="49"/>
      <c r="Y1" s="49"/>
      <c r="Z1" s="49"/>
      <c r="AA1" s="117" t="s">
        <v>15</v>
      </c>
      <c r="AB1" s="117"/>
      <c r="AC1" s="117"/>
      <c r="AD1" s="50"/>
      <c r="AE1" s="50"/>
      <c r="AF1" s="49" t="s">
        <v>38</v>
      </c>
      <c r="AG1" s="49" t="s">
        <v>39</v>
      </c>
      <c r="AH1" s="49" t="s">
        <v>40</v>
      </c>
      <c r="AI1" s="49" t="s">
        <v>38</v>
      </c>
      <c r="AJ1" s="49" t="s">
        <v>39</v>
      </c>
      <c r="AK1" s="49" t="s">
        <v>40</v>
      </c>
      <c r="AL1" s="49" t="s">
        <v>38</v>
      </c>
      <c r="AM1" s="49" t="s">
        <v>39</v>
      </c>
      <c r="AN1" s="49" t="s">
        <v>40</v>
      </c>
      <c r="AO1" s="50"/>
      <c r="AP1" s="50"/>
      <c r="AQ1" s="50"/>
      <c r="AR1" s="50"/>
      <c r="AS1" s="50"/>
      <c r="AT1" s="26"/>
      <c r="AU1" s="26"/>
      <c r="AV1" s="26"/>
    </row>
    <row r="2" spans="1:51" ht="48" customHeight="1">
      <c r="A2" s="28" t="s">
        <v>0</v>
      </c>
      <c r="B2" s="28" t="s">
        <v>81</v>
      </c>
      <c r="C2" s="45" t="s">
        <v>1</v>
      </c>
      <c r="D2" s="30" t="s">
        <v>4</v>
      </c>
      <c r="E2" s="30" t="s">
        <v>78</v>
      </c>
      <c r="F2" s="115" t="s">
        <v>5</v>
      </c>
      <c r="G2" s="115"/>
      <c r="H2" s="115"/>
      <c r="I2" s="115"/>
      <c r="J2" s="28" t="s">
        <v>10</v>
      </c>
      <c r="K2" s="28" t="s">
        <v>11</v>
      </c>
      <c r="L2" s="46" t="s">
        <v>83</v>
      </c>
      <c r="M2" s="46" t="s">
        <v>84</v>
      </c>
      <c r="N2" s="15" t="s">
        <v>34</v>
      </c>
      <c r="O2" s="2" t="s">
        <v>30</v>
      </c>
      <c r="P2" s="2" t="s">
        <v>29</v>
      </c>
      <c r="Q2" s="2" t="s">
        <v>31</v>
      </c>
      <c r="R2" s="2" t="s">
        <v>25</v>
      </c>
      <c r="S2" s="15" t="s">
        <v>32</v>
      </c>
      <c r="T2" s="15" t="s">
        <v>32</v>
      </c>
      <c r="U2" s="15" t="s">
        <v>32</v>
      </c>
      <c r="V2" s="15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28" t="s">
        <v>13</v>
      </c>
      <c r="AB2" s="28" t="s">
        <v>18</v>
      </c>
      <c r="AC2" s="28" t="s">
        <v>14</v>
      </c>
      <c r="AD2" s="28" t="s">
        <v>27</v>
      </c>
      <c r="AE2" s="28" t="s">
        <v>28</v>
      </c>
      <c r="AF2" s="115" t="s">
        <v>26</v>
      </c>
      <c r="AG2" s="115"/>
      <c r="AH2" s="115"/>
      <c r="AI2" s="115" t="s">
        <v>24</v>
      </c>
      <c r="AJ2" s="115"/>
      <c r="AK2" s="115"/>
      <c r="AL2" s="113" t="s">
        <v>21</v>
      </c>
      <c r="AM2" s="113"/>
      <c r="AN2" s="113"/>
      <c r="AO2" s="28" t="s">
        <v>22</v>
      </c>
      <c r="AP2" s="28" t="s">
        <v>23</v>
      </c>
      <c r="AQ2" s="28" t="s">
        <v>42</v>
      </c>
      <c r="AR2" s="28" t="s">
        <v>43</v>
      </c>
      <c r="AS2" s="28" t="s">
        <v>44</v>
      </c>
      <c r="AT2" s="28"/>
      <c r="AU2" s="28"/>
      <c r="AV2" s="28" t="s">
        <v>73</v>
      </c>
      <c r="AW2" s="51" t="s">
        <v>68</v>
      </c>
      <c r="AX2" s="51" t="s">
        <v>69</v>
      </c>
      <c r="AY2" s="51" t="s">
        <v>70</v>
      </c>
    </row>
    <row r="3" spans="1:51">
      <c r="A3" s="3" t="s">
        <v>3</v>
      </c>
      <c r="B3" s="3"/>
      <c r="C3" s="3" t="s">
        <v>2</v>
      </c>
      <c r="D3" s="3" t="s">
        <v>3</v>
      </c>
      <c r="E3" s="3"/>
      <c r="F3" s="3" t="s">
        <v>6</v>
      </c>
      <c r="G3" s="3" t="s">
        <v>7</v>
      </c>
      <c r="H3" s="3" t="s">
        <v>8</v>
      </c>
      <c r="I3" s="3" t="s">
        <v>9</v>
      </c>
      <c r="J3" s="3"/>
      <c r="K3" s="3" t="s">
        <v>3</v>
      </c>
      <c r="L3" s="3" t="s">
        <v>12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71</v>
      </c>
      <c r="AU3" s="3" t="s">
        <v>72</v>
      </c>
      <c r="AV3" s="3" t="s">
        <v>74</v>
      </c>
      <c r="AW3" s="52"/>
      <c r="AX3" s="52"/>
      <c r="AY3" s="52"/>
    </row>
    <row r="4" spans="1:51">
      <c r="A4" s="9">
        <v>5</v>
      </c>
      <c r="B4" s="9"/>
      <c r="C4" s="13">
        <v>35</v>
      </c>
      <c r="D4" s="114">
        <v>1</v>
      </c>
      <c r="E4" s="27" t="s">
        <v>80</v>
      </c>
      <c r="F4" s="8">
        <v>6.3614973660873426</v>
      </c>
      <c r="G4" s="8">
        <v>10.227900465240646</v>
      </c>
      <c r="H4" s="8">
        <v>2.6823120641711222</v>
      </c>
      <c r="I4" s="8">
        <v>5.8255585935828922</v>
      </c>
      <c r="J4" s="9" t="s">
        <v>17</v>
      </c>
      <c r="K4" s="10">
        <v>2.1484534069945407</v>
      </c>
      <c r="L4" s="65">
        <v>5.7484088789660017</v>
      </c>
      <c r="M4" s="29">
        <f>R4-O4*0.95</f>
        <v>6.2924414526302428</v>
      </c>
      <c r="N4" s="47">
        <f>(M4-L4)/M4</f>
        <v>8.6458106564795328E-2</v>
      </c>
      <c r="O4" s="21">
        <v>2.67518983957219</v>
      </c>
      <c r="P4" s="10">
        <f>[1]!pol(AI4,AQ4,input!$B$6:$K$6)+[1]!pol(AJ4,AR4,input!$B$6:$K$6)+[1]!pol(AK4,AS4,input!$B$6:$K$6)</f>
        <v>7.488446707635914</v>
      </c>
      <c r="Q4" s="10">
        <f>[1]!pol(AI4,AQ4,input!$B$8:$K$8)+[1]!pol(AJ4,AR4,input!$B$8:$K$8)+[1]!pol(AK4,AS4,input!$B$8:$K$8)</f>
        <v>2.3659518906092298</v>
      </c>
      <c r="R4" s="10">
        <v>8.8338718002238235</v>
      </c>
      <c r="S4" s="12">
        <v>0.1506395787285314</v>
      </c>
      <c r="T4" s="12">
        <v>6.9360076510267571E-2</v>
      </c>
      <c r="U4" s="12">
        <v>0.18137482196535892</v>
      </c>
      <c r="V4" s="12">
        <f>(O4-Q4)/Q4</f>
        <v>0.1307033968823989</v>
      </c>
      <c r="W4" s="12">
        <f>(L4-P4)/P4</f>
        <v>-0.23236298482242099</v>
      </c>
      <c r="X4" s="24">
        <v>1400</v>
      </c>
      <c r="Y4" s="24">
        <v>64.692675675675673</v>
      </c>
      <c r="Z4" s="24">
        <v>83.939216216216266</v>
      </c>
      <c r="AA4" s="11">
        <v>63.346320174705397</v>
      </c>
      <c r="AB4" s="12">
        <v>0.49770046806758</v>
      </c>
      <c r="AC4" s="9" t="s">
        <v>19</v>
      </c>
      <c r="AD4" s="10">
        <v>10.499931936936935</v>
      </c>
      <c r="AE4" s="10">
        <v>1.6350414594594591</v>
      </c>
      <c r="AF4" s="10">
        <v>72.041276189189205</v>
      </c>
      <c r="AG4" s="10">
        <v>72.394123189189187</v>
      </c>
      <c r="AH4" s="10">
        <v>69.678277432432452</v>
      </c>
      <c r="AI4" s="10">
        <v>-8.9548507429486968</v>
      </c>
      <c r="AJ4" s="10">
        <v>-7.1609593736550829</v>
      </c>
      <c r="AK4" s="10">
        <v>-8.1796794886263253</v>
      </c>
      <c r="AL4" s="10">
        <v>15.337042769975726</v>
      </c>
      <c r="AM4" s="10">
        <v>11.872583833114543</v>
      </c>
      <c r="AN4" s="10">
        <v>13.787744515653349</v>
      </c>
      <c r="AO4" s="9">
        <v>30</v>
      </c>
      <c r="AP4" s="9">
        <v>35</v>
      </c>
      <c r="AQ4" s="10">
        <v>33.632669545381333</v>
      </c>
      <c r="AR4" s="10">
        <v>34.860204733314013</v>
      </c>
      <c r="AS4" s="10">
        <v>33.998500049088825</v>
      </c>
      <c r="AT4" s="24">
        <f>[1]!h_Tp("r290",AI4+AL4+273.15,[1]!P_D("r290",AI4+273.15))</f>
        <v>589139.93026957521</v>
      </c>
      <c r="AU4" s="24">
        <f>[1]!h_Tp("r290",AF4+273.15,[1]!P_D("r290",AQ4+273.15))</f>
        <v>689222.95541150658</v>
      </c>
      <c r="AV4" s="10">
        <f>L4/AY4*1000</f>
        <v>226.37573007043488</v>
      </c>
      <c r="AW4" s="53">
        <f>[1]!pol(AI4,AQ4,input!$B$12:$K$12)+[1]!pol(AJ4,AR4,input!$B$12:$K$12)+[1]!pol(AK4,AS4,input!$B$12:$K$12)</f>
        <v>26.503066134459225</v>
      </c>
      <c r="AX4" s="52"/>
      <c r="AY4" s="54">
        <f>O4*0.95*1000/(AU4-AT4)*1000</f>
        <v>25.393220718393412</v>
      </c>
    </row>
    <row r="5" spans="1:51">
      <c r="A5" s="3">
        <v>4</v>
      </c>
      <c r="B5" s="3"/>
      <c r="C5" s="3">
        <v>55</v>
      </c>
      <c r="D5" s="114"/>
      <c r="E5" s="27" t="s">
        <v>80</v>
      </c>
      <c r="F5" s="8">
        <v>6.1349960818627416</v>
      </c>
      <c r="G5" s="55">
        <v>9.6358108470588242</v>
      </c>
      <c r="H5" s="55">
        <v>2.7046721647058818</v>
      </c>
      <c r="I5" s="55">
        <v>5.9204908941176484</v>
      </c>
      <c r="J5" s="3" t="s">
        <v>17</v>
      </c>
      <c r="K5" s="4">
        <v>1.2556536696664247</v>
      </c>
      <c r="L5" s="65">
        <v>4.7520886084675666</v>
      </c>
      <c r="M5" s="29">
        <f t="shared" ref="M5:M15" si="0">R5-O5*0.95</f>
        <v>4.1808369527229612</v>
      </c>
      <c r="N5" s="47">
        <f t="shared" ref="N5:N15" si="1">(M5-L5)/M5</f>
        <v>-0.13663571725095658</v>
      </c>
      <c r="O5" s="22">
        <v>3.7850590163934399</v>
      </c>
      <c r="P5" s="10">
        <f>[1]!pol(AI5,AQ5,input!$B$6:$K$6)+[1]!pol(AJ5,AR5,input!$B$6:$K$6)+[1]!pol(AK5,AS5,input!$B$6:$K$6)</f>
        <v>7.0020138263838074</v>
      </c>
      <c r="Q5" s="10">
        <f>[1]!pol(AI5,AQ5,input!$B$8:$K$8)+[1]!pol(AJ5,AR5,input!$B$8:$K$8)+[1]!pol(AK5,AS5,input!$B$8:$K$8)</f>
        <v>3.5178913065322757</v>
      </c>
      <c r="R5" s="17">
        <v>7.7766430182967294</v>
      </c>
      <c r="S5" s="6">
        <v>0.34800762526635737</v>
      </c>
      <c r="T5" s="6">
        <v>0.19205588669316301</v>
      </c>
      <c r="U5" s="6">
        <v>0.28324617437147498</v>
      </c>
      <c r="V5" s="6">
        <f t="shared" ref="V5:V12" si="2">(O5-Q5)/Q5</f>
        <v>7.5945413482522289E-2</v>
      </c>
      <c r="W5" s="6">
        <f t="shared" ref="W5:W13" si="3">(L5-P5)/P5</f>
        <v>-0.32132544632209264</v>
      </c>
      <c r="X5" s="23">
        <v>1400</v>
      </c>
      <c r="Y5" s="23">
        <v>69.228916666666663</v>
      </c>
      <c r="Z5" s="23">
        <v>77.742854166666632</v>
      </c>
      <c r="AA5" s="5">
        <v>82.6858</v>
      </c>
      <c r="AB5" s="6">
        <v>0.65</v>
      </c>
      <c r="AC5" s="3" t="s">
        <v>20</v>
      </c>
      <c r="AD5" s="17">
        <v>10.827515972222221</v>
      </c>
      <c r="AE5" s="17">
        <v>4.3593471875000018</v>
      </c>
      <c r="AF5" s="17">
        <v>88.925818572916668</v>
      </c>
      <c r="AG5" s="17">
        <v>91.036354041666655</v>
      </c>
      <c r="AH5" s="17">
        <v>86.202585062499978</v>
      </c>
      <c r="AI5" s="17">
        <v>-3.6601002199050101</v>
      </c>
      <c r="AJ5" s="17">
        <v>-2.6570967494112949</v>
      </c>
      <c r="AK5" s="17">
        <v>-2.9117726345055335</v>
      </c>
      <c r="AL5" s="17">
        <v>11.489036646988339</v>
      </c>
      <c r="AM5" s="17">
        <v>7.5386425931612964</v>
      </c>
      <c r="AN5" s="17">
        <v>9.2109899157555315</v>
      </c>
      <c r="AO5" s="3">
        <v>50</v>
      </c>
      <c r="AP5" s="3">
        <v>55</v>
      </c>
      <c r="AQ5" s="17">
        <v>52.791332310279763</v>
      </c>
      <c r="AR5" s="17">
        <v>54.572396183365058</v>
      </c>
      <c r="AS5" s="17">
        <v>53.385286452921633</v>
      </c>
      <c r="AT5" s="24">
        <f>[1]!h_Tp("r290",AI5+AL5+273.15,[1]!P_D("r290",AI5+273.15))</f>
        <v>588778.36859100696</v>
      </c>
      <c r="AU5" s="24">
        <f>[1]!h_Tp("r290",AF5+273.15,[1]!P_D("r290",AQ5+273.15))</f>
        <v>709311.87477851962</v>
      </c>
      <c r="AV5" s="10">
        <f t="shared" ref="AV5:AV15" si="4">L5/AY5*1000</f>
        <v>159.29276808785204</v>
      </c>
      <c r="AW5" s="53">
        <f>[1]!pol(AI5,AQ5,input!$B$12:$K$12)+[1]!pol(AJ5,AR5,input!$B$12:$K$12)+[1]!pol(AK5,AS5,input!$B$12:$K$12)</f>
        <v>30.229437487540679</v>
      </c>
      <c r="AX5" s="52"/>
      <c r="AY5" s="54">
        <f t="shared" ref="AY5:AY15" si="5">O5*0.95*1000/(AU5-AT5)*1000</f>
        <v>29.832419045205668</v>
      </c>
    </row>
    <row r="6" spans="1:51">
      <c r="A6" s="3">
        <v>18</v>
      </c>
      <c r="B6" s="3" t="s">
        <v>82</v>
      </c>
      <c r="C6" s="3">
        <v>35</v>
      </c>
      <c r="D6" s="116">
        <v>2</v>
      </c>
      <c r="E6" s="27" t="s">
        <v>80</v>
      </c>
      <c r="F6" s="8">
        <v>5.2356835120967737</v>
      </c>
      <c r="G6" s="55">
        <v>10.673003580645164</v>
      </c>
      <c r="H6" s="55">
        <v>0.44620561290322586</v>
      </c>
      <c r="I6" s="55">
        <v>4.686215677419356</v>
      </c>
      <c r="J6" s="3" t="s">
        <v>17</v>
      </c>
      <c r="K6" s="4">
        <v>2.2570236362685328</v>
      </c>
      <c r="L6" s="29">
        <v>6.0656170243295113</v>
      </c>
      <c r="M6" s="29">
        <f>R6-O6*0.95</f>
        <v>5.9795573469329737</v>
      </c>
      <c r="N6" s="47">
        <f>(M6-L6)/M6</f>
        <v>-1.4392315752382449E-2</v>
      </c>
      <c r="O6" s="22">
        <v>2.6873838709677416</v>
      </c>
      <c r="P6" s="10">
        <f>[1]!pol(AI6,AQ6,input!$B$6:$K$6)+[1]!pol(AJ6,AR6,input!$B$6:$K$6)+[1]!pol(AK6,AS6,input!$B$6:$K$6)</f>
        <v>6.8146894927702135</v>
      </c>
      <c r="Q6" s="10">
        <f>[1]!pol(AI6,AQ6,input!$B$8:$K$8)+[1]!pol(AJ6,AR6,input!$B$8:$K$8)+[1]!pol(AK6,AS6,input!$B$8:$K$8)</f>
        <v>2.3912974253412314</v>
      </c>
      <c r="R6" s="17">
        <v>8.5325720243523282</v>
      </c>
      <c r="S6" s="6">
        <v>8.3603169607941771E-2</v>
      </c>
      <c r="T6" s="6">
        <v>7.0113444788210244E-2</v>
      </c>
      <c r="U6" s="6">
        <v>0.14434563818337401</v>
      </c>
      <c r="V6" s="6">
        <f t="shared" si="2"/>
        <v>0.12381832660747315</v>
      </c>
      <c r="W6" s="6">
        <f t="shared" si="3"/>
        <v>-0.10992026404657207</v>
      </c>
      <c r="X6" s="23">
        <v>1400</v>
      </c>
      <c r="Y6" s="23">
        <v>74.276677419354826</v>
      </c>
      <c r="Z6" s="23"/>
      <c r="AA6" s="5"/>
      <c r="AB6" s="6"/>
      <c r="AC6" s="3"/>
      <c r="AD6" s="17">
        <v>8.6028653978494631</v>
      </c>
      <c r="AE6" s="17">
        <v>-0.6609231612903228</v>
      </c>
      <c r="AF6" s="17">
        <v>68.037335064516114</v>
      </c>
      <c r="AG6" s="17">
        <v>74.264835096774192</v>
      </c>
      <c r="AH6" s="17">
        <v>67.771469419354815</v>
      </c>
      <c r="AI6" s="17">
        <v>-9.8578550991879315</v>
      </c>
      <c r="AJ6" s="17">
        <v>-10.29306977872937</v>
      </c>
      <c r="AK6" s="17">
        <v>-10.176400956716845</v>
      </c>
      <c r="AL6" s="17">
        <v>8.5153340346718043</v>
      </c>
      <c r="AM6" s="17">
        <v>9.5410743916325949</v>
      </c>
      <c r="AN6" s="17">
        <v>8.8982728276845897</v>
      </c>
      <c r="AO6" s="64">
        <v>30.043854516129034</v>
      </c>
      <c r="AP6" s="64">
        <v>34.89556630107527</v>
      </c>
      <c r="AQ6" s="17">
        <v>34.878085182872816</v>
      </c>
      <c r="AR6" s="17">
        <v>35.285316923070447</v>
      </c>
      <c r="AS6" s="17">
        <v>34.206681014629737</v>
      </c>
      <c r="AT6" s="24">
        <f>[1]!h_Tp("r290",AI6+AL6+273.15,[1]!P_D("r290",AI6+273.15))</f>
        <v>576137.04979740363</v>
      </c>
      <c r="AU6" s="24">
        <f>[1]!h_Tp("r290",AF6+273.15,[1]!P_D("r290",AQ6+273.15))</f>
        <v>679655.48969771236</v>
      </c>
      <c r="AV6" s="10">
        <f>L6/AY6*1000</f>
        <v>245.945789871464</v>
      </c>
      <c r="AW6" s="53">
        <f>[1]!pol(AI6,AQ6,input!$B$12:$K$12)+[1]!pol(AJ6,AR6,input!$B$12:$K$12)+[1]!pol(AK6,AS6,input!$B$12:$K$12)</f>
        <v>24.47022196328615</v>
      </c>
      <c r="AX6" s="52"/>
      <c r="AY6" s="54">
        <f t="shared" si="5"/>
        <v>24.662414540616936</v>
      </c>
    </row>
    <row r="7" spans="1:51">
      <c r="A7" s="3">
        <v>19</v>
      </c>
      <c r="B7" s="3" t="s">
        <v>75</v>
      </c>
      <c r="C7" s="3">
        <v>35</v>
      </c>
      <c r="D7" s="116"/>
      <c r="E7" s="27" t="s">
        <v>80</v>
      </c>
      <c r="F7" s="8">
        <v>5.6328679543010747</v>
      </c>
      <c r="G7" s="55">
        <v>10.485264774193551</v>
      </c>
      <c r="H7" s="55">
        <v>1.7781645483870967</v>
      </c>
      <c r="I7" s="55">
        <v>5.0484665967741931</v>
      </c>
      <c r="J7" s="3" t="s">
        <v>17</v>
      </c>
      <c r="K7" s="4">
        <v>2.3766174219072465</v>
      </c>
      <c r="L7" s="29">
        <v>6.416145680757035</v>
      </c>
      <c r="M7" s="29">
        <f>R7-O7*0.95</f>
        <v>6.3809895893281041</v>
      </c>
      <c r="N7" s="47">
        <f>(M7-L7)/M7</f>
        <v>-5.5095045896529429E-3</v>
      </c>
      <c r="O7" s="22">
        <v>2.6996903225806452</v>
      </c>
      <c r="P7" s="10">
        <f>[1]!pol(AI7,AQ7,input!$B$6:$K$6)+[1]!pol(AJ7,AR7,input!$B$6:$K$6)+[1]!pol(AK7,AS7,input!$B$6:$K$6)</f>
        <v>7.490369567862599</v>
      </c>
      <c r="Q7" s="10">
        <f>[1]!pol(AI7,AQ7,input!$B$8:$K$8)+[1]!pol(AJ7,AR7,input!$B$8:$K$8)+[1]!pol(AK7,AS7,input!$B$8:$K$8)</f>
        <v>2.3876034744055739</v>
      </c>
      <c r="R7" s="17">
        <v>8.9456953957797172</v>
      </c>
      <c r="S7" s="6">
        <v>0.10406191441176897</v>
      </c>
      <c r="T7" s="6">
        <v>8.1253426687851849E-2</v>
      </c>
      <c r="U7" s="6">
        <v>0.19696791193333671</v>
      </c>
      <c r="V7" s="6">
        <f t="shared" si="2"/>
        <v>0.13071133943326566</v>
      </c>
      <c r="W7" s="6">
        <f t="shared" si="3"/>
        <v>-0.14341400345778896</v>
      </c>
      <c r="X7" s="23">
        <v>1400</v>
      </c>
      <c r="Y7" s="23">
        <v>108.09870967741934</v>
      </c>
      <c r="Z7" s="23"/>
      <c r="AA7" s="5"/>
      <c r="AB7" s="6"/>
      <c r="AC7" s="3"/>
      <c r="AD7" s="17">
        <v>8.649658505376344</v>
      </c>
      <c r="AE7" s="17">
        <v>1.3751328709677419</v>
      </c>
      <c r="AF7" s="17">
        <v>66.173681548387108</v>
      </c>
      <c r="AG7" s="17">
        <v>71.717394612903249</v>
      </c>
      <c r="AH7" s="17">
        <v>66.429691677419356</v>
      </c>
      <c r="AI7" s="17">
        <v>-7.8065468862133871</v>
      </c>
      <c r="AJ7" s="17">
        <v>-8.237421938876178</v>
      </c>
      <c r="AK7" s="17">
        <v>-7.8248040191652954</v>
      </c>
      <c r="AL7" s="17">
        <v>8.3090494991166128</v>
      </c>
      <c r="AM7" s="17">
        <v>9.4106366162955322</v>
      </c>
      <c r="AN7" s="17">
        <v>8.5079860191652958</v>
      </c>
      <c r="AO7" s="64">
        <v>30.043935806451618</v>
      </c>
      <c r="AP7" s="64">
        <v>34.913576892473117</v>
      </c>
      <c r="AQ7" s="17">
        <v>34.631776705181686</v>
      </c>
      <c r="AR7" s="17">
        <v>35.350510549322529</v>
      </c>
      <c r="AS7" s="17">
        <v>33.869535268929731</v>
      </c>
      <c r="AT7" s="24">
        <f>[1]!h_Tp("r290",AI7+AL7+273.15,[1]!P_D("r290",AI7+273.15))</f>
        <v>578204.04926304671</v>
      </c>
      <c r="AU7" s="24">
        <f>[1]!h_Tp("r290",AF7+273.15,[1]!P_D("r290",AQ7+273.15))</f>
        <v>675871.70194209728</v>
      </c>
      <c r="AV7" s="10">
        <f>L7/AY7*1000</f>
        <v>244.33597269129555</v>
      </c>
      <c r="AW7" s="53">
        <f>[1]!pol(AI7,AQ7,input!$B$12:$K$12)+[1]!pol(AJ7,AR7,input!$B$12:$K$12)+[1]!pol(AK7,AS7,input!$B$12:$K$12)</f>
        <v>26.610559624059761</v>
      </c>
      <c r="AX7" s="52"/>
      <c r="AY7" s="54">
        <f t="shared" si="5"/>
        <v>26.259521306195325</v>
      </c>
    </row>
    <row r="8" spans="1:51">
      <c r="A8" s="3">
        <v>19</v>
      </c>
      <c r="B8" s="3" t="s">
        <v>76</v>
      </c>
      <c r="C8" s="3">
        <v>35</v>
      </c>
      <c r="D8" s="116"/>
      <c r="E8" s="27" t="s">
        <v>80</v>
      </c>
      <c r="F8" s="8">
        <v>5.6485886465053765</v>
      </c>
      <c r="G8" s="55">
        <v>11.197738032258066</v>
      </c>
      <c r="H8" s="55">
        <v>1.4087419354838709E-2</v>
      </c>
      <c r="I8" s="55">
        <v>5.0330680967741932</v>
      </c>
      <c r="J8" s="3" t="s">
        <v>17</v>
      </c>
      <c r="K8" s="4">
        <v>2.2072044728625757</v>
      </c>
      <c r="L8" s="29">
        <v>5.9172762134635057</v>
      </c>
      <c r="M8" s="29">
        <f>R8-O8*0.95</f>
        <v>5.8347806831433147</v>
      </c>
      <c r="N8" s="47">
        <f>(M8-L8)/M8</f>
        <v>-1.413858288770317E-2</v>
      </c>
      <c r="O8" s="22">
        <v>2.6807709677419358</v>
      </c>
      <c r="P8" s="10">
        <f>[1]!pol(AI8,AQ8,input!$B$6:$K$6)+[1]!pol(AJ8,AR8,input!$B$6:$K$6)+[1]!pol(AK8,AS8,input!$B$6:$K$6)</f>
        <v>6.6337680058331099</v>
      </c>
      <c r="Q8" s="10">
        <f>[1]!pol(AI8,AQ8,input!$B$8:$K$8)+[1]!pol(AJ8,AR8,input!$B$8:$K$8)+[1]!pol(AK8,AS8,input!$B$8:$K$8)</f>
        <v>2.3940835959212454</v>
      </c>
      <c r="R8" s="17">
        <v>8.381513102498154</v>
      </c>
      <c r="S8" s="6">
        <v>6.8814573059563719E-2</v>
      </c>
      <c r="T8" s="6">
        <v>6.9909298056724134E-2</v>
      </c>
      <c r="U8" s="6">
        <v>0.15532351188251414</v>
      </c>
      <c r="V8" s="6">
        <f t="shared" si="2"/>
        <v>0.11974827124212128</v>
      </c>
      <c r="W8" s="6">
        <f t="shared" si="3"/>
        <v>-0.10800676052276607</v>
      </c>
      <c r="X8" s="23">
        <v>1400</v>
      </c>
      <c r="Y8" s="23">
        <v>50.346129032258055</v>
      </c>
      <c r="Z8" s="23"/>
      <c r="AA8" s="5"/>
      <c r="AB8" s="6"/>
      <c r="AC8" s="3"/>
      <c r="AD8" s="17">
        <v>8.8082607956989261</v>
      </c>
      <c r="AE8" s="17">
        <v>-1.5663841720430109</v>
      </c>
      <c r="AF8" s="17">
        <v>68.501056612903213</v>
      </c>
      <c r="AG8" s="17">
        <v>74.777571806451618</v>
      </c>
      <c r="AH8" s="17">
        <v>69.14541522580646</v>
      </c>
      <c r="AI8" s="17">
        <v>-10.566389398818725</v>
      </c>
      <c r="AJ8" s="17">
        <v>-10.806700697397934</v>
      </c>
      <c r="AK8" s="17">
        <v>-10.711856737796568</v>
      </c>
      <c r="AL8" s="17">
        <v>8.4457627859155</v>
      </c>
      <c r="AM8" s="17">
        <v>9.5499201490108376</v>
      </c>
      <c r="AN8" s="17">
        <v>8.7809614797320528</v>
      </c>
      <c r="AO8" s="64">
        <v>30.033684483870967</v>
      </c>
      <c r="AP8" s="64">
        <v>34.946238903225805</v>
      </c>
      <c r="AQ8" s="17">
        <v>35.016403081989026</v>
      </c>
      <c r="AR8" s="17">
        <v>35.372625264754426</v>
      </c>
      <c r="AS8" s="17">
        <v>34.275166497137988</v>
      </c>
      <c r="AT8" s="24">
        <f>[1]!h_Tp("r290",AI8+AL8+273.15,[1]!P_D("r290",AI8+273.15))</f>
        <v>575175.79050957842</v>
      </c>
      <c r="AU8" s="24">
        <f>[1]!h_Tp("r290",AF8+273.15,[1]!P_D("r290",AQ8+273.15))</f>
        <v>680533.29339494614</v>
      </c>
      <c r="AV8" s="10">
        <f>L8/AY8*1000</f>
        <v>244.7958179648225</v>
      </c>
      <c r="AW8" s="53">
        <f>[1]!pol(AI8,AQ8,input!$B$12:$K$12)+[1]!pol(AJ8,AR8,input!$B$12:$K$12)+[1]!pol(AK8,AS8,input!$B$12:$K$12)</f>
        <v>23.902914601749018</v>
      </c>
      <c r="AX8" s="52"/>
      <c r="AY8" s="54">
        <f t="shared" si="5"/>
        <v>24.172292903769403</v>
      </c>
    </row>
    <row r="9" spans="1:51" ht="15" thickBot="1">
      <c r="A9" s="3">
        <v>19</v>
      </c>
      <c r="B9" s="3" t="s">
        <v>77</v>
      </c>
      <c r="C9" s="3">
        <v>35</v>
      </c>
      <c r="D9" s="116"/>
      <c r="E9" s="27" t="s">
        <v>80</v>
      </c>
      <c r="F9" s="8">
        <v>6.1544917199999993</v>
      </c>
      <c r="G9" s="55">
        <v>10.583562839999999</v>
      </c>
      <c r="H9" s="55">
        <v>2.8811854400000003</v>
      </c>
      <c r="I9" s="55">
        <v>5.6409346600000001</v>
      </c>
      <c r="J9" s="3" t="s">
        <v>17</v>
      </c>
      <c r="K9" s="4">
        <v>2.4514566446857629</v>
      </c>
      <c r="L9" s="29">
        <v>6.6560357026285972</v>
      </c>
      <c r="M9" s="29">
        <f>R9-O9*0.95</f>
        <v>6.6071975320892005</v>
      </c>
      <c r="N9" s="47">
        <f>(M9-L9)/M9</f>
        <v>-7.3916619417240433E-3</v>
      </c>
      <c r="O9" s="22">
        <v>2.7151319999999997</v>
      </c>
      <c r="P9" s="10">
        <f>[1]!pol(AI9,AQ9,input!$B$6:$K$6)+[1]!pol(AJ9,AR9,input!$B$6:$K$6)+[1]!pol(AK9,AS9,input!$B$6:$K$6)</f>
        <v>7.7611192073897959</v>
      </c>
      <c r="Q9" s="10">
        <f>[1]!pol(AI9,AQ9,input!$B$8:$K$8)+[1]!pol(AJ9,AR9,input!$B$8:$K$8)+[1]!pol(AK9,AS9,input!$B$8:$K$8)</f>
        <v>2.3898686253024106</v>
      </c>
      <c r="R9" s="17">
        <v>9.1865729320892004</v>
      </c>
      <c r="S9" s="6">
        <v>0.10427851304559767</v>
      </c>
      <c r="T9" s="6">
        <v>6.7009099371476324E-2</v>
      </c>
      <c r="U9" s="6">
        <v>0.20297546972123512</v>
      </c>
      <c r="V9" s="6">
        <f t="shared" si="2"/>
        <v>0.13610094348028468</v>
      </c>
      <c r="W9" s="6">
        <f t="shared" si="3"/>
        <v>-0.14238713196274408</v>
      </c>
      <c r="X9" s="23">
        <v>1400</v>
      </c>
      <c r="Y9" s="23">
        <v>155.72039999999998</v>
      </c>
      <c r="Z9" s="23"/>
      <c r="AA9" s="5"/>
      <c r="AB9" s="6"/>
      <c r="AC9" s="3"/>
      <c r="AD9" s="17">
        <v>8.0676021599999999</v>
      </c>
      <c r="AE9" s="17">
        <v>1.8842672133333329</v>
      </c>
      <c r="AF9" s="17">
        <v>65.159862439999984</v>
      </c>
      <c r="AG9" s="17">
        <v>69.383941199999995</v>
      </c>
      <c r="AH9" s="17">
        <v>65.216425080000008</v>
      </c>
      <c r="AI9" s="17">
        <v>-6.9253827036437796</v>
      </c>
      <c r="AJ9" s="17">
        <v>-7.4144810914140136</v>
      </c>
      <c r="AK9" s="17">
        <v>-6.9656812054812436</v>
      </c>
      <c r="AL9" s="17">
        <v>7.9861645836437773</v>
      </c>
      <c r="AM9" s="17">
        <v>8.5324383314140135</v>
      </c>
      <c r="AN9" s="17">
        <v>8.2376942854812434</v>
      </c>
      <c r="AO9" s="64">
        <v>30.054779279999998</v>
      </c>
      <c r="AP9" s="64">
        <v>34.990687186666669</v>
      </c>
      <c r="AQ9" s="17">
        <v>34.719960412197132</v>
      </c>
      <c r="AR9" s="17">
        <v>35.418660968614248</v>
      </c>
      <c r="AS9" s="17">
        <v>33.8018927052685</v>
      </c>
      <c r="AT9" s="24">
        <f>[1]!h_Tp("r290",AI9+AL9+273.15,[1]!P_D("r290",AI9+273.15))</f>
        <v>578674.50696734292</v>
      </c>
      <c r="AU9" s="24">
        <f>[1]!h_Tp("r290",AF9+273.15,[1]!P_D("r290",AQ9+273.15))</f>
        <v>673623.80473895429</v>
      </c>
      <c r="AV9" s="10">
        <f>L9/AY9*1000</f>
        <v>245.01509780521258</v>
      </c>
      <c r="AW9" s="53">
        <f>[1]!pol(AI9,AQ9,input!$B$12:$K$12)+[1]!pol(AJ9,AR9,input!$B$12:$K$12)+[1]!pol(AK9,AS9,input!$B$12:$K$12)</f>
        <v>27.484006277931044</v>
      </c>
      <c r="AX9" s="52"/>
      <c r="AY9" s="54">
        <f t="shared" si="5"/>
        <v>27.165818605676932</v>
      </c>
    </row>
    <row r="10" spans="1:51" s="44" customFormat="1">
      <c r="A10" s="32">
        <v>24</v>
      </c>
      <c r="B10" s="32"/>
      <c r="C10" s="13">
        <v>35</v>
      </c>
      <c r="D10" s="116"/>
      <c r="E10" s="43" t="s">
        <v>80</v>
      </c>
      <c r="F10" s="31">
        <v>5.7462638732142874</v>
      </c>
      <c r="G10" s="31">
        <v>10.30166000714285</v>
      </c>
      <c r="H10" s="31">
        <v>1.5571838071428572</v>
      </c>
      <c r="I10" s="31">
        <v>4.8645337071428587</v>
      </c>
      <c r="J10" s="32" t="s">
        <v>17</v>
      </c>
      <c r="K10" s="36">
        <v>2.4603506612629347</v>
      </c>
      <c r="L10" s="34">
        <v>6.5880320459732244</v>
      </c>
      <c r="M10" s="29">
        <f>R10-O10*0.95</f>
        <v>6.5225472199880219</v>
      </c>
      <c r="N10" s="47">
        <f>(M10-L10)/M10</f>
        <v>-1.0039762653542401E-2</v>
      </c>
      <c r="O10" s="56">
        <v>2.67691285714286</v>
      </c>
      <c r="P10" s="36">
        <f>[1]!pol(AI10,AQ10,input!$B$6:$K$6)+[1]!pol(AJ10,AR10,input!$B$6:$K$6)+[1]!pol(AK10,AS10,input!$B$6:$K$6)</f>
        <v>7.1647812185902788</v>
      </c>
      <c r="Q10" s="36">
        <f>[1]!pol(AI10,AQ10,input!$B$8:$K$8)+[1]!pol(AJ10,AR10,input!$B$8:$K$8)+[1]!pol(AK10,AS10,input!$B$8:$K$8)</f>
        <v>2.3869979062298947</v>
      </c>
      <c r="R10" s="36">
        <v>9.0656144342737388</v>
      </c>
      <c r="S10" s="57">
        <v>4.7006358981264255E-2</v>
      </c>
      <c r="T10" s="57">
        <v>2.2519902628043788E-2</v>
      </c>
      <c r="U10" s="57">
        <v>0.15461271356915104</v>
      </c>
      <c r="V10" s="57">
        <f t="shared" si="2"/>
        <v>0.12145588823362931</v>
      </c>
      <c r="W10" s="57">
        <f t="shared" si="3"/>
        <v>-8.0497806565339045E-2</v>
      </c>
      <c r="X10" s="58">
        <v>1400</v>
      </c>
      <c r="Y10" s="58">
        <v>75.005721428571434</v>
      </c>
      <c r="Z10" s="58" t="s">
        <v>41</v>
      </c>
      <c r="AA10" s="59">
        <v>61.3800877446999</v>
      </c>
      <c r="AB10" s="57">
        <v>0.48225213897688401</v>
      </c>
      <c r="AC10" s="32" t="s">
        <v>19</v>
      </c>
      <c r="AD10" s="36">
        <v>8.9660909357142806</v>
      </c>
      <c r="AE10" s="36">
        <v>0.26767496666666668</v>
      </c>
      <c r="AF10" s="36">
        <v>66.217109578571453</v>
      </c>
      <c r="AG10" s="36">
        <v>71.685329385714283</v>
      </c>
      <c r="AH10" s="36">
        <v>66.865480535714283</v>
      </c>
      <c r="AI10" s="36">
        <v>-8.8206699206910137</v>
      </c>
      <c r="AJ10" s="36">
        <v>-9.2809817411281994</v>
      </c>
      <c r="AK10" s="36">
        <v>-8.8810864356232102</v>
      </c>
      <c r="AL10" s="36">
        <v>8.0414539492624453</v>
      </c>
      <c r="AM10" s="36">
        <v>9.1146149125567746</v>
      </c>
      <c r="AN10" s="36">
        <v>8.7034733213374889</v>
      </c>
      <c r="AO10" s="32">
        <v>30</v>
      </c>
      <c r="AP10" s="32">
        <v>35</v>
      </c>
      <c r="AQ10" s="36">
        <v>34.661765597277714</v>
      </c>
      <c r="AR10" s="36">
        <v>35.341386043341544</v>
      </c>
      <c r="AS10" s="36">
        <v>33.918154323264766</v>
      </c>
      <c r="AT10" s="58">
        <f>[1]!h_Tp("r290",AI10+AL10+273.15,[1]!P_D("r290",AI10+273.15))</f>
        <v>576538.72456926026</v>
      </c>
      <c r="AU10" s="58">
        <f>[1]!h_Tp("r290",AF10+273.15,[1]!P_D("r290",AQ10+273.15))</f>
        <v>675939.06582321448</v>
      </c>
      <c r="AV10" s="36">
        <f t="shared" si="4"/>
        <v>257.50504346998008</v>
      </c>
      <c r="AW10" s="60">
        <f>[1]!pol(AI10,AQ10,input!$B$12:$K$12)+[1]!pol(AJ10,AR10,input!$B$12:$K$12)+[1]!pol(AK10,AS10,input!$B$12:$K$12)</f>
        <v>25.569008826953002</v>
      </c>
      <c r="AX10" s="61"/>
      <c r="AY10" s="62">
        <f t="shared" si="5"/>
        <v>25.584089372374784</v>
      </c>
    </row>
    <row r="11" spans="1:51" s="25" customFormat="1" ht="15" thickBot="1">
      <c r="A11" s="3">
        <v>26</v>
      </c>
      <c r="B11" s="3"/>
      <c r="C11" s="3">
        <v>55</v>
      </c>
      <c r="D11" s="116"/>
      <c r="E11" s="27" t="s">
        <v>80</v>
      </c>
      <c r="F11" s="7">
        <v>6.7073702064971732</v>
      </c>
      <c r="G11" s="7">
        <v>10.851999820338984</v>
      </c>
      <c r="H11" s="7">
        <v>3.0400917559322029</v>
      </c>
      <c r="I11" s="7">
        <v>6.0908082305084772</v>
      </c>
      <c r="J11" s="3" t="s">
        <v>17</v>
      </c>
      <c r="K11" s="4">
        <v>1.5091747910661246</v>
      </c>
      <c r="L11" s="29">
        <v>5.3975725410665403</v>
      </c>
      <c r="M11" s="29">
        <f t="shared" si="0"/>
        <v>5.2708189259736802</v>
      </c>
      <c r="N11" s="47">
        <f t="shared" si="1"/>
        <v>-2.4048182431052657E-2</v>
      </c>
      <c r="O11" s="63">
        <v>3.6785145831525399</v>
      </c>
      <c r="P11" s="10">
        <f>[1]!pol(AI11,AQ11,input!$B$6:$K$6)+[1]!pol(AJ11,AR11,input!$B$6:$K$6)+[1]!pol(AK11,AS11,input!$B$6:$K$6)</f>
        <v>5.9948621376706877</v>
      </c>
      <c r="Q11" s="10">
        <f>[1]!pol(AI11,AQ11,input!$B$8:$K$8)+[1]!pol(AJ11,AR11,input!$B$8:$K$8)+[1]!pol(AK11,AS11,input!$B$8:$K$8)</f>
        <v>3.5642156834893477</v>
      </c>
      <c r="R11" s="17">
        <v>8.7654077799685925</v>
      </c>
      <c r="S11" s="6">
        <v>5.1515484816710075E-2</v>
      </c>
      <c r="T11" s="6">
        <v>5.2408562914566137E-2</v>
      </c>
      <c r="U11" s="6">
        <v>0.16185240015401825</v>
      </c>
      <c r="V11" s="6">
        <f t="shared" si="2"/>
        <v>3.2068457639267828E-2</v>
      </c>
      <c r="W11" s="6">
        <f t="shared" si="3"/>
        <v>-9.9633583373149107E-2</v>
      </c>
      <c r="X11" s="23">
        <v>1400</v>
      </c>
      <c r="Y11" s="23">
        <v>74.357901694915256</v>
      </c>
      <c r="Z11" s="23" t="s">
        <v>41</v>
      </c>
      <c r="AA11" s="5">
        <v>89.040456799301396</v>
      </c>
      <c r="AB11" s="6">
        <v>0.69957460676080196</v>
      </c>
      <c r="AC11" s="3" t="s">
        <v>20</v>
      </c>
      <c r="AD11" s="17">
        <v>9.2823642463276848</v>
      </c>
      <c r="AE11" s="17">
        <v>1.9259217559322024</v>
      </c>
      <c r="AF11" s="17">
        <v>89.240498949152524</v>
      </c>
      <c r="AG11" s="17">
        <v>96.602198711864517</v>
      </c>
      <c r="AH11" s="17">
        <v>91.333529406779675</v>
      </c>
      <c r="AI11" s="17">
        <v>-6.1536375056837151</v>
      </c>
      <c r="AJ11" s="17">
        <v>-6.590998495821661</v>
      </c>
      <c r="AK11" s="17">
        <v>-6.1409010803613375</v>
      </c>
      <c r="AL11" s="17">
        <v>8.0356048582260797</v>
      </c>
      <c r="AM11" s="17">
        <v>9.0785752415843746</v>
      </c>
      <c r="AN11" s="17">
        <v>8.3270199413782784</v>
      </c>
      <c r="AO11" s="3">
        <v>50</v>
      </c>
      <c r="AP11" s="3">
        <v>55</v>
      </c>
      <c r="AQ11" s="17">
        <v>54.632562502853233</v>
      </c>
      <c r="AR11" s="17">
        <v>55.227265251948552</v>
      </c>
      <c r="AS11" s="17">
        <v>53.976443235482115</v>
      </c>
      <c r="AT11" s="24">
        <f>[1]!h_Tp("r290",AI11+AL11+273.15,[1]!P_D("r290",AI11+273.15))</f>
        <v>579668.88823683595</v>
      </c>
      <c r="AU11" s="24">
        <f>[1]!h_Tp("r290",AF11+273.15,[1]!P_D("r290",AQ11+273.15))</f>
        <v>708056.84734754392</v>
      </c>
      <c r="AV11" s="10">
        <f t="shared" si="4"/>
        <v>198.30181793985079</v>
      </c>
      <c r="AW11" s="53">
        <f>[1]!pol(AI11,AQ11,input!$B$12:$K$12)+[1]!pol(AJ11,AR11,input!$B$12:$K$12)+[1]!pol(AK11,AS11,input!$B$12:$K$12)</f>
        <v>26.663174325717826</v>
      </c>
      <c r="AX11" s="52"/>
      <c r="AY11" s="54">
        <f t="shared" si="5"/>
        <v>27.218976594071062</v>
      </c>
    </row>
    <row r="12" spans="1:51">
      <c r="A12" s="9">
        <v>27</v>
      </c>
      <c r="B12" s="9"/>
      <c r="C12" s="13">
        <v>35</v>
      </c>
      <c r="D12" s="114">
        <v>3</v>
      </c>
      <c r="E12" s="27" t="s">
        <v>80</v>
      </c>
      <c r="F12" s="7">
        <v>6.5579844642126783</v>
      </c>
      <c r="G12" s="7">
        <v>10.889208104294477</v>
      </c>
      <c r="H12" s="7">
        <v>2.9691450061349687</v>
      </c>
      <c r="I12" s="7">
        <v>6.2818005582822103</v>
      </c>
      <c r="J12" s="9" t="s">
        <v>17</v>
      </c>
      <c r="K12" s="10">
        <v>2.4030936015980897</v>
      </c>
      <c r="L12" s="29">
        <v>5.9858067214850577</v>
      </c>
      <c r="M12" s="29">
        <f t="shared" si="0"/>
        <v>5.9356330420089378</v>
      </c>
      <c r="N12" s="47">
        <f t="shared" si="1"/>
        <v>-8.4529618190713422E-3</v>
      </c>
      <c r="O12" s="21">
        <v>2.4462851239669399</v>
      </c>
      <c r="P12" s="10">
        <f>[1]!pol(AI12,AQ12,input!$B$6:$K$6)+[1]!pol(AJ12,AR12,input!$B$6:$K$6)+[1]!pol(AK12,AS12,input!$B$6:$K$6)</f>
        <v>8.3307981527521271</v>
      </c>
      <c r="Q12" s="10">
        <f>[1]!pol(AI12,AQ12,input!$B$8:$K$8)+[1]!pol(AJ12,AR12,input!$B$8:$K$8)+[1]!pol(AK12,AS12,input!$B$8:$K$8)</f>
        <v>2.2596858977906082</v>
      </c>
      <c r="R12" s="10">
        <v>8.25960390977753</v>
      </c>
      <c r="S12" s="12">
        <v>0.25720295334460413</v>
      </c>
      <c r="T12" s="12">
        <v>0.26720336277302553</v>
      </c>
      <c r="U12" s="12">
        <v>0.1988141228320944</v>
      </c>
      <c r="V12" s="12">
        <f t="shared" si="2"/>
        <v>8.2577506174100423E-2</v>
      </c>
      <c r="W12" s="12">
        <f t="shared" si="3"/>
        <v>-0.2814846054687315</v>
      </c>
      <c r="X12" s="24">
        <v>1400</v>
      </c>
      <c r="Y12" s="24">
        <v>75.340966942148782</v>
      </c>
      <c r="Z12" s="24" t="s">
        <v>41</v>
      </c>
      <c r="AA12" s="11">
        <v>58.390069652984501</v>
      </c>
      <c r="AB12" s="12">
        <v>0.45876011292591401</v>
      </c>
      <c r="AC12" s="9" t="s">
        <v>19</v>
      </c>
      <c r="AD12" s="10">
        <v>8.9832994407713507</v>
      </c>
      <c r="AE12" s="10">
        <v>2.121549385674931</v>
      </c>
      <c r="AF12" s="10">
        <v>62.041571892561969</v>
      </c>
      <c r="AG12" s="10">
        <v>61.600733561983475</v>
      </c>
      <c r="AH12" s="10">
        <v>60.935778578512419</v>
      </c>
      <c r="AI12" s="10">
        <v>-6.0307716725013458</v>
      </c>
      <c r="AJ12" s="10">
        <v>-6.0655989016504313</v>
      </c>
      <c r="AK12" s="10">
        <v>-6.4788342834092152</v>
      </c>
      <c r="AL12" s="10">
        <v>8.9222978873773808</v>
      </c>
      <c r="AM12" s="10">
        <v>8.7555529842950612</v>
      </c>
      <c r="AN12" s="10">
        <v>8.3800533082026032</v>
      </c>
      <c r="AO12" s="9">
        <v>30</v>
      </c>
      <c r="AP12" s="9">
        <v>35</v>
      </c>
      <c r="AQ12" s="10">
        <v>31.135347391452427</v>
      </c>
      <c r="AR12" s="10">
        <v>31.703402220129931</v>
      </c>
      <c r="AS12" s="10">
        <v>32.821088830473123</v>
      </c>
      <c r="AT12" s="24">
        <f>[1]!h_Tp("r290",AI12+AL12+273.15,[1]!P_D("r290",AI12+273.15))</f>
        <v>581382.67650511872</v>
      </c>
      <c r="AU12" s="24">
        <f>[1]!h_Tp("r290",AF12+273.15,[1]!P_D("r290",AQ12+273.15))</f>
        <v>670014.75779446494</v>
      </c>
      <c r="AV12" s="10">
        <f t="shared" si="4"/>
        <v>228.2879339319696</v>
      </c>
      <c r="AW12" s="53">
        <f>[1]!pol(AI12,AQ12,input!$B$12:$K$12)+[1]!pol(AJ12,AR12,input!$B$12:$K$12)+[1]!pol(AK12,AS12,input!$B$12:$K$12)</f>
        <v>28.619395990121372</v>
      </c>
      <c r="AX12" s="52"/>
      <c r="AY12" s="54">
        <f t="shared" si="5"/>
        <v>26.220425312836916</v>
      </c>
    </row>
    <row r="13" spans="1:51">
      <c r="A13" s="3">
        <v>28</v>
      </c>
      <c r="B13" s="3"/>
      <c r="C13" s="3">
        <v>55</v>
      </c>
      <c r="D13" s="114"/>
      <c r="E13" s="27" t="s">
        <v>80</v>
      </c>
      <c r="F13" s="7">
        <v>8.2837359748520676</v>
      </c>
      <c r="G13" s="7">
        <v>11.983309408284018</v>
      </c>
      <c r="H13" s="7">
        <v>5.3232617692307667</v>
      </c>
      <c r="I13" s="7">
        <v>8.1675975118343267</v>
      </c>
      <c r="J13" s="3" t="s">
        <v>17</v>
      </c>
      <c r="K13" s="4">
        <v>1.2307743320494657</v>
      </c>
      <c r="L13" s="29">
        <v>4.462464015446046</v>
      </c>
      <c r="M13" s="29">
        <f t="shared" si="0"/>
        <v>4.3240851766296728</v>
      </c>
      <c r="N13" s="47">
        <f t="shared" si="1"/>
        <v>-3.2001876272990053E-2</v>
      </c>
      <c r="O13" s="22">
        <v>3.62566982248521</v>
      </c>
      <c r="P13" s="10">
        <f>[1]!pol(AI13,AQ13,input!$B$6:$K$6)+[1]!pol(AJ13,AR13,input!$B$6:$K$6)+[1]!pol(AK13,AS13,input!$B$6:$K$6)</f>
        <v>7.1484062991093573</v>
      </c>
      <c r="Q13" s="10">
        <f>[1]!pol(AI13,AQ13,input!$B$8:$K$8)+[1]!pol(AJ13,AR13,input!$B$8:$K$8)+[1]!pol(AK13,AS13,input!$B$8:$K$8)</f>
        <v>3.4973341137892349</v>
      </c>
      <c r="R13" s="17">
        <v>7.7684715079906219</v>
      </c>
      <c r="S13" s="6">
        <v>0.32671840085067089</v>
      </c>
      <c r="T13" s="6">
        <v>0.40053810805362322</v>
      </c>
      <c r="U13" s="6">
        <v>0.21400987311627223</v>
      </c>
      <c r="V13" s="6">
        <f>(O13-Q13)/Q13</f>
        <v>3.6695295479483948E-2</v>
      </c>
      <c r="W13" s="6">
        <f t="shared" si="3"/>
        <v>-0.37574001410607583</v>
      </c>
      <c r="X13" s="23">
        <v>1400</v>
      </c>
      <c r="Y13" s="23">
        <v>74.224088757396473</v>
      </c>
      <c r="Z13" s="23" t="s">
        <v>41</v>
      </c>
      <c r="AA13" s="5">
        <v>81.227108569287296</v>
      </c>
      <c r="AB13" s="6">
        <v>0.638186556744192</v>
      </c>
      <c r="AC13" s="3" t="s">
        <v>20</v>
      </c>
      <c r="AD13" s="17">
        <v>9.8188906587771179</v>
      </c>
      <c r="AE13" s="17">
        <v>4.2070793214990134</v>
      </c>
      <c r="AF13" s="17">
        <v>86.092993958579882</v>
      </c>
      <c r="AG13" s="17">
        <v>85.482310142011926</v>
      </c>
      <c r="AH13" s="17">
        <v>85.385435372781075</v>
      </c>
      <c r="AI13" s="17">
        <v>-2.5885474032000331</v>
      </c>
      <c r="AJ13" s="17">
        <v>-2.539157117212127</v>
      </c>
      <c r="AK13" s="17">
        <v>-3.0033995821159944</v>
      </c>
      <c r="AL13" s="17">
        <v>7.5441464860402645</v>
      </c>
      <c r="AM13" s="17">
        <v>7.6981836083363921</v>
      </c>
      <c r="AN13" s="17">
        <v>7.9963285170272362</v>
      </c>
      <c r="AO13" s="3">
        <v>50</v>
      </c>
      <c r="AP13" s="3">
        <v>55</v>
      </c>
      <c r="AQ13" s="17">
        <v>52.895730122788144</v>
      </c>
      <c r="AR13" s="17">
        <v>52.932698485647151</v>
      </c>
      <c r="AS13" s="17">
        <v>53.960220858494139</v>
      </c>
      <c r="AT13" s="24">
        <f>[1]!h_Tp("r290",AI13+AL13+273.15,[1]!P_D("r290",AI13+273.15))</f>
        <v>582959.3932810555</v>
      </c>
      <c r="AU13" s="24">
        <f>[1]!h_Tp("r290",AF13+273.15,[1]!P_D("r290",AQ13+273.15))</f>
        <v>702612.46600222331</v>
      </c>
      <c r="AV13" s="10">
        <f t="shared" si="4"/>
        <v>155.01964065244283</v>
      </c>
      <c r="AW13" s="53">
        <f>[1]!pol(AI13,AQ13,input!$B$12:$K$12)+[1]!pol(AJ13,AR13,input!$B$12:$K$12)+[1]!pol(AK13,AS13,input!$B$12:$K$12)</f>
        <v>30.67124416885266</v>
      </c>
      <c r="AX13" s="52"/>
      <c r="AY13" s="54">
        <f t="shared" si="5"/>
        <v>28.786442780182806</v>
      </c>
    </row>
    <row r="14" spans="1:51">
      <c r="A14" s="3">
        <v>34</v>
      </c>
      <c r="B14" s="3"/>
      <c r="C14" s="3">
        <v>40</v>
      </c>
      <c r="D14" s="114"/>
      <c r="E14" s="27" t="s">
        <v>79</v>
      </c>
      <c r="F14" s="7">
        <v>5.9412247474677686</v>
      </c>
      <c r="G14" s="7">
        <v>10.706601640883983</v>
      </c>
      <c r="H14" s="7">
        <v>2.0722053314917126</v>
      </c>
      <c r="I14" s="7">
        <v>5.8470984779005537</v>
      </c>
      <c r="J14" s="9" t="s">
        <v>17</v>
      </c>
      <c r="K14" s="4">
        <v>2.0433626819666015</v>
      </c>
      <c r="L14" s="29">
        <v>5.5081755218691226</v>
      </c>
      <c r="M14" s="29">
        <f t="shared" si="0"/>
        <v>5.3878132363529954</v>
      </c>
      <c r="N14" s="47">
        <f t="shared" si="1"/>
        <v>-2.2339728612716419E-2</v>
      </c>
      <c r="O14" s="22">
        <v>2.69535248618784</v>
      </c>
      <c r="P14" s="10">
        <f>[1]!pol(AI14,AQ14,input!$B$6:$K$6)+[1]!pol(AJ14,AR14,input!$B$6:$K$6)+[1]!pol(AK14,AS14,input!$B$6:$K$6)</f>
        <v>7.3833356532084053</v>
      </c>
      <c r="Q14" s="10">
        <f>[1]!pol(AI14,AQ14,input!$B$8:$K$8)+[1]!pol(AJ14,AR14,input!$B$8:$K$8)+[1]!pol(AK14,AS14,input!$B$8:$K$8)</f>
        <v>2.5498628624235966</v>
      </c>
      <c r="R14" s="17">
        <v>7.9483980982314435</v>
      </c>
      <c r="S14" s="6">
        <v>0.27322340001494017</v>
      </c>
      <c r="T14" s="6">
        <v>0.18099809606924916</v>
      </c>
      <c r="U14" s="6">
        <v>0.19340374890259862</v>
      </c>
      <c r="V14" s="6">
        <f>(O14-Q14)/Q14</f>
        <v>5.7057822955215012E-2</v>
      </c>
      <c r="W14" s="6">
        <f>(L14-P14)/P14</f>
        <v>-0.25397194701888404</v>
      </c>
      <c r="X14" s="23">
        <v>1400</v>
      </c>
      <c r="Y14" s="23">
        <v>75.269668508287296</v>
      </c>
      <c r="Z14" s="23" t="s">
        <v>41</v>
      </c>
      <c r="AA14" s="5">
        <v>63.725648100331902</v>
      </c>
      <c r="AB14" s="6">
        <v>0.50068077829893498</v>
      </c>
      <c r="AC14" s="3" t="s">
        <v>20</v>
      </c>
      <c r="AD14" s="17">
        <v>8.4213067697974306</v>
      </c>
      <c r="AE14" s="17">
        <v>1.1861793443830566</v>
      </c>
      <c r="AF14" s="17">
        <v>68.02094954143648</v>
      </c>
      <c r="AG14" s="17">
        <v>69.233726011049697</v>
      </c>
      <c r="AH14" s="17">
        <v>68.110059928176796</v>
      </c>
      <c r="AI14" s="17">
        <v>-6.8010732635347146</v>
      </c>
      <c r="AJ14" s="17">
        <v>-7.5341668147346113</v>
      </c>
      <c r="AK14" s="17">
        <v>-7.5960604923249644</v>
      </c>
      <c r="AL14" s="17">
        <v>8.2209669707170381</v>
      </c>
      <c r="AM14" s="17">
        <v>8.3755658644583626</v>
      </c>
      <c r="AN14" s="17">
        <v>8.5300754039271709</v>
      </c>
      <c r="AO14" s="3">
        <v>35</v>
      </c>
      <c r="AP14" s="3">
        <v>40</v>
      </c>
      <c r="AQ14" s="17">
        <v>36.75800167783057</v>
      </c>
      <c r="AR14" s="17">
        <v>38.731557940790672</v>
      </c>
      <c r="AS14" s="17">
        <v>38.176609882551645</v>
      </c>
      <c r="AT14" s="24">
        <f>[1]!h_Tp("r290",AI14+AL14+273.15,[1]!P_D("r290",AI14+273.15))</f>
        <v>579234.65750434576</v>
      </c>
      <c r="AU14" s="24">
        <f>[1]!h_Tp("r290",AF14+273.15,[1]!P_D("r290",AQ14+273.15))</f>
        <v>677996.67101985484</v>
      </c>
      <c r="AV14" s="10">
        <f t="shared" si="4"/>
        <v>212.4508792641837</v>
      </c>
      <c r="AW14" s="53">
        <f>[1]!pol(AI14,AQ14,input!$B$12:$K$12)+[1]!pol(AJ14,AR14,input!$B$12:$K$12)+[1]!pol(AK14,AS14,input!$B$12:$K$12)</f>
        <v>27.039563898844587</v>
      </c>
      <c r="AX14" s="52"/>
      <c r="AY14" s="54">
        <f t="shared" si="5"/>
        <v>25.926819135540878</v>
      </c>
    </row>
    <row r="15" spans="1:51" s="42" customFormat="1">
      <c r="A15" s="41">
        <v>35</v>
      </c>
      <c r="B15" s="41"/>
      <c r="C15" s="41">
        <v>35</v>
      </c>
      <c r="D15" s="114"/>
      <c r="E15" s="43" t="s">
        <v>79</v>
      </c>
      <c r="F15" s="31">
        <v>5.3625920168732799</v>
      </c>
      <c r="G15" s="31">
        <v>10.544312966942153</v>
      </c>
      <c r="H15" s="31">
        <v>0.98429592561983459</v>
      </c>
      <c r="I15" s="31">
        <v>5.3634991735537207</v>
      </c>
      <c r="J15" s="32" t="s">
        <v>17</v>
      </c>
      <c r="K15" s="33">
        <v>2.3495440168280166</v>
      </c>
      <c r="L15" s="34">
        <v>5.7361762609887021</v>
      </c>
      <c r="M15" s="29">
        <f t="shared" si="0"/>
        <v>5.6373314682874796</v>
      </c>
      <c r="N15" s="47">
        <f t="shared" si="1"/>
        <v>-1.7533968555382796E-2</v>
      </c>
      <c r="O15" s="35">
        <v>2.4412049586776901</v>
      </c>
      <c r="P15" s="36">
        <f>[1]!pol(AI15,AQ15,input!$B$6:$K$6)+[1]!pol(AJ15,AR15,input!$B$6:$K$6)+[1]!pol(AK15,AS15,input!$B$6:$K$6)</f>
        <v>7.3499731612594053</v>
      </c>
      <c r="Q15" s="36">
        <f>[1]!pol(AI15,AQ15,input!$B$8:$K$8)+[1]!pol(AJ15,AR15,input!$B$8:$K$8)+[1]!pol(AK15,AS15,input!$B$8:$K$8)</f>
        <v>2.2971532689401624</v>
      </c>
      <c r="R15" s="37">
        <v>7.9564761790312843</v>
      </c>
      <c r="S15" s="38">
        <v>0.24683674602995029</v>
      </c>
      <c r="T15" s="38">
        <v>0.13866270535781702</v>
      </c>
      <c r="U15" s="38">
        <v>0.17311046986049727</v>
      </c>
      <c r="V15" s="38">
        <f>(O15-Q15)/Q15</f>
        <v>6.2708784688097374E-2</v>
      </c>
      <c r="W15" s="38">
        <f>(L15-P15)/P15</f>
        <v>-0.21956500586652233</v>
      </c>
      <c r="X15" s="23">
        <v>1400</v>
      </c>
      <c r="Y15" s="39"/>
      <c r="Z15" s="39"/>
      <c r="AA15" s="40"/>
      <c r="AB15" s="38"/>
      <c r="AC15" s="41"/>
      <c r="AD15" s="37">
        <v>7.758839859504131</v>
      </c>
      <c r="AE15" s="37">
        <v>-4.9278865013773994E-2</v>
      </c>
      <c r="AF15" s="37">
        <v>62.588806586776855</v>
      </c>
      <c r="AG15" s="37">
        <v>63.96182373553718</v>
      </c>
      <c r="AH15" s="37">
        <v>63.156676289256225</v>
      </c>
      <c r="AI15" s="37">
        <v>-8.4322832855988246</v>
      </c>
      <c r="AJ15" s="37">
        <v>-9.2062168415178469</v>
      </c>
      <c r="AK15" s="37">
        <v>-9.254629933317343</v>
      </c>
      <c r="AL15" s="37">
        <v>8.2070038227889075</v>
      </c>
      <c r="AM15" s="37">
        <v>8.191363535732723</v>
      </c>
      <c r="AN15" s="37">
        <v>8.5815164457140387</v>
      </c>
      <c r="AO15" s="41">
        <v>30</v>
      </c>
      <c r="AP15" s="41">
        <v>35</v>
      </c>
      <c r="AQ15" s="37">
        <v>31.390352406321693</v>
      </c>
      <c r="AR15" s="37">
        <v>33.628272867583874</v>
      </c>
      <c r="AS15" s="37">
        <v>33.074621909258433</v>
      </c>
      <c r="AT15" s="58">
        <f>[1]!h_Tp("r290",AI15+AL15+273.15,[1]!P_D("r290",AI15+273.15))</f>
        <v>577286.51186498383</v>
      </c>
      <c r="AU15" s="58">
        <f>[1]!h_Tp("r290",AF15+273.15,[1]!P_D("r290",AQ15+273.15))</f>
        <v>670960.77366172604</v>
      </c>
      <c r="AV15" s="36">
        <f t="shared" si="4"/>
        <v>231.69406992795129</v>
      </c>
      <c r="AW15" s="60">
        <f>[1]!pol(AI15,AQ15,input!$B$12:$K$12)+[1]!pol(AJ15,AR15,input!$B$12:$K$12)+[1]!pol(AK15,AS15,input!$B$12:$K$12)</f>
        <v>25.727999220243362</v>
      </c>
      <c r="AX15" s="61"/>
      <c r="AY15" s="62">
        <f t="shared" si="5"/>
        <v>24.757544561984048</v>
      </c>
    </row>
    <row r="16" spans="1:51">
      <c r="F16"/>
      <c r="G16"/>
      <c r="H16"/>
      <c r="I16"/>
      <c r="AG16"/>
      <c r="AP16"/>
    </row>
    <row r="17" spans="1:201">
      <c r="L17" s="16"/>
      <c r="M17" s="16"/>
      <c r="N17" s="16"/>
    </row>
    <row r="18" spans="1:201">
      <c r="L18" s="16"/>
      <c r="M18" s="16"/>
      <c r="N18" s="16"/>
    </row>
    <row r="19" spans="1:201">
      <c r="L19" s="16"/>
      <c r="M19" s="16"/>
      <c r="N19" s="16"/>
    </row>
    <row r="20" spans="1:201">
      <c r="L20" s="16"/>
      <c r="M20" s="16"/>
      <c r="N20" s="16"/>
    </row>
    <row r="21" spans="1:201" ht="88.8">
      <c r="A21" s="14" t="s">
        <v>0</v>
      </c>
      <c r="B21" s="70" t="s">
        <v>85</v>
      </c>
      <c r="C21" s="70" t="s">
        <v>86</v>
      </c>
      <c r="D21" s="70" t="s">
        <v>87</v>
      </c>
      <c r="E21" s="70" t="s">
        <v>88</v>
      </c>
      <c r="F21" s="71" t="s">
        <v>89</v>
      </c>
      <c r="G21" s="71" t="s">
        <v>90</v>
      </c>
      <c r="H21" s="72" t="s">
        <v>91</v>
      </c>
      <c r="I21" s="71" t="s">
        <v>92</v>
      </c>
      <c r="J21" s="71" t="s">
        <v>93</v>
      </c>
      <c r="K21" s="72" t="s">
        <v>94</v>
      </c>
      <c r="L21" s="71" t="s">
        <v>95</v>
      </c>
      <c r="M21" s="71" t="s">
        <v>96</v>
      </c>
      <c r="N21" s="71" t="s">
        <v>97</v>
      </c>
      <c r="O21" s="73" t="s">
        <v>98</v>
      </c>
      <c r="P21" s="73" t="s">
        <v>99</v>
      </c>
      <c r="Q21" s="73" t="s">
        <v>100</v>
      </c>
      <c r="R21" s="73" t="s">
        <v>101</v>
      </c>
      <c r="S21" s="73" t="s">
        <v>102</v>
      </c>
      <c r="T21" s="73" t="s">
        <v>103</v>
      </c>
      <c r="U21" s="74" t="s">
        <v>104</v>
      </c>
      <c r="V21" s="74" t="s">
        <v>105</v>
      </c>
      <c r="W21" s="70" t="s">
        <v>106</v>
      </c>
      <c r="X21" s="75" t="s">
        <v>107</v>
      </c>
      <c r="Y21" s="75" t="s">
        <v>108</v>
      </c>
      <c r="Z21" s="76" t="s">
        <v>109</v>
      </c>
      <c r="AA21" s="70" t="s">
        <v>110</v>
      </c>
      <c r="AB21" s="77" t="s">
        <v>111</v>
      </c>
      <c r="AC21" s="70" t="s">
        <v>112</v>
      </c>
      <c r="AD21" s="70" t="s">
        <v>113</v>
      </c>
      <c r="AE21" s="70" t="s">
        <v>114</v>
      </c>
      <c r="AF21" s="70" t="s">
        <v>115</v>
      </c>
      <c r="AG21" s="78" t="s">
        <v>116</v>
      </c>
      <c r="AH21" s="79" t="s">
        <v>117</v>
      </c>
      <c r="AI21" s="80" t="s">
        <v>118</v>
      </c>
      <c r="AJ21" s="81" t="s">
        <v>119</v>
      </c>
      <c r="AK21" s="81" t="s">
        <v>120</v>
      </c>
      <c r="AL21" s="81" t="s">
        <v>121</v>
      </c>
      <c r="AM21" s="81" t="s">
        <v>122</v>
      </c>
      <c r="AN21" s="82" t="s">
        <v>123</v>
      </c>
      <c r="AO21" s="82" t="s">
        <v>124</v>
      </c>
      <c r="AP21" s="82" t="s">
        <v>125</v>
      </c>
      <c r="AQ21" s="71" t="s">
        <v>126</v>
      </c>
      <c r="AR21" s="71" t="s">
        <v>127</v>
      </c>
      <c r="AS21" s="71" t="s">
        <v>128</v>
      </c>
      <c r="AT21" s="71" t="s">
        <v>129</v>
      </c>
      <c r="AU21" s="71" t="s">
        <v>130</v>
      </c>
      <c r="AV21" s="71" t="s">
        <v>131</v>
      </c>
      <c r="AW21" s="71" t="s">
        <v>132</v>
      </c>
      <c r="AX21" s="71" t="s">
        <v>133</v>
      </c>
      <c r="AY21" s="71" t="s">
        <v>134</v>
      </c>
      <c r="AZ21" s="73" t="s">
        <v>135</v>
      </c>
      <c r="BA21" s="73" t="s">
        <v>136</v>
      </c>
      <c r="BB21" s="73" t="s">
        <v>137</v>
      </c>
      <c r="BC21" s="73" t="s">
        <v>138</v>
      </c>
      <c r="BD21" s="73" t="s">
        <v>139</v>
      </c>
      <c r="BE21" s="73" t="s">
        <v>140</v>
      </c>
      <c r="BF21" s="74" t="s">
        <v>141</v>
      </c>
      <c r="BG21" s="74" t="s">
        <v>142</v>
      </c>
      <c r="BH21" s="70" t="s">
        <v>143</v>
      </c>
      <c r="BI21" s="75" t="s">
        <v>144</v>
      </c>
      <c r="BJ21" s="75" t="s">
        <v>108</v>
      </c>
      <c r="BK21" s="76" t="s">
        <v>145</v>
      </c>
      <c r="BL21" s="70" t="s">
        <v>146</v>
      </c>
      <c r="BM21" s="74" t="s">
        <v>147</v>
      </c>
      <c r="BN21" s="70" t="s">
        <v>148</v>
      </c>
      <c r="BO21" s="70" t="s">
        <v>149</v>
      </c>
      <c r="BP21" s="70" t="s">
        <v>150</v>
      </c>
      <c r="BQ21" s="70" t="s">
        <v>151</v>
      </c>
      <c r="BR21" s="78" t="s">
        <v>152</v>
      </c>
      <c r="BS21" s="83" t="s">
        <v>153</v>
      </c>
      <c r="BT21" s="84" t="s">
        <v>154</v>
      </c>
      <c r="BU21" s="78" t="s">
        <v>155</v>
      </c>
      <c r="BV21" s="78" t="s">
        <v>156</v>
      </c>
      <c r="BW21" s="78" t="s">
        <v>157</v>
      </c>
      <c r="BX21" s="78" t="s">
        <v>158</v>
      </c>
      <c r="BY21" s="70" t="s">
        <v>159</v>
      </c>
      <c r="BZ21" s="70" t="s">
        <v>160</v>
      </c>
      <c r="CA21" s="70" t="s">
        <v>161</v>
      </c>
      <c r="CB21" s="85" t="s">
        <v>162</v>
      </c>
      <c r="CC21" s="85" t="s">
        <v>163</v>
      </c>
      <c r="CD21" s="85" t="s">
        <v>164</v>
      </c>
      <c r="CE21" s="85" t="s">
        <v>165</v>
      </c>
      <c r="CF21" s="85" t="s">
        <v>166</v>
      </c>
      <c r="CG21" s="85" t="s">
        <v>167</v>
      </c>
      <c r="CH21" s="85" t="s">
        <v>168</v>
      </c>
      <c r="CI21" s="85" t="s">
        <v>169</v>
      </c>
      <c r="CJ21" s="85" t="s">
        <v>170</v>
      </c>
      <c r="CK21" s="73" t="s">
        <v>171</v>
      </c>
      <c r="CL21" s="73" t="s">
        <v>172</v>
      </c>
      <c r="CM21" s="73" t="s">
        <v>173</v>
      </c>
      <c r="CN21" s="73" t="s">
        <v>174</v>
      </c>
      <c r="CO21" s="73" t="s">
        <v>175</v>
      </c>
      <c r="CP21" s="73" t="s">
        <v>176</v>
      </c>
      <c r="CQ21" s="74" t="s">
        <v>177</v>
      </c>
      <c r="CR21" s="74" t="s">
        <v>178</v>
      </c>
      <c r="CS21" s="70" t="s">
        <v>179</v>
      </c>
      <c r="CT21" s="75" t="s">
        <v>180</v>
      </c>
      <c r="CU21" s="75" t="s">
        <v>108</v>
      </c>
      <c r="CV21" s="76" t="s">
        <v>181</v>
      </c>
      <c r="CW21" s="70" t="s">
        <v>182</v>
      </c>
      <c r="CX21" s="74" t="s">
        <v>183</v>
      </c>
      <c r="CY21" s="70" t="s">
        <v>184</v>
      </c>
      <c r="CZ21" s="70" t="s">
        <v>185</v>
      </c>
      <c r="DA21" s="70" t="s">
        <v>186</v>
      </c>
      <c r="DB21" s="70" t="s">
        <v>187</v>
      </c>
      <c r="DC21" s="78" t="s">
        <v>188</v>
      </c>
      <c r="DD21" s="86" t="s">
        <v>189</v>
      </c>
      <c r="DE21" s="87" t="s">
        <v>190</v>
      </c>
      <c r="DF21" s="73" t="s">
        <v>191</v>
      </c>
      <c r="DG21" s="73" t="s">
        <v>192</v>
      </c>
      <c r="DH21" s="73" t="s">
        <v>193</v>
      </c>
      <c r="DI21" s="73" t="s">
        <v>194</v>
      </c>
      <c r="DJ21" s="88" t="s">
        <v>195</v>
      </c>
      <c r="DK21" s="88" t="s">
        <v>196</v>
      </c>
      <c r="DL21" s="88" t="s">
        <v>197</v>
      </c>
      <c r="DM21" s="71" t="s">
        <v>198</v>
      </c>
      <c r="DN21" s="85" t="s">
        <v>199</v>
      </c>
      <c r="DO21" s="71" t="s">
        <v>200</v>
      </c>
      <c r="DP21" s="71" t="s">
        <v>201</v>
      </c>
      <c r="DQ21" s="71" t="s">
        <v>202</v>
      </c>
      <c r="DR21" s="71" t="s">
        <v>203</v>
      </c>
      <c r="DS21" s="71" t="s">
        <v>204</v>
      </c>
      <c r="DT21" s="71" t="s">
        <v>205</v>
      </c>
      <c r="DU21" s="71" t="s">
        <v>206</v>
      </c>
      <c r="DV21" s="71" t="s">
        <v>207</v>
      </c>
      <c r="DW21" s="71" t="s">
        <v>208</v>
      </c>
      <c r="DX21" s="85" t="s">
        <v>209</v>
      </c>
      <c r="DY21" s="85" t="s">
        <v>210</v>
      </c>
      <c r="DZ21" s="85" t="s">
        <v>211</v>
      </c>
      <c r="EA21" s="85" t="s">
        <v>212</v>
      </c>
      <c r="EB21" s="85" t="s">
        <v>213</v>
      </c>
      <c r="EC21" s="85" t="s">
        <v>214</v>
      </c>
      <c r="ED21" s="85" t="s">
        <v>215</v>
      </c>
      <c r="EE21" s="85" t="s">
        <v>216</v>
      </c>
      <c r="EF21" s="85" t="s">
        <v>217</v>
      </c>
      <c r="EG21" s="85" t="s">
        <v>218</v>
      </c>
      <c r="EH21" s="85" t="s">
        <v>219</v>
      </c>
      <c r="EI21" s="85" t="s">
        <v>220</v>
      </c>
      <c r="EJ21" s="85" t="s">
        <v>221</v>
      </c>
      <c r="EK21" s="85" t="s">
        <v>222</v>
      </c>
      <c r="EL21" s="85" t="s">
        <v>223</v>
      </c>
      <c r="EM21" s="85" t="s">
        <v>224</v>
      </c>
      <c r="EN21" s="85" t="s">
        <v>225</v>
      </c>
      <c r="EO21" s="85" t="s">
        <v>226</v>
      </c>
      <c r="EP21" s="85" t="s">
        <v>227</v>
      </c>
      <c r="EQ21" s="85" t="s">
        <v>228</v>
      </c>
      <c r="ER21" s="85" t="s">
        <v>229</v>
      </c>
      <c r="ES21" s="85" t="s">
        <v>230</v>
      </c>
      <c r="ET21" s="85" t="s">
        <v>231</v>
      </c>
      <c r="EU21" s="85" t="s">
        <v>232</v>
      </c>
      <c r="EV21" s="85" t="s">
        <v>233</v>
      </c>
      <c r="EW21" s="85" t="s">
        <v>234</v>
      </c>
      <c r="EX21" s="85" t="s">
        <v>235</v>
      </c>
      <c r="EY21" s="85" t="s">
        <v>236</v>
      </c>
      <c r="EZ21" s="85" t="s">
        <v>237</v>
      </c>
      <c r="FA21" s="85" t="s">
        <v>238</v>
      </c>
      <c r="FB21" s="85" t="s">
        <v>239</v>
      </c>
      <c r="FC21" s="78" t="s">
        <v>240</v>
      </c>
      <c r="FD21" s="78" t="s">
        <v>241</v>
      </c>
      <c r="FE21" s="78" t="s">
        <v>242</v>
      </c>
      <c r="FF21" s="78" t="s">
        <v>243</v>
      </c>
      <c r="FG21" s="78" t="s">
        <v>244</v>
      </c>
      <c r="FH21" s="70" t="s">
        <v>245</v>
      </c>
      <c r="FI21" s="89" t="s">
        <v>246</v>
      </c>
      <c r="FJ21" s="71" t="s">
        <v>247</v>
      </c>
      <c r="FK21" s="71" t="s">
        <v>248</v>
      </c>
      <c r="FL21" s="71" t="s">
        <v>249</v>
      </c>
      <c r="FM21" s="71" t="s">
        <v>250</v>
      </c>
      <c r="FN21" s="71" t="s">
        <v>251</v>
      </c>
      <c r="FO21" s="71" t="s">
        <v>252</v>
      </c>
      <c r="FP21" s="90" t="s">
        <v>253</v>
      </c>
      <c r="FQ21" s="91" t="s">
        <v>254</v>
      </c>
      <c r="FR21" s="92" t="s">
        <v>255</v>
      </c>
      <c r="FS21" s="90" t="s">
        <v>256</v>
      </c>
      <c r="FT21" s="93" t="s">
        <v>257</v>
      </c>
      <c r="FU21" s="94" t="s">
        <v>258</v>
      </c>
      <c r="FV21" s="94" t="s">
        <v>259</v>
      </c>
      <c r="FW21" s="94" t="s">
        <v>260</v>
      </c>
      <c r="FX21" s="94" t="s">
        <v>11</v>
      </c>
      <c r="FY21" s="95" t="s">
        <v>89</v>
      </c>
      <c r="FZ21" s="96" t="s">
        <v>261</v>
      </c>
      <c r="GA21" s="96" t="s">
        <v>262</v>
      </c>
      <c r="GB21" s="96" t="s">
        <v>263</v>
      </c>
      <c r="GC21" s="96" t="s">
        <v>264</v>
      </c>
      <c r="GD21" s="96" t="s">
        <v>265</v>
      </c>
      <c r="GE21" s="96" t="s">
        <v>90</v>
      </c>
      <c r="GF21" s="96" t="s">
        <v>126</v>
      </c>
      <c r="GG21" s="96" t="s">
        <v>266</v>
      </c>
      <c r="GH21" s="96" t="s">
        <v>267</v>
      </c>
      <c r="GI21" s="96" t="s">
        <v>268</v>
      </c>
      <c r="GJ21" s="96" t="s">
        <v>269</v>
      </c>
      <c r="GK21" s="96" t="s">
        <v>270</v>
      </c>
      <c r="GL21" s="96" t="s">
        <v>127</v>
      </c>
      <c r="GM21" s="96" t="s">
        <v>162</v>
      </c>
      <c r="GN21" s="96" t="s">
        <v>271</v>
      </c>
      <c r="GO21" s="96" t="s">
        <v>272</v>
      </c>
      <c r="GP21" s="96" t="s">
        <v>273</v>
      </c>
      <c r="GQ21" s="96" t="s">
        <v>274</v>
      </c>
      <c r="GR21" s="96" t="s">
        <v>275</v>
      </c>
      <c r="GS21" s="96" t="s">
        <v>163</v>
      </c>
    </row>
    <row r="22" spans="1:201" s="100" customFormat="1">
      <c r="A22" s="99">
        <v>5</v>
      </c>
      <c r="B22" s="100">
        <v>16.182545705549277</v>
      </c>
      <c r="C22" s="100">
        <v>17.328614905904999</v>
      </c>
      <c r="D22" s="100">
        <v>16.477236426571309</v>
      </c>
      <c r="E22" s="100">
        <v>3.3999999999999884</v>
      </c>
      <c r="F22" s="100">
        <v>-4.9772699723756917</v>
      </c>
      <c r="G22" s="100">
        <v>6.0799518950276221</v>
      </c>
      <c r="H22" s="100">
        <v>72.158553519337033</v>
      </c>
      <c r="I22" s="100">
        <v>34.792192762430915</v>
      </c>
      <c r="J22" s="100">
        <v>69.401976447513817</v>
      </c>
      <c r="K22" s="100">
        <v>11.210624756906077</v>
      </c>
      <c r="L22" s="100">
        <v>10.793921883977896</v>
      </c>
      <c r="M22" s="100">
        <v>3.1293477624309403</v>
      </c>
      <c r="N22" s="100">
        <v>2.5693206408839777</v>
      </c>
      <c r="O22" s="100">
        <v>682.42455240776553</v>
      </c>
      <c r="P22" s="100">
        <v>35.063745892559972</v>
      </c>
      <c r="Q22" s="100">
        <v>607.5124917751599</v>
      </c>
      <c r="R22" s="100">
        <v>606.19809777573914</v>
      </c>
      <c r="S22" s="100">
        <v>188.68718977139068</v>
      </c>
      <c r="T22" s="100">
        <v>688.33667186263335</v>
      </c>
      <c r="U22" s="100">
        <v>0.65827707435281235</v>
      </c>
      <c r="V22" s="100">
        <v>0.23624426718445382</v>
      </c>
      <c r="W22" s="100">
        <v>0.36312684190585842</v>
      </c>
      <c r="X22" s="100">
        <v>8.1480420657058161</v>
      </c>
      <c r="Y22" s="100">
        <v>0.95086496969608114</v>
      </c>
      <c r="Z22" s="100">
        <v>32.970296518031958</v>
      </c>
      <c r="AA22" s="100">
        <v>2.0934493745279901</v>
      </c>
      <c r="AB22" s="100">
        <v>2.7874917841464972</v>
      </c>
      <c r="AC22" s="100">
        <v>340.30359418903168</v>
      </c>
      <c r="AD22" s="100">
        <v>292.02903347607054</v>
      </c>
      <c r="AE22" s="100">
        <v>0.15301401676101967</v>
      </c>
      <c r="AF22" s="100">
        <v>2.0242021888100759</v>
      </c>
      <c r="AG22" s="100">
        <v>588.69948016460239</v>
      </c>
      <c r="AH22" s="100">
        <v>15.209968653323509</v>
      </c>
      <c r="AI22" s="100">
        <v>-1.1820266685811247</v>
      </c>
      <c r="AJ22" s="100">
        <v>35.063745892559972</v>
      </c>
      <c r="AK22" s="100">
        <v>33.610166093849799</v>
      </c>
      <c r="AL22" s="100">
        <v>-4.5931330988741008</v>
      </c>
      <c r="AM22" s="100">
        <v>-9.1300167582958931</v>
      </c>
      <c r="AN22" s="100">
        <v>-0.42875080670267118</v>
      </c>
      <c r="AO22" s="100">
        <v>19.583706168977287</v>
      </c>
      <c r="AP22" s="100">
        <v>4.1527467859201979</v>
      </c>
      <c r="AQ22" s="100">
        <v>-3.4159004806629851</v>
      </c>
      <c r="AR22" s="100">
        <v>4.1458786408839758</v>
      </c>
      <c r="AS22" s="100">
        <v>72.444147430939225</v>
      </c>
      <c r="AT22" s="100">
        <v>35.73066424861878</v>
      </c>
      <c r="AU22" s="100">
        <v>70.862530430939231</v>
      </c>
      <c r="AV22" s="100">
        <v>11.605840883977896</v>
      </c>
      <c r="AW22" s="100">
        <v>11.143566801104967</v>
      </c>
      <c r="AX22" s="100">
        <v>3.3120711381215475</v>
      </c>
      <c r="AY22" s="100">
        <v>2.7729773425414361</v>
      </c>
      <c r="AZ22" s="100">
        <v>684.43591650735902</v>
      </c>
      <c r="BA22" s="100">
        <v>36.408918347260993</v>
      </c>
      <c r="BB22" s="100">
        <v>608.71250705280681</v>
      </c>
      <c r="BC22" s="100">
        <v>564.06813041956832</v>
      </c>
      <c r="BD22" s="100">
        <v>192.06836866287341</v>
      </c>
      <c r="BE22" s="100">
        <v>687.84789620967183</v>
      </c>
      <c r="BF22" s="100">
        <v>0.69614767899058849</v>
      </c>
      <c r="BG22" s="100">
        <v>0.21694630647143651</v>
      </c>
      <c r="BH22" s="100">
        <v>0.34293090405986559</v>
      </c>
      <c r="BI22" s="100">
        <v>8.7978168609004417</v>
      </c>
      <c r="BJ22" s="100">
        <v>0.96748466824138868</v>
      </c>
      <c r="BK22" s="100">
        <v>33.610838156559723</v>
      </c>
      <c r="BL22" s="100">
        <v>2.7980801907012656</v>
      </c>
      <c r="BM22" s="100">
        <v>3.2095464657323105</v>
      </c>
      <c r="BN22" s="100">
        <v>319.64648451563198</v>
      </c>
      <c r="BO22" s="100">
        <v>295.80009766931369</v>
      </c>
      <c r="BP22" s="100">
        <v>7.6201745375599511E-2</v>
      </c>
      <c r="BQ22" s="100">
        <v>2.3301030162891672</v>
      </c>
      <c r="BR22" s="100">
        <v>584.39980728098726</v>
      </c>
      <c r="BS22" s="100">
        <v>11.569930282224155</v>
      </c>
      <c r="BT22" s="100">
        <v>-0.89865790593904726</v>
      </c>
      <c r="BU22" s="100">
        <v>36.408918347260993</v>
      </c>
      <c r="BV22" s="100">
        <v>34.832006342679733</v>
      </c>
      <c r="BW22" s="100">
        <v>-3.2144082238119456</v>
      </c>
      <c r="BX22" s="100">
        <v>-7.4240516413401743</v>
      </c>
      <c r="BY22" s="100">
        <v>5.4480199033328229E-2</v>
      </c>
      <c r="BZ22" s="100">
        <v>17.877741052021573</v>
      </c>
      <c r="CA22" s="100">
        <v>4.0081511606771913</v>
      </c>
      <c r="CB22" s="100">
        <v>564.06813041956832</v>
      </c>
      <c r="CC22" s="100">
        <v>5.1594207292817682</v>
      </c>
      <c r="CD22" s="100">
        <v>69.746660955801119</v>
      </c>
      <c r="CE22" s="100">
        <v>34.563997629834262</v>
      </c>
      <c r="CF22" s="100">
        <v>71.294745541436484</v>
      </c>
      <c r="CG22" s="100">
        <v>11.258243292817678</v>
      </c>
      <c r="CH22" s="100">
        <v>10.89736764088398</v>
      </c>
      <c r="CI22" s="100">
        <v>3.1884437348066306</v>
      </c>
      <c r="CJ22" s="100">
        <v>2.6585958839779011</v>
      </c>
      <c r="CK22" s="100">
        <v>686.35051782108258</v>
      </c>
      <c r="CL22" s="100">
        <v>35.227568239385505</v>
      </c>
      <c r="CM22" s="100">
        <v>607.65951369131562</v>
      </c>
      <c r="CN22" s="100">
        <v>563.01922212750389</v>
      </c>
      <c r="CO22" s="100">
        <v>0.63570740525873592</v>
      </c>
      <c r="CP22" s="100">
        <v>683.02788565801939</v>
      </c>
      <c r="CQ22" s="100">
        <v>0.63570740525873592</v>
      </c>
      <c r="CR22" s="100">
        <v>0.22478038804445885</v>
      </c>
      <c r="CS22" s="100">
        <v>0.43203647209711643</v>
      </c>
      <c r="CT22" s="100">
        <v>8.4371392699008432</v>
      </c>
      <c r="CU22" s="100">
        <v>0.95841102239146125</v>
      </c>
      <c r="CV22" s="100">
        <v>32.948979450319769</v>
      </c>
      <c r="CW22" s="100">
        <v>2.2785887890657306</v>
      </c>
      <c r="CX22" s="100">
        <v>2.8290088228840533</v>
      </c>
      <c r="CY22" s="100">
        <v>351.04616976485863</v>
      </c>
      <c r="CZ22" s="100">
        <v>292.48718445721636</v>
      </c>
      <c r="DA22" s="100">
        <v>0.1857959833606703</v>
      </c>
      <c r="DB22" s="100">
        <v>1.9885658850661645</v>
      </c>
      <c r="DC22" s="100">
        <v>586.69066092222602</v>
      </c>
      <c r="DD22" s="100">
        <v>13.531144250882924</v>
      </c>
      <c r="DE22" s="100">
        <v>-0.58955837015439716</v>
      </c>
      <c r="DF22" s="100">
        <v>35.227568239385505</v>
      </c>
      <c r="DG22" s="100">
        <v>33.974439259679869</v>
      </c>
      <c r="DH22" s="100">
        <v>-4.1427921084156729</v>
      </c>
      <c r="DI22" s="100">
        <v>-8.3717235216011527</v>
      </c>
      <c r="DJ22" s="100">
        <v>-0.13705276794445248</v>
      </c>
      <c r="DK22" s="100">
        <v>18.825412932282564</v>
      </c>
      <c r="DL22" s="100">
        <v>3.9773100851370695</v>
      </c>
      <c r="DM22" s="100">
        <v>29.156818149171269</v>
      </c>
      <c r="DN22" s="100">
        <v>34.038916900552501</v>
      </c>
      <c r="DO22" s="100">
        <v>34.777526143646433</v>
      </c>
      <c r="DP22" s="100">
        <v>34.111492027624308</v>
      </c>
      <c r="DQ22" s="100">
        <v>504.03159426652263</v>
      </c>
      <c r="DR22" s="100">
        <v>2.0152212375690599</v>
      </c>
      <c r="DS22" s="100">
        <v>1.2651905745856351</v>
      </c>
      <c r="DT22" s="100">
        <v>1.0837614972375691</v>
      </c>
      <c r="DU22" s="100">
        <v>8.9238281160220971</v>
      </c>
      <c r="DV22" s="100">
        <v>10.842515016574586</v>
      </c>
      <c r="DW22" s="100">
        <v>11.59472509944751</v>
      </c>
      <c r="DX22" s="100">
        <v>25.483611939821035</v>
      </c>
      <c r="DY22" s="100">
        <v>0.57934072763116207</v>
      </c>
      <c r="DZ22" s="100">
        <v>990.92009929657752</v>
      </c>
      <c r="EA22" s="100">
        <v>3.4961325911602219</v>
      </c>
      <c r="EB22" s="100">
        <v>5.474022906077348</v>
      </c>
      <c r="EC22" s="100">
        <v>3.0582593425414375</v>
      </c>
      <c r="ED22" s="100">
        <v>2.6832583425414365</v>
      </c>
      <c r="EE22" s="100">
        <v>5.5864713646408841</v>
      </c>
      <c r="EF22" s="100">
        <v>5.253060104972378</v>
      </c>
      <c r="EG22" s="100">
        <v>4.1213995138121522</v>
      </c>
      <c r="EH22" s="100">
        <v>7.3753649834254151</v>
      </c>
      <c r="EI22" s="100">
        <v>4.0989761381215484</v>
      </c>
      <c r="EJ22" s="100">
        <v>4.7800448232044221</v>
      </c>
      <c r="EK22" s="100">
        <v>7.2697073204419906</v>
      </c>
      <c r="EL22" s="100">
        <v>7.8689471436464062</v>
      </c>
      <c r="EM22" s="100">
        <v>4.7439826685082904</v>
      </c>
      <c r="EN22" s="100">
        <v>9.118317602209947</v>
      </c>
      <c r="EO22" s="100">
        <v>4.850389436464086</v>
      </c>
      <c r="EP22" s="100">
        <v>5.0229912375690606</v>
      </c>
      <c r="EQ22" s="100">
        <v>8.9728108066298393</v>
      </c>
      <c r="ER22" s="100">
        <v>9.5509775082872927</v>
      </c>
      <c r="ES22" s="100">
        <v>6.6040762983425365</v>
      </c>
      <c r="ET22" s="100">
        <v>10.043359878453035</v>
      </c>
      <c r="EU22" s="100">
        <v>6.0646851878453045</v>
      </c>
      <c r="EV22" s="100">
        <v>6.8241517348066321</v>
      </c>
      <c r="EW22" s="100">
        <v>9.5942608232044222</v>
      </c>
      <c r="EX22" s="100">
        <v>10.228301248618788</v>
      </c>
      <c r="EY22" s="100">
        <f>AVERAGE(EA22:EX22)</f>
        <v>6.361831208563534</v>
      </c>
      <c r="EZ22" s="100">
        <f>MEDIAN(EA22:EX22)</f>
        <v>5.8255782762430943</v>
      </c>
      <c r="FA22" s="100">
        <f>MIN(EA22:EX22)</f>
        <v>2.6832583425414365</v>
      </c>
      <c r="FB22" s="100">
        <f>MAX(EA22:EX22)</f>
        <v>10.228301248618788</v>
      </c>
      <c r="FC22" s="100">
        <v>6.9086068784530417</v>
      </c>
      <c r="FD22" s="100">
        <v>9.5773244419889512</v>
      </c>
      <c r="FE22" s="100">
        <v>10.510963602209944</v>
      </c>
      <c r="FF22" s="100">
        <v>1.4547244364640877</v>
      </c>
      <c r="FG22" s="100">
        <v>10.453689410681394</v>
      </c>
      <c r="FH22" s="100">
        <v>8.9989649742173139</v>
      </c>
      <c r="FI22" s="100">
        <v>5.7421598688985727</v>
      </c>
      <c r="FJ22" s="100">
        <v>147.63077348066304</v>
      </c>
      <c r="FK22" s="100">
        <v>69.941861878453039</v>
      </c>
      <c r="FL22" s="100">
        <v>64.695712707182338</v>
      </c>
      <c r="FM22" s="100">
        <v>868.05016574585682</v>
      </c>
      <c r="FN22" s="100">
        <v>868.10348066298332</v>
      </c>
      <c r="FO22" s="100">
        <v>937.55093922651929</v>
      </c>
      <c r="FP22" s="100">
        <v>2673.70773480663</v>
      </c>
      <c r="FQ22" s="100">
        <v>2841.478959136025</v>
      </c>
      <c r="FS22" s="100">
        <v>2821.3385082872928</v>
      </c>
      <c r="FT22" s="100">
        <v>-7.0863496022772398E-3</v>
      </c>
      <c r="FU22" s="100">
        <v>-3.983444477033907</v>
      </c>
      <c r="FV22" s="100">
        <v>-8.3033103125329415</v>
      </c>
      <c r="FW22" s="100">
        <v>5.1284170883977893</v>
      </c>
      <c r="FX22" s="100">
        <v>2.14731575076814</v>
      </c>
      <c r="FY22" s="100">
        <v>-4.9772699723756917</v>
      </c>
      <c r="FZ22" s="100">
        <v>-12927.03780815469</v>
      </c>
      <c r="GA22" s="100">
        <v>-5.8451405303867379</v>
      </c>
      <c r="GB22" s="100">
        <v>-6.2632009171270724</v>
      </c>
      <c r="GC22" s="100">
        <v>-7.3247947734806651</v>
      </c>
      <c r="GD22" s="100">
        <v>-0.89132595580110463</v>
      </c>
      <c r="GE22" s="100">
        <v>6.0799518950276221</v>
      </c>
      <c r="GF22" s="100">
        <v>-3.4159004806629851</v>
      </c>
      <c r="GG22" s="100">
        <v>-3.5978141767955809</v>
      </c>
      <c r="GH22" s="100">
        <v>-4.0381613701657466</v>
      </c>
      <c r="GI22" s="100">
        <v>-4.7596202928176803</v>
      </c>
      <c r="GJ22" s="100">
        <v>-5.4754746077348049</v>
      </c>
      <c r="GK22" s="100">
        <v>-5.4138473259668505</v>
      </c>
      <c r="GL22" s="100">
        <v>4.1458786408839758</v>
      </c>
      <c r="GM22" s="100">
        <v>-4.3944134364640899</v>
      </c>
      <c r="GN22" s="100">
        <v>-3.9774009944751394</v>
      </c>
      <c r="GO22" s="100">
        <v>-5.1821520276243103</v>
      </c>
      <c r="GP22" s="100">
        <v>-5.8072893977900559</v>
      </c>
      <c r="GQ22" s="100">
        <v>-5.8846349005524861</v>
      </c>
      <c r="GR22" s="100">
        <v>-4.5440896353591178</v>
      </c>
      <c r="GS22" s="100">
        <v>5.1594207292817682</v>
      </c>
    </row>
    <row r="23" spans="1:201" s="16" customFormat="1">
      <c r="A23" s="97">
        <v>4</v>
      </c>
      <c r="B23" s="16">
        <v>14.340958625516576</v>
      </c>
      <c r="C23" s="16">
        <v>16.61219852801419</v>
      </c>
      <c r="D23" s="16">
        <v>14.207310040430544</v>
      </c>
      <c r="E23" s="16">
        <v>3.3561438900727039</v>
      </c>
      <c r="F23" s="16">
        <v>0.82292524793388422</v>
      </c>
      <c r="G23" s="16">
        <v>7.7446079173553697</v>
      </c>
      <c r="H23" s="16">
        <v>88.86982918181819</v>
      </c>
      <c r="I23" s="16">
        <v>53.520367842975219</v>
      </c>
      <c r="J23" s="16">
        <v>85.4000126694215</v>
      </c>
      <c r="K23" s="16">
        <v>17.847828966942149</v>
      </c>
      <c r="L23" s="16">
        <v>17.206035173553715</v>
      </c>
      <c r="M23" s="16">
        <v>3.8855892809917365</v>
      </c>
      <c r="N23" s="16">
        <v>3.2435330991735523</v>
      </c>
      <c r="O23" s="16">
        <v>699.27924681957177</v>
      </c>
      <c r="P23" s="16">
        <v>54.416022322936925</v>
      </c>
      <c r="Q23" s="16">
        <v>622.81683800006556</v>
      </c>
      <c r="R23" s="16">
        <v>621.72914610487715</v>
      </c>
      <c r="S23" s="16">
        <v>202.12927363066413</v>
      </c>
      <c r="T23" s="16">
        <v>707.42702956954406</v>
      </c>
      <c r="U23" s="16">
        <v>0.81159895897690237</v>
      </c>
      <c r="V23" s="16">
        <v>0.33623006094774993</v>
      </c>
      <c r="W23" s="16">
        <v>0.58508012000918641</v>
      </c>
      <c r="X23" s="16">
        <v>9.5922324481853849</v>
      </c>
      <c r="Y23" s="16">
        <v>0.96757641394194716</v>
      </c>
      <c r="Z23" s="16">
        <v>51.93995619321413</v>
      </c>
      <c r="AA23" s="16">
        <v>2.4760661297228173</v>
      </c>
      <c r="AB23" s="16">
        <v>2.4138821137165927</v>
      </c>
      <c r="AC23" s="16">
        <v>447.62899336122462</v>
      </c>
      <c r="AD23" s="16">
        <v>348.71352478318454</v>
      </c>
      <c r="AE23" s="16">
        <v>0.36086853577149464</v>
      </c>
      <c r="AF23" s="16">
        <v>1.3528255184962534</v>
      </c>
      <c r="AG23" s="16">
        <v>588.66226027202379</v>
      </c>
      <c r="AH23" s="16">
        <v>11.463779425949106</v>
      </c>
      <c r="AI23" s="16">
        <v>-0.73155685733265952</v>
      </c>
      <c r="AJ23" s="16">
        <v>54.416022322936925</v>
      </c>
      <c r="AK23" s="16">
        <v>52.788810985642534</v>
      </c>
      <c r="AL23" s="16">
        <v>0.85798789888898619</v>
      </c>
      <c r="AM23" s="16">
        <v>-3.719171508593734</v>
      </c>
      <c r="AN23" s="16">
        <v>-0.55050058460538742</v>
      </c>
      <c r="AO23" s="16">
        <v>14.426389974158468</v>
      </c>
      <c r="AP23" s="16">
        <v>4.5420967565276182</v>
      </c>
      <c r="AQ23" s="16">
        <v>1.7814088925619829</v>
      </c>
      <c r="AR23" s="16">
        <v>4.9244420661157013</v>
      </c>
      <c r="AS23" s="16">
        <v>91.002248099173542</v>
      </c>
      <c r="AT23" s="16">
        <v>55.035675892561997</v>
      </c>
      <c r="AU23" s="16">
        <v>89.024640520661151</v>
      </c>
      <c r="AV23" s="16">
        <v>18.438017644628101</v>
      </c>
      <c r="AW23" s="16">
        <v>17.909714925619845</v>
      </c>
      <c r="AX23" s="16">
        <v>4.0627740413223128</v>
      </c>
      <c r="AY23" s="16">
        <v>3.3772819504132241</v>
      </c>
      <c r="AZ23" s="16">
        <v>706.1478558594672</v>
      </c>
      <c r="BA23" s="16">
        <v>55.876590177962356</v>
      </c>
      <c r="BB23" s="16">
        <v>623.75257869007839</v>
      </c>
      <c r="BC23" s="16">
        <v>569.23592901891277</v>
      </c>
      <c r="BD23" s="16">
        <v>205.07536349471158</v>
      </c>
      <c r="BE23" s="16">
        <v>710.81703167015519</v>
      </c>
      <c r="BF23" s="16">
        <v>0.87550182207123017</v>
      </c>
      <c r="BG23" s="16">
        <v>0.292781120613609</v>
      </c>
      <c r="BH23" s="16">
        <v>0.55936113703690327</v>
      </c>
      <c r="BI23" s="16">
        <v>10.055926644158985</v>
      </c>
      <c r="BJ23" s="16">
        <v>0.98630345375419792</v>
      </c>
      <c r="BK23" s="16">
        <v>52.858141232645764</v>
      </c>
      <c r="BL23" s="16">
        <v>3.0184489453165853</v>
      </c>
      <c r="BM23" s="16">
        <v>2.9903201225018594</v>
      </c>
      <c r="BN23" s="16">
        <v>408.77229682598926</v>
      </c>
      <c r="BO23" s="16">
        <v>353.24486490931639</v>
      </c>
      <c r="BP23" s="16">
        <v>0.20527101284748128</v>
      </c>
      <c r="BQ23" s="16">
        <v>1.7518775451182964</v>
      </c>
      <c r="BR23" s="16">
        <v>582.99026779492146</v>
      </c>
      <c r="BS23" s="16">
        <v>7.6494990113090573</v>
      </c>
      <c r="BT23" s="16">
        <v>-0.46494312443477637</v>
      </c>
      <c r="BU23" s="16">
        <v>55.876590177962356</v>
      </c>
      <c r="BV23" s="16">
        <v>54.570732768127193</v>
      </c>
      <c r="BW23" s="16">
        <v>2.0412250030143544</v>
      </c>
      <c r="BX23" s="16">
        <v>-2.725056945193356</v>
      </c>
      <c r="BY23" s="16">
        <v>0.13178740449084342</v>
      </c>
      <c r="BZ23" s="16">
        <v>13.4322754107581</v>
      </c>
      <c r="CA23" s="16">
        <v>4.5064658377553393</v>
      </c>
      <c r="CB23" s="16">
        <v>569.23592901891277</v>
      </c>
      <c r="CC23" s="16">
        <v>6.1885934628099157</v>
      </c>
      <c r="CD23" s="16">
        <v>86.107528355371883</v>
      </c>
      <c r="CE23" s="16">
        <v>52.779151322314043</v>
      </c>
      <c r="CF23" s="16">
        <v>88.464924801652927</v>
      </c>
      <c r="CG23" s="16">
        <v>17.937604735537192</v>
      </c>
      <c r="CH23" s="16">
        <v>17.438441892561986</v>
      </c>
      <c r="CI23" s="16">
        <v>4.0280591404958663</v>
      </c>
      <c r="CJ23" s="16">
        <v>3.3435144793388436</v>
      </c>
      <c r="CK23" s="16">
        <v>706.22829515362139</v>
      </c>
      <c r="CL23" s="16">
        <v>54.640351343383529</v>
      </c>
      <c r="CM23" s="16">
        <v>622.96311064420854</v>
      </c>
      <c r="CN23" s="16">
        <v>568.96397758489638</v>
      </c>
      <c r="CO23" s="16">
        <v>0.77240277917172795</v>
      </c>
      <c r="CP23" s="16">
        <v>700.68613960514506</v>
      </c>
      <c r="CQ23" s="16">
        <v>0.77240277917172795</v>
      </c>
      <c r="CR23" s="16">
        <v>0.28149378524824109</v>
      </c>
      <c r="CS23" s="16">
        <v>0.61903099170665343</v>
      </c>
      <c r="CT23" s="16">
        <v>9.9378650390005259</v>
      </c>
      <c r="CU23" s="16">
        <v>0.9787282626865873</v>
      </c>
      <c r="CV23" s="16">
        <v>52.390245216459014</v>
      </c>
      <c r="CW23" s="16">
        <v>2.250106126924484</v>
      </c>
      <c r="CX23" s="16">
        <v>2.7439591693847936</v>
      </c>
      <c r="CY23" s="16">
        <v>430.11614246617575</v>
      </c>
      <c r="CZ23" s="16">
        <v>349.40670661271105</v>
      </c>
      <c r="DA23" s="16">
        <v>0.29503701808802962</v>
      </c>
      <c r="DB23" s="16">
        <v>1.5433755335442509</v>
      </c>
      <c r="DC23" s="16">
        <v>585.41867000010882</v>
      </c>
      <c r="DD23" s="16">
        <v>9.1623992038530488</v>
      </c>
      <c r="DE23" s="16">
        <v>0.60373040196887462</v>
      </c>
      <c r="DF23" s="16">
        <v>54.640351343383529</v>
      </c>
      <c r="DG23" s="16">
        <v>53.382881724282932</v>
      </c>
      <c r="DH23" s="16">
        <v>1.8119917929476814</v>
      </c>
      <c r="DI23" s="16">
        <v>-2.9738057410431318</v>
      </c>
      <c r="DJ23" s="16">
        <v>-0.58615651538649771</v>
      </c>
      <c r="DK23" s="16">
        <v>13.681024206607882</v>
      </c>
      <c r="DL23" s="16">
        <v>4.5397717245142069</v>
      </c>
      <c r="DM23" s="16">
        <v>48.733733909090908</v>
      </c>
      <c r="DN23" s="16">
        <v>53.339311570247936</v>
      </c>
      <c r="DO23" s="16">
        <v>54.438945363636392</v>
      </c>
      <c r="DP23" s="16">
        <v>53.969038239669409</v>
      </c>
      <c r="DQ23" s="16">
        <v>468.55020764872751</v>
      </c>
      <c r="DR23" s="16">
        <v>4.2997613057851236</v>
      </c>
      <c r="DS23" s="16">
        <v>4.2636057603305781</v>
      </c>
      <c r="DT23" s="16">
        <v>4.2386757520661167</v>
      </c>
      <c r="DU23" s="16">
        <v>9.3743118429752048</v>
      </c>
      <c r="DV23" s="16">
        <v>11.132698669421485</v>
      </c>
      <c r="DW23" s="16">
        <v>11.614644884297524</v>
      </c>
      <c r="DX23" s="16">
        <v>23.910812773095611</v>
      </c>
      <c r="DY23" s="16">
        <v>0.60305923240959514</v>
      </c>
      <c r="DZ23" s="16">
        <v>985.21643281217939</v>
      </c>
      <c r="EA23" s="16">
        <v>3.6430585950413232</v>
      </c>
      <c r="EB23" s="16">
        <v>5.9401687685950435</v>
      </c>
      <c r="EC23" s="16">
        <v>2.7741180082644616</v>
      </c>
      <c r="ED23" s="16">
        <v>3.0827386446280998</v>
      </c>
      <c r="EE23" s="16">
        <v>5.9538346198347103</v>
      </c>
      <c r="EF23" s="16">
        <v>6.0047327438016538</v>
      </c>
      <c r="EG23" s="16">
        <v>4.5772715537190098</v>
      </c>
      <c r="EH23" s="16">
        <v>7.4755220082644644</v>
      </c>
      <c r="EI23" s="16">
        <v>3.9234105950413243</v>
      </c>
      <c r="EJ23" s="16">
        <v>4.4479613966942146</v>
      </c>
      <c r="EK23" s="16">
        <v>7.3622637520661183</v>
      </c>
      <c r="EL23" s="16">
        <v>7.9664740743801659</v>
      </c>
      <c r="EM23" s="16">
        <v>4.6114616776859529</v>
      </c>
      <c r="EN23" s="16">
        <v>8.7561279421487601</v>
      </c>
      <c r="EO23" s="16">
        <v>4.2311015702479349</v>
      </c>
      <c r="EP23" s="16">
        <v>4.1609067355371918</v>
      </c>
      <c r="EQ23" s="16">
        <v>8.6969817272727266</v>
      </c>
      <c r="ER23" s="16">
        <v>9.0337967190082598</v>
      </c>
      <c r="ES23" s="16">
        <v>5.9820481074380174</v>
      </c>
      <c r="ET23" s="16">
        <v>9.6646773388429761</v>
      </c>
      <c r="EU23" s="16">
        <v>5.1070511322314021</v>
      </c>
      <c r="EV23" s="16">
        <v>6.0505368181818184</v>
      </c>
      <c r="EW23" s="16">
        <v>9.4512326528925588</v>
      </c>
      <c r="EX23" s="16">
        <v>9.5022446611570306</v>
      </c>
      <c r="EY23" s="16">
        <f>AVERAGE(EA23:EX23)</f>
        <v>6.1833217434573013</v>
      </c>
      <c r="EZ23" s="16">
        <f>MEDIAN(EA23:EX23)</f>
        <v>5.9679413636363634</v>
      </c>
      <c r="FA23" s="16">
        <f>MIN(EA23:EX23)</f>
        <v>2.7741180082644616</v>
      </c>
      <c r="FB23" s="16">
        <f>MAX(EA23:EX23)</f>
        <v>9.6646773388429761</v>
      </c>
      <c r="FC23" s="16">
        <v>5.0745505371900839</v>
      </c>
      <c r="FD23" s="16">
        <v>6.8690929090909068</v>
      </c>
      <c r="FE23" s="16">
        <v>7.3759691322314049</v>
      </c>
      <c r="FF23" s="16">
        <v>4.267347606060607</v>
      </c>
      <c r="FG23" s="16">
        <v>10.707218465564736</v>
      </c>
      <c r="FH23" s="16">
        <v>6.4398708595041292</v>
      </c>
      <c r="FI23" s="16">
        <v>4.6480785971588006</v>
      </c>
      <c r="FJ23" s="16">
        <v>147.01644628099174</v>
      </c>
      <c r="FK23" s="16">
        <v>69.300727272727258</v>
      </c>
      <c r="FL23" s="16">
        <v>64.689892561983498</v>
      </c>
      <c r="FM23" s="16">
        <v>1246.0611570247934</v>
      </c>
      <c r="FN23" s="16">
        <v>1204.0669421487603</v>
      </c>
      <c r="FO23" s="16">
        <v>1334.6495867768592</v>
      </c>
      <c r="FP23" s="16">
        <v>3784.7826446280983</v>
      </c>
      <c r="FQ23" s="16">
        <v>3959.0541310414919</v>
      </c>
      <c r="FS23" s="16">
        <v>3931.7990909090913</v>
      </c>
      <c r="FT23" s="16">
        <v>-6.8840704268164597E-3</v>
      </c>
      <c r="FU23" s="16">
        <f>AVERAGE(AL23,BW23,DH23)</f>
        <v>1.5704015649503409</v>
      </c>
      <c r="FV23" s="16">
        <f>AVERAGE(AM22,BX23,DI23)</f>
        <v>-4.9429598148441274</v>
      </c>
      <c r="FW23" s="16">
        <f>AVERAGE(G23,AR23,CC23)</f>
        <v>6.2858811487603292</v>
      </c>
      <c r="FX23" s="16">
        <f>FI23/FP23*1000</f>
        <v>1.2280965734600413</v>
      </c>
    </row>
    <row r="24" spans="1:201" s="100" customFormat="1">
      <c r="A24" s="99">
        <v>18</v>
      </c>
      <c r="B24" s="100">
        <v>13.263471440887741</v>
      </c>
      <c r="C24" s="100">
        <v>12.489274153587049</v>
      </c>
      <c r="D24" s="100">
        <v>14.511902539155622</v>
      </c>
      <c r="E24" s="100">
        <v>3.3999999999999915</v>
      </c>
      <c r="F24" s="100">
        <v>-5.9734835467625906</v>
      </c>
      <c r="G24" s="100">
        <v>-1.831294575539568</v>
      </c>
      <c r="H24" s="100">
        <v>68.039885266187056</v>
      </c>
      <c r="I24" s="100">
        <v>34.889371690647486</v>
      </c>
      <c r="J24" s="100">
        <v>63.360604287769796</v>
      </c>
      <c r="K24" s="100">
        <v>11.31565414388489</v>
      </c>
      <c r="L24" s="100">
        <v>11.190330597122305</v>
      </c>
      <c r="M24" s="100">
        <v>2.9825597122302163</v>
      </c>
      <c r="N24" s="100">
        <v>2.4864536115107922</v>
      </c>
      <c r="O24" s="100">
        <v>669.1279100065567</v>
      </c>
      <c r="P24" s="100">
        <v>35.422439762419238</v>
      </c>
      <c r="Q24" s="100">
        <v>607.83308486712281</v>
      </c>
      <c r="R24" s="100">
        <v>607.44841673979761</v>
      </c>
      <c r="S24" s="100">
        <v>185.78655988912246</v>
      </c>
      <c r="T24" s="100">
        <v>679.1892257801826</v>
      </c>
      <c r="U24" s="100">
        <v>0.57779007274676208</v>
      </c>
      <c r="V24" s="100">
        <v>0.2047439033509344</v>
      </c>
      <c r="W24" s="100">
        <v>0.32021987754193215</v>
      </c>
      <c r="X24" s="100">
        <v>8.1310027503352043</v>
      </c>
      <c r="Y24" s="100">
        <v>0.98463664432721743</v>
      </c>
      <c r="Z24" s="100">
        <v>34.192658115455927</v>
      </c>
      <c r="AA24" s="100">
        <v>1.2297816469633178</v>
      </c>
      <c r="AB24" s="100">
        <v>2.8281523317180679</v>
      </c>
      <c r="AC24" s="100">
        <v>320.81569316095442</v>
      </c>
      <c r="AD24" s="100">
        <v>293.03386357202982</v>
      </c>
      <c r="AE24" s="100">
        <v>8.8280931599287377E-2</v>
      </c>
      <c r="AF24" s="100">
        <v>2.0682647107250021</v>
      </c>
      <c r="AG24" s="100">
        <v>575.29808533956827</v>
      </c>
      <c r="AH24" s="100">
        <v>8.0538754532065902</v>
      </c>
      <c r="AI24" s="100">
        <v>0.10354099361847438</v>
      </c>
      <c r="AJ24" s="100">
        <v>35.422439762419238</v>
      </c>
      <c r="AK24" s="100">
        <v>34.992912684265953</v>
      </c>
      <c r="AL24" s="100">
        <v>-5.7860899151964551</v>
      </c>
      <c r="AM24" s="100">
        <v>-9.8851700287461579</v>
      </c>
      <c r="AN24" s="100">
        <v>-8.3317553144115888E-2</v>
      </c>
      <c r="AO24" s="100">
        <v>18.398432318914018</v>
      </c>
      <c r="AP24" s="100">
        <v>3.9116864819835695</v>
      </c>
      <c r="AQ24" s="100">
        <v>-6.2693983309352532</v>
      </c>
      <c r="AR24" s="100">
        <v>-0.91826646043165461</v>
      </c>
      <c r="AS24" s="100">
        <v>74.179245510791347</v>
      </c>
      <c r="AT24" s="100">
        <v>32.87605705755395</v>
      </c>
      <c r="AU24" s="100">
        <v>71.821566899280626</v>
      </c>
      <c r="AV24" s="100">
        <v>11.570213093525181</v>
      </c>
      <c r="AW24" s="100">
        <v>11.342447402877703</v>
      </c>
      <c r="AX24" s="100">
        <v>3.0090773093525183</v>
      </c>
      <c r="AY24" s="100">
        <v>2.4418900863309365</v>
      </c>
      <c r="AZ24" s="100">
        <v>686.59878371365164</v>
      </c>
      <c r="BA24" s="100">
        <v>36.287941887390623</v>
      </c>
      <c r="BB24" s="100">
        <v>608.60471162500994</v>
      </c>
      <c r="BC24" s="100">
        <v>560.89448044706091</v>
      </c>
      <c r="BD24" s="100">
        <v>186.30209136581402</v>
      </c>
      <c r="BE24" s="100">
        <v>691.68261779631234</v>
      </c>
      <c r="BF24" s="100">
        <v>0.65720146542628255</v>
      </c>
      <c r="BG24" s="100">
        <v>0.2244585730651579</v>
      </c>
      <c r="BH24" s="100">
        <v>0.3484878714072997</v>
      </c>
      <c r="BI24" s="100">
        <v>7.9522662933907933</v>
      </c>
      <c r="BJ24" s="100">
        <v>0.9782771248178499</v>
      </c>
      <c r="BK24" s="100">
        <v>34.160803170245693</v>
      </c>
      <c r="BL24" s="100">
        <v>2.1271387171449412</v>
      </c>
      <c r="BM24" s="100">
        <v>2.9313229345642733</v>
      </c>
      <c r="BN24" s="100">
        <v>316.79718527249145</v>
      </c>
      <c r="BO24" s="100">
        <v>295.46084479673141</v>
      </c>
      <c r="BP24" s="100">
        <v>6.9086730476725103E-2</v>
      </c>
      <c r="BQ24" s="100">
        <v>2.064651234878891</v>
      </c>
      <c r="BR24" s="100">
        <v>577.09554358983712</v>
      </c>
      <c r="BS24" s="100">
        <v>9.3624216659869735</v>
      </c>
      <c r="BT24" s="100">
        <v>2.6392861783334154</v>
      </c>
      <c r="BU24" s="100">
        <v>36.287941887390623</v>
      </c>
      <c r="BV24" s="100">
        <v>35.515343235887357</v>
      </c>
      <c r="BW24" s="100">
        <v>-5.5744980791355871</v>
      </c>
      <c r="BX24" s="100">
        <v>-10.28068812641863</v>
      </c>
      <c r="BY24" s="100">
        <v>0.25659680423269554</v>
      </c>
      <c r="BZ24" s="100">
        <v>18.793950416586483</v>
      </c>
      <c r="CA24" s="100">
        <v>4.0112897954833766</v>
      </c>
      <c r="CB24" s="100">
        <v>560.89448044706091</v>
      </c>
      <c r="CC24" s="100">
        <v>-1.6296793597122303</v>
      </c>
      <c r="CD24" s="100">
        <v>68.024244633093531</v>
      </c>
      <c r="CE24" s="100">
        <v>34.417589942446043</v>
      </c>
      <c r="CF24" s="100">
        <v>69.209778417266207</v>
      </c>
      <c r="CG24" s="100">
        <v>11.270728913669057</v>
      </c>
      <c r="CH24" s="100">
        <v>11.00285322302158</v>
      </c>
      <c r="CI24" s="100">
        <v>3.0024868992805755</v>
      </c>
      <c r="CJ24" s="100">
        <v>2.4493831582733812</v>
      </c>
      <c r="CK24" s="100">
        <v>681.83609753504629</v>
      </c>
      <c r="CL24" s="100">
        <v>35.269171051628867</v>
      </c>
      <c r="CM24" s="100">
        <v>607.6961803434607</v>
      </c>
      <c r="CN24" s="100">
        <v>560.97323354601224</v>
      </c>
      <c r="CO24" s="100">
        <v>0.57247385698038544</v>
      </c>
      <c r="CP24" s="100">
        <v>679.29017234123023</v>
      </c>
      <c r="CQ24" s="100">
        <v>0.57247385698038544</v>
      </c>
      <c r="CR24" s="100">
        <v>0.20875663841801978</v>
      </c>
      <c r="CS24" s="100">
        <v>0.4078761110951849</v>
      </c>
      <c r="CT24" s="100">
        <v>8.023260508321675</v>
      </c>
      <c r="CU24" s="100">
        <v>0.98205426625726155</v>
      </c>
      <c r="CV24" s="100">
        <v>33.87143283655471</v>
      </c>
      <c r="CW24" s="100">
        <v>1.3977382150741677</v>
      </c>
      <c r="CX24" s="100">
        <v>2.745245204984454</v>
      </c>
      <c r="CY24" s="100">
        <v>339.03160600220406</v>
      </c>
      <c r="CZ24" s="100">
        <v>292.60437611129692</v>
      </c>
      <c r="DA24" s="100">
        <v>0.14738690140211372</v>
      </c>
      <c r="DB24" s="100">
        <v>1.8980804961066564</v>
      </c>
      <c r="DC24" s="100">
        <v>575.83454453674074</v>
      </c>
      <c r="DD24" s="100">
        <v>8.580633940390415</v>
      </c>
      <c r="DE24" s="100">
        <v>-7.4455297980687188E-2</v>
      </c>
      <c r="DF24" s="100">
        <v>35.269171051628867</v>
      </c>
      <c r="DG24" s="100">
        <v>34.343134644465344</v>
      </c>
      <c r="DH24" s="100">
        <v>-5.6251496934508856</v>
      </c>
      <c r="DI24" s="100">
        <v>-10.21031330010265</v>
      </c>
      <c r="DJ24" s="100">
        <v>-0.58477563611018379</v>
      </c>
      <c r="DK24" s="100">
        <v>18.723575590270517</v>
      </c>
      <c r="DL24" s="100">
        <v>3.8897957677285451</v>
      </c>
      <c r="DM24" s="100">
        <v>30.037816273381303</v>
      </c>
      <c r="DN24" s="100">
        <v>35.076230237410073</v>
      </c>
      <c r="DO24" s="100">
        <v>35.25874643165465</v>
      </c>
      <c r="DP24" s="100">
        <v>34.927910280575524</v>
      </c>
      <c r="DQ24" s="100">
        <v>497.62191924431056</v>
      </c>
      <c r="DR24" s="100">
        <v>-1.0206503884892084</v>
      </c>
      <c r="DS24" s="100">
        <v>-1.1343173021582735</v>
      </c>
      <c r="DT24" s="100">
        <v>0.33825156834532399</v>
      </c>
      <c r="DU24" s="100">
        <v>7.5110861654676251</v>
      </c>
      <c r="DV24" s="100">
        <v>8.3974291366906488</v>
      </c>
      <c r="DW24" s="100">
        <v>9.6312715683453245</v>
      </c>
      <c r="DX24" s="100">
        <v>25.589546577817472</v>
      </c>
      <c r="DY24" s="100">
        <v>0.56293707627344813</v>
      </c>
      <c r="DZ24" s="100">
        <v>976.97792792266966</v>
      </c>
      <c r="EA24" s="100">
        <v>0.47355756115107922</v>
      </c>
      <c r="EB24" s="100">
        <v>3.8030756402877715</v>
      </c>
      <c r="EC24" s="100">
        <v>0.40121015107913666</v>
      </c>
      <c r="ED24" s="100">
        <v>2.1347592446043171</v>
      </c>
      <c r="EE24" s="100">
        <v>3.6687259208633107</v>
      </c>
      <c r="EF24" s="100">
        <v>4.6985923956834528</v>
      </c>
      <c r="EG24" s="100">
        <v>2.0456521870503597</v>
      </c>
      <c r="EH24" s="100">
        <v>6.9202795467625897</v>
      </c>
      <c r="EI24" s="100">
        <v>2.4121548920863312</v>
      </c>
      <c r="EJ24" s="100">
        <v>3.9673719999999997</v>
      </c>
      <c r="EK24" s="100">
        <v>5.6718873812949671</v>
      </c>
      <c r="EL24" s="100">
        <v>8.8986080431654653</v>
      </c>
      <c r="EM24" s="100">
        <v>2.4287289856115102</v>
      </c>
      <c r="EN24" s="100">
        <v>8.7661100719424478</v>
      </c>
      <c r="EO24" s="100">
        <v>3.0620248776978425</v>
      </c>
      <c r="EP24" s="100">
        <v>4.6555241223021575</v>
      </c>
      <c r="EQ24" s="100">
        <v>7.4454304172661834</v>
      </c>
      <c r="ER24" s="100">
        <v>10.362721194244607</v>
      </c>
      <c r="ES24" s="100">
        <v>3.9963855251798566</v>
      </c>
      <c r="ET24" s="100">
        <v>9.1191172517985652</v>
      </c>
      <c r="EU24" s="100">
        <v>4.997450964028773</v>
      </c>
      <c r="EV24" s="100">
        <v>6.5760974604316544</v>
      </c>
      <c r="EW24" s="100">
        <v>8.6109620791366908</v>
      </c>
      <c r="EX24" s="100">
        <v>10.707658741007197</v>
      </c>
      <c r="EY24" s="100">
        <v>5.2426702772781768</v>
      </c>
      <c r="EZ24" s="100">
        <v>4.6770582589928082</v>
      </c>
      <c r="FA24" s="100">
        <v>0.40121015107913666</v>
      </c>
      <c r="FB24" s="100">
        <v>10.707658741007197</v>
      </c>
      <c r="FC24" s="100">
        <v>8.5317365539568346</v>
      </c>
      <c r="FD24" s="100">
        <v>9.5317464388489235</v>
      </c>
      <c r="FE24" s="100">
        <v>9.2930200000000003</v>
      </c>
      <c r="FF24" s="100">
        <v>-0.60557204076738613</v>
      </c>
      <c r="FG24" s="100">
        <v>8.5132622901678658</v>
      </c>
      <c r="FH24" s="100">
        <v>9.118834330935254</v>
      </c>
      <c r="FI24" s="100">
        <v>6.0309964417105473</v>
      </c>
      <c r="FJ24" s="100">
        <v>77.120166666666634</v>
      </c>
      <c r="FK24" s="100">
        <v>73.047702898550682</v>
      </c>
      <c r="FL24" s="100">
        <v>64.750340579710155</v>
      </c>
      <c r="FM24" s="100">
        <v>880.18746376811555</v>
      </c>
      <c r="FN24" s="100">
        <v>868.44884057971012</v>
      </c>
      <c r="FO24" s="100">
        <v>944.86963768115913</v>
      </c>
      <c r="FP24" s="100">
        <v>2693.5057971014489</v>
      </c>
      <c r="FQ24" s="100">
        <v>2874.7480194952086</v>
      </c>
      <c r="FS24" s="100">
        <v>2770.8779136690637</v>
      </c>
      <c r="FT24" s="100">
        <v>-3.6121733134074296E-2</v>
      </c>
      <c r="FU24" s="100">
        <v>-5.6619125625943125</v>
      </c>
      <c r="FV24" s="100">
        <v>-10.105847463691532</v>
      </c>
      <c r="FW24" s="100">
        <v>-1.4597467985611507</v>
      </c>
      <c r="FX24" s="100">
        <v>2.237612131394576</v>
      </c>
      <c r="FY24" s="100">
        <v>-5.9734835467625906</v>
      </c>
      <c r="FZ24" s="100">
        <v>-6.1848468992805765</v>
      </c>
      <c r="GA24" s="100">
        <v>-6.7305103956834555</v>
      </c>
      <c r="GB24" s="100">
        <v>-7.3573048129496375</v>
      </c>
      <c r="GC24" s="100">
        <v>-8.1205948561151065</v>
      </c>
      <c r="GD24" s="100">
        <v>-9.2381307841726663</v>
      </c>
      <c r="GE24" s="100">
        <v>-1.831294575539568</v>
      </c>
      <c r="GF24" s="100">
        <v>-6.2693983309352532</v>
      </c>
      <c r="GG24" s="100">
        <v>-6.6217309208633095</v>
      </c>
      <c r="GH24" s="100">
        <v>-7.0298580359712277</v>
      </c>
      <c r="GI24" s="100">
        <v>-7.7635003309352513</v>
      </c>
      <c r="GJ24" s="100">
        <v>-8.7509715827338148</v>
      </c>
      <c r="GK24" s="100">
        <v>-9.6174738129496369</v>
      </c>
      <c r="GL24" s="100">
        <v>-0.91826646043165461</v>
      </c>
      <c r="GM24" s="100">
        <v>-6.320517532374101</v>
      </c>
      <c r="GN24" s="100">
        <v>-6.6489891294964041</v>
      </c>
      <c r="GO24" s="100">
        <v>-7.3125490071942467</v>
      </c>
      <c r="GP24" s="100">
        <v>-7.7361681798561159</v>
      </c>
      <c r="GQ24" s="100">
        <v>-8.5867473021582708</v>
      </c>
      <c r="GR24" s="100">
        <v>-9.4809719424460432</v>
      </c>
      <c r="GS24" s="100">
        <v>-1.6296793597122303</v>
      </c>
    </row>
    <row r="25" spans="1:201" s="16" customFormat="1">
      <c r="A25" s="97" t="s">
        <v>276</v>
      </c>
      <c r="B25" s="16">
        <v>12.926012979041516</v>
      </c>
      <c r="C25" s="16">
        <v>14.376090457814355</v>
      </c>
      <c r="D25" s="16">
        <v>14.109077000776901</v>
      </c>
      <c r="E25" s="16">
        <v>3.3999999999999924</v>
      </c>
      <c r="F25" s="16">
        <v>-3.2512619769230779</v>
      </c>
      <c r="G25" s="16">
        <v>0.66500038461538469</v>
      </c>
      <c r="H25" s="16">
        <v>65.964699023076946</v>
      </c>
      <c r="I25" s="16">
        <v>35.053689538461526</v>
      </c>
      <c r="J25" s="16">
        <v>61.692801169230769</v>
      </c>
      <c r="K25" s="16">
        <v>11.363502738461536</v>
      </c>
      <c r="L25" s="16">
        <v>11.130531523076929</v>
      </c>
      <c r="M25" s="16">
        <v>3.327587523076923</v>
      </c>
      <c r="N25" s="16">
        <v>2.775960738461539</v>
      </c>
      <c r="O25" s="16">
        <v>665.39256444508237</v>
      </c>
      <c r="P25" s="16">
        <v>35.587804880658709</v>
      </c>
      <c r="Q25" s="16">
        <v>607.98186813054849</v>
      </c>
      <c r="R25" s="16">
        <v>607.2638968429286</v>
      </c>
      <c r="S25" s="16">
        <v>192.35417661079666</v>
      </c>
      <c r="T25" s="16">
        <v>674.59243695464966</v>
      </c>
      <c r="U25" s="16">
        <v>0.59516896367474437</v>
      </c>
      <c r="V25" s="16">
        <v>0.19715979905889564</v>
      </c>
      <c r="W25" s="16">
        <v>0.32584307985792571</v>
      </c>
      <c r="X25" s="16">
        <v>8.9390738222529507</v>
      </c>
      <c r="Y25" s="16">
        <v>0.984473320381273</v>
      </c>
      <c r="Z25" s="16">
        <v>34.240083778661443</v>
      </c>
      <c r="AA25" s="16">
        <v>1.3477211019972479</v>
      </c>
      <c r="AB25" s="16">
        <v>3.0192794519183765</v>
      </c>
      <c r="AC25" s="16">
        <v>327.54620919367096</v>
      </c>
      <c r="AD25" s="16">
        <v>293.49585448544076</v>
      </c>
      <c r="AE25" s="16">
        <v>0.10828221263714546</v>
      </c>
      <c r="AF25" s="16">
        <v>2.2406566901313365</v>
      </c>
      <c r="AG25" s="16">
        <v>578.25194690729484</v>
      </c>
      <c r="AH25" s="16">
        <v>8.0620999082627982</v>
      </c>
      <c r="AI25" s="16">
        <v>-0.26642542389060581</v>
      </c>
      <c r="AJ25" s="16">
        <v>35.587804880658709</v>
      </c>
      <c r="AK25" s="16">
        <v>34.787264114570924</v>
      </c>
      <c r="AL25" s="16">
        <v>-3.0979375083394971</v>
      </c>
      <c r="AM25" s="16">
        <v>-7.397099523647416</v>
      </c>
      <c r="AN25" s="16">
        <v>-0.3114331085059901</v>
      </c>
      <c r="AO25" s="16">
        <v>15.805437513391011</v>
      </c>
      <c r="AP25" s="16">
        <v>4.1458375467243398</v>
      </c>
      <c r="AQ25" s="16">
        <v>-3.608980584615384</v>
      </c>
      <c r="AR25" s="16">
        <v>1.2738202538461536</v>
      </c>
      <c r="AS25" s="16">
        <v>71.11057030000002</v>
      </c>
      <c r="AT25" s="16">
        <v>34.441739099999971</v>
      </c>
      <c r="AU25" s="16">
        <v>69.021202684615375</v>
      </c>
      <c r="AV25" s="16">
        <v>11.596761792307696</v>
      </c>
      <c r="AW25" s="16">
        <v>11.323922884615381</v>
      </c>
      <c r="AX25" s="16">
        <v>3.3480318000000002</v>
      </c>
      <c r="AY25" s="16">
        <v>2.7283585307692308</v>
      </c>
      <c r="AZ25" s="16">
        <v>680.48688534615428</v>
      </c>
      <c r="BA25" s="16">
        <v>36.378450463077321</v>
      </c>
      <c r="BB25" s="16">
        <v>608.68555987940147</v>
      </c>
      <c r="BC25" s="16">
        <v>563.66248724024592</v>
      </c>
      <c r="BD25" s="16">
        <v>192.72367333408738</v>
      </c>
      <c r="BE25" s="16">
        <v>684.99462793981411</v>
      </c>
      <c r="BF25" s="16">
        <v>0.66745274181530179</v>
      </c>
      <c r="BG25" s="16">
        <v>0.21386632174731876</v>
      </c>
      <c r="BH25" s="16">
        <v>0.35320892179411112</v>
      </c>
      <c r="BI25" s="16">
        <v>8.7549027571070344</v>
      </c>
      <c r="BJ25" s="16">
        <v>0.97956066150468379</v>
      </c>
      <c r="BK25" s="16">
        <v>34.218876996162756</v>
      </c>
      <c r="BL25" s="16">
        <v>2.1595734669145767</v>
      </c>
      <c r="BM25" s="16">
        <v>3.1218546805327052</v>
      </c>
      <c r="BN25" s="16">
        <v>323.73787733518128</v>
      </c>
      <c r="BO25" s="16">
        <v>295.7143215624144</v>
      </c>
      <c r="BP25" s="16">
        <v>8.955484364269764E-2</v>
      </c>
      <c r="BQ25" s="16">
        <v>2.2387302755040612</v>
      </c>
      <c r="BR25" s="16">
        <v>579.54597437074074</v>
      </c>
      <c r="BS25" s="16">
        <v>9.0646420539717649</v>
      </c>
      <c r="BT25" s="16">
        <v>1.011046915748306</v>
      </c>
      <c r="BU25" s="16">
        <v>36.378450463077321</v>
      </c>
      <c r="BV25" s="16">
        <v>35.452786015748323</v>
      </c>
      <c r="BW25" s="16">
        <v>-2.9477520069883481</v>
      </c>
      <c r="BX25" s="16">
        <v>-7.7908218001256131</v>
      </c>
      <c r="BY25" s="16">
        <v>0.18297143882522868</v>
      </c>
      <c r="BZ25" s="16">
        <v>16.199159789869206</v>
      </c>
      <c r="CA25" s="16">
        <v>4.1818412155102269</v>
      </c>
      <c r="CB25" s="16">
        <v>563.66248724024592</v>
      </c>
      <c r="CC25" s="16">
        <v>1.0852179076923076</v>
      </c>
      <c r="CD25" s="16">
        <v>66.365793884615371</v>
      </c>
      <c r="CE25" s="16">
        <v>34.435645669230773</v>
      </c>
      <c r="CF25" s="16">
        <v>67.596903715384585</v>
      </c>
      <c r="CG25" s="16">
        <v>11.277094176923072</v>
      </c>
      <c r="CH25" s="16">
        <v>10.904453592307686</v>
      </c>
      <c r="CI25" s="16">
        <v>3.357931869230768</v>
      </c>
      <c r="CJ25" s="16">
        <v>2.7637241615384616</v>
      </c>
      <c r="CK25" s="16">
        <v>678.3582148539673</v>
      </c>
      <c r="CL25" s="16">
        <v>35.292254270409273</v>
      </c>
      <c r="CM25" s="16">
        <v>607.71748224024657</v>
      </c>
      <c r="CN25" s="16">
        <v>563.98826050688535</v>
      </c>
      <c r="CO25" s="16">
        <v>0.60519314334081198</v>
      </c>
      <c r="CP25" s="16">
        <v>675.7138158213827</v>
      </c>
      <c r="CQ25" s="16">
        <v>0.60519314334081198</v>
      </c>
      <c r="CR25" s="16">
        <v>0.21061733241068925</v>
      </c>
      <c r="CS25" s="16">
        <v>0.43818738530327478</v>
      </c>
      <c r="CT25" s="16">
        <v>8.9027020467662528</v>
      </c>
      <c r="CU25" s="16">
        <v>0.98190320120252905</v>
      </c>
      <c r="CV25" s="16">
        <v>33.80234679769508</v>
      </c>
      <c r="CW25" s="16">
        <v>1.4899074727141717</v>
      </c>
      <c r="CX25" s="16">
        <v>2.8737663399172511</v>
      </c>
      <c r="CY25" s="16">
        <v>355.50932225892154</v>
      </c>
      <c r="CZ25" s="16">
        <v>292.66820070897876</v>
      </c>
      <c r="DA25" s="16">
        <v>0.19946932580040472</v>
      </c>
      <c r="DB25" s="16">
        <v>1.9899821941510061</v>
      </c>
      <c r="DC25" s="16">
        <v>579.04986074140311</v>
      </c>
      <c r="DD25" s="16">
        <v>8.5818244584550136</v>
      </c>
      <c r="DE25" s="16">
        <v>-0.43613382810879642</v>
      </c>
      <c r="DF25" s="16">
        <v>35.292254270409273</v>
      </c>
      <c r="DG25" s="16">
        <v>33.999511841121958</v>
      </c>
      <c r="DH25" s="16">
        <v>-2.8727351043900433</v>
      </c>
      <c r="DI25" s="16">
        <v>-7.4966065507627038</v>
      </c>
      <c r="DJ25" s="16">
        <v>-0.85547512810879678</v>
      </c>
      <c r="DK25" s="16">
        <v>15.904944540506294</v>
      </c>
      <c r="DL25" s="16">
        <v>3.9572210815319364</v>
      </c>
      <c r="DM25" s="16">
        <v>30.043786669230769</v>
      </c>
      <c r="DN25" s="16">
        <v>35.098697223076904</v>
      </c>
      <c r="DO25" s="16">
        <v>35.269814576923082</v>
      </c>
      <c r="DP25" s="16">
        <v>34.854986969230772</v>
      </c>
      <c r="DQ25" s="16">
        <v>527.91254904351911</v>
      </c>
      <c r="DR25" s="16">
        <v>1.1384399307692308</v>
      </c>
      <c r="DS25" s="16">
        <v>1.2881862769230774</v>
      </c>
      <c r="DT25" s="16">
        <v>2.1652377692307683</v>
      </c>
      <c r="DU25" s="16">
        <v>7.5430008000000033</v>
      </c>
      <c r="DV25" s="16">
        <v>8.270839446153845</v>
      </c>
      <c r="DW25" s="16">
        <v>9.4111737230769243</v>
      </c>
      <c r="DX25" s="16">
        <v>25.844773886703337</v>
      </c>
      <c r="DY25" s="16">
        <v>0.57013590639881595</v>
      </c>
      <c r="DZ25" s="16">
        <v>977.6848326626465</v>
      </c>
      <c r="EA25" s="16">
        <v>1.7545583153846154</v>
      </c>
      <c r="EB25" s="16">
        <v>4.7085576769230775</v>
      </c>
      <c r="EC25" s="16">
        <v>1.9754985153846156</v>
      </c>
      <c r="ED25" s="16">
        <v>3.0382422769230768</v>
      </c>
      <c r="EE25" s="16">
        <v>4.5049499769230783</v>
      </c>
      <c r="EF25" s="16">
        <v>5.0271962384615367</v>
      </c>
      <c r="EG25" s="16">
        <v>2.6652878000000011</v>
      </c>
      <c r="EH25" s="16">
        <v>6.7548815538461504</v>
      </c>
      <c r="EI25" s="16">
        <v>3.2130795923076922</v>
      </c>
      <c r="EJ25" s="16">
        <v>4.3711992230769248</v>
      </c>
      <c r="EK25" s="16">
        <v>5.794974876923078</v>
      </c>
      <c r="EL25" s="16">
        <v>8.2380306615384615</v>
      </c>
      <c r="EM25" s="16">
        <v>3.1394744999999995</v>
      </c>
      <c r="EN25" s="16">
        <v>8.4895712461538437</v>
      </c>
      <c r="EO25" s="16">
        <v>3.8012806692307679</v>
      </c>
      <c r="EP25" s="16">
        <v>5.0645885000000002</v>
      </c>
      <c r="EQ25" s="16">
        <v>7.2385635230769232</v>
      </c>
      <c r="ER25" s="16">
        <v>9.8491371153846181</v>
      </c>
      <c r="ES25" s="16">
        <v>4.7945205846153831</v>
      </c>
      <c r="ET25" s="16">
        <v>9.095505338461539</v>
      </c>
      <c r="EU25" s="16">
        <v>5.5774193846153839</v>
      </c>
      <c r="EV25" s="16">
        <v>6.9960671692307699</v>
      </c>
      <c r="EW25" s="16">
        <v>8.6531749769230721</v>
      </c>
      <c r="EX25" s="16">
        <v>10.503763100000006</v>
      </c>
      <c r="EY25" s="16">
        <v>5.6353967839743584</v>
      </c>
      <c r="EZ25" s="16">
        <v>5.0458923692307662</v>
      </c>
      <c r="FA25" s="16">
        <v>1.7545583153846154</v>
      </c>
      <c r="FB25" s="16">
        <v>10.503763100000006</v>
      </c>
      <c r="FC25" s="16">
        <v>6.4045608692307674</v>
      </c>
      <c r="FD25" s="16">
        <v>6.982653169230769</v>
      </c>
      <c r="FE25" s="16">
        <v>7.2459359538461552</v>
      </c>
      <c r="FF25" s="16">
        <v>1.530621325641025</v>
      </c>
      <c r="FG25" s="16">
        <v>8.4083379897435915</v>
      </c>
      <c r="FH25" s="16">
        <v>6.8777166641025644</v>
      </c>
      <c r="FI25" s="16">
        <v>6.4693691597863996</v>
      </c>
      <c r="FJ25" s="16">
        <v>76.953430769230749</v>
      </c>
      <c r="FK25" s="16">
        <v>108.64461538461534</v>
      </c>
      <c r="FL25" s="16">
        <v>64.714946153846157</v>
      </c>
      <c r="FM25" s="16">
        <v>879.60992307692311</v>
      </c>
      <c r="FN25" s="16">
        <v>884.69761538461489</v>
      </c>
      <c r="FO25" s="16">
        <v>946.11469230769205</v>
      </c>
      <c r="FP25" s="16">
        <v>2710.423076923078</v>
      </c>
      <c r="FQ25" s="16">
        <v>2926.9327074229518</v>
      </c>
      <c r="FS25" s="16">
        <v>2787.3765076923082</v>
      </c>
      <c r="FT25" s="16">
        <v>-4.7677999731199149E-2</v>
      </c>
      <c r="FU25" s="16">
        <v>-2.9728082065726293</v>
      </c>
      <c r="FV25" s="16">
        <v>-7.5530019174029528</v>
      </c>
      <c r="FW25" s="16">
        <v>1.0080128487179487</v>
      </c>
      <c r="FX25" s="16">
        <v>2.3866834938648336</v>
      </c>
      <c r="FY25" s="16">
        <v>-3.2512619769230779</v>
      </c>
      <c r="FZ25" s="16">
        <v>-3.4551510846153834</v>
      </c>
      <c r="GA25" s="16">
        <v>-4.0791327307692313</v>
      </c>
      <c r="GB25" s="16">
        <v>-4.7385692615384638</v>
      </c>
      <c r="GC25" s="16">
        <v>-5.5940215461538454</v>
      </c>
      <c r="GD25" s="16">
        <v>-6.7458725692307704</v>
      </c>
      <c r="GE25" s="16">
        <v>0.66500038461538469</v>
      </c>
      <c r="GF25" s="16">
        <v>-3.608980584615384</v>
      </c>
      <c r="GG25" s="16">
        <v>-3.9549894384615385</v>
      </c>
      <c r="GH25" s="16">
        <v>-4.3726146461538473</v>
      </c>
      <c r="GI25" s="16">
        <v>-5.0995023076923101</v>
      </c>
      <c r="GJ25" s="16">
        <v>-6.1552139692307701</v>
      </c>
      <c r="GK25" s="16">
        <v>-7.0582282769230797</v>
      </c>
      <c r="GL25" s="16">
        <v>1.2738202538461536</v>
      </c>
      <c r="GM25" s="16">
        <v>-3.5393854692307682</v>
      </c>
      <c r="GN25" s="16">
        <v>-3.882672761538462</v>
      </c>
      <c r="GO25" s="16">
        <v>-4.5578289461538475</v>
      </c>
      <c r="GP25" s="16">
        <v>-4.9897721615384594</v>
      </c>
      <c r="GQ25" s="16">
        <v>-5.9042563153846146</v>
      </c>
      <c r="GR25" s="16">
        <v>-6.8062020846153839</v>
      </c>
      <c r="GS25" s="16">
        <v>1.0852179076923076</v>
      </c>
    </row>
    <row r="26" spans="1:201" s="100" customFormat="1">
      <c r="A26" s="99" t="s">
        <v>277</v>
      </c>
      <c r="B26" s="100">
        <v>13.157183460633291</v>
      </c>
      <c r="C26" s="100">
        <v>10.987555909713995</v>
      </c>
      <c r="D26" s="100">
        <v>14.952032772469407</v>
      </c>
      <c r="E26" s="100">
        <v>3.3999999999999915</v>
      </c>
      <c r="F26" s="100">
        <v>-8.6120942374100711</v>
      </c>
      <c r="G26" s="100">
        <v>-3.7839245683453235</v>
      </c>
      <c r="H26" s="100">
        <v>70.524134309352519</v>
      </c>
      <c r="I26" s="100">
        <v>34.402623834532385</v>
      </c>
      <c r="J26" s="100">
        <v>65.349049690647519</v>
      </c>
      <c r="K26" s="100">
        <v>11.276696611510788</v>
      </c>
      <c r="L26" s="100">
        <v>11.206561539568344</v>
      </c>
      <c r="M26" s="100">
        <v>2.6734419496402886</v>
      </c>
      <c r="N26" s="100">
        <v>2.2332835971223024</v>
      </c>
      <c r="O26" s="100">
        <v>673.5055665917215</v>
      </c>
      <c r="P26" s="100">
        <v>35.284664640490504</v>
      </c>
      <c r="Q26" s="100">
        <v>607.70755610898038</v>
      </c>
      <c r="R26" s="100">
        <v>607.49523287513261</v>
      </c>
      <c r="S26" s="100">
        <v>179.28211404057666</v>
      </c>
      <c r="T26" s="100">
        <v>684.62124031982148</v>
      </c>
      <c r="U26" s="100">
        <v>0.56012898331986449</v>
      </c>
      <c r="V26" s="100">
        <v>0.21353334457334774</v>
      </c>
      <c r="W26" s="100">
        <v>0.31538612993236376</v>
      </c>
      <c r="X26" s="100">
        <v>7.4121280453930005</v>
      </c>
      <c r="Y26" s="100">
        <v>0.98248429757847733</v>
      </c>
      <c r="Z26" s="100">
        <v>34.13843573929045</v>
      </c>
      <c r="AA26" s="100">
        <v>1.1462289012000559</v>
      </c>
      <c r="AB26" s="100">
        <v>2.6440963845282512</v>
      </c>
      <c r="AC26" s="100">
        <v>314.29139301595563</v>
      </c>
      <c r="AD26" s="100">
        <v>292.65106597860796</v>
      </c>
      <c r="AE26" s="100">
        <v>6.8822592580058586E-2</v>
      </c>
      <c r="AF26" s="100">
        <v>1.9127661136824352</v>
      </c>
      <c r="AG26" s="100">
        <v>573.21165649498198</v>
      </c>
      <c r="AH26" s="100">
        <v>8.5182182650352232</v>
      </c>
      <c r="AI26" s="100">
        <v>0.6437673213634455</v>
      </c>
      <c r="AJ26" s="100">
        <v>35.284664640490504</v>
      </c>
      <c r="AK26" s="100">
        <v>35.046391155895826</v>
      </c>
      <c r="AL26" s="100">
        <v>-8.4820341745118348</v>
      </c>
      <c r="AM26" s="100">
        <v>-12.302142833380548</v>
      </c>
      <c r="AN26" s="100">
        <v>-2.5424698187830204E-4</v>
      </c>
      <c r="AO26" s="100">
        <v>20.297896281821796</v>
      </c>
      <c r="AP26" s="100">
        <v>3.6900485959704792</v>
      </c>
      <c r="AQ26" s="100">
        <v>-8.7769231942446062</v>
      </c>
      <c r="AR26" s="100">
        <v>-2.831063446043165</v>
      </c>
      <c r="AS26" s="100">
        <v>77.646898913669077</v>
      </c>
      <c r="AT26" s="100">
        <v>31.985968359712238</v>
      </c>
      <c r="AU26" s="100">
        <v>74.892951237410074</v>
      </c>
      <c r="AV26" s="100">
        <v>11.574618870503604</v>
      </c>
      <c r="AW26" s="100">
        <v>11.386005733812944</v>
      </c>
      <c r="AX26" s="100">
        <v>2.7129357985611491</v>
      </c>
      <c r="AY26" s="100">
        <v>2.2055761079136698</v>
      </c>
      <c r="AZ26" s="100">
        <v>693.21008647859355</v>
      </c>
      <c r="BA26" s="100">
        <v>36.301070417746537</v>
      </c>
      <c r="BB26" s="100">
        <v>608.61544142759328</v>
      </c>
      <c r="BC26" s="100">
        <v>558.32921141648228</v>
      </c>
      <c r="BD26" s="100">
        <v>180.11040354746345</v>
      </c>
      <c r="BE26" s="100">
        <v>699.15383385217785</v>
      </c>
      <c r="BF26" s="100">
        <v>0.64722156325314695</v>
      </c>
      <c r="BG26" s="100">
        <v>0.23775997003901642</v>
      </c>
      <c r="BH26" s="100">
        <v>0.35271239363682372</v>
      </c>
      <c r="BI26" s="100">
        <v>7.2846531694322234</v>
      </c>
      <c r="BJ26" s="100">
        <v>0.97661178492022982</v>
      </c>
      <c r="BK26" s="100">
        <v>34.070358503191486</v>
      </c>
      <c r="BL26" s="100">
        <v>2.2307119145550662</v>
      </c>
      <c r="BM26" s="100">
        <v>2.7355750416800193</v>
      </c>
      <c r="BN26" s="100">
        <v>313.36703204999083</v>
      </c>
      <c r="BO26" s="100">
        <v>295.49897784223259</v>
      </c>
      <c r="BP26" s="100">
        <v>6.4689071150797403E-2</v>
      </c>
      <c r="BQ26" s="100">
        <v>1.8899205395068335</v>
      </c>
      <c r="BR26" s="100">
        <v>574.98842403534798</v>
      </c>
      <c r="BS26" s="100">
        <v>9.7368761765510463</v>
      </c>
      <c r="BT26" s="100">
        <v>3.6764703915683103</v>
      </c>
      <c r="BU26" s="100">
        <v>36.301070417746537</v>
      </c>
      <c r="BV26" s="100">
        <v>35.662438751280526</v>
      </c>
      <c r="BW26" s="100">
        <v>-8.1388508469535257</v>
      </c>
      <c r="BX26" s="100">
        <v>-12.567939622594215</v>
      </c>
      <c r="BY26" s="100">
        <v>0.44544158581291399</v>
      </c>
      <c r="BZ26" s="100">
        <v>20.563693071035452</v>
      </c>
      <c r="CA26" s="100">
        <v>3.7910164283496051</v>
      </c>
      <c r="CB26" s="100">
        <v>558.32921141648228</v>
      </c>
      <c r="CC26" s="100">
        <v>-3.7289035827338135</v>
      </c>
      <c r="CD26" s="100">
        <v>71.570840992805728</v>
      </c>
      <c r="CE26" s="100">
        <v>34.083341647481987</v>
      </c>
      <c r="CF26" s="100">
        <v>72.625487366906526</v>
      </c>
      <c r="CG26" s="100">
        <v>11.220021575539564</v>
      </c>
      <c r="CH26" s="100">
        <v>11.020772820143891</v>
      </c>
      <c r="CI26" s="100">
        <v>2.698524755395685</v>
      </c>
      <c r="CJ26" s="100">
        <v>2.2188043309352512</v>
      </c>
      <c r="CK26" s="100">
        <v>689.29939597901171</v>
      </c>
      <c r="CL26" s="100">
        <v>35.091876989994788</v>
      </c>
      <c r="CM26" s="100">
        <v>607.53564147141287</v>
      </c>
      <c r="CN26" s="100">
        <v>558.47701021901742</v>
      </c>
      <c r="CO26" s="100">
        <v>0.57659033395765158</v>
      </c>
      <c r="CP26" s="100">
        <v>687.03527586424048</v>
      </c>
      <c r="CQ26" s="100">
        <v>0.57659033395765158</v>
      </c>
      <c r="CR26" s="100">
        <v>0.22666006924945789</v>
      </c>
      <c r="CS26" s="100">
        <v>0.42194570852290114</v>
      </c>
      <c r="CT26" s="100">
        <v>7.3779872399083288</v>
      </c>
      <c r="CU26" s="100">
        <v>0.98155241611099309</v>
      </c>
      <c r="CV26" s="100">
        <v>33.757638455685452</v>
      </c>
      <c r="CW26" s="100">
        <v>1.3342385343093517</v>
      </c>
      <c r="CX26" s="100">
        <v>2.558347196893914</v>
      </c>
      <c r="CY26" s="100">
        <v>339.53271534207727</v>
      </c>
      <c r="CZ26" s="100">
        <v>292.11047630017015</v>
      </c>
      <c r="DA26" s="100">
        <v>0.15049277431805039</v>
      </c>
      <c r="DB26" s="100">
        <v>1.7172707995158438</v>
      </c>
      <c r="DC26" s="100">
        <v>573.39009256414988</v>
      </c>
      <c r="DD26" s="100">
        <v>8.707513394138406</v>
      </c>
      <c r="DE26" s="100">
        <v>0.32027207927584</v>
      </c>
      <c r="DF26" s="100">
        <v>35.091876989994788</v>
      </c>
      <c r="DG26" s="100">
        <v>34.403613726757854</v>
      </c>
      <c r="DH26" s="100">
        <v>-8.2561429539633373</v>
      </c>
      <c r="DI26" s="100">
        <v>-12.436416976872218</v>
      </c>
      <c r="DJ26" s="100">
        <v>-0.48034756101192982</v>
      </c>
      <c r="DK26" s="100">
        <v>20.432170425313466</v>
      </c>
      <c r="DL26" s="100">
        <v>3.477722768239123</v>
      </c>
      <c r="DM26" s="100">
        <v>30.04194430935252</v>
      </c>
      <c r="DN26" s="100">
        <v>35.046645402877708</v>
      </c>
      <c r="DO26" s="100">
        <v>35.216997165467617</v>
      </c>
      <c r="DP26" s="100">
        <v>34.883961287769765</v>
      </c>
      <c r="DQ26" s="100">
        <v>469.93336608661212</v>
      </c>
      <c r="DR26" s="100">
        <v>-0.69426069064748186</v>
      </c>
      <c r="DS26" s="100">
        <v>-2.1930217697841736</v>
      </c>
      <c r="DT26" s="100">
        <v>1.7881882302158272</v>
      </c>
      <c r="DU26" s="100">
        <v>7.7397886402877738</v>
      </c>
      <c r="DV26" s="100">
        <v>7.4835153165467636</v>
      </c>
      <c r="DW26" s="100">
        <v>8.7639563884892056</v>
      </c>
      <c r="DX26" s="100">
        <v>24.901621261044959</v>
      </c>
      <c r="DY26" s="100">
        <v>0.59914427854237096</v>
      </c>
      <c r="DZ26" s="100">
        <v>978.24523830787223</v>
      </c>
      <c r="EA26" s="100">
        <v>0.70945953237410064</v>
      </c>
      <c r="EB26" s="100">
        <v>5.0528295971222992</v>
      </c>
      <c r="EC26" s="100">
        <v>1.9951105452758994E-2</v>
      </c>
      <c r="ED26" s="100">
        <v>2.3314548633093528</v>
      </c>
      <c r="EE26" s="100">
        <v>4.9668532230215803</v>
      </c>
      <c r="EF26" s="100">
        <v>6.0406248273381307</v>
      </c>
      <c r="EG26" s="100">
        <v>2.5305728129496412</v>
      </c>
      <c r="EH26" s="100">
        <v>8.4823344820143891</v>
      </c>
      <c r="EI26" s="100">
        <v>2.4845363453237401</v>
      </c>
      <c r="EJ26" s="100">
        <v>4.098358906474818</v>
      </c>
      <c r="EK26" s="100">
        <v>7.3696980359712212</v>
      </c>
      <c r="EL26" s="100">
        <v>10.332679230215829</v>
      </c>
      <c r="EM26" s="100">
        <v>2.0680564028776982</v>
      </c>
      <c r="EN26" s="100">
        <v>9.7916670215827306</v>
      </c>
      <c r="EO26" s="100">
        <v>2.6684547841726616</v>
      </c>
      <c r="EP26" s="100">
        <v>4.2185303021582738</v>
      </c>
      <c r="EQ26" s="100">
        <v>8.5757841007194262</v>
      </c>
      <c r="ER26" s="100">
        <v>11.191862568345323</v>
      </c>
      <c r="ES26" s="100">
        <v>3.4950512086330949</v>
      </c>
      <c r="ET26" s="100">
        <v>9.1975228057553924</v>
      </c>
      <c r="EU26" s="100">
        <v>4.3294755755395675</v>
      </c>
      <c r="EV26" s="100">
        <v>6.0147350791366874</v>
      </c>
      <c r="EW26" s="100">
        <v>9.1011667769784133</v>
      </c>
      <c r="EX26" s="100">
        <v>10.694361654676259</v>
      </c>
      <c r="EY26" s="100">
        <v>5.6569175517559751</v>
      </c>
      <c r="EZ26" s="100">
        <v>5.0098414100719433</v>
      </c>
      <c r="FA26" s="100">
        <v>1.9951105452758994E-2</v>
      </c>
      <c r="FB26" s="100">
        <v>11.191862568345323</v>
      </c>
      <c r="FC26" s="100">
        <v>8.4340493309352595</v>
      </c>
      <c r="FD26" s="100">
        <v>9.676537086330935</v>
      </c>
      <c r="FE26" s="100">
        <v>6.9757681582733806</v>
      </c>
      <c r="FF26" s="100">
        <v>-0.36636474340527531</v>
      </c>
      <c r="FG26" s="100">
        <v>7.9957534484412474</v>
      </c>
      <c r="FH26" s="100">
        <v>8.3621181918465251</v>
      </c>
      <c r="FI26" s="100">
        <v>5.5199574527051141</v>
      </c>
      <c r="FJ26" s="100">
        <v>77.107553956834494</v>
      </c>
      <c r="FK26" s="100">
        <v>47.957589928057502</v>
      </c>
      <c r="FL26" s="100">
        <v>64.761208633093517</v>
      </c>
      <c r="FM26" s="100">
        <v>867.85748201438844</v>
      </c>
      <c r="FN26" s="100">
        <v>870.50985611510805</v>
      </c>
      <c r="FO26" s="100">
        <v>935.91223021582732</v>
      </c>
      <c r="FP26" s="100">
        <v>2674.2791366906472</v>
      </c>
      <c r="FQ26" s="100">
        <v>2830.2203019394474</v>
      </c>
      <c r="FS26" s="100">
        <v>2751.3866906474827</v>
      </c>
      <c r="FT26" s="100">
        <v>-2.783264661128498E-2</v>
      </c>
      <c r="FU26" s="100">
        <v>-8.2923426584762332</v>
      </c>
      <c r="FV26" s="100">
        <v>-12.399898319965555</v>
      </c>
      <c r="FW26" s="100">
        <v>-3.4479638657074334</v>
      </c>
      <c r="FX26" s="100">
        <v>2.0598865326740174</v>
      </c>
      <c r="FY26" s="100">
        <v>-8.6120942374100711</v>
      </c>
      <c r="FZ26" s="100">
        <v>-8.7992795467625875</v>
      </c>
      <c r="GA26" s="100">
        <v>-9.3298139424460391</v>
      </c>
      <c r="GB26" s="100">
        <v>-9.9332047985611496</v>
      </c>
      <c r="GC26" s="100">
        <v>-10.615257273381298</v>
      </c>
      <c r="GD26" s="100">
        <v>-11.663382820143887</v>
      </c>
      <c r="GE26" s="100">
        <v>-3.7839245683453235</v>
      </c>
      <c r="GF26" s="100">
        <v>-8.7769231942446062</v>
      </c>
      <c r="GG26" s="100">
        <v>-9.1220044244604335</v>
      </c>
      <c r="GH26" s="100">
        <v>-9.5598519568345299</v>
      </c>
      <c r="GI26" s="100">
        <v>-10.234523726618706</v>
      </c>
      <c r="GJ26" s="100">
        <v>-11.144428805755393</v>
      </c>
      <c r="GK26" s="100">
        <v>-11.962748848920864</v>
      </c>
      <c r="GL26" s="100">
        <v>-2.831063446043165</v>
      </c>
      <c r="GM26" s="100">
        <v>-8.9586942086330925</v>
      </c>
      <c r="GN26" s="100">
        <v>-9.2137344388489186</v>
      </c>
      <c r="GO26" s="100">
        <v>-9.8543626762589955</v>
      </c>
      <c r="GP26" s="100">
        <v>-10.210093158273379</v>
      </c>
      <c r="GQ26" s="100">
        <v>-10.971882568345324</v>
      </c>
      <c r="GR26" s="100">
        <v>-11.794038920863308</v>
      </c>
      <c r="GS26" s="100">
        <v>-3.7289035827338135</v>
      </c>
    </row>
    <row r="27" spans="1:201" s="16" customFormat="1">
      <c r="A27" s="97" t="s">
        <v>278</v>
      </c>
      <c r="B27" s="16">
        <v>12.770562679142618</v>
      </c>
      <c r="C27" s="16">
        <v>14.366333527521542</v>
      </c>
      <c r="D27" s="16">
        <v>13.858147966019889</v>
      </c>
      <c r="E27" s="16">
        <v>3.3999999999999924</v>
      </c>
      <c r="F27" s="16">
        <v>-2.307885157894737</v>
      </c>
      <c r="G27" s="16">
        <v>1.4600128796992475</v>
      </c>
      <c r="H27" s="16">
        <v>65.160448112781992</v>
      </c>
      <c r="I27" s="16">
        <v>35.127306413533837</v>
      </c>
      <c r="J27" s="16">
        <v>61.04798104511277</v>
      </c>
      <c r="K27" s="16">
        <v>11.400820766917285</v>
      </c>
      <c r="L27" s="16">
        <v>11.120918338345859</v>
      </c>
      <c r="M27" s="16">
        <v>3.4597477518796995</v>
      </c>
      <c r="N27" s="16">
        <v>2.8791025639097758</v>
      </c>
      <c r="O27" s="16">
        <v>663.88275900595966</v>
      </c>
      <c r="P27" s="16">
        <v>35.714793426553946</v>
      </c>
      <c r="Q27" s="16">
        <v>608.09514092927202</v>
      </c>
      <c r="R27" s="16">
        <v>607.23397888494333</v>
      </c>
      <c r="S27" s="16">
        <v>194.73583136960931</v>
      </c>
      <c r="T27" s="16">
        <v>672.74844794957176</v>
      </c>
      <c r="U27" s="16">
        <v>0.59628391787041912</v>
      </c>
      <c r="V27" s="16">
        <v>0.19293386539696089</v>
      </c>
      <c r="W27" s="16">
        <v>0.32496788295519641</v>
      </c>
      <c r="X27" s="16">
        <v>9.2275901092587027</v>
      </c>
      <c r="Y27" s="16">
        <v>0.98464617311484548</v>
      </c>
      <c r="Z27" s="16">
        <v>34.313306168916966</v>
      </c>
      <c r="AA27" s="16">
        <v>1.4014872576369888</v>
      </c>
      <c r="AB27" s="16">
        <v>3.0909280063843032</v>
      </c>
      <c r="AC27" s="16">
        <v>328.7728463545136</v>
      </c>
      <c r="AD27" s="16">
        <v>293.85186745053744</v>
      </c>
      <c r="AE27" s="16">
        <v>0.11114745353951194</v>
      </c>
      <c r="AF27" s="16">
        <v>2.3094484196496863</v>
      </c>
      <c r="AG27" s="16">
        <v>579.16099614577422</v>
      </c>
      <c r="AH27" s="16">
        <v>8.0194505462254941</v>
      </c>
      <c r="AI27" s="16">
        <v>-0.37328456504595309</v>
      </c>
      <c r="AJ27" s="16">
        <v>35.714793426553946</v>
      </c>
      <c r="AK27" s="16">
        <v>34.754021848487881</v>
      </c>
      <c r="AL27" s="16">
        <v>-2.1302765024755019</v>
      </c>
      <c r="AM27" s="16">
        <v>-6.5594376665262457</v>
      </c>
      <c r="AN27" s="16">
        <v>-0.41107254248956243</v>
      </c>
      <c r="AO27" s="16">
        <v>14.883035626425992</v>
      </c>
      <c r="AP27" s="16">
        <v>4.2515525086315087</v>
      </c>
      <c r="AQ27" s="16">
        <v>-2.6537474135338339</v>
      </c>
      <c r="AR27" s="16">
        <v>1.7280795939849638</v>
      </c>
      <c r="AS27" s="16">
        <v>69.438024075187982</v>
      </c>
      <c r="AT27" s="16">
        <v>34.870007548872195</v>
      </c>
      <c r="AU27" s="16">
        <v>67.477019578947363</v>
      </c>
      <c r="AV27" s="16">
        <v>11.651963022556385</v>
      </c>
      <c r="AW27" s="16">
        <v>11.343801624060152</v>
      </c>
      <c r="AX27" s="16">
        <v>3.4777642330827065</v>
      </c>
      <c r="AY27" s="16">
        <v>2.8204363233082717</v>
      </c>
      <c r="AZ27" s="16">
        <v>676.98959915022863</v>
      </c>
      <c r="BA27" s="16">
        <v>36.563794307230069</v>
      </c>
      <c r="BB27" s="16">
        <v>608.84958009550758</v>
      </c>
      <c r="BC27" s="16">
        <v>564.49619973227561</v>
      </c>
      <c r="BD27" s="16">
        <v>195.0524489504997</v>
      </c>
      <c r="BE27" s="16">
        <v>681.22564342363603</v>
      </c>
      <c r="BF27" s="16">
        <v>0.65203255512022196</v>
      </c>
      <c r="BG27" s="16">
        <v>0.2024979606983589</v>
      </c>
      <c r="BH27" s="16">
        <v>0.33723533332525774</v>
      </c>
      <c r="BI27" s="16">
        <v>9.0189950122207136</v>
      </c>
      <c r="BJ27" s="16">
        <v>0.98098805910867681</v>
      </c>
      <c r="BK27" s="16">
        <v>34.362431268628214</v>
      </c>
      <c r="BL27" s="16">
        <v>2.2013630386018415</v>
      </c>
      <c r="BM27" s="16">
        <v>3.2203251619934421</v>
      </c>
      <c r="BN27" s="16">
        <v>319.62543234813211</v>
      </c>
      <c r="BO27" s="16">
        <v>296.23574843570339</v>
      </c>
      <c r="BP27" s="16">
        <v>7.4853717630268019E-2</v>
      </c>
      <c r="BQ27" s="16">
        <v>2.3454771784791193</v>
      </c>
      <c r="BR27" s="16">
        <v>579.91118956070102</v>
      </c>
      <c r="BS27" s="16">
        <v>8.7648076770385757</v>
      </c>
      <c r="BT27" s="16">
        <v>0.65073934338000194</v>
      </c>
      <c r="BU27" s="16">
        <v>36.563794307230069</v>
      </c>
      <c r="BV27" s="16">
        <v>35.520746892252191</v>
      </c>
      <c r="BW27" s="16">
        <v>-2.0020861817030302</v>
      </c>
      <c r="BX27" s="16">
        <v>-7.0367280830536156</v>
      </c>
      <c r="BY27" s="16">
        <v>0.14238495992135541</v>
      </c>
      <c r="BZ27" s="16">
        <v>15.360326042953355</v>
      </c>
      <c r="CA27" s="16">
        <v>4.3829806695197782</v>
      </c>
      <c r="CB27" s="16">
        <v>564.49619973227561</v>
      </c>
      <c r="CC27" s="16">
        <v>1.9189723308270672</v>
      </c>
      <c r="CD27" s="16">
        <v>65.417085616541371</v>
      </c>
      <c r="CE27" s="16">
        <v>34.458236165413552</v>
      </c>
      <c r="CF27" s="16">
        <v>66.685492383458609</v>
      </c>
      <c r="CG27" s="16">
        <v>11.302667766917294</v>
      </c>
      <c r="CH27" s="16">
        <v>10.880720676691736</v>
      </c>
      <c r="CI27" s="16">
        <v>3.4896400150375935</v>
      </c>
      <c r="CJ27" s="16">
        <v>2.8689776766917281</v>
      </c>
      <c r="CK27" s="16">
        <v>676.32479530287026</v>
      </c>
      <c r="CL27" s="16">
        <v>35.379740317633122</v>
      </c>
      <c r="CM27" s="16">
        <v>607.7957528580713</v>
      </c>
      <c r="CN27" s="16">
        <v>564.93416660605862</v>
      </c>
      <c r="CO27" s="16">
        <v>0.60499191719641321</v>
      </c>
      <c r="CP27" s="16">
        <v>673.59842260772609</v>
      </c>
      <c r="CQ27" s="16">
        <v>0.60499191719641321</v>
      </c>
      <c r="CR27" s="16">
        <v>0.20668581232845912</v>
      </c>
      <c r="CS27" s="16">
        <v>0.44003786653147475</v>
      </c>
      <c r="CT27" s="16">
        <v>9.1966007335974869</v>
      </c>
      <c r="CU27" s="16">
        <v>0.98196466993427023</v>
      </c>
      <c r="CV27" s="16">
        <v>33.850511735593457</v>
      </c>
      <c r="CW27" s="16">
        <v>1.5292285820396634</v>
      </c>
      <c r="CX27" s="16">
        <v>2.9271652748685448</v>
      </c>
      <c r="CY27" s="16">
        <v>357.9308810622893</v>
      </c>
      <c r="CZ27" s="16">
        <v>292.91316750886205</v>
      </c>
      <c r="DA27" s="16">
        <v>0.20649754827411979</v>
      </c>
      <c r="DB27" s="16">
        <v>2.0418255147072513</v>
      </c>
      <c r="DC27" s="16">
        <v>580.02108946856686</v>
      </c>
      <c r="DD27" s="16">
        <v>8.5594366474357084</v>
      </c>
      <c r="DE27" s="16">
        <v>-0.5421964309410281</v>
      </c>
      <c r="DF27" s="16">
        <v>35.379740317633122</v>
      </c>
      <c r="DG27" s="16">
        <v>33.916039734472506</v>
      </c>
      <c r="DH27" s="16">
        <v>-1.9130078481849502</v>
      </c>
      <c r="DI27" s="16">
        <v>-6.640464316608643</v>
      </c>
      <c r="DJ27" s="16">
        <v>-0.97802750612899902</v>
      </c>
      <c r="DK27" s="16">
        <v>14.964062276508393</v>
      </c>
      <c r="DL27" s="16">
        <v>4.0668412940522529</v>
      </c>
      <c r="DM27" s="16">
        <v>30.047597255639101</v>
      </c>
      <c r="DN27" s="16">
        <v>35.165094390977444</v>
      </c>
      <c r="DO27" s="16">
        <v>35.378361932330819</v>
      </c>
      <c r="DP27" s="16">
        <v>34.894067240601501</v>
      </c>
      <c r="DQ27" s="16">
        <v>534.44846254202685</v>
      </c>
      <c r="DR27" s="16">
        <v>1.8358935939849632</v>
      </c>
      <c r="DS27" s="16">
        <v>2.0962920977443615</v>
      </c>
      <c r="DT27" s="16">
        <v>2.7994334436090229</v>
      </c>
      <c r="DU27" s="16">
        <v>7.6382009398496216</v>
      </c>
      <c r="DV27" s="16">
        <v>8.1446139097744403</v>
      </c>
      <c r="DW27" s="16">
        <v>9.1879790300751889</v>
      </c>
      <c r="DX27" s="16">
        <v>25.983839939572206</v>
      </c>
      <c r="DY27" s="16">
        <v>0.51591067787049238</v>
      </c>
      <c r="DZ27" s="16">
        <v>975.051146927118</v>
      </c>
      <c r="EA27" s="16">
        <v>2.8627771879699258</v>
      </c>
      <c r="EB27" s="16">
        <v>5.63677707518797</v>
      </c>
      <c r="EC27" s="16">
        <v>3.1914863308270678</v>
      </c>
      <c r="ED27" s="16">
        <v>3.8451110526315784</v>
      </c>
      <c r="EE27" s="16">
        <v>5.2236548796992475</v>
      </c>
      <c r="EF27" s="16">
        <v>5.5961228872180468</v>
      </c>
      <c r="EG27" s="16">
        <v>3.3341189022556383</v>
      </c>
      <c r="EH27" s="16">
        <v>7.0572380300751867</v>
      </c>
      <c r="EI27" s="16">
        <v>3.9644451353383467</v>
      </c>
      <c r="EJ27" s="16">
        <v>4.7309617894736835</v>
      </c>
      <c r="EK27" s="16">
        <v>6.2346402781954904</v>
      </c>
      <c r="EL27" s="16">
        <v>8.0356612180451137</v>
      </c>
      <c r="EM27" s="16">
        <v>3.8702170000000002</v>
      </c>
      <c r="EN27" s="16">
        <v>8.650443315789472</v>
      </c>
      <c r="EO27" s="16">
        <v>4.5177903458646593</v>
      </c>
      <c r="EP27" s="16">
        <v>5.5047094812030055</v>
      </c>
      <c r="EQ27" s="16">
        <v>7.3269440902255614</v>
      </c>
      <c r="ER27" s="16">
        <v>9.6830540150375963</v>
      </c>
      <c r="ES27" s="16">
        <v>5.5560750601503761</v>
      </c>
      <c r="ET27" s="16">
        <v>9.3639668721804483</v>
      </c>
      <c r="EU27" s="16">
        <v>6.2293711052631568</v>
      </c>
      <c r="EV27" s="16">
        <v>7.5262452030075204</v>
      </c>
      <c r="EW27" s="16">
        <v>8.9207893684210564</v>
      </c>
      <c r="EX27" s="16">
        <v>10.580245022556392</v>
      </c>
      <c r="EY27" s="16">
        <v>6.1434519019423535</v>
      </c>
      <c r="EZ27" s="16">
        <v>5.616449981203008</v>
      </c>
      <c r="FA27" s="16">
        <v>2.8627771879699258</v>
      </c>
      <c r="FB27" s="16">
        <v>10.580245022556392</v>
      </c>
      <c r="FC27" s="16">
        <v>5.8023073458646639</v>
      </c>
      <c r="FD27" s="16">
        <v>6.0483218120300766</v>
      </c>
      <c r="FE27" s="16">
        <v>6.388545586466166</v>
      </c>
      <c r="FF27" s="16">
        <v>2.2438730451127817</v>
      </c>
      <c r="FG27" s="16">
        <v>8.3235979598997467</v>
      </c>
      <c r="FH27" s="16">
        <v>6.0797249147869659</v>
      </c>
      <c r="FI27" s="16">
        <v>6.6967511128360568</v>
      </c>
      <c r="FJ27" s="16">
        <v>77.020556390977404</v>
      </c>
      <c r="FK27" s="16">
        <v>154.51751879699242</v>
      </c>
      <c r="FL27" s="16">
        <v>64.704135338345864</v>
      </c>
      <c r="FM27" s="16">
        <v>887.82112781954879</v>
      </c>
      <c r="FN27" s="16">
        <v>878.27390977443622</v>
      </c>
      <c r="FO27" s="16">
        <v>954.40571428571434</v>
      </c>
      <c r="FP27" s="16">
        <v>2720.5015037593989</v>
      </c>
      <c r="FQ27" s="16">
        <v>2982.9874121203616</v>
      </c>
      <c r="FS27" s="16">
        <v>2797.5220601503756</v>
      </c>
      <c r="FT27" s="16">
        <v>-6.2174562677960704E-2</v>
      </c>
      <c r="FU27" s="16">
        <v>-2.0151235107878267</v>
      </c>
      <c r="FV27" s="16">
        <v>-6.7389254556980287</v>
      </c>
      <c r="FW27" s="16">
        <v>1.702354934837093</v>
      </c>
      <c r="FX27" s="16">
        <v>2.4615203491012689</v>
      </c>
      <c r="FY27" s="16">
        <v>-2.307885157894737</v>
      </c>
      <c r="FZ27" s="16">
        <v>-2.524830849624061</v>
      </c>
      <c r="GA27" s="16">
        <v>-3.1676011954887202</v>
      </c>
      <c r="GB27" s="16">
        <v>-3.8567393157894743</v>
      </c>
      <c r="GC27" s="16">
        <v>-4.749543511278195</v>
      </c>
      <c r="GD27" s="16">
        <v>-5.9486370150375958</v>
      </c>
      <c r="GE27" s="16">
        <v>1.4600128796992475</v>
      </c>
      <c r="GF27" s="16">
        <v>-2.6537474135338339</v>
      </c>
      <c r="GG27" s="16">
        <v>-3.0070312706766917</v>
      </c>
      <c r="GH27" s="16">
        <v>-3.4582776240601496</v>
      </c>
      <c r="GI27" s="16">
        <v>-4.1991153082706774</v>
      </c>
      <c r="GJ27" s="16">
        <v>-5.333848902255637</v>
      </c>
      <c r="GK27" s="16">
        <v>-6.2911963834586464</v>
      </c>
      <c r="GL27" s="16">
        <v>1.7280795939849638</v>
      </c>
      <c r="GM27" s="16">
        <v>-2.573623022556391</v>
      </c>
      <c r="GN27" s="16">
        <v>-2.9217949548872184</v>
      </c>
      <c r="GO27" s="16">
        <v>-3.6304400075187977</v>
      </c>
      <c r="GP27" s="16">
        <v>-4.0706967518797006</v>
      </c>
      <c r="GQ27" s="16">
        <v>-5.0319454812030102</v>
      </c>
      <c r="GR27" s="16">
        <v>-5.9535336466165401</v>
      </c>
      <c r="GS27" s="16">
        <v>1.9189723308270672</v>
      </c>
    </row>
    <row r="28" spans="1:201" s="100" customFormat="1">
      <c r="A28" s="99">
        <v>24</v>
      </c>
      <c r="B28" s="100">
        <v>12.433017636083511</v>
      </c>
      <c r="C28" s="100">
        <v>12.957739762792666</v>
      </c>
      <c r="D28" s="100">
        <v>13.784321945773964</v>
      </c>
      <c r="E28" s="100">
        <v>4.1859999999999955</v>
      </c>
      <c r="F28" s="100">
        <v>-4.4779419850746276</v>
      </c>
      <c r="G28" s="100">
        <v>-0.61088932835820908</v>
      </c>
      <c r="H28" s="100">
        <v>66.10740749253732</v>
      </c>
      <c r="I28" s="100">
        <v>34.50802285820896</v>
      </c>
      <c r="J28" s="100">
        <v>61.737841619402957</v>
      </c>
      <c r="K28" s="100">
        <v>11.230764686567168</v>
      </c>
      <c r="L28" s="100">
        <v>11.016038328358203</v>
      </c>
      <c r="M28" s="100">
        <v>3.1631188059701492</v>
      </c>
      <c r="N28" s="100">
        <v>2.625105529850746</v>
      </c>
      <c r="O28" s="100">
        <v>665.90684687869248</v>
      </c>
      <c r="P28" s="100">
        <v>35.13252245957748</v>
      </c>
      <c r="Q28" s="100">
        <v>607.57396104295833</v>
      </c>
      <c r="R28" s="100">
        <v>606.90504646915701</v>
      </c>
      <c r="S28" s="100">
        <v>189.27270651541036</v>
      </c>
      <c r="T28" s="100">
        <v>675.29487968446176</v>
      </c>
      <c r="U28" s="100">
        <v>0.57658481101667203</v>
      </c>
      <c r="V28" s="100">
        <v>0.18884179200723938</v>
      </c>
      <c r="W28" s="100">
        <v>0.28275775009920912</v>
      </c>
      <c r="X28" s="100">
        <v>8.5290489467322708</v>
      </c>
      <c r="Y28" s="100">
        <v>0.98453569473817026</v>
      </c>
      <c r="Z28" s="100">
        <v>34.223614294775388</v>
      </c>
      <c r="AA28" s="100">
        <v>0.90890816480210701</v>
      </c>
      <c r="AB28" s="100">
        <v>3.0554439031760485</v>
      </c>
      <c r="AC28" s="100">
        <v>307.34927906353005</v>
      </c>
      <c r="AD28" s="100">
        <v>292.22170552294284</v>
      </c>
      <c r="AE28" s="100">
        <v>4.7993699905100759E-2</v>
      </c>
      <c r="AF28" s="100">
        <v>2.2965105143731463</v>
      </c>
      <c r="AG28" s="100">
        <v>576.74742223513056</v>
      </c>
      <c r="AH28" s="100">
        <v>8.0613978569079947</v>
      </c>
      <c r="AI28" s="100">
        <v>-0.11848999328463498</v>
      </c>
      <c r="AJ28" s="100">
        <v>35.13252245957748</v>
      </c>
      <c r="AK28" s="100">
        <v>34.389532864924334</v>
      </c>
      <c r="AL28" s="100">
        <v>-4.3565458479759389</v>
      </c>
      <c r="AM28" s="100">
        <v>-8.6722871852662013</v>
      </c>
      <c r="AN28" s="100">
        <v>-0.64735490373239668</v>
      </c>
      <c r="AO28" s="100">
        <v>17.610297856908005</v>
      </c>
      <c r="AP28" s="100">
        <v>4.1943452001915773</v>
      </c>
      <c r="AQ28" s="100">
        <v>-4.8462766641791024</v>
      </c>
      <c r="AR28" s="100">
        <v>-2.5996074626865817E-2</v>
      </c>
      <c r="AS28" s="100">
        <v>71.510581925373131</v>
      </c>
      <c r="AT28" s="100">
        <v>33.353693791044797</v>
      </c>
      <c r="AU28" s="100">
        <v>69.313323910447735</v>
      </c>
      <c r="AV28" s="100">
        <v>11.469512447761193</v>
      </c>
      <c r="AW28" s="100">
        <v>11.221832768656713</v>
      </c>
      <c r="AX28" s="100">
        <v>3.1763303880597005</v>
      </c>
      <c r="AY28" s="100">
        <v>2.5728966641791025</v>
      </c>
      <c r="AZ28" s="100">
        <v>681.48332590057373</v>
      </c>
      <c r="BA28" s="100">
        <v>35.947983455401989</v>
      </c>
      <c r="BB28" s="100">
        <v>608.3028552434381</v>
      </c>
      <c r="BC28" s="100">
        <v>562.18581212842764</v>
      </c>
      <c r="BD28" s="100">
        <v>189.5113403678356</v>
      </c>
      <c r="BE28" s="100">
        <v>686.21460597714486</v>
      </c>
      <c r="BF28" s="100">
        <v>0.64712821975093138</v>
      </c>
      <c r="BG28" s="100">
        <v>0.20451263833486791</v>
      </c>
      <c r="BH28" s="100">
        <v>0.29848118889891484</v>
      </c>
      <c r="BI28" s="100">
        <v>8.332655342387671</v>
      </c>
      <c r="BJ28" s="100">
        <v>0.97950359889033523</v>
      </c>
      <c r="BK28" s="100">
        <v>34.224817555117191</v>
      </c>
      <c r="BL28" s="100">
        <v>1.7231659002848021</v>
      </c>
      <c r="BM28" s="100">
        <v>3.167301305700327</v>
      </c>
      <c r="BN28" s="100">
        <v>300.72554686020715</v>
      </c>
      <c r="BO28" s="100">
        <v>294.50601750511692</v>
      </c>
      <c r="BP28" s="100">
        <v>2.3528256477060673E-2</v>
      </c>
      <c r="BQ28" s="100">
        <v>2.3074949347786009</v>
      </c>
      <c r="BR28" s="100">
        <v>578.01446941872393</v>
      </c>
      <c r="BS28" s="100">
        <v>9.0949798569259812</v>
      </c>
      <c r="BT28" s="100">
        <v>1.7485829003358573</v>
      </c>
      <c r="BU28" s="100">
        <v>35.947983455401989</v>
      </c>
      <c r="BV28" s="100">
        <v>35.102276691380631</v>
      </c>
      <c r="BW28" s="100">
        <v>-4.259559033671338</v>
      </c>
      <c r="BX28" s="100">
        <v>-9.1209759315528434</v>
      </c>
      <c r="BY28" s="100">
        <v>-0.11721800264921781</v>
      </c>
      <c r="BZ28" s="100">
        <v>18.058986603194644</v>
      </c>
      <c r="CA28" s="100">
        <v>4.2746992673737454</v>
      </c>
      <c r="CB28" s="100">
        <v>562.18581212842764</v>
      </c>
      <c r="CC28" s="100">
        <v>1.977582089552093E-3</v>
      </c>
      <c r="CD28" s="100">
        <v>66.748022208955206</v>
      </c>
      <c r="CE28" s="100">
        <v>34.024551873134328</v>
      </c>
      <c r="CF28" s="100">
        <v>67.960104783582068</v>
      </c>
      <c r="CG28" s="100">
        <v>11.158345865671643</v>
      </c>
      <c r="CH28" s="100">
        <v>10.833956970149254</v>
      </c>
      <c r="CI28" s="100">
        <v>3.1850980373134323</v>
      </c>
      <c r="CJ28" s="100">
        <v>2.6186653731343266</v>
      </c>
      <c r="CK28" s="100">
        <v>679.48343965796676</v>
      </c>
      <c r="CL28" s="100">
        <v>34.883162819518461</v>
      </c>
      <c r="CM28" s="100">
        <v>607.35006460875843</v>
      </c>
      <c r="CN28" s="100">
        <v>562.6206848370224</v>
      </c>
      <c r="CO28" s="100">
        <v>0.59015430026541194</v>
      </c>
      <c r="CP28" s="100">
        <v>676.88492844220264</v>
      </c>
      <c r="CQ28" s="100">
        <v>0.59015430026541194</v>
      </c>
      <c r="CR28" s="100">
        <v>0.20526111306793057</v>
      </c>
      <c r="CS28" s="100">
        <v>0.40506673039765645</v>
      </c>
      <c r="CT28" s="100">
        <v>8.501013922915293</v>
      </c>
      <c r="CU28" s="100">
        <v>0.98123953085688753</v>
      </c>
      <c r="CV28" s="100">
        <v>33.740207848598075</v>
      </c>
      <c r="CW28" s="100">
        <v>1.142954970920367</v>
      </c>
      <c r="CX28" s="100">
        <v>2.876151634421106</v>
      </c>
      <c r="CY28" s="100">
        <v>340.72838967896536</v>
      </c>
      <c r="CZ28" s="100">
        <v>291.52450148060507</v>
      </c>
      <c r="DA28" s="100">
        <v>0.15582195168759308</v>
      </c>
      <c r="DB28" s="100">
        <v>2.0138015805502456</v>
      </c>
      <c r="DC28" s="100">
        <v>577.85004478252108</v>
      </c>
      <c r="DD28" s="100">
        <v>8.7312368703408083</v>
      </c>
      <c r="DE28" s="100">
        <v>-0.27282296682988716</v>
      </c>
      <c r="DF28" s="100">
        <v>34.883162819518461</v>
      </c>
      <c r="DG28" s="100">
        <v>33.751728906304429</v>
      </c>
      <c r="DH28" s="100">
        <v>-4.1903947810747777</v>
      </c>
      <c r="DI28" s="100">
        <v>-8.7292592882512601</v>
      </c>
      <c r="DJ28" s="100">
        <v>-0.99126076533734997</v>
      </c>
      <c r="DK28" s="100">
        <v>17.667269959893066</v>
      </c>
      <c r="DL28" s="100">
        <v>3.9126091166094672</v>
      </c>
      <c r="DM28" s="100">
        <v>30.033776432835822</v>
      </c>
      <c r="DN28" s="100">
        <v>35.036887768656712</v>
      </c>
      <c r="DO28" s="100">
        <v>35.219494694029848</v>
      </c>
      <c r="DP28" s="100">
        <v>34.74298967164178</v>
      </c>
      <c r="DQ28" s="100">
        <v>438.75055630739757</v>
      </c>
      <c r="DR28" s="100">
        <v>-7.7997559701492608E-2</v>
      </c>
      <c r="DS28" s="100">
        <v>0.25789510447761194</v>
      </c>
      <c r="DT28" s="100">
        <v>0.89898891044776053</v>
      </c>
      <c r="DU28" s="100">
        <v>7.828580335820897</v>
      </c>
      <c r="DV28" s="100">
        <v>9.1861715000000039</v>
      </c>
      <c r="DW28" s="100">
        <v>9.7992801791044748</v>
      </c>
      <c r="DX28" s="100">
        <v>25.570706891048008</v>
      </c>
      <c r="DY28" s="100">
        <v>0.60174701959655263</v>
      </c>
      <c r="DZ28" s="100">
        <v>988.57248250713837</v>
      </c>
      <c r="EA28" s="100">
        <v>1.5565693283582092</v>
      </c>
      <c r="EB28" s="100">
        <v>4.3409583432835834</v>
      </c>
      <c r="EC28" s="100">
        <v>1.7155130597014925</v>
      </c>
      <c r="ED28" s="100">
        <v>2.7224375373134326</v>
      </c>
      <c r="EE28" s="100">
        <v>4.3296818134328383</v>
      </c>
      <c r="EF28" s="100">
        <v>4.8268838432835848</v>
      </c>
      <c r="EG28" s="100">
        <v>2.6818568880597011</v>
      </c>
      <c r="EH28" s="100">
        <v>7.4019230447761171</v>
      </c>
      <c r="EI28" s="100">
        <v>3.4187531194029868</v>
      </c>
      <c r="EJ28" s="100">
        <v>4.3668560223880606</v>
      </c>
      <c r="EK28" s="100">
        <v>5.9345996268656727</v>
      </c>
      <c r="EL28" s="100">
        <v>8.4320278432835796</v>
      </c>
      <c r="EM28" s="100">
        <v>3.1314137761194036</v>
      </c>
      <c r="EN28" s="100">
        <v>9.0536995895522434</v>
      </c>
      <c r="EO28" s="100">
        <v>4.0285846268656718</v>
      </c>
      <c r="EP28" s="100">
        <v>4.9033558208955235</v>
      </c>
      <c r="EQ28" s="100">
        <v>7.5191269179104463</v>
      </c>
      <c r="ER28" s="100">
        <v>9.9217990522388089</v>
      </c>
      <c r="ES28" s="100">
        <v>4.6404732910447786</v>
      </c>
      <c r="ET28" s="100">
        <v>9.7447022910447707</v>
      </c>
      <c r="EU28" s="100">
        <v>6.5144593358208924</v>
      </c>
      <c r="EV28" s="100">
        <v>7.5990429253731353</v>
      </c>
      <c r="EW28" s="100">
        <v>8.8295267835820859</v>
      </c>
      <c r="EX28" s="100">
        <v>10.301409940298504</v>
      </c>
      <c r="EY28" s="100">
        <v>5.7464856175373145</v>
      </c>
      <c r="EZ28" s="100">
        <v>4.8651198320895537</v>
      </c>
      <c r="FA28" s="100">
        <v>1.5565693283582092</v>
      </c>
      <c r="FB28" s="100">
        <v>10.301409940298504</v>
      </c>
      <c r="FC28" s="100">
        <v>7.9065778955223847</v>
      </c>
      <c r="FD28" s="100">
        <v>8.9282763955223832</v>
      </c>
      <c r="FE28" s="100">
        <v>8.9002912686567104</v>
      </c>
      <c r="FF28" s="100">
        <v>0.35962881840796024</v>
      </c>
      <c r="FG28" s="100">
        <v>8.9380106716417878</v>
      </c>
      <c r="FH28" s="100">
        <v>8.5783818532338305</v>
      </c>
      <c r="FI28" s="100">
        <v>6.6178070297019937</v>
      </c>
      <c r="FJ28" s="100">
        <v>76.894388059701484</v>
      </c>
      <c r="FK28" s="100">
        <v>75.310940298507475</v>
      </c>
      <c r="FL28" s="100">
        <v>64.739029850746263</v>
      </c>
      <c r="FM28" s="100">
        <v>866.85492537313462</v>
      </c>
      <c r="FN28" s="100">
        <v>861.43701492537298</v>
      </c>
      <c r="FO28" s="100">
        <v>950.53223880596943</v>
      </c>
      <c r="FP28" s="100">
        <v>2678.8253731343302</v>
      </c>
      <c r="FQ28" s="100">
        <v>2860.9331425132164</v>
      </c>
      <c r="FS28" s="100">
        <v>2755.7197611940314</v>
      </c>
      <c r="FT28" s="100">
        <v>-3.6773293432991835E-2</v>
      </c>
      <c r="FU28" s="100">
        <v>-4.2688332209073518</v>
      </c>
      <c r="FV28" s="100">
        <v>-8.8277173989717408</v>
      </c>
      <c r="FW28" s="100">
        <v>-0.21163594029850744</v>
      </c>
      <c r="FX28" s="100">
        <v>2.4698352090151547</v>
      </c>
      <c r="FY28" s="100">
        <v>-4.4779419850746276</v>
      </c>
      <c r="FZ28" s="100">
        <v>-4.6877859626865686</v>
      </c>
      <c r="GA28" s="100">
        <v>-5.266224664179104</v>
      </c>
      <c r="GB28" s="100">
        <v>-5.9317519179104465</v>
      </c>
      <c r="GC28" s="100">
        <v>-6.7388948432835818</v>
      </c>
      <c r="GD28" s="100">
        <v>-7.8897098880597003</v>
      </c>
      <c r="GE28" s="100">
        <v>-0.61088932835820908</v>
      </c>
      <c r="GF28" s="100">
        <v>-4.8462766641791024</v>
      </c>
      <c r="GG28" s="100">
        <v>-5.2096978134328351</v>
      </c>
      <c r="GH28" s="100">
        <v>-5.6532736716417933</v>
      </c>
      <c r="GI28" s="100">
        <v>-6.3641401791044743</v>
      </c>
      <c r="GJ28" s="100">
        <v>-7.4590098656716428</v>
      </c>
      <c r="GK28" s="100">
        <v>-8.3075776417910454</v>
      </c>
      <c r="GL28" s="100">
        <v>-2.5996074626865817E-2</v>
      </c>
      <c r="GM28" s="100">
        <v>-4.8166501716417924</v>
      </c>
      <c r="GN28" s="100">
        <v>-5.1501871940298498</v>
      </c>
      <c r="GO28" s="100">
        <v>-5.8017336940298483</v>
      </c>
      <c r="GP28" s="100">
        <v>-6.2035373358208945</v>
      </c>
      <c r="GQ28" s="100">
        <v>-7.1010148507462674</v>
      </c>
      <c r="GR28" s="100">
        <v>-7.9820487686567141</v>
      </c>
      <c r="GS28" s="100">
        <v>1.977582089552093E-3</v>
      </c>
    </row>
    <row r="29" spans="1:201" s="16" customFormat="1">
      <c r="A29" s="97">
        <v>26</v>
      </c>
      <c r="B29" s="16">
        <v>12.123387511727413</v>
      </c>
      <c r="C29" s="16" t="e">
        <v>#NUM!</v>
      </c>
      <c r="D29" s="16">
        <v>12.285470371608239</v>
      </c>
      <c r="E29" s="16">
        <v>4.1860000000000017</v>
      </c>
      <c r="F29" s="16">
        <v>-1.6207628021201412</v>
      </c>
      <c r="G29" s="16">
        <v>1.9438871413427572</v>
      </c>
      <c r="H29" s="16">
        <v>89.210155710247378</v>
      </c>
      <c r="I29" s="16">
        <v>53.715517519434634</v>
      </c>
      <c r="J29" s="16">
        <v>82.613017667844503</v>
      </c>
      <c r="K29" s="16">
        <v>18.034678208480575</v>
      </c>
      <c r="L29" s="16">
        <v>17.934168544169601</v>
      </c>
      <c r="M29" s="16">
        <v>3.5472837667844499</v>
      </c>
      <c r="N29" s="16">
        <v>2.935793671378093</v>
      </c>
      <c r="O29" s="16">
        <v>692.13897034416152</v>
      </c>
      <c r="P29" s="16">
        <v>54.881872644154711</v>
      </c>
      <c r="Q29" s="16">
        <v>623.11938276138585</v>
      </c>
      <c r="R29" s="16">
        <v>622.95739931082551</v>
      </c>
      <c r="S29" s="16">
        <v>196.2651867795914</v>
      </c>
      <c r="T29" s="16">
        <v>707.70436679474153</v>
      </c>
      <c r="U29" s="16">
        <v>0.74621609414673651</v>
      </c>
      <c r="V29" s="16">
        <v>0.257136126625085</v>
      </c>
      <c r="W29" s="16">
        <v>0.39126942051069419</v>
      </c>
      <c r="X29" s="16">
        <v>8.8363204561570523</v>
      </c>
      <c r="Y29" s="16">
        <v>0.9844260400758128</v>
      </c>
      <c r="Z29" s="16">
        <v>53.654903471538915</v>
      </c>
      <c r="AA29" s="16">
        <v>1.226969172615759</v>
      </c>
      <c r="AB29" s="16">
        <v>2.9050284755955245</v>
      </c>
      <c r="AC29" s="16">
        <v>363.22464315356962</v>
      </c>
      <c r="AD29" s="16">
        <v>350.15433890604407</v>
      </c>
      <c r="AE29" s="16">
        <v>4.7881973883249981E-2</v>
      </c>
      <c r="AF29" s="16">
        <v>1.9134018222279343</v>
      </c>
      <c r="AG29" s="16">
        <v>579.75293271324279</v>
      </c>
      <c r="AH29" s="16">
        <v>8.0589450218561964</v>
      </c>
      <c r="AI29" s="16">
        <v>0.91618534183436251</v>
      </c>
      <c r="AJ29" s="16">
        <v>54.881872644154711</v>
      </c>
      <c r="AK29" s="16">
        <v>54.631702861268998</v>
      </c>
      <c r="AL29" s="16">
        <v>-1.5115969070562465</v>
      </c>
      <c r="AM29" s="16">
        <v>-6.115057880513449</v>
      </c>
      <c r="AN29" s="16">
        <v>-2.253605392535565E-2</v>
      </c>
      <c r="AO29" s="16">
        <v>15.389246268028172</v>
      </c>
      <c r="AP29" s="16">
        <v>4.494295078393308</v>
      </c>
      <c r="AQ29" s="16">
        <v>-2.0600570353356886</v>
      </c>
      <c r="AR29" s="16">
        <v>2.5306322720848056</v>
      </c>
      <c r="AS29" s="16">
        <v>96.537472519434701</v>
      </c>
      <c r="AT29" s="16">
        <v>51.043474795053008</v>
      </c>
      <c r="AU29" s="16">
        <v>93.209921699646642</v>
      </c>
      <c r="AV29" s="16">
        <v>18.40669245936396</v>
      </c>
      <c r="AW29" s="16">
        <v>18.172334120141336</v>
      </c>
      <c r="AX29" s="16">
        <v>3.5480537985865732</v>
      </c>
      <c r="AY29" s="16">
        <v>2.8811967491166084</v>
      </c>
      <c r="AZ29" s="16">
        <v>716.09799267855533</v>
      </c>
      <c r="BA29" s="16">
        <v>55.799728449954841</v>
      </c>
      <c r="BB29" s="16">
        <v>623.70412351985783</v>
      </c>
      <c r="BC29" s="16">
        <v>565.02936127465159</v>
      </c>
      <c r="BD29" s="16">
        <v>196.27634673215113</v>
      </c>
      <c r="BE29" s="16">
        <v>723.91426719124672</v>
      </c>
      <c r="BF29" s="16">
        <v>0.86325535577214241</v>
      </c>
      <c r="BG29" s="16">
        <v>0.28621350932421102</v>
      </c>
      <c r="BH29" s="16">
        <v>0.4603815983136389</v>
      </c>
      <c r="BI29" s="16">
        <v>8.6316234584414442</v>
      </c>
      <c r="BJ29" s="16">
        <v>0.97937986628714768</v>
      </c>
      <c r="BK29" s="16">
        <v>53.534211510180661</v>
      </c>
      <c r="BL29" s="16">
        <v>2.265516939774185</v>
      </c>
      <c r="BM29" s="16">
        <v>3.0183061464468715</v>
      </c>
      <c r="BN29" s="16">
        <v>366.03789353747499</v>
      </c>
      <c r="BO29" s="16">
        <v>353.00554642084199</v>
      </c>
      <c r="BP29" s="16">
        <v>4.8557099598574696E-2</v>
      </c>
      <c r="BQ29" s="16">
        <v>1.854610298571469</v>
      </c>
      <c r="BR29" s="16">
        <v>581.0466522348238</v>
      </c>
      <c r="BS29" s="16">
        <v>9.0837509810778112</v>
      </c>
      <c r="BT29" s="16">
        <v>4.1794525941897573</v>
      </c>
      <c r="BU29" s="16">
        <v>55.799728449954841</v>
      </c>
      <c r="BV29" s="16">
        <v>55.222927389242798</v>
      </c>
      <c r="BW29" s="16">
        <v>-1.5072145510516648</v>
      </c>
      <c r="BX29" s="16">
        <v>-6.5531187089930016</v>
      </c>
      <c r="BY29" s="16">
        <v>0.38214576380106358</v>
      </c>
      <c r="BZ29" s="16">
        <v>15.827307096507724</v>
      </c>
      <c r="CA29" s="16">
        <v>4.4930616736573201</v>
      </c>
      <c r="CB29" s="16">
        <v>565.02936127465159</v>
      </c>
      <c r="CC29" s="16">
        <v>2.2467128480565379</v>
      </c>
      <c r="CD29" s="16">
        <v>91.278025349823338</v>
      </c>
      <c r="CE29" s="16">
        <v>51.836977710247318</v>
      </c>
      <c r="CF29" s="16">
        <v>93.2864344275619</v>
      </c>
      <c r="CG29" s="16">
        <v>17.924071233215543</v>
      </c>
      <c r="CH29" s="16">
        <v>17.670670530035334</v>
      </c>
      <c r="CI29" s="16">
        <v>3.5676318727915204</v>
      </c>
      <c r="CJ29" s="16">
        <v>2.937252996466432</v>
      </c>
      <c r="CK29" s="16">
        <v>717.55200795981568</v>
      </c>
      <c r="CL29" s="16">
        <v>54.606484290073332</v>
      </c>
      <c r="CM29" s="16">
        <v>622.94096984803775</v>
      </c>
      <c r="CN29" s="16">
        <v>565.52565238445686</v>
      </c>
      <c r="CO29" s="16">
        <v>0.79441247518498082</v>
      </c>
      <c r="CP29" s="16">
        <v>712.85482997141935</v>
      </c>
      <c r="CQ29" s="16">
        <v>0.79441247518498082</v>
      </c>
      <c r="CR29" s="16">
        <v>0.27662808608280853</v>
      </c>
      <c r="CS29" s="16">
        <v>0.53110041192877777</v>
      </c>
      <c r="CT29" s="16">
        <v>8.8497547899898894</v>
      </c>
      <c r="CU29" s="16">
        <v>0.98297266681112783</v>
      </c>
      <c r="CV29" s="16">
        <v>53.232483169095246</v>
      </c>
      <c r="CW29" s="16">
        <v>1.3740011209780891</v>
      </c>
      <c r="CX29" s="16">
        <v>2.8748725232366232</v>
      </c>
      <c r="CY29" s="16">
        <v>392.55805935652779</v>
      </c>
      <c r="CZ29" s="16">
        <v>349.30212011072314</v>
      </c>
      <c r="DA29" s="16">
        <v>0.15807490147018677</v>
      </c>
      <c r="DB29" s="16">
        <v>1.6618193537937509</v>
      </c>
      <c r="DC29" s="16">
        <v>580.28333330508747</v>
      </c>
      <c r="DD29" s="16">
        <v>8.350025158769375</v>
      </c>
      <c r="DE29" s="16">
        <v>2.1339845256383612</v>
      </c>
      <c r="DF29" s="16">
        <v>54.606484290073332</v>
      </c>
      <c r="DG29" s="16">
        <v>53.970962235885679</v>
      </c>
      <c r="DH29" s="16">
        <v>-1.3655572747571605</v>
      </c>
      <c r="DI29" s="16">
        <v>-6.1033123107128455</v>
      </c>
      <c r="DJ29" s="16">
        <v>-0.63385554503301744</v>
      </c>
      <c r="DK29" s="16">
        <v>15.377500698227568</v>
      </c>
      <c r="DL29" s="16">
        <v>4.1685669114195569</v>
      </c>
      <c r="DM29" s="16">
        <v>49.887284427561859</v>
      </c>
      <c r="DN29" s="16">
        <v>54.654238915194362</v>
      </c>
      <c r="DO29" s="16">
        <v>54.840781625441707</v>
      </c>
      <c r="DP29" s="16">
        <v>54.604817780918722</v>
      </c>
      <c r="DQ29" s="16">
        <v>436.72034731725608</v>
      </c>
      <c r="DR29" s="16">
        <v>1.3189558833922259</v>
      </c>
      <c r="DS29" s="16">
        <v>1.847318067137808</v>
      </c>
      <c r="DT29" s="16">
        <v>2.6951660812720837</v>
      </c>
      <c r="DU29" s="16">
        <v>8.4989317985865718</v>
      </c>
      <c r="DV29" s="16">
        <v>9.2208885406360341</v>
      </c>
      <c r="DW29" s="16">
        <v>10.102744823321558</v>
      </c>
      <c r="DX29" s="16">
        <v>24.568960714755576</v>
      </c>
      <c r="DY29" s="16">
        <v>0.5733774408892981</v>
      </c>
      <c r="DZ29" s="16">
        <v>984.99004172033654</v>
      </c>
      <c r="EA29" s="16">
        <v>3.0460653215547704</v>
      </c>
      <c r="EB29" s="16">
        <v>5.5575054911660766</v>
      </c>
      <c r="EC29" s="16">
        <v>3.1441066572438174</v>
      </c>
      <c r="ED29" s="16">
        <v>4.2846380565371041</v>
      </c>
      <c r="EE29" s="16">
        <v>5.3279119399293284</v>
      </c>
      <c r="EF29" s="16">
        <v>6.0183646077738526</v>
      </c>
      <c r="EG29" s="16">
        <v>3.9270973321554803</v>
      </c>
      <c r="EH29" s="16">
        <v>7.7908239257950482</v>
      </c>
      <c r="EI29" s="16">
        <v>4.4666989999999993</v>
      </c>
      <c r="EJ29" s="16">
        <v>5.6116976395759695</v>
      </c>
      <c r="EK29" s="16">
        <v>7.1549689257950497</v>
      </c>
      <c r="EL29" s="16">
        <v>9.2039914946996522</v>
      </c>
      <c r="EM29" s="16">
        <v>4.2985151201413423</v>
      </c>
      <c r="EN29" s="16">
        <v>9.3040851236749127</v>
      </c>
      <c r="EO29" s="16">
        <v>5.0152690353356926</v>
      </c>
      <c r="EP29" s="16">
        <v>6.1693372367491133</v>
      </c>
      <c r="EQ29" s="16">
        <v>8.2668632190812676</v>
      </c>
      <c r="ER29" s="16">
        <v>10.555747837455828</v>
      </c>
      <c r="ES29" s="16">
        <v>5.6134660070671396</v>
      </c>
      <c r="ET29" s="16">
        <v>9.9870114416961115</v>
      </c>
      <c r="EU29" s="16">
        <v>7.2488664946996462</v>
      </c>
      <c r="EV29" s="16">
        <v>8.7144550353356927</v>
      </c>
      <c r="EW29" s="16">
        <v>9.4537523886925801</v>
      </c>
      <c r="EX29" s="16">
        <v>10.852916650176681</v>
      </c>
      <c r="EY29" s="16">
        <v>6.7089231659305062</v>
      </c>
      <c r="EZ29" s="16">
        <v>6.0938509222614856</v>
      </c>
      <c r="FA29" s="16">
        <v>3.0443021837455837</v>
      </c>
      <c r="FB29" s="16">
        <v>10.852916650176681</v>
      </c>
      <c r="FC29" s="16">
        <v>7.1799759151943521</v>
      </c>
      <c r="FD29" s="16">
        <v>7.373570473498237</v>
      </c>
      <c r="FE29" s="16">
        <v>7.4075787420494708</v>
      </c>
      <c r="FF29" s="16">
        <v>1.9538133439340393</v>
      </c>
      <c r="FG29" s="16">
        <v>9.2741883875147266</v>
      </c>
      <c r="FH29" s="16">
        <v>7.3203750435806842</v>
      </c>
      <c r="FI29" s="16">
        <v>5.4298314745931489</v>
      </c>
      <c r="FJ29" s="16">
        <v>76.995473498233167</v>
      </c>
      <c r="FK29" s="16">
        <v>74.359307420494716</v>
      </c>
      <c r="FL29" s="16">
        <v>64.792197879858691</v>
      </c>
      <c r="FM29" s="16">
        <v>1205.0816724734973</v>
      </c>
      <c r="FN29" s="16">
        <v>1220.5262925795066</v>
      </c>
      <c r="FO29" s="16">
        <v>1327.9368924381631</v>
      </c>
      <c r="FP29" s="16">
        <v>3753.5381437102483</v>
      </c>
      <c r="FQ29" s="16">
        <v>3941.2767535732373</v>
      </c>
      <c r="FS29" s="16">
        <v>3830.5336172084808</v>
      </c>
      <c r="FT29" s="16">
        <v>-3.1444493332698206E-2</v>
      </c>
      <c r="FU29" s="16">
        <v>-1.461456244288357</v>
      </c>
      <c r="FV29" s="16">
        <v>-6.2517973199731536</v>
      </c>
      <c r="FW29" s="16">
        <v>2.2404107538280353</v>
      </c>
      <c r="FX29" s="16">
        <v>1.4275350138991996</v>
      </c>
      <c r="FY29" s="16">
        <v>-1.655041628975265</v>
      </c>
      <c r="FZ29" s="16">
        <v>-2.0878484876325083</v>
      </c>
      <c r="GA29" s="16">
        <v>-2.7346966501766796</v>
      </c>
      <c r="GB29" s="16">
        <v>-3.5123139893992916</v>
      </c>
      <c r="GC29" s="16">
        <v>-4.3677926890459355</v>
      </c>
      <c r="GD29" s="16">
        <v>-5.5476758091872798</v>
      </c>
      <c r="GE29" s="16">
        <v>1.9261643498233227</v>
      </c>
      <c r="GF29" s="16">
        <v>-2.0954589222614839</v>
      </c>
      <c r="GG29" s="16">
        <v>-2.6589198621908143</v>
      </c>
      <c r="GH29" s="16">
        <v>-3.1717028233215578</v>
      </c>
      <c r="GI29" s="16">
        <v>-3.9793766996466418</v>
      </c>
      <c r="GJ29" s="16">
        <v>-5.0568060918727928</v>
      </c>
      <c r="GK29" s="16">
        <v>-5.9435697915194332</v>
      </c>
      <c r="GL29" s="16">
        <v>2.5032156501766787</v>
      </c>
      <c r="GM29" s="16">
        <v>-1.9706541201413423</v>
      </c>
      <c r="GN29" s="16">
        <v>-2.5170351201413435</v>
      </c>
      <c r="GO29" s="16">
        <v>-3.2473069399293282</v>
      </c>
      <c r="GP29" s="16">
        <v>-3.7334117491166077</v>
      </c>
      <c r="GQ29" s="16">
        <v>-4.6289656925795057</v>
      </c>
      <c r="GR29" s="16">
        <v>-5.5384441766784445</v>
      </c>
      <c r="GS29" s="16">
        <v>2.2211050176678455</v>
      </c>
    </row>
    <row r="30" spans="1:201" s="100" customFormat="1">
      <c r="A30" s="99">
        <v>27</v>
      </c>
      <c r="B30" s="100">
        <v>9.8010869713715127</v>
      </c>
      <c r="C30" s="100">
        <v>10.798982952022135</v>
      </c>
      <c r="D30" s="100">
        <v>11.86979689111101</v>
      </c>
      <c r="E30" s="100">
        <v>4.1860000000000053</v>
      </c>
      <c r="F30" s="100">
        <v>-0.89615213714285757</v>
      </c>
      <c r="G30" s="100">
        <v>2.8766388857142844</v>
      </c>
      <c r="H30" s="100">
        <v>61.575035885714264</v>
      </c>
      <c r="I30" s="100">
        <v>33.060651577142856</v>
      </c>
      <c r="J30" s="100">
        <v>57.503193822857121</v>
      </c>
      <c r="K30" s="100">
        <v>11.124996919999992</v>
      </c>
      <c r="L30" s="100">
        <v>10.016683354285719</v>
      </c>
      <c r="M30" s="100">
        <v>3.7275647028571419</v>
      </c>
      <c r="N30" s="100">
        <v>2.9847104571428567</v>
      </c>
      <c r="O30" s="100">
        <v>657.14021937241705</v>
      </c>
      <c r="P30" s="100">
        <v>34.768273191446511</v>
      </c>
      <c r="Q30" s="100">
        <v>607.24687790615747</v>
      </c>
      <c r="R30" s="100">
        <v>603.59876999306493</v>
      </c>
      <c r="S30" s="100">
        <v>199.44090614917943</v>
      </c>
      <c r="T30" s="100">
        <v>665.89320018875242</v>
      </c>
      <c r="U30" s="100">
        <v>0.56191602465910351</v>
      </c>
      <c r="V30" s="100">
        <v>0.21056465322170262</v>
      </c>
      <c r="W30" s="100">
        <v>0.44325032440060153</v>
      </c>
      <c r="X30" s="100">
        <v>9.5820044444496961</v>
      </c>
      <c r="Y30" s="100">
        <v>0.98176840327556603</v>
      </c>
      <c r="Z30" s="100">
        <v>33.884062906182571</v>
      </c>
      <c r="AA30" s="100">
        <v>0.8842102852639685</v>
      </c>
      <c r="AB30" s="100">
        <v>2.6690605854342988</v>
      </c>
      <c r="AC30" s="100">
        <v>378.56792113436853</v>
      </c>
      <c r="AD30" s="100">
        <v>291.20330495879114</v>
      </c>
      <c r="AE30" s="100">
        <v>0.27640954617044089</v>
      </c>
      <c r="AF30" s="100">
        <v>1.941162960472788</v>
      </c>
      <c r="AG30" s="100">
        <v>581.16870047919861</v>
      </c>
      <c r="AH30" s="100">
        <v>8.5890770805392478</v>
      </c>
      <c r="AI30" s="100">
        <v>-2.2690826253994816</v>
      </c>
      <c r="AJ30" s="100">
        <v>34.768273191446511</v>
      </c>
      <c r="AK30" s="100">
        <v>30.791568951743368</v>
      </c>
      <c r="AL30" s="100">
        <v>-0.22539684119708553</v>
      </c>
      <c r="AM30" s="100">
        <v>-5.712438194824963</v>
      </c>
      <c r="AN30" s="100">
        <v>-3.9364884196851984</v>
      </c>
      <c r="AO30" s="100">
        <v>14.744719288158294</v>
      </c>
      <c r="AP30" s="100">
        <v>4.8162860576821052</v>
      </c>
      <c r="AQ30" s="100">
        <v>-0.58573463999999986</v>
      </c>
      <c r="AR30" s="100">
        <v>2.5074545714285725</v>
      </c>
      <c r="AS30" s="100">
        <v>61.10107048571431</v>
      </c>
      <c r="AT30" s="100">
        <v>33.442937097142845</v>
      </c>
      <c r="AU30" s="100">
        <v>59.505150365714307</v>
      </c>
      <c r="AV30" s="100">
        <v>11.283981862857148</v>
      </c>
      <c r="AW30" s="100">
        <v>10.179753188571425</v>
      </c>
      <c r="AX30" s="100">
        <v>3.7564682342857134</v>
      </c>
      <c r="AY30" s="100">
        <v>2.9738405714285716</v>
      </c>
      <c r="AZ30" s="100">
        <v>660.93235535128952</v>
      </c>
      <c r="BA30" s="100">
        <v>35.31610686765864</v>
      </c>
      <c r="BB30" s="100">
        <v>607.73896770903764</v>
      </c>
      <c r="BC30" s="100">
        <v>565.86241947624535</v>
      </c>
      <c r="BD30" s="100">
        <v>199.93455210992019</v>
      </c>
      <c r="BE30" s="100">
        <v>664.3714076149123</v>
      </c>
      <c r="BF30" s="100">
        <v>0.54086468807530175</v>
      </c>
      <c r="BG30" s="100">
        <v>0.20391541919377712</v>
      </c>
      <c r="BH30" s="100">
        <v>0.50083679988052709</v>
      </c>
      <c r="BI30" s="100">
        <v>9.5510271772642827</v>
      </c>
      <c r="BJ30" s="100">
        <v>0.98317722747410508</v>
      </c>
      <c r="BK30" s="100">
        <v>33.801863769961876</v>
      </c>
      <c r="BL30" s="100">
        <v>1.5142430976967665</v>
      </c>
      <c r="BM30" s="100">
        <v>2.6522393785256919</v>
      </c>
      <c r="BN30" s="100">
        <v>383.19967297937262</v>
      </c>
      <c r="BO30" s="100">
        <v>292.73480110324539</v>
      </c>
      <c r="BP30" s="100">
        <v>0.28717334258617178</v>
      </c>
      <c r="BQ30" s="100">
        <v>1.8847845333698774</v>
      </c>
      <c r="BR30" s="100">
        <v>580.56632766153177</v>
      </c>
      <c r="BS30" s="100">
        <v>8.3066087054066067</v>
      </c>
      <c r="BT30" s="100">
        <v>-2.0468508280230613</v>
      </c>
      <c r="BU30" s="100">
        <v>35.31610686765864</v>
      </c>
      <c r="BV30" s="100">
        <v>31.39608626911982</v>
      </c>
      <c r="BW30" s="100">
        <v>-2.6349159296266536E-2</v>
      </c>
      <c r="BX30" s="100">
        <v>-5.799154133978039</v>
      </c>
      <c r="BY30" s="100">
        <v>-3.3026808108802035</v>
      </c>
      <c r="BZ30" s="100">
        <v>14.831435227311376</v>
      </c>
      <c r="CA30" s="100">
        <v>5.2134194939780389</v>
      </c>
      <c r="CB30" s="100">
        <v>565.86241947624535</v>
      </c>
      <c r="CC30" s="100">
        <v>2.0388546285714293</v>
      </c>
      <c r="CD30" s="100">
        <v>61.243234788571407</v>
      </c>
      <c r="CE30" s="100">
        <v>34.017957285714303</v>
      </c>
      <c r="CF30" s="100">
        <v>61.510489594285744</v>
      </c>
      <c r="CG30" s="100">
        <v>11.283424531428574</v>
      </c>
      <c r="CH30" s="100">
        <v>10.625111897142853</v>
      </c>
      <c r="CI30" s="100">
        <v>3.5415979371428565</v>
      </c>
      <c r="CJ30" s="100">
        <v>2.8942853771428565</v>
      </c>
      <c r="CK30" s="100">
        <v>665.25431999338889</v>
      </c>
      <c r="CL30" s="100">
        <v>35.314279435495415</v>
      </c>
      <c r="CM30" s="100">
        <v>607.73737298683193</v>
      </c>
      <c r="CN30" s="100">
        <v>565.16372229413355</v>
      </c>
      <c r="CO30" s="100">
        <v>0.52902449164876475</v>
      </c>
      <c r="CP30" s="100">
        <v>664.67883881052035</v>
      </c>
      <c r="CQ30" s="100">
        <v>0.52902449164876475</v>
      </c>
      <c r="CR30" s="100">
        <v>0.18307014181032186</v>
      </c>
      <c r="CS30" s="100">
        <v>0.42822754610388758</v>
      </c>
      <c r="CT30" s="100">
        <v>9.2898923022059439</v>
      </c>
      <c r="CU30" s="100">
        <v>0.98238888068820562</v>
      </c>
      <c r="CV30" s="100">
        <v>34.17398659627343</v>
      </c>
      <c r="CW30" s="100">
        <v>1.1402928392219869</v>
      </c>
      <c r="CX30" s="100">
        <v>2.8895586920640626</v>
      </c>
      <c r="CY30" s="100">
        <v>354.19981666071897</v>
      </c>
      <c r="CZ30" s="100">
        <v>292.72962933712523</v>
      </c>
      <c r="DA30" s="100">
        <v>0.19513971350449152</v>
      </c>
      <c r="DB30" s="100">
        <v>2.098670623621703</v>
      </c>
      <c r="DC30" s="100">
        <v>580.11209022127446</v>
      </c>
      <c r="DD30" s="100">
        <v>8.4717220908928077</v>
      </c>
      <c r="DE30" s="100">
        <v>-1.0069790540950261</v>
      </c>
      <c r="DF30" s="100">
        <v>35.314279435495415</v>
      </c>
      <c r="DG30" s="100">
        <v>33.010978231619262</v>
      </c>
      <c r="DH30" s="100">
        <v>-1.5360050202326305</v>
      </c>
      <c r="DI30" s="100">
        <v>-6.4328674623213793</v>
      </c>
      <c r="DJ30" s="100">
        <v>-2.106452865523599</v>
      </c>
      <c r="DK30" s="100">
        <v>15.465148555654713</v>
      </c>
      <c r="DL30" s="100">
        <v>4.587214485178519</v>
      </c>
      <c r="DM30" s="100">
        <v>30.016240559999989</v>
      </c>
      <c r="DN30" s="100">
        <v>34.728057371428562</v>
      </c>
      <c r="DO30" s="100">
        <v>34.698767079999982</v>
      </c>
      <c r="DP30" s="100">
        <v>35.117431097142862</v>
      </c>
      <c r="DQ30" s="100">
        <v>406.04192821026066</v>
      </c>
      <c r="DR30" s="100">
        <v>1.599840954285713</v>
      </c>
      <c r="DS30" s="100">
        <v>2.2798891714285707</v>
      </c>
      <c r="DT30" s="100">
        <v>2.9439229257142849</v>
      </c>
      <c r="DU30" s="100">
        <v>7.8934000971428553</v>
      </c>
      <c r="DV30" s="100">
        <v>8.9974690914285738</v>
      </c>
      <c r="DW30" s="100">
        <v>10.205974091428567</v>
      </c>
      <c r="DX30" s="100">
        <v>24.33192142110148</v>
      </c>
      <c r="DY30" s="100">
        <v>0.58717803968172444</v>
      </c>
      <c r="DZ30" s="100">
        <v>974.64406489962312</v>
      </c>
      <c r="EA30" s="100">
        <v>2.965461434285714</v>
      </c>
      <c r="EB30" s="100">
        <v>5.6893172228571407</v>
      </c>
      <c r="EC30" s="100">
        <v>3.3777568171428571</v>
      </c>
      <c r="ED30" s="100">
        <v>4.3923443200000003</v>
      </c>
      <c r="EE30" s="100">
        <v>5.2854166571428589</v>
      </c>
      <c r="EF30" s="100">
        <v>6.0416959600000011</v>
      </c>
      <c r="EG30" s="100">
        <v>3.6446711142857127</v>
      </c>
      <c r="EH30" s="100">
        <v>7.8650331485714302</v>
      </c>
      <c r="EI30" s="100">
        <v>4.5595128171428572</v>
      </c>
      <c r="EJ30" s="100">
        <v>5.323477679999999</v>
      </c>
      <c r="EK30" s="100">
        <v>6.5359404628571411</v>
      </c>
      <c r="EL30" s="100">
        <v>8.4698596685714289</v>
      </c>
      <c r="EM30" s="100">
        <v>4.0479883257142868</v>
      </c>
      <c r="EN30" s="100">
        <v>9.2781103542857171</v>
      </c>
      <c r="EO30" s="100">
        <v>5.0726575428571437</v>
      </c>
      <c r="EP30" s="100">
        <v>7.1243408114285751</v>
      </c>
      <c r="EQ30" s="100">
        <v>7.5965157542857131</v>
      </c>
      <c r="ER30" s="100">
        <v>10.562494262857143</v>
      </c>
      <c r="ES30" s="100">
        <v>5.5032564571428573</v>
      </c>
      <c r="ET30" s="100">
        <v>9.8693148057142803</v>
      </c>
      <c r="EU30" s="100">
        <v>6.8045201885714288</v>
      </c>
      <c r="EV30" s="100">
        <v>7.6470174971428539</v>
      </c>
      <c r="EW30" s="100">
        <v>8.8995103314285622</v>
      </c>
      <c r="EX30" s="100">
        <v>10.897675868571428</v>
      </c>
      <c r="EY30" s="100">
        <v>6.5605787292857141</v>
      </c>
      <c r="EZ30" s="100">
        <v>6.2888182114285724</v>
      </c>
      <c r="FA30" s="100">
        <v>2.965461434285714</v>
      </c>
      <c r="FB30" s="100">
        <v>10.897675868571428</v>
      </c>
      <c r="FC30" s="100">
        <v>6.2935591428571414</v>
      </c>
      <c r="FD30" s="100">
        <v>6.7175799200000021</v>
      </c>
      <c r="FE30" s="100">
        <v>7.2620511657142899</v>
      </c>
      <c r="FF30" s="100">
        <v>2.2745510171428576</v>
      </c>
      <c r="FG30" s="100">
        <v>9.0322810933333368</v>
      </c>
      <c r="FH30" s="100">
        <v>6.7577300761904731</v>
      </c>
      <c r="FI30" s="100">
        <v>5.924618117464366</v>
      </c>
      <c r="FJ30" s="100">
        <v>76.90536000000003</v>
      </c>
      <c r="FK30" s="100">
        <v>74.968742857142828</v>
      </c>
      <c r="FL30" s="100">
        <v>64.812948571428578</v>
      </c>
      <c r="FM30" s="100">
        <v>885.4686857142857</v>
      </c>
      <c r="FN30" s="100">
        <v>800.85148571428579</v>
      </c>
      <c r="FO30" s="100">
        <v>761.33039999999983</v>
      </c>
      <c r="FP30" s="100">
        <v>2447.6525714285726</v>
      </c>
      <c r="FQ30" s="100">
        <v>2622.0274919376375</v>
      </c>
      <c r="FS30" s="100">
        <v>2524.5579314285701</v>
      </c>
      <c r="FT30" s="100">
        <v>-3.7171404086304288E-2</v>
      </c>
      <c r="FU30" s="100">
        <v>-0.5959170069086609</v>
      </c>
      <c r="FV30" s="100">
        <v>-5.9799817788004255</v>
      </c>
      <c r="FW30" s="100">
        <v>2.4743160285714287</v>
      </c>
      <c r="FX30" s="100">
        <v>2.4203878202215638</v>
      </c>
      <c r="FY30" s="100">
        <v>-0.89615213714285757</v>
      </c>
      <c r="FZ30" s="100">
        <v>-1.4152744685714282</v>
      </c>
      <c r="GA30" s="100">
        <v>-2.1925784285714291</v>
      </c>
      <c r="GB30" s="100">
        <v>-3.0519464114285704</v>
      </c>
      <c r="GC30" s="100">
        <v>-4.0333335657142824</v>
      </c>
      <c r="GD30" s="100">
        <v>-5.2692491428571406</v>
      </c>
      <c r="GE30" s="100">
        <v>2.8766388857142844</v>
      </c>
      <c r="GF30" s="100">
        <v>-0.58573463999999986</v>
      </c>
      <c r="GG30" s="100">
        <v>-1.35768884</v>
      </c>
      <c r="GH30" s="100">
        <v>-2.0134649657142853</v>
      </c>
      <c r="GI30" s="100">
        <v>-2.8990124057142852</v>
      </c>
      <c r="GJ30" s="100">
        <v>-4.1560569371428553</v>
      </c>
      <c r="GK30" s="100">
        <v>-5.1711378457142851</v>
      </c>
      <c r="GL30" s="100">
        <v>2.5074545714285725</v>
      </c>
      <c r="GM30" s="100">
        <v>-1.845652977142858</v>
      </c>
      <c r="GN30" s="100">
        <v>-2.3652404514285714</v>
      </c>
      <c r="GO30" s="100">
        <v>-3.1414836628571416</v>
      </c>
      <c r="GP30" s="100">
        <v>-3.6850423200000022</v>
      </c>
      <c r="GQ30" s="100">
        <v>-4.7362761142857162</v>
      </c>
      <c r="GR30" s="100">
        <v>-5.8039600914285723</v>
      </c>
      <c r="GS30" s="100">
        <v>2.0388546285714293</v>
      </c>
    </row>
    <row r="31" spans="1:201" s="16" customFormat="1">
      <c r="A31" s="97">
        <v>28</v>
      </c>
      <c r="B31" s="16">
        <v>10.506965208466665</v>
      </c>
      <c r="C31" s="16">
        <v>11.818048324162993</v>
      </c>
      <c r="D31" s="16">
        <v>12.193906231658964</v>
      </c>
      <c r="E31" s="16">
        <v>4.1859999999999955</v>
      </c>
      <c r="F31" s="16">
        <v>1.9014084962406019</v>
      </c>
      <c r="G31" s="16">
        <v>4.7001253684210518</v>
      </c>
      <c r="H31" s="16">
        <v>85.995876609022559</v>
      </c>
      <c r="I31" s="16">
        <v>52.949328007518794</v>
      </c>
      <c r="J31" s="16">
        <v>79.400555383458638</v>
      </c>
      <c r="K31" s="16">
        <v>17.858728345864659</v>
      </c>
      <c r="L31" s="16">
        <v>17.229862706766919</v>
      </c>
      <c r="M31" s="16">
        <v>4.1393610150375935</v>
      </c>
      <c r="N31" s="16">
        <v>3.3566851503759398</v>
      </c>
      <c r="O31" s="16">
        <v>685.05653095927642</v>
      </c>
      <c r="P31" s="16">
        <v>54.443244969415382</v>
      </c>
      <c r="Q31" s="16">
        <v>622.83457420025854</v>
      </c>
      <c r="R31" s="16">
        <v>621.77066895403402</v>
      </c>
      <c r="S31" s="16">
        <v>206.32202205244022</v>
      </c>
      <c r="T31" s="16">
        <v>700.64966989286449</v>
      </c>
      <c r="U31" s="16">
        <v>0.78269039122968898</v>
      </c>
      <c r="V31" s="16">
        <v>0.31435290368721619</v>
      </c>
      <c r="W31" s="16">
        <v>0.55635689837710456</v>
      </c>
      <c r="X31" s="16">
        <v>10.059334426704288</v>
      </c>
      <c r="Y31" s="16">
        <v>0.98666133157089519</v>
      </c>
      <c r="Z31" s="16">
        <v>53.206937759844173</v>
      </c>
      <c r="AA31" s="16">
        <v>1.2363072095712375</v>
      </c>
      <c r="AB31" s="16">
        <v>2.4905074914809031</v>
      </c>
      <c r="AC31" s="16">
        <v>437.4597448911889</v>
      </c>
      <c r="AD31" s="16">
        <v>348.79765898839867</v>
      </c>
      <c r="AE31" s="16">
        <v>0.32353648494374954</v>
      </c>
      <c r="AF31" s="16">
        <v>1.4609458000403051</v>
      </c>
      <c r="AG31" s="16">
        <v>582.68540452199284</v>
      </c>
      <c r="AH31" s="16">
        <v>7.5798832427620759</v>
      </c>
      <c r="AI31" s="16">
        <v>-9.9459392162667193E-2</v>
      </c>
      <c r="AJ31" s="16">
        <v>54.443244969415382</v>
      </c>
      <c r="AK31" s="16">
        <v>52.849868615356165</v>
      </c>
      <c r="AL31" s="16">
        <v>2.5403165287585741</v>
      </c>
      <c r="AM31" s="16">
        <v>-2.879757874341025</v>
      </c>
      <c r="AN31" s="16">
        <v>-1.4834420763731937</v>
      </c>
      <c r="AO31" s="16">
        <v>12.512947435744536</v>
      </c>
      <c r="AP31" s="16">
        <v>4.7811663705816265</v>
      </c>
      <c r="AQ31" s="16">
        <v>2.1743128195488737</v>
      </c>
      <c r="AR31" s="16">
        <v>4.8230260601503767</v>
      </c>
      <c r="AS31" s="16">
        <v>85.644197413533789</v>
      </c>
      <c r="AT31" s="16">
        <v>53.141316082706787</v>
      </c>
      <c r="AU31" s="16">
        <v>83.135671503759369</v>
      </c>
      <c r="AV31" s="16">
        <v>18.029707338345862</v>
      </c>
      <c r="AW31" s="16">
        <v>17.259869052631576</v>
      </c>
      <c r="AX31" s="16">
        <v>4.1701956992481222</v>
      </c>
      <c r="AY31" s="16">
        <v>3.3602830000000012</v>
      </c>
      <c r="AZ31" s="16">
        <v>693.39708920242731</v>
      </c>
      <c r="BA31" s="16">
        <v>54.869670772321825</v>
      </c>
      <c r="BB31" s="16">
        <v>623.1116820672986</v>
      </c>
      <c r="BC31" s="16">
        <v>569.0926108579331</v>
      </c>
      <c r="BD31" s="16">
        <v>206.81583434906912</v>
      </c>
      <c r="BE31" s="16">
        <v>699.32774869737784</v>
      </c>
      <c r="BF31" s="16">
        <v>0.76651771805570079</v>
      </c>
      <c r="BG31" s="16">
        <v>0.32346573554272173</v>
      </c>
      <c r="BH31" s="16">
        <v>0.69254337533318466</v>
      </c>
      <c r="BI31" s="16">
        <v>10.062496660608977</v>
      </c>
      <c r="BJ31" s="16">
        <v>0.98615974889091285</v>
      </c>
      <c r="BK31" s="16">
        <v>52.844472597152112</v>
      </c>
      <c r="BL31" s="16">
        <v>2.0251981751696935</v>
      </c>
      <c r="BM31" s="16">
        <v>2.3701296241450893</v>
      </c>
      <c r="BN31" s="16">
        <v>457.69694609028573</v>
      </c>
      <c r="BO31" s="16">
        <v>350.11635534664214</v>
      </c>
      <c r="BP31" s="16">
        <v>0.3940724319375753</v>
      </c>
      <c r="BQ31" s="16">
        <v>1.2587362279481151</v>
      </c>
      <c r="BR31" s="16">
        <v>582.88996636574166</v>
      </c>
      <c r="BS31" s="16">
        <v>7.678570203821919</v>
      </c>
      <c r="BT31" s="16">
        <v>-0.21477385700344728</v>
      </c>
      <c r="BU31" s="16">
        <v>54.869670772321825</v>
      </c>
      <c r="BV31" s="16">
        <v>52.926542225703336</v>
      </c>
      <c r="BW31" s="16">
        <v>2.7375161754366983</v>
      </c>
      <c r="BX31" s="16">
        <v>-2.8555441436715436</v>
      </c>
      <c r="BY31" s="16">
        <v>-1.1901382404620942</v>
      </c>
      <c r="BZ31" s="16">
        <v>12.488733705075052</v>
      </c>
      <c r="CA31" s="16">
        <v>5.0298569632204151</v>
      </c>
      <c r="CB31" s="16">
        <v>569.0926108579331</v>
      </c>
      <c r="CC31" s="16">
        <v>4.6880069699248104</v>
      </c>
      <c r="CD31" s="16">
        <v>85.56776211278202</v>
      </c>
      <c r="CE31" s="16">
        <v>53.075996112781944</v>
      </c>
      <c r="CF31" s="16">
        <v>85.742617533834533</v>
      </c>
      <c r="CG31" s="16">
        <v>18.105647661654135</v>
      </c>
      <c r="CH31" s="16">
        <v>17.672650781954879</v>
      </c>
      <c r="CI31" s="16">
        <v>3.9832599398496238</v>
      </c>
      <c r="CJ31" s="16">
        <v>3.2928850075187981</v>
      </c>
      <c r="CK31" s="16">
        <v>699.34006088706451</v>
      </c>
      <c r="CL31" s="16">
        <v>55.058154993397423</v>
      </c>
      <c r="CM31" s="16">
        <v>623.23310143068204</v>
      </c>
      <c r="CN31" s="16">
        <v>568.5460087187538</v>
      </c>
      <c r="CO31" s="16">
        <v>0.74364784385421023</v>
      </c>
      <c r="CP31" s="16">
        <v>698.92694291041641</v>
      </c>
      <c r="CQ31" s="16">
        <v>0.74364784385421023</v>
      </c>
      <c r="CR31" s="16">
        <v>0.25811964604875592</v>
      </c>
      <c r="CS31" s="16">
        <v>0.55458008655876267</v>
      </c>
      <c r="CT31" s="16">
        <v>9.8289241829404368</v>
      </c>
      <c r="CU31" s="16">
        <v>0.98434994104725126</v>
      </c>
      <c r="CV31" s="16">
        <v>53.690694556869772</v>
      </c>
      <c r="CW31" s="16">
        <v>1.3674604365276402</v>
      </c>
      <c r="CX31" s="16">
        <v>2.8812094031323308</v>
      </c>
      <c r="CY31" s="16">
        <v>406.04597141894953</v>
      </c>
      <c r="CZ31" s="16">
        <v>350.70039688952744</v>
      </c>
      <c r="DA31" s="16">
        <v>0.20307901940207432</v>
      </c>
      <c r="DB31" s="16">
        <v>1.737871717229966</v>
      </c>
      <c r="DC31" s="16">
        <v>582.96162759961783</v>
      </c>
      <c r="DD31" s="16">
        <v>8.0431635429682551</v>
      </c>
      <c r="DE31" s="16">
        <v>0.89988079432351209</v>
      </c>
      <c r="DF31" s="16">
        <v>55.058154993397423</v>
      </c>
      <c r="DG31" s="16">
        <v>53.975876907105466</v>
      </c>
      <c r="DH31" s="16">
        <v>1.5073067879013831</v>
      </c>
      <c r="DI31" s="16">
        <v>-3.3551565730434416</v>
      </c>
      <c r="DJ31" s="16">
        <v>-1.0605040553005478</v>
      </c>
      <c r="DK31" s="16">
        <v>12.988346134446941</v>
      </c>
      <c r="DL31" s="16">
        <v>4.4881011519908096</v>
      </c>
      <c r="DM31" s="16">
        <v>49.851007676691736</v>
      </c>
      <c r="DN31" s="16">
        <v>54.333310691729309</v>
      </c>
      <c r="DO31" s="16">
        <v>54.116680466165398</v>
      </c>
      <c r="DP31" s="16">
        <v>55.036380962406028</v>
      </c>
      <c r="DQ31" s="16">
        <v>398.22856628926104</v>
      </c>
      <c r="DR31" s="16">
        <v>3.2301084736842101</v>
      </c>
      <c r="DS31" s="16">
        <v>3.8651610375939849</v>
      </c>
      <c r="DT31" s="16">
        <v>4.6734175939849631</v>
      </c>
      <c r="DU31" s="16">
        <v>8.6176762631578931</v>
      </c>
      <c r="DV31" s="16">
        <v>9.6332847894736808</v>
      </c>
      <c r="DW31" s="16">
        <v>10.64860763157894</v>
      </c>
      <c r="DX31" s="16">
        <v>23.711949945279645</v>
      </c>
      <c r="DY31" s="16">
        <v>0.54663937999913781</v>
      </c>
      <c r="DZ31" s="16">
        <v>970.5537329706807</v>
      </c>
      <c r="EA31" s="16">
        <v>5.333182624060151</v>
      </c>
      <c r="EB31" s="16">
        <v>7.7408105639097675</v>
      </c>
      <c r="EC31" s="16">
        <v>5.7775298571428557</v>
      </c>
      <c r="ED31" s="16">
        <v>6.5609020601503758</v>
      </c>
      <c r="EE31" s="16">
        <v>7.3693012481202986</v>
      </c>
      <c r="EF31" s="16">
        <v>8.0720688947368444</v>
      </c>
      <c r="EG31" s="16">
        <v>5.6592194812030092</v>
      </c>
      <c r="EH31" s="16">
        <v>9.4384047218045097</v>
      </c>
      <c r="EI31" s="16">
        <v>6.6029496691729319</v>
      </c>
      <c r="EJ31" s="16">
        <v>7.1191022932330839</v>
      </c>
      <c r="EK31" s="16">
        <v>8.178770639097749</v>
      </c>
      <c r="EL31" s="16">
        <v>9.5154170300751879</v>
      </c>
      <c r="EM31" s="16">
        <v>6.0271692857142849</v>
      </c>
      <c r="EN31" s="16">
        <v>10.641749586466164</v>
      </c>
      <c r="EO31" s="16">
        <v>6.9676683533834618</v>
      </c>
      <c r="EP31" s="16">
        <v>8.3896140451127845</v>
      </c>
      <c r="EQ31" s="16">
        <v>9.0572841729323308</v>
      </c>
      <c r="ER31" s="16">
        <v>11.437647586466166</v>
      </c>
      <c r="ES31" s="16">
        <v>7.2345176842105259</v>
      </c>
      <c r="ET31" s="16">
        <v>11.182111548872186</v>
      </c>
      <c r="EU31" s="16">
        <v>8.5058960451127827</v>
      </c>
      <c r="EV31" s="16">
        <v>9.246164661654138</v>
      </c>
      <c r="EW31" s="16">
        <v>10.223275676691729</v>
      </c>
      <c r="EX31" s="16">
        <v>11.931278593984963</v>
      </c>
      <c r="EY31" s="16">
        <v>8.2588348468045112</v>
      </c>
      <c r="EZ31" s="16">
        <v>8.1254197669172932</v>
      </c>
      <c r="FA31" s="16">
        <v>5.333182624060151</v>
      </c>
      <c r="FB31" s="16">
        <v>11.931278593984963</v>
      </c>
      <c r="FC31" s="16">
        <v>5.3875677894736871</v>
      </c>
      <c r="FD31" s="16">
        <v>5.7681237518796973</v>
      </c>
      <c r="FE31" s="16">
        <v>5.9751900375939817</v>
      </c>
      <c r="FF31" s="16">
        <v>3.9228957017543871</v>
      </c>
      <c r="FG31" s="16">
        <v>9.6331895614035066</v>
      </c>
      <c r="FH31" s="16">
        <v>5.7102938596491217</v>
      </c>
      <c r="FI31" s="16">
        <v>4.4575537452183873</v>
      </c>
      <c r="FJ31" s="16">
        <v>77.151180451127829</v>
      </c>
      <c r="FK31" s="16">
        <v>74.57720300751879</v>
      </c>
      <c r="FL31" s="16">
        <v>64.783428571428544</v>
      </c>
      <c r="FM31" s="16">
        <v>1300.6684210526321</v>
      </c>
      <c r="FN31" s="16">
        <v>1207.975939849624</v>
      </c>
      <c r="FO31" s="16">
        <v>1110.5315789473682</v>
      </c>
      <c r="FP31" s="16">
        <v>3619.1781954887219</v>
      </c>
      <c r="FQ31" s="16">
        <v>3800.8651074078507</v>
      </c>
      <c r="FS31" s="16">
        <v>3696.3293759398484</v>
      </c>
      <c r="FT31" s="16">
        <v>-2.7502947717428745E-2</v>
      </c>
      <c r="FU31" s="16">
        <v>2.2617131640322188</v>
      </c>
      <c r="FV31" s="16">
        <v>-3.0286349633732148</v>
      </c>
      <c r="FW31" s="16">
        <v>4.7370527994987457</v>
      </c>
      <c r="FX31" s="16">
        <v>1.2316171536122291</v>
      </c>
      <c r="FY31" s="16">
        <v>1.9014084962406019</v>
      </c>
      <c r="FZ31" s="16">
        <v>1.2380550601503761</v>
      </c>
      <c r="GA31" s="16">
        <v>0.46123169172932349</v>
      </c>
      <c r="GB31" s="16">
        <v>-0.42979384210526328</v>
      </c>
      <c r="GC31" s="16">
        <v>-1.3663366090225566</v>
      </c>
      <c r="GD31" s="16">
        <v>-2.5275325789473695</v>
      </c>
      <c r="GE31" s="16">
        <v>4.7001253684210518</v>
      </c>
      <c r="GF31" s="16">
        <v>2.1743128195488737</v>
      </c>
      <c r="GG31" s="16">
        <v>1.289716052631579</v>
      </c>
      <c r="GH31" s="16">
        <v>0.68771423308270629</v>
      </c>
      <c r="GI31" s="16">
        <v>-0.25046620300751882</v>
      </c>
      <c r="GJ31" s="16">
        <v>-1.4024134360902258</v>
      </c>
      <c r="GK31" s="16">
        <v>-2.3982786541353387</v>
      </c>
      <c r="GL31" s="16">
        <v>4.8230260601503767</v>
      </c>
      <c r="GM31" s="16">
        <v>1.132944578947368</v>
      </c>
      <c r="GN31" s="16">
        <v>0.45924041353383466</v>
      </c>
      <c r="GO31" s="16">
        <v>-0.34329024060150382</v>
      </c>
      <c r="GP31" s="16">
        <v>-0.92815272932330861</v>
      </c>
      <c r="GQ31" s="16">
        <v>-1.9617598947368415</v>
      </c>
      <c r="GR31" s="16">
        <v>-2.9499859774436081</v>
      </c>
      <c r="GS31" s="16">
        <v>4.6880069699248104</v>
      </c>
    </row>
    <row r="32" spans="1:201" s="100" customFormat="1">
      <c r="A32" s="99">
        <v>34</v>
      </c>
      <c r="B32" s="100">
        <v>10.268263613151895</v>
      </c>
      <c r="C32" s="100">
        <v>12.401418174156882</v>
      </c>
      <c r="D32" s="100">
        <v>11.812222594905283</v>
      </c>
      <c r="E32" s="100">
        <v>4.1860000000000035</v>
      </c>
      <c r="F32" s="100">
        <v>-1.9739750650887571</v>
      </c>
      <c r="G32" s="100">
        <v>1.284665218934911</v>
      </c>
      <c r="H32" s="100">
        <v>67.91319757396451</v>
      </c>
      <c r="I32" s="100">
        <v>38.248563491124258</v>
      </c>
      <c r="J32" s="100">
        <v>62.937277958579884</v>
      </c>
      <c r="K32" s="100">
        <v>12.51570787573965</v>
      </c>
      <c r="L32" s="100">
        <v>11.693507881656805</v>
      </c>
      <c r="M32" s="100">
        <v>3.5542330059171587</v>
      </c>
      <c r="N32" s="100">
        <v>2.837659721893492</v>
      </c>
      <c r="O32" s="100">
        <v>664.41228268639668</v>
      </c>
      <c r="P32" s="100">
        <v>39.393057928330272</v>
      </c>
      <c r="Q32" s="100">
        <v>611.3150127639467</v>
      </c>
      <c r="R32" s="100">
        <v>608.97224894559179</v>
      </c>
      <c r="S32" s="100">
        <v>196.38717005187192</v>
      </c>
      <c r="T32" s="100">
        <v>675.34125238207912</v>
      </c>
      <c r="U32" s="100">
        <v>0.57940007099011337</v>
      </c>
      <c r="V32" s="100">
        <v>0.23206497926614034</v>
      </c>
      <c r="W32" s="100">
        <v>0.46573527000785503</v>
      </c>
      <c r="X32" s="100">
        <v>9.0604684449351716</v>
      </c>
      <c r="Y32" s="100">
        <v>0.98381060527565489</v>
      </c>
      <c r="Z32" s="100">
        <v>38.611079317556175</v>
      </c>
      <c r="AA32" s="100">
        <v>0.7819786107740927</v>
      </c>
      <c r="AB32" s="100">
        <v>2.4971111048109091</v>
      </c>
      <c r="AC32" s="100">
        <v>388.51280185384655</v>
      </c>
      <c r="AD32" s="100">
        <v>304.24579931556434</v>
      </c>
      <c r="AE32" s="100">
        <v>0.27443074520302552</v>
      </c>
      <c r="AF32" s="100">
        <v>1.7249406083256098</v>
      </c>
      <c r="AG32" s="100">
        <v>579.05623396900819</v>
      </c>
      <c r="AH32" s="100">
        <v>8.1892494079200659</v>
      </c>
      <c r="AI32" s="100">
        <v>-1.5458246551076045</v>
      </c>
      <c r="AJ32" s="100">
        <v>39.393057928330272</v>
      </c>
      <c r="AK32" s="100">
        <v>36.702738836016657</v>
      </c>
      <c r="AL32" s="100">
        <v>-1.4622155804228305</v>
      </c>
      <c r="AM32" s="100">
        <v>-6.9045841889851518</v>
      </c>
      <c r="AN32" s="100">
        <v>-2.7792171521490241</v>
      </c>
      <c r="AO32" s="100">
        <v>15.320177100227763</v>
      </c>
      <c r="AP32" s="100">
        <v>4.9306091238963985</v>
      </c>
      <c r="AQ32" s="100">
        <v>-2.6771320650887569</v>
      </c>
      <c r="AR32" s="100">
        <v>0.64715030177514832</v>
      </c>
      <c r="AS32" s="100">
        <v>69.132552295857963</v>
      </c>
      <c r="AT32" s="100">
        <v>39.270191000000004</v>
      </c>
      <c r="AU32" s="100">
        <v>66.972879000000006</v>
      </c>
      <c r="AV32" s="100">
        <v>12.864392343195268</v>
      </c>
      <c r="AW32" s="100">
        <v>12.298492680473377</v>
      </c>
      <c r="AX32" s="100">
        <v>3.4461826568047336</v>
      </c>
      <c r="AY32" s="100">
        <v>2.7470561124260353</v>
      </c>
      <c r="AZ32" s="100">
        <v>672.19851548178906</v>
      </c>
      <c r="BA32" s="100">
        <v>40.497511799864348</v>
      </c>
      <c r="BB32" s="100">
        <v>612.25587526392428</v>
      </c>
      <c r="BC32" s="100">
        <v>563.8167473074667</v>
      </c>
      <c r="BD32" s="100">
        <v>194.45965777624082</v>
      </c>
      <c r="BE32" s="100">
        <v>676.96109351038967</v>
      </c>
      <c r="BF32" s="100">
        <v>0.56560595384156642</v>
      </c>
      <c r="BG32" s="100">
        <v>0.20888174626358338</v>
      </c>
      <c r="BH32" s="100">
        <v>0.45478164412931715</v>
      </c>
      <c r="BI32" s="100">
        <v>8.7581207018545104</v>
      </c>
      <c r="BJ32" s="100">
        <v>0.98331753492174512</v>
      </c>
      <c r="BK32" s="100">
        <v>38.914309387187231</v>
      </c>
      <c r="BL32" s="100">
        <v>1.5832024126771098</v>
      </c>
      <c r="BM32" s="100">
        <v>2.707788322245817</v>
      </c>
      <c r="BN32" s="100">
        <v>362.39618720973181</v>
      </c>
      <c r="BO32" s="100">
        <v>307.40052009742129</v>
      </c>
      <c r="BP32" s="100">
        <v>0.18040755481880841</v>
      </c>
      <c r="BQ32" s="100">
        <v>1.8876447254414854</v>
      </c>
      <c r="BR32" s="100">
        <v>578.36602330219057</v>
      </c>
      <c r="BS32" s="100">
        <v>8.2972422751664965</v>
      </c>
      <c r="BT32" s="100">
        <v>-0.57665563113943441</v>
      </c>
      <c r="BU32" s="100">
        <v>40.497511799864348</v>
      </c>
      <c r="BV32" s="100">
        <v>38.693535368860559</v>
      </c>
      <c r="BW32" s="100">
        <v>-2.2442629132549761</v>
      </c>
      <c r="BX32" s="100">
        <v>-7.6500919733913531</v>
      </c>
      <c r="BY32" s="100">
        <v>-1.1705668737429844</v>
      </c>
      <c r="BZ32" s="100">
        <v>16.065684884633956</v>
      </c>
      <c r="CA32" s="100">
        <v>4.9729599083025899</v>
      </c>
      <c r="CB32" s="100">
        <v>563.8167473074667</v>
      </c>
      <c r="CC32" s="100">
        <v>0.75317319526627169</v>
      </c>
      <c r="CD32" s="100">
        <v>68.032272881656809</v>
      </c>
      <c r="CE32" s="100">
        <v>38.483449331360937</v>
      </c>
      <c r="CF32" s="100">
        <v>67.868910242603562</v>
      </c>
      <c r="CG32" s="100">
        <v>12.658164994082842</v>
      </c>
      <c r="CH32" s="100">
        <v>12.129247970414205</v>
      </c>
      <c r="CI32" s="100">
        <v>3.3571841124260366</v>
      </c>
      <c r="CJ32" s="100">
        <v>2.7383849230769224</v>
      </c>
      <c r="CK32" s="100">
        <v>674.80935207842231</v>
      </c>
      <c r="CL32" s="100">
        <v>39.846788918079959</v>
      </c>
      <c r="CM32" s="100">
        <v>611.70305555380503</v>
      </c>
      <c r="CN32" s="100">
        <v>563.74261602505794</v>
      </c>
      <c r="CO32" s="100">
        <v>0.5540921643093244</v>
      </c>
      <c r="CP32" s="100">
        <v>675.16824299180246</v>
      </c>
      <c r="CQ32" s="100">
        <v>0.5540921643093244</v>
      </c>
      <c r="CR32" s="100">
        <v>0.20448463078454074</v>
      </c>
      <c r="CS32" s="100">
        <v>0.46267780329342112</v>
      </c>
      <c r="CT32" s="100">
        <v>8.7405932967340725</v>
      </c>
      <c r="CU32" s="100">
        <v>0.98246233434476582</v>
      </c>
      <c r="CV32" s="100">
        <v>38.869096556926529</v>
      </c>
      <c r="CW32" s="100">
        <v>0.97769236115346458</v>
      </c>
      <c r="CX32" s="100">
        <v>2.7100937706254098</v>
      </c>
      <c r="CY32" s="100">
        <v>364.44813555836805</v>
      </c>
      <c r="CZ32" s="100">
        <v>305.53988446406305</v>
      </c>
      <c r="DA32" s="100">
        <v>0.19241652899282288</v>
      </c>
      <c r="DB32" s="100">
        <v>1.8703692866386108</v>
      </c>
      <c r="DC32" s="100">
        <v>578.59390233511442</v>
      </c>
      <c r="DD32" s="100">
        <v>8.4706678648458418</v>
      </c>
      <c r="DE32" s="100">
        <v>-0.3392436490004237</v>
      </c>
      <c r="DF32" s="100">
        <v>39.846788918079959</v>
      </c>
      <c r="DG32" s="100">
        <v>38.144205682360521</v>
      </c>
      <c r="DH32" s="100">
        <v>-2.8909453988229967</v>
      </c>
      <c r="DI32" s="100">
        <v>-7.7174946695795743</v>
      </c>
      <c r="DJ32" s="100">
        <v>-1.7235320217814893</v>
      </c>
      <c r="DK32" s="100">
        <v>16.133087580822178</v>
      </c>
      <c r="DL32" s="100">
        <v>4.6716040186919967</v>
      </c>
      <c r="DM32" s="100">
        <v>34.956221455621304</v>
      </c>
      <c r="DN32" s="100">
        <v>39.481955988165666</v>
      </c>
      <c r="DO32" s="100">
        <v>39.864102242603551</v>
      </c>
      <c r="DP32" s="100">
        <v>39.867737704142009</v>
      </c>
      <c r="DQ32" s="100">
        <v>395.45307383942685</v>
      </c>
      <c r="DR32" s="100">
        <v>7.3820905325443456E-2</v>
      </c>
      <c r="DS32" s="100">
        <v>1.0015976390532537</v>
      </c>
      <c r="DT32" s="100">
        <v>2.244576313609469</v>
      </c>
      <c r="DU32" s="100">
        <v>6.4195997396449682</v>
      </c>
      <c r="DV32" s="100">
        <v>8.2841455266272188</v>
      </c>
      <c r="DW32" s="100">
        <v>10.543033467455613</v>
      </c>
      <c r="DX32" s="100">
        <v>24.066404755410225</v>
      </c>
      <c r="DY32" s="100">
        <v>0.58571214893162427</v>
      </c>
      <c r="DZ32" s="100">
        <v>987.36581212142744</v>
      </c>
      <c r="EA32" s="100">
        <v>2.0740052603550301</v>
      </c>
      <c r="EB32" s="100">
        <v>5.1010010532544374</v>
      </c>
      <c r="EC32" s="100">
        <v>2.6019358165680484</v>
      </c>
      <c r="ED32" s="100">
        <v>4.1706416686390551</v>
      </c>
      <c r="EE32" s="100">
        <v>4.5631629881656792</v>
      </c>
      <c r="EF32" s="100">
        <v>5.7431808520710046</v>
      </c>
      <c r="EG32" s="100">
        <v>2.7451228757396455</v>
      </c>
      <c r="EH32" s="100">
        <v>7.2233528343195266</v>
      </c>
      <c r="EI32" s="100">
        <v>3.9780475857988189</v>
      </c>
      <c r="EJ32" s="100">
        <v>5.3374380828402419</v>
      </c>
      <c r="EK32" s="100">
        <v>5.9663215976331365</v>
      </c>
      <c r="EL32" s="100">
        <v>8.6448816923076937</v>
      </c>
      <c r="EM32" s="100">
        <v>2.8018562485207097</v>
      </c>
      <c r="EN32" s="100">
        <v>8.7075901656804717</v>
      </c>
      <c r="EO32" s="100">
        <v>4.3599599289940834</v>
      </c>
      <c r="EP32" s="100">
        <v>7.1962751538461518</v>
      </c>
      <c r="EQ32" s="100">
        <v>6.3786335266272207</v>
      </c>
      <c r="ER32" s="100">
        <v>10.49748901775148</v>
      </c>
      <c r="ES32" s="100">
        <v>3.8434700118343206</v>
      </c>
      <c r="ET32" s="100">
        <v>9.1933372781065081</v>
      </c>
      <c r="EU32" s="100">
        <v>6.0009102781065069</v>
      </c>
      <c r="EV32" s="100">
        <v>7.5067762366863917</v>
      </c>
      <c r="EW32" s="100">
        <v>7.2269776863905317</v>
      </c>
      <c r="EX32" s="100">
        <v>10.702709934911246</v>
      </c>
      <c r="EY32" s="100">
        <v>5.9402115739644961</v>
      </c>
      <c r="EZ32" s="100">
        <v>5.8470643934911246</v>
      </c>
      <c r="FA32" s="100">
        <v>2.0740052603550301</v>
      </c>
      <c r="FB32" s="100">
        <v>10.702709934911246</v>
      </c>
      <c r="FC32" s="100">
        <v>6.3457788343195309</v>
      </c>
      <c r="FD32" s="100">
        <v>7.2825478875739647</v>
      </c>
      <c r="FE32" s="100">
        <v>8.2984571538461545</v>
      </c>
      <c r="FF32" s="100">
        <v>1.1066649526627215</v>
      </c>
      <c r="FG32" s="100">
        <v>8.4155929112426104</v>
      </c>
      <c r="FH32" s="100">
        <v>7.3089279585798854</v>
      </c>
      <c r="FI32" s="100">
        <v>5.4829546204057111</v>
      </c>
      <c r="FJ32" s="100">
        <v>80.28643786982245</v>
      </c>
      <c r="FK32" s="100">
        <v>75.173165680473389</v>
      </c>
      <c r="FL32" s="100">
        <v>64.926739644970453</v>
      </c>
      <c r="FM32" s="100">
        <v>971.74485207100531</v>
      </c>
      <c r="FN32" s="100">
        <v>888.91502958579872</v>
      </c>
      <c r="FO32" s="100">
        <v>831.75023668639074</v>
      </c>
      <c r="FP32" s="100">
        <v>2692.4065088757388</v>
      </c>
      <c r="FQ32" s="100">
        <v>2871.2751749444669</v>
      </c>
      <c r="FS32" s="100">
        <v>2772.6929467455616</v>
      </c>
      <c r="FT32" s="100">
        <v>-3.433192241503151E-2</v>
      </c>
      <c r="FU32" s="100">
        <v>-2.1991412975002689</v>
      </c>
      <c r="FV32" s="100">
        <v>-7.4161180165569691</v>
      </c>
      <c r="FW32" s="100">
        <v>0.89499623865877753</v>
      </c>
      <c r="FX32" s="100">
        <v>2.0363301359559105</v>
      </c>
      <c r="FY32" s="100">
        <v>-1.9739750650887571</v>
      </c>
      <c r="FZ32" s="100">
        <v>-2.5762652958579881</v>
      </c>
      <c r="GA32" s="100">
        <v>-3.285298118343194</v>
      </c>
      <c r="GB32" s="100">
        <v>-4.1405738106508867</v>
      </c>
      <c r="GC32" s="100">
        <v>-5.0191514792899374</v>
      </c>
      <c r="GD32" s="100">
        <v>-6.2824033905325471</v>
      </c>
      <c r="GE32" s="100">
        <v>1.284665218934911</v>
      </c>
      <c r="GF32" s="100">
        <v>-2.6771320650887569</v>
      </c>
      <c r="GG32" s="100">
        <v>-3.3622083195266268</v>
      </c>
      <c r="GH32" s="100">
        <v>-3.9012641420118346</v>
      </c>
      <c r="GI32" s="100">
        <v>-4.7681379704142017</v>
      </c>
      <c r="GJ32" s="100">
        <v>-5.9081789467455623</v>
      </c>
      <c r="GK32" s="100">
        <v>-6.9117318461538488</v>
      </c>
      <c r="GL32" s="100">
        <v>0.64715030177514832</v>
      </c>
      <c r="GM32" s="100">
        <v>-3.0458906508875736</v>
      </c>
      <c r="GN32" s="100">
        <v>-3.6510357573964498</v>
      </c>
      <c r="GO32" s="100">
        <v>-4.4043672011834296</v>
      </c>
      <c r="GP32" s="100">
        <v>-4.9728935384615403</v>
      </c>
      <c r="GQ32" s="100">
        <v>-5.9547811715976282</v>
      </c>
      <c r="GR32" s="100">
        <v>-7.0265492189349077</v>
      </c>
      <c r="GS32" s="100">
        <v>0.75317319526627169</v>
      </c>
    </row>
    <row r="33" spans="1:201" s="16" customFormat="1">
      <c r="A33" s="97">
        <v>35</v>
      </c>
      <c r="B33" s="16">
        <v>10.377147749041589</v>
      </c>
      <c r="C33" s="16">
        <v>12.488319331174393</v>
      </c>
      <c r="D33" s="16">
        <v>12.203322079525075</v>
      </c>
      <c r="E33" s="16">
        <v>4.1859999999999955</v>
      </c>
      <c r="F33" s="16">
        <v>-3.4973782932330839</v>
      </c>
      <c r="G33" s="16">
        <v>-1.6043917293232783E-2</v>
      </c>
      <c r="H33" s="16">
        <v>62.721691413533826</v>
      </c>
      <c r="I33" s="16">
        <v>33.327423488721813</v>
      </c>
      <c r="J33" s="16">
        <v>58.255514751879709</v>
      </c>
      <c r="K33" s="16">
        <v>11.04068156390978</v>
      </c>
      <c r="L33" s="16">
        <v>10.197525413533835</v>
      </c>
      <c r="M33" s="16">
        <v>3.3483079849624064</v>
      </c>
      <c r="N33" s="16">
        <v>2.667183406015039</v>
      </c>
      <c r="O33" s="16">
        <v>659.03429729322386</v>
      </c>
      <c r="P33" s="16">
        <v>34.475611403686742</v>
      </c>
      <c r="Q33" s="16">
        <v>606.98294109110338</v>
      </c>
      <c r="R33" s="16">
        <v>604.22370977336311</v>
      </c>
      <c r="S33" s="16">
        <v>192.70402867797984</v>
      </c>
      <c r="T33" s="16">
        <v>668.6138186024549</v>
      </c>
      <c r="U33" s="16">
        <v>0.53584601126983955</v>
      </c>
      <c r="V33" s="16">
        <v>0.21155192739883955</v>
      </c>
      <c r="W33" s="16">
        <v>0.42523717657002397</v>
      </c>
      <c r="X33" s="16">
        <v>8.6992562365006059</v>
      </c>
      <c r="Y33" s="16">
        <v>0.9833640193982397</v>
      </c>
      <c r="Z33" s="16">
        <v>33.74564119553856</v>
      </c>
      <c r="AA33" s="16">
        <v>0.72997020814819569</v>
      </c>
      <c r="AB33" s="16">
        <v>2.5337403387611532</v>
      </c>
      <c r="AC33" s="16">
        <v>367.69720130037683</v>
      </c>
      <c r="AD33" s="16">
        <v>290.3865882107043</v>
      </c>
      <c r="AE33" s="16">
        <v>0.24418618792738625</v>
      </c>
      <c r="AF33" s="16">
        <v>1.8263067982775689</v>
      </c>
      <c r="AG33" s="16">
        <v>577.58846869357626</v>
      </c>
      <c r="AH33" s="16">
        <v>8.2951944972535383</v>
      </c>
      <c r="AI33" s="16">
        <v>-1.8652669476255932</v>
      </c>
      <c r="AJ33" s="16">
        <v>34.475611403686742</v>
      </c>
      <c r="AK33" s="16">
        <v>31.462156541096192</v>
      </c>
      <c r="AL33" s="16">
        <v>-2.957118595589534</v>
      </c>
      <c r="AM33" s="16">
        <v>-8.311238414546775</v>
      </c>
      <c r="AN33" s="16">
        <v>-3.0988283761970221</v>
      </c>
      <c r="AO33" s="16">
        <v>16.05070007118838</v>
      </c>
      <c r="AP33" s="16">
        <v>4.8138601213136933</v>
      </c>
      <c r="AQ33" s="16">
        <v>-4.1767218721804493</v>
      </c>
      <c r="AR33" s="16">
        <v>-0.777234939849624</v>
      </c>
      <c r="AS33" s="16">
        <v>64.00103336842102</v>
      </c>
      <c r="AT33" s="16">
        <v>34.40940627819549</v>
      </c>
      <c r="AU33" s="16">
        <v>62.034957390977425</v>
      </c>
      <c r="AV33" s="16">
        <v>11.348432691729322</v>
      </c>
      <c r="AW33" s="16">
        <v>10.800155578947367</v>
      </c>
      <c r="AX33" s="16">
        <v>3.2488958721804524</v>
      </c>
      <c r="AY33" s="16">
        <v>2.5804087969924829</v>
      </c>
      <c r="AZ33" s="16">
        <v>666.17778067489121</v>
      </c>
      <c r="BA33" s="16">
        <v>35.536771731743272</v>
      </c>
      <c r="BB33" s="16">
        <v>607.93646913714736</v>
      </c>
      <c r="BC33" s="16">
        <v>562.2619138391226</v>
      </c>
      <c r="BD33" s="16">
        <v>190.86784206923889</v>
      </c>
      <c r="BE33" s="16">
        <v>670.41234685707241</v>
      </c>
      <c r="BF33" s="16">
        <v>0.52471780958480607</v>
      </c>
      <c r="BG33" s="16">
        <v>0.19008543707654682</v>
      </c>
      <c r="BH33" s="16">
        <v>0.39494712045077213</v>
      </c>
      <c r="BI33" s="16">
        <v>8.4133035543333801</v>
      </c>
      <c r="BJ33" s="16">
        <v>0.98349436478147867</v>
      </c>
      <c r="BK33" s="16">
        <v>34.089025744784706</v>
      </c>
      <c r="BL33" s="16">
        <v>1.4477459869585667</v>
      </c>
      <c r="BM33" s="16">
        <v>2.7606027611756727</v>
      </c>
      <c r="BN33" s="16">
        <v>337.5167068418088</v>
      </c>
      <c r="BO33" s="16">
        <v>293.35264197894327</v>
      </c>
      <c r="BP33" s="16">
        <v>0.14039926153087287</v>
      </c>
      <c r="BQ33" s="16">
        <v>2.0094156504040326</v>
      </c>
      <c r="BR33" s="16">
        <v>576.67589036435015</v>
      </c>
      <c r="BS33" s="16">
        <v>8.2755513065146431</v>
      </c>
      <c r="BT33" s="16">
        <v>-0.77746844096750978</v>
      </c>
      <c r="BU33" s="16">
        <v>35.536771731743272</v>
      </c>
      <c r="BV33" s="16">
        <v>33.631937837227973</v>
      </c>
      <c r="BW33" s="16">
        <v>-3.7056701655589945</v>
      </c>
      <c r="BX33" s="16">
        <v>-9.052786246364267</v>
      </c>
      <c r="BY33" s="16">
        <v>-1.3385156138998415</v>
      </c>
      <c r="BZ33" s="16">
        <v>16.792247903005872</v>
      </c>
      <c r="CA33" s="16">
        <v>4.8760643741838177</v>
      </c>
      <c r="CB33" s="16">
        <v>562.2619138391226</v>
      </c>
      <c r="CC33" s="16">
        <v>-0.41886784962406015</v>
      </c>
      <c r="CD33" s="16">
        <v>63.23850250375942</v>
      </c>
      <c r="CE33" s="16">
        <v>33.815839000000011</v>
      </c>
      <c r="CF33" s="16">
        <v>63.105938736842127</v>
      </c>
      <c r="CG33" s="16">
        <v>11.161043804511282</v>
      </c>
      <c r="CH33" s="16">
        <v>10.650089233082706</v>
      </c>
      <c r="CI33" s="16">
        <v>3.1524969849624043</v>
      </c>
      <c r="CJ33" s="16">
        <v>2.5727807669172931</v>
      </c>
      <c r="CK33" s="16">
        <v>669.06590216010193</v>
      </c>
      <c r="CL33" s="16">
        <v>34.89301953111238</v>
      </c>
      <c r="CM33" s="16">
        <v>607.3591973339295</v>
      </c>
      <c r="CN33" s="16">
        <v>562.1942078264758</v>
      </c>
      <c r="CO33" s="16">
        <v>0.51964261392102895</v>
      </c>
      <c r="CP33" s="16">
        <v>669.3503888982483</v>
      </c>
      <c r="CQ33" s="16">
        <v>0.51964261392102895</v>
      </c>
      <c r="CR33" s="16">
        <v>0.19202473678701656</v>
      </c>
      <c r="CS33" s="16">
        <v>0.42120670269628585</v>
      </c>
      <c r="CT33" s="16">
        <v>8.3882802225089641</v>
      </c>
      <c r="CU33" s="16">
        <v>0.98144261149326972</v>
      </c>
      <c r="CV33" s="16">
        <v>33.939905390257053</v>
      </c>
      <c r="CW33" s="16">
        <v>0.95311414085532864</v>
      </c>
      <c r="CX33" s="16">
        <v>2.7062718206864416</v>
      </c>
      <c r="CY33" s="16">
        <v>346.237343984456</v>
      </c>
      <c r="CZ33" s="16">
        <v>291.55167802544821</v>
      </c>
      <c r="DA33" s="16">
        <v>0.17316715972826835</v>
      </c>
      <c r="DB33" s="16">
        <v>1.9381720810281791</v>
      </c>
      <c r="DC33" s="16">
        <v>577.33863357063035</v>
      </c>
      <c r="DD33" s="16">
        <v>8.6952643997643193</v>
      </c>
      <c r="DE33" s="16">
        <v>-0.71581137710192733</v>
      </c>
      <c r="DF33" s="16">
        <v>34.89301953111238</v>
      </c>
      <c r="DG33" s="16">
        <v>33.100027622898089</v>
      </c>
      <c r="DH33" s="16">
        <v>-4.4307139615740994</v>
      </c>
      <c r="DI33" s="16">
        <v>-9.1141322493883798</v>
      </c>
      <c r="DJ33" s="16">
        <v>-1.7717780161996715</v>
      </c>
      <c r="DK33" s="16">
        <v>16.853593906029992</v>
      </c>
      <c r="DL33" s="16">
        <v>4.4919898132981562</v>
      </c>
      <c r="DM33" s="16">
        <v>29.996802593984963</v>
      </c>
      <c r="DN33" s="16">
        <v>34.56098491729324</v>
      </c>
      <c r="DO33" s="16">
        <v>34.970453451127817</v>
      </c>
      <c r="DP33" s="16">
        <v>34.871805639097737</v>
      </c>
      <c r="DQ33" s="16">
        <v>397.79911219653445</v>
      </c>
      <c r="DR33" s="16">
        <v>-1.0144665112781954</v>
      </c>
      <c r="DS33" s="16">
        <v>-8.0024977443608911E-2</v>
      </c>
      <c r="DT33" s="16">
        <v>1.2219101052631567</v>
      </c>
      <c r="DU33" s="16">
        <v>5.9091143533834574</v>
      </c>
      <c r="DV33" s="16">
        <v>7.6019536541353387</v>
      </c>
      <c r="DW33" s="16">
        <v>9.7073169624060167</v>
      </c>
      <c r="DX33" s="16">
        <v>24.220275221285387</v>
      </c>
      <c r="DY33" s="16">
        <v>0.59083864455263102</v>
      </c>
      <c r="DZ33" s="16">
        <v>987.24092767491311</v>
      </c>
      <c r="EA33" s="16">
        <v>0.97833490977443582</v>
      </c>
      <c r="EB33" s="16">
        <v>4.5829908345864645</v>
      </c>
      <c r="EC33" s="16">
        <v>1.3422439097744359</v>
      </c>
      <c r="ED33" s="16">
        <v>3.489282293233082</v>
      </c>
      <c r="EE33" s="16">
        <v>4.0819038646616566</v>
      </c>
      <c r="EF33" s="16">
        <v>5.6236297142857143</v>
      </c>
      <c r="EG33" s="16">
        <v>1.9264813007518797</v>
      </c>
      <c r="EH33" s="16">
        <v>7.0917707142857145</v>
      </c>
      <c r="EI33" s="16">
        <v>2.9923973984962395</v>
      </c>
      <c r="EJ33" s="16">
        <v>4.6552605563909779</v>
      </c>
      <c r="EK33" s="16">
        <v>5.7693740676691752</v>
      </c>
      <c r="EL33" s="16">
        <v>8.7447270751879689</v>
      </c>
      <c r="EM33" s="16">
        <v>1.7505749172932332</v>
      </c>
      <c r="EN33" s="16">
        <v>8.4971836165413528</v>
      </c>
      <c r="EO33" s="16">
        <v>3.2761051203007518</v>
      </c>
      <c r="EP33" s="16">
        <v>6.5180018045112806</v>
      </c>
      <c r="EQ33" s="16">
        <v>6.1580392781954876</v>
      </c>
      <c r="ER33" s="16">
        <v>10.552392578947375</v>
      </c>
      <c r="ES33" s="16">
        <v>3.0307672180451108</v>
      </c>
      <c r="ET33" s="16">
        <v>8.6861918345864648</v>
      </c>
      <c r="EU33" s="16">
        <v>5.1037598195488734</v>
      </c>
      <c r="EV33" s="16">
        <v>6.6811590075187963</v>
      </c>
      <c r="EW33" s="16">
        <v>6.9551136766917292</v>
      </c>
      <c r="EX33" s="16">
        <v>10.25917580451128</v>
      </c>
      <c r="EY33" s="16">
        <v>5.3644525548245632</v>
      </c>
      <c r="EZ33" s="16">
        <v>5.363694766917293</v>
      </c>
      <c r="FA33" s="16">
        <v>0.97833490977443582</v>
      </c>
      <c r="FB33" s="16">
        <v>10.552392578947375</v>
      </c>
      <c r="FC33" s="16">
        <v>6.9235808646616555</v>
      </c>
      <c r="FD33" s="16">
        <v>7.6819786315789491</v>
      </c>
      <c r="FE33" s="16">
        <v>8.4854068571428574</v>
      </c>
      <c r="FF33" s="16">
        <v>4.247287218045101E-2</v>
      </c>
      <c r="FG33" s="16">
        <v>7.7394616566416055</v>
      </c>
      <c r="FH33" s="16">
        <v>7.6969887844611504</v>
      </c>
      <c r="FI33" s="16">
        <v>5.7738945297097848</v>
      </c>
      <c r="FJ33" s="16">
        <v>80.28743609022554</v>
      </c>
      <c r="FK33" s="16">
        <v>75.018000000000043</v>
      </c>
      <c r="FL33" s="16">
        <v>64.895624060150368</v>
      </c>
      <c r="FM33" s="16">
        <v>877.7726315789472</v>
      </c>
      <c r="FN33" s="16">
        <v>808.98812030075192</v>
      </c>
      <c r="FO33" s="16">
        <v>756.11593984962428</v>
      </c>
      <c r="FP33" s="16">
        <v>2442.8721804511283</v>
      </c>
      <c r="FQ33" s="16">
        <v>2620.6593039097711</v>
      </c>
      <c r="FS33" s="16">
        <v>2523.1596165413521</v>
      </c>
      <c r="FT33" s="16">
        <v>-3.7200563954337365E-2</v>
      </c>
      <c r="FU33" s="16">
        <v>-3.6978342409075418</v>
      </c>
      <c r="FV33" s="16">
        <v>-8.8138325851297186</v>
      </c>
      <c r="FW33" s="16">
        <v>-0.40404890225563878</v>
      </c>
      <c r="FX33" s="16">
        <v>2.363299103088258</v>
      </c>
      <c r="FY33" s="16">
        <v>-3.4973782932330839</v>
      </c>
      <c r="FZ33" s="16">
        <v>-4.0205632180451119</v>
      </c>
      <c r="GA33" s="16">
        <v>-4.7116780902255639</v>
      </c>
      <c r="GB33" s="16">
        <v>-5.5319466541353401</v>
      </c>
      <c r="GC33" s="16">
        <v>-6.3911072105263163</v>
      </c>
      <c r="GD33" s="16">
        <v>-7.6376584887218044</v>
      </c>
      <c r="GE33" s="16">
        <v>-1.6043917293232783E-2</v>
      </c>
      <c r="GF33" s="16">
        <v>-4.1767218721804493</v>
      </c>
      <c r="GG33" s="16">
        <v>-4.7932272180451125</v>
      </c>
      <c r="GH33" s="16">
        <v>-5.3072043984962427</v>
      </c>
      <c r="GI33" s="16">
        <v>-6.168674082706767</v>
      </c>
      <c r="GJ33" s="16">
        <v>-7.2894753609022578</v>
      </c>
      <c r="GK33" s="16">
        <v>-8.2839618571428559</v>
      </c>
      <c r="GL33" s="16">
        <v>-0.777234939849624</v>
      </c>
      <c r="GM33" s="16">
        <v>-4.6221424360902246</v>
      </c>
      <c r="GN33" s="16">
        <v>-5.1505058872180465</v>
      </c>
      <c r="GO33" s="16">
        <v>-5.8779213157894734</v>
      </c>
      <c r="GP33" s="16">
        <v>-6.4156191278195491</v>
      </c>
      <c r="GQ33" s="16">
        <v>-7.3712021729323345</v>
      </c>
      <c r="GR33" s="16">
        <v>-8.4055662030075151</v>
      </c>
      <c r="GS33" s="16">
        <v>-0.41886784962406015</v>
      </c>
    </row>
  </sheetData>
  <mergeCells count="10">
    <mergeCell ref="D12:D15"/>
    <mergeCell ref="D6:D11"/>
    <mergeCell ref="AA1:AC1"/>
    <mergeCell ref="F1:L1"/>
    <mergeCell ref="A1:D1"/>
    <mergeCell ref="AL2:AN2"/>
    <mergeCell ref="D4:D5"/>
    <mergeCell ref="AF2:AH2"/>
    <mergeCell ref="AI2:AK2"/>
    <mergeCell ref="F2:I2"/>
  </mergeCells>
  <conditionalFormatting sqref="V4:W13">
    <cfRule type="cellIs" dxfId="4" priority="3" operator="lessThan">
      <formula>0</formula>
    </cfRule>
  </conditionalFormatting>
  <conditionalFormatting sqref="V14:W15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8"/>
  <sheetViews>
    <sheetView workbookViewId="0">
      <selection activeCell="B12" sqref="B12"/>
    </sheetView>
  </sheetViews>
  <sheetFormatPr defaultRowHeight="14.4"/>
  <cols>
    <col min="1" max="1" width="11.88671875" bestFit="1" customWidth="1"/>
    <col min="5" max="5" width="23.33203125" customWidth="1"/>
  </cols>
  <sheetData>
    <row r="1" spans="1:11">
      <c r="A1" t="s">
        <v>45</v>
      </c>
      <c r="B1">
        <v>0.98309999999999997</v>
      </c>
      <c r="C1" t="s">
        <v>46</v>
      </c>
      <c r="E1" t="s">
        <v>47</v>
      </c>
      <c r="F1">
        <v>0.85</v>
      </c>
    </row>
    <row r="2" spans="1:11" ht="15.6">
      <c r="A2" s="18" t="s">
        <v>48</v>
      </c>
      <c r="C2" s="18" t="s">
        <v>49</v>
      </c>
      <c r="E2" t="s">
        <v>50</v>
      </c>
      <c r="F2" s="19">
        <v>5</v>
      </c>
      <c r="G2" t="s">
        <v>51</v>
      </c>
    </row>
    <row r="4" spans="1:11">
      <c r="A4" s="120" t="s">
        <v>52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</row>
    <row r="5" spans="1:11">
      <c r="B5" t="s">
        <v>53</v>
      </c>
      <c r="C5" t="s">
        <v>38</v>
      </c>
      <c r="D5" t="s">
        <v>39</v>
      </c>
      <c r="E5" t="s">
        <v>40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>
      <c r="A6" t="s">
        <v>60</v>
      </c>
      <c r="B6" s="20">
        <v>4.6469063740398502</v>
      </c>
      <c r="C6" s="20">
        <v>0.16580679166364701</v>
      </c>
      <c r="D6" s="20">
        <v>-2.9030983349169499E-2</v>
      </c>
      <c r="E6" s="20">
        <v>2.0859729359939401E-3</v>
      </c>
      <c r="F6" s="20">
        <v>-8.3934549397265599E-4</v>
      </c>
      <c r="G6" s="20">
        <v>-2.07690824575803E-4</v>
      </c>
      <c r="H6" s="20">
        <v>8.7755863122988195E-6</v>
      </c>
      <c r="I6" s="20">
        <v>-1.1029426209773301E-5</v>
      </c>
      <c r="J6" s="20">
        <v>-4.9037791326663698E-6</v>
      </c>
      <c r="K6" s="20">
        <v>9.9850461869696907E-7</v>
      </c>
    </row>
    <row r="8" spans="1:11">
      <c r="A8" t="s">
        <v>61</v>
      </c>
      <c r="B8" s="20">
        <v>0.314042282599585</v>
      </c>
      <c r="C8" s="20">
        <v>-7.2950205240369303E-3</v>
      </c>
      <c r="D8" s="20">
        <v>1.2129688330037899E-2</v>
      </c>
      <c r="E8" s="20">
        <v>-1.3700753200123099E-4</v>
      </c>
      <c r="F8" s="20">
        <v>1.7331312700175999E-4</v>
      </c>
      <c r="G8" s="20">
        <v>-1.05954902709276E-15</v>
      </c>
      <c r="H8" s="20">
        <v>4.5749705319082901E-18</v>
      </c>
      <c r="I8" s="20">
        <v>5.89317000029781E-7</v>
      </c>
      <c r="J8" s="20">
        <v>-1.1596900001994101E-7</v>
      </c>
      <c r="K8" s="20">
        <v>1.3948840000092199E-6</v>
      </c>
    </row>
    <row r="10" spans="1:11">
      <c r="A10" t="s">
        <v>62</v>
      </c>
      <c r="B10" s="20">
        <v>1.9068201742602999</v>
      </c>
      <c r="C10" s="20">
        <v>1.56357485970456E-3</v>
      </c>
      <c r="D10" s="20">
        <v>4.6268024585269701E-4</v>
      </c>
      <c r="E10" s="20">
        <v>-1.18462928337558E-6</v>
      </c>
      <c r="F10" s="20">
        <v>-8.0619861424568797E-5</v>
      </c>
      <c r="G10" s="20">
        <v>9.1587626998964605E-5</v>
      </c>
      <c r="H10" s="20">
        <v>4.04487683900944E-7</v>
      </c>
      <c r="I10" s="20">
        <v>2.6203355446515101E-6</v>
      </c>
      <c r="J10" s="20">
        <v>4.6586899628912504E-6</v>
      </c>
      <c r="K10" s="20">
        <v>9.1760516974975198E-7</v>
      </c>
    </row>
    <row r="12" spans="1:11">
      <c r="A12" t="s">
        <v>63</v>
      </c>
      <c r="B12" s="20">
        <v>12.1617251447607</v>
      </c>
      <c r="C12" s="20">
        <v>0.39532357830185999</v>
      </c>
      <c r="D12" s="20">
        <v>5.8751580377400404E-3</v>
      </c>
      <c r="E12" s="20">
        <v>4.1954441631929396E-3</v>
      </c>
      <c r="F12" s="20">
        <v>6.0095909859343201E-4</v>
      </c>
      <c r="G12" s="20">
        <v>-5.1330017329901095E-4</v>
      </c>
      <c r="H12" s="20">
        <v>1.5542152917093699E-5</v>
      </c>
      <c r="I12" s="20">
        <v>4.6704979460196101E-6</v>
      </c>
      <c r="J12" s="20">
        <v>-9.7087551874362206E-6</v>
      </c>
      <c r="K12" s="20">
        <v>1.69652358093483E-6</v>
      </c>
    </row>
    <row r="14" spans="1:11">
      <c r="B14" t="s">
        <v>64</v>
      </c>
    </row>
    <row r="16" spans="1:11">
      <c r="B16" t="s">
        <v>65</v>
      </c>
    </row>
    <row r="17" spans="2:2">
      <c r="B17" t="s">
        <v>66</v>
      </c>
    </row>
    <row r="18" spans="2:2">
      <c r="B18" t="s">
        <v>67</v>
      </c>
    </row>
  </sheetData>
  <mergeCells count="1">
    <mergeCell ref="A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26"/>
  <sheetViews>
    <sheetView zoomScaleNormal="100" workbookViewId="0">
      <pane xSplit="4" ySplit="1" topLeftCell="FO7" activePane="bottomRight" state="frozen"/>
      <selection pane="topRight" activeCell="D1" sqref="D1"/>
      <selection pane="bottomLeft" activeCell="A4" sqref="A4"/>
      <selection pane="bottomRight" activeCell="B20" sqref="B20:GX20"/>
    </sheetView>
  </sheetViews>
  <sheetFormatPr defaultRowHeight="14.4"/>
  <cols>
    <col min="1" max="2" width="8.88671875" style="1" customWidth="1"/>
    <col min="3" max="3" width="10.109375" style="1" customWidth="1"/>
    <col min="4" max="4" width="8.88671875" style="1" customWidth="1"/>
    <col min="5" max="5" width="14.33203125" style="1" customWidth="1"/>
    <col min="6" max="9" width="11.33203125" style="1" customWidth="1"/>
    <col min="10" max="10" width="10.88671875" style="1" customWidth="1"/>
    <col min="11" max="11" width="11" style="1" customWidth="1"/>
    <col min="12" max="12" width="24.109375" style="1" customWidth="1"/>
    <col min="13" max="13" width="15.33203125" style="1" customWidth="1"/>
    <col min="14" max="14" width="10.88671875" style="1" customWidth="1"/>
    <col min="15" max="15" width="10.109375" style="1" customWidth="1"/>
    <col min="16" max="16" width="12.33203125" style="1" customWidth="1"/>
    <col min="17" max="17" width="9.33203125" style="1" customWidth="1"/>
    <col min="18" max="18" width="9.5546875" style="1" customWidth="1"/>
    <col min="19" max="21" width="7.6640625" style="1" customWidth="1"/>
    <col min="22" max="22" width="10.33203125" style="1" customWidth="1"/>
    <col min="23" max="23" width="10.5546875" style="1" customWidth="1"/>
    <col min="24" max="24" width="11.88671875" style="1" customWidth="1"/>
    <col min="25" max="25" width="11.6640625" style="1" customWidth="1"/>
    <col min="26" max="26" width="10.5546875" style="1" customWidth="1"/>
    <col min="27" max="27" width="7.88671875" style="1" customWidth="1"/>
    <col min="28" max="28" width="7.5546875" style="1" customWidth="1"/>
    <col min="29" max="29" width="12.44140625" style="1" customWidth="1"/>
    <col min="30" max="34" width="14" style="1" customWidth="1"/>
    <col min="35" max="35" width="10.6640625" style="1" customWidth="1"/>
    <col min="36" max="37" width="10.44140625" style="1" customWidth="1"/>
    <col min="38" max="38" width="12.109375" style="1" customWidth="1"/>
    <col min="39" max="39" width="11.88671875" style="1" customWidth="1"/>
    <col min="40" max="40" width="12.109375" style="1" customWidth="1"/>
    <col min="41" max="41" width="9.88671875" style="1" customWidth="1"/>
    <col min="42" max="42" width="11.109375" style="1" customWidth="1"/>
    <col min="43" max="48" width="10.88671875" style="1" customWidth="1"/>
    <col min="49" max="49" width="15.5546875" customWidth="1"/>
    <col min="50" max="50" width="20.44140625" bestFit="1" customWidth="1"/>
    <col min="51" max="51" width="20.44140625" customWidth="1"/>
    <col min="52" max="52" width="9.5546875" customWidth="1"/>
    <col min="53" max="53" width="9.44140625" customWidth="1"/>
    <col min="54" max="57" width="9.5546875" customWidth="1"/>
    <col min="58" max="65" width="9.44140625" customWidth="1"/>
    <col min="66" max="67" width="9.5546875" customWidth="1"/>
    <col min="68" max="69" width="9.44140625" customWidth="1"/>
    <col min="70" max="70" width="9.5546875" customWidth="1"/>
    <col min="71" max="79" width="9.44140625" customWidth="1"/>
    <col min="80" max="80" width="9.5546875" customWidth="1"/>
    <col min="81" max="88" width="9.44140625" customWidth="1"/>
    <col min="89" max="89" width="9.5546875" customWidth="1"/>
    <col min="90" max="90" width="9.44140625" customWidth="1"/>
    <col min="91" max="92" width="9.5546875" customWidth="1"/>
    <col min="93" max="93" width="9.44140625" customWidth="1"/>
    <col min="94" max="94" width="9.5546875" customWidth="1"/>
    <col min="95" max="102" width="9.44140625" customWidth="1"/>
    <col min="103" max="104" width="9.5546875" customWidth="1"/>
    <col min="105" max="106" width="9.44140625" customWidth="1"/>
    <col min="107" max="107" width="9.5546875" customWidth="1"/>
    <col min="108" max="120" width="9.44140625" customWidth="1"/>
    <col min="121" max="121" width="9.5546875" customWidth="1"/>
    <col min="122" max="129" width="9.44140625" customWidth="1"/>
    <col min="130" max="130" width="9.5546875" customWidth="1"/>
    <col min="131" max="168" width="9.44140625" customWidth="1"/>
    <col min="169" max="171" width="9.5546875" customWidth="1"/>
    <col min="172" max="173" width="10.5546875" customWidth="1"/>
    <col min="174" max="174" width="9.33203125" customWidth="1"/>
    <col min="175" max="175" width="10.5546875" customWidth="1"/>
    <col min="176" max="176" width="10.33203125" customWidth="1"/>
    <col min="177" max="206" width="9.44140625" customWidth="1"/>
  </cols>
  <sheetData>
    <row r="1" spans="1:206" ht="88.8">
      <c r="A1" s="14" t="s">
        <v>0</v>
      </c>
      <c r="B1" s="70" t="s">
        <v>85</v>
      </c>
      <c r="C1" s="70" t="s">
        <v>86</v>
      </c>
      <c r="D1" s="70" t="s">
        <v>87</v>
      </c>
      <c r="E1" s="70" t="s">
        <v>88</v>
      </c>
      <c r="F1" s="71" t="s">
        <v>89</v>
      </c>
      <c r="G1" s="71" t="s">
        <v>90</v>
      </c>
      <c r="H1" s="72" t="s">
        <v>91</v>
      </c>
      <c r="I1" s="71" t="s">
        <v>92</v>
      </c>
      <c r="J1" s="71" t="s">
        <v>93</v>
      </c>
      <c r="K1" s="72" t="s">
        <v>94</v>
      </c>
      <c r="L1" s="71" t="s">
        <v>95</v>
      </c>
      <c r="M1" s="71" t="s">
        <v>96</v>
      </c>
      <c r="N1" s="71" t="s">
        <v>97</v>
      </c>
      <c r="O1" s="73" t="s">
        <v>98</v>
      </c>
      <c r="P1" s="73" t="s">
        <v>99</v>
      </c>
      <c r="Q1" s="73" t="s">
        <v>100</v>
      </c>
      <c r="R1" s="73" t="s">
        <v>101</v>
      </c>
      <c r="S1" s="73" t="s">
        <v>102</v>
      </c>
      <c r="T1" s="73" t="s">
        <v>103</v>
      </c>
      <c r="U1" s="74" t="s">
        <v>104</v>
      </c>
      <c r="V1" s="74" t="s">
        <v>105</v>
      </c>
      <c r="W1" s="70" t="s">
        <v>106</v>
      </c>
      <c r="X1" s="75" t="s">
        <v>107</v>
      </c>
      <c r="Y1" s="75" t="s">
        <v>108</v>
      </c>
      <c r="Z1" s="76" t="s">
        <v>109</v>
      </c>
      <c r="AA1" s="70" t="s">
        <v>110</v>
      </c>
      <c r="AB1" s="77" t="s">
        <v>111</v>
      </c>
      <c r="AC1" s="70" t="s">
        <v>112</v>
      </c>
      <c r="AD1" s="70" t="s">
        <v>113</v>
      </c>
      <c r="AE1" s="70" t="s">
        <v>114</v>
      </c>
      <c r="AF1" s="70" t="s">
        <v>115</v>
      </c>
      <c r="AG1" s="78" t="s">
        <v>116</v>
      </c>
      <c r="AH1" s="79" t="s">
        <v>117</v>
      </c>
      <c r="AI1" s="80" t="s">
        <v>118</v>
      </c>
      <c r="AJ1" s="81" t="s">
        <v>119</v>
      </c>
      <c r="AK1" s="81" t="s">
        <v>120</v>
      </c>
      <c r="AL1" s="81" t="s">
        <v>121</v>
      </c>
      <c r="AM1" s="81" t="s">
        <v>122</v>
      </c>
      <c r="AN1" s="82" t="s">
        <v>123</v>
      </c>
      <c r="AO1" s="82" t="s">
        <v>124</v>
      </c>
      <c r="AP1" s="82" t="s">
        <v>125</v>
      </c>
      <c r="AQ1" s="71" t="s">
        <v>126</v>
      </c>
      <c r="AR1" s="71" t="s">
        <v>127</v>
      </c>
      <c r="AS1" s="71" t="s">
        <v>128</v>
      </c>
      <c r="AT1" s="71" t="s">
        <v>129</v>
      </c>
      <c r="AU1" s="71" t="s">
        <v>130</v>
      </c>
      <c r="AV1" s="71" t="s">
        <v>131</v>
      </c>
      <c r="AW1" s="71" t="s">
        <v>132</v>
      </c>
      <c r="AX1" s="71" t="s">
        <v>133</v>
      </c>
      <c r="AY1" s="71" t="s">
        <v>134</v>
      </c>
      <c r="AZ1" s="73" t="s">
        <v>135</v>
      </c>
      <c r="BA1" s="73" t="s">
        <v>136</v>
      </c>
      <c r="BB1" s="73" t="s">
        <v>137</v>
      </c>
      <c r="BC1" s="73" t="s">
        <v>138</v>
      </c>
      <c r="BD1" s="73" t="s">
        <v>139</v>
      </c>
      <c r="BE1" s="73" t="s">
        <v>140</v>
      </c>
      <c r="BF1" s="74" t="s">
        <v>141</v>
      </c>
      <c r="BG1" s="74" t="s">
        <v>142</v>
      </c>
      <c r="BH1" s="70" t="s">
        <v>143</v>
      </c>
      <c r="BI1" s="75" t="s">
        <v>144</v>
      </c>
      <c r="BJ1" s="75" t="s">
        <v>108</v>
      </c>
      <c r="BK1" s="76" t="s">
        <v>145</v>
      </c>
      <c r="BL1" s="70" t="s">
        <v>146</v>
      </c>
      <c r="BM1" s="74" t="s">
        <v>147</v>
      </c>
      <c r="BN1" s="70" t="s">
        <v>148</v>
      </c>
      <c r="BO1" s="70" t="s">
        <v>149</v>
      </c>
      <c r="BP1" s="70" t="s">
        <v>150</v>
      </c>
      <c r="BQ1" s="70" t="s">
        <v>151</v>
      </c>
      <c r="BR1" s="78" t="s">
        <v>152</v>
      </c>
      <c r="BS1" s="83" t="s">
        <v>153</v>
      </c>
      <c r="BT1" s="84" t="s">
        <v>154</v>
      </c>
      <c r="BU1" s="78" t="s">
        <v>155</v>
      </c>
      <c r="BV1" s="78" t="s">
        <v>156</v>
      </c>
      <c r="BW1" s="78" t="s">
        <v>157</v>
      </c>
      <c r="BX1" s="78" t="s">
        <v>158</v>
      </c>
      <c r="BY1" s="70" t="s">
        <v>159</v>
      </c>
      <c r="BZ1" s="70" t="s">
        <v>160</v>
      </c>
      <c r="CA1" s="70" t="s">
        <v>161</v>
      </c>
      <c r="CB1" s="85" t="s">
        <v>162</v>
      </c>
      <c r="CC1" s="85" t="s">
        <v>163</v>
      </c>
      <c r="CD1" s="85" t="s">
        <v>164</v>
      </c>
      <c r="CE1" s="85" t="s">
        <v>165</v>
      </c>
      <c r="CF1" s="85" t="s">
        <v>166</v>
      </c>
      <c r="CG1" s="85" t="s">
        <v>167</v>
      </c>
      <c r="CH1" s="85" t="s">
        <v>168</v>
      </c>
      <c r="CI1" s="85" t="s">
        <v>169</v>
      </c>
      <c r="CJ1" s="85" t="s">
        <v>170</v>
      </c>
      <c r="CK1" s="73" t="s">
        <v>171</v>
      </c>
      <c r="CL1" s="73" t="s">
        <v>172</v>
      </c>
      <c r="CM1" s="73" t="s">
        <v>173</v>
      </c>
      <c r="CN1" s="73" t="s">
        <v>174</v>
      </c>
      <c r="CO1" s="73" t="s">
        <v>175</v>
      </c>
      <c r="CP1" s="73" t="s">
        <v>176</v>
      </c>
      <c r="CQ1" s="74" t="s">
        <v>177</v>
      </c>
      <c r="CR1" s="74" t="s">
        <v>178</v>
      </c>
      <c r="CS1" s="70" t="s">
        <v>179</v>
      </c>
      <c r="CT1" s="75" t="s">
        <v>180</v>
      </c>
      <c r="CU1" s="75" t="s">
        <v>108</v>
      </c>
      <c r="CV1" s="76" t="s">
        <v>181</v>
      </c>
      <c r="CW1" s="70" t="s">
        <v>182</v>
      </c>
      <c r="CX1" s="74" t="s">
        <v>183</v>
      </c>
      <c r="CY1" s="70" t="s">
        <v>184</v>
      </c>
      <c r="CZ1" s="70" t="s">
        <v>185</v>
      </c>
      <c r="DA1" s="70" t="s">
        <v>186</v>
      </c>
      <c r="DB1" s="70" t="s">
        <v>187</v>
      </c>
      <c r="DC1" s="78" t="s">
        <v>188</v>
      </c>
      <c r="DD1" s="86" t="s">
        <v>189</v>
      </c>
      <c r="DE1" s="87" t="s">
        <v>190</v>
      </c>
      <c r="DF1" s="73" t="s">
        <v>191</v>
      </c>
      <c r="DG1" s="73" t="s">
        <v>192</v>
      </c>
      <c r="DH1" s="73" t="s">
        <v>193</v>
      </c>
      <c r="DI1" s="73" t="s">
        <v>194</v>
      </c>
      <c r="DJ1" s="88" t="s">
        <v>195</v>
      </c>
      <c r="DK1" s="88" t="s">
        <v>196</v>
      </c>
      <c r="DL1" s="88" t="s">
        <v>197</v>
      </c>
      <c r="DM1" s="71" t="s">
        <v>198</v>
      </c>
      <c r="DN1" s="85" t="s">
        <v>199</v>
      </c>
      <c r="DO1" s="71" t="s">
        <v>200</v>
      </c>
      <c r="DP1" s="71" t="s">
        <v>201</v>
      </c>
      <c r="DQ1" s="71" t="s">
        <v>202</v>
      </c>
      <c r="DR1" s="71" t="s">
        <v>203</v>
      </c>
      <c r="DS1" s="71" t="s">
        <v>204</v>
      </c>
      <c r="DT1" s="71" t="s">
        <v>205</v>
      </c>
      <c r="DU1" s="71" t="s">
        <v>206</v>
      </c>
      <c r="DV1" s="71" t="s">
        <v>207</v>
      </c>
      <c r="DW1" s="71" t="s">
        <v>208</v>
      </c>
      <c r="DX1" s="85" t="s">
        <v>209</v>
      </c>
      <c r="DY1" s="85" t="s">
        <v>210</v>
      </c>
      <c r="DZ1" s="85" t="s">
        <v>211</v>
      </c>
      <c r="EA1" s="85" t="s">
        <v>212</v>
      </c>
      <c r="EB1" s="85" t="s">
        <v>213</v>
      </c>
      <c r="EC1" s="85" t="s">
        <v>214</v>
      </c>
      <c r="ED1" s="85" t="s">
        <v>215</v>
      </c>
      <c r="EE1" s="85" t="s">
        <v>216</v>
      </c>
      <c r="EF1" s="85" t="s">
        <v>217</v>
      </c>
      <c r="EG1" s="85" t="s">
        <v>218</v>
      </c>
      <c r="EH1" s="85" t="s">
        <v>219</v>
      </c>
      <c r="EI1" s="85" t="s">
        <v>220</v>
      </c>
      <c r="EJ1" s="85" t="s">
        <v>221</v>
      </c>
      <c r="EK1" s="85" t="s">
        <v>222</v>
      </c>
      <c r="EL1" s="85" t="s">
        <v>223</v>
      </c>
      <c r="EM1" s="85" t="s">
        <v>224</v>
      </c>
      <c r="EN1" s="85" t="s">
        <v>225</v>
      </c>
      <c r="EO1" s="85" t="s">
        <v>226</v>
      </c>
      <c r="EP1" s="85" t="s">
        <v>227</v>
      </c>
      <c r="EQ1" s="85" t="s">
        <v>228</v>
      </c>
      <c r="ER1" s="85" t="s">
        <v>229</v>
      </c>
      <c r="ES1" s="85" t="s">
        <v>230</v>
      </c>
      <c r="ET1" s="85" t="s">
        <v>231</v>
      </c>
      <c r="EU1" s="85" t="s">
        <v>232</v>
      </c>
      <c r="EV1" s="85" t="s">
        <v>233</v>
      </c>
      <c r="EW1" s="85" t="s">
        <v>234</v>
      </c>
      <c r="EX1" s="85" t="s">
        <v>235</v>
      </c>
      <c r="EY1" s="85" t="s">
        <v>236</v>
      </c>
      <c r="EZ1" s="85" t="s">
        <v>237</v>
      </c>
      <c r="FA1" s="85" t="s">
        <v>238</v>
      </c>
      <c r="FB1" s="85" t="s">
        <v>239</v>
      </c>
      <c r="FC1" s="78" t="s">
        <v>240</v>
      </c>
      <c r="FD1" s="78" t="s">
        <v>241</v>
      </c>
      <c r="FE1" s="78" t="s">
        <v>242</v>
      </c>
      <c r="FF1" s="78" t="s">
        <v>243</v>
      </c>
      <c r="FG1" s="78" t="s">
        <v>244</v>
      </c>
      <c r="FH1" s="70" t="s">
        <v>245</v>
      </c>
      <c r="FI1" s="89" t="s">
        <v>246</v>
      </c>
      <c r="FJ1" s="71" t="s">
        <v>247</v>
      </c>
      <c r="FK1" s="71" t="s">
        <v>248</v>
      </c>
      <c r="FL1" s="71" t="s">
        <v>249</v>
      </c>
      <c r="FM1" s="71" t="s">
        <v>250</v>
      </c>
      <c r="FN1" s="71" t="s">
        <v>251</v>
      </c>
      <c r="FO1" s="71" t="s">
        <v>252</v>
      </c>
      <c r="FP1" s="90" t="s">
        <v>253</v>
      </c>
      <c r="FQ1" s="91" t="s">
        <v>254</v>
      </c>
      <c r="FR1" s="92" t="s">
        <v>255</v>
      </c>
      <c r="FS1" s="90" t="s">
        <v>256</v>
      </c>
      <c r="FT1" s="93" t="s">
        <v>257</v>
      </c>
      <c r="FU1" s="94" t="s">
        <v>258</v>
      </c>
      <c r="FV1" s="94" t="s">
        <v>259</v>
      </c>
      <c r="FW1" s="94" t="s">
        <v>260</v>
      </c>
      <c r="FX1" s="94" t="s">
        <v>281</v>
      </c>
      <c r="FY1" s="94" t="s">
        <v>282</v>
      </c>
      <c r="FZ1" s="94" t="s">
        <v>283</v>
      </c>
      <c r="GA1" s="94" t="s">
        <v>284</v>
      </c>
      <c r="GB1" s="94" t="s">
        <v>285</v>
      </c>
      <c r="GC1" s="94" t="s">
        <v>11</v>
      </c>
      <c r="GD1" s="95" t="s">
        <v>89</v>
      </c>
      <c r="GE1" s="96" t="s">
        <v>261</v>
      </c>
      <c r="GF1" s="96" t="s">
        <v>262</v>
      </c>
      <c r="GG1" s="96" t="s">
        <v>263</v>
      </c>
      <c r="GH1" s="96" t="s">
        <v>264</v>
      </c>
      <c r="GI1" s="96" t="s">
        <v>265</v>
      </c>
      <c r="GJ1" s="96" t="s">
        <v>90</v>
      </c>
      <c r="GK1" s="96" t="s">
        <v>126</v>
      </c>
      <c r="GL1" s="96" t="s">
        <v>266</v>
      </c>
      <c r="GM1" s="96" t="s">
        <v>267</v>
      </c>
      <c r="GN1" s="96" t="s">
        <v>268</v>
      </c>
      <c r="GO1" s="96" t="s">
        <v>269</v>
      </c>
      <c r="GP1" s="96" t="s">
        <v>270</v>
      </c>
      <c r="GQ1" s="96" t="s">
        <v>127</v>
      </c>
      <c r="GR1" s="96" t="s">
        <v>162</v>
      </c>
      <c r="GS1" s="96" t="s">
        <v>271</v>
      </c>
      <c r="GT1" s="96" t="s">
        <v>272</v>
      </c>
      <c r="GU1" s="96" t="s">
        <v>273</v>
      </c>
      <c r="GV1" s="96" t="s">
        <v>274</v>
      </c>
      <c r="GW1" s="96" t="s">
        <v>275</v>
      </c>
      <c r="GX1" s="96" t="s">
        <v>163</v>
      </c>
    </row>
    <row r="2" spans="1:206" s="100" customFormat="1">
      <c r="A2" s="99">
        <v>5</v>
      </c>
      <c r="B2" s="100">
        <v>16.182545705549277</v>
      </c>
      <c r="C2" s="100">
        <v>17.328614905904999</v>
      </c>
      <c r="D2" s="100">
        <v>16.477236426571309</v>
      </c>
      <c r="E2" s="100">
        <v>3.3999999999999884</v>
      </c>
      <c r="F2" s="100">
        <v>-4.9772699723756917</v>
      </c>
      <c r="G2" s="100">
        <v>6.0799518950276221</v>
      </c>
      <c r="H2" s="100">
        <v>72.158553519337033</v>
      </c>
      <c r="I2" s="100">
        <v>34.792192762430915</v>
      </c>
      <c r="J2" s="100">
        <v>69.401976447513817</v>
      </c>
      <c r="K2" s="100">
        <v>11.210624756906077</v>
      </c>
      <c r="L2" s="100">
        <v>10.793921883977896</v>
      </c>
      <c r="M2" s="100">
        <v>3.1293477624309403</v>
      </c>
      <c r="N2" s="100">
        <v>2.5693206408839777</v>
      </c>
      <c r="O2" s="100">
        <v>682.42455240776553</v>
      </c>
      <c r="P2" s="100">
        <v>35.063745892559972</v>
      </c>
      <c r="Q2" s="100">
        <v>607.5124917751599</v>
      </c>
      <c r="R2" s="100">
        <v>606.19809777573914</v>
      </c>
      <c r="S2" s="100">
        <v>188.68718977139068</v>
      </c>
      <c r="T2" s="100">
        <v>688.33667186263335</v>
      </c>
      <c r="U2" s="100">
        <v>0.65827707435281235</v>
      </c>
      <c r="V2" s="100">
        <v>0.23624426718445382</v>
      </c>
      <c r="W2" s="100">
        <v>0.36312684190585842</v>
      </c>
      <c r="X2" s="100">
        <v>8.1480420657058161</v>
      </c>
      <c r="Y2" s="100">
        <v>0.95086496969608114</v>
      </c>
      <c r="Z2" s="100">
        <v>32.970296518031958</v>
      </c>
      <c r="AA2" s="100">
        <v>2.0934493745279901</v>
      </c>
      <c r="AB2" s="100">
        <v>2.7874917841464972</v>
      </c>
      <c r="AC2" s="100">
        <v>340.30359418903168</v>
      </c>
      <c r="AD2" s="100">
        <v>292.02903347607054</v>
      </c>
      <c r="AE2" s="100">
        <v>0.15301401676101967</v>
      </c>
      <c r="AF2" s="100">
        <v>2.0242021888100759</v>
      </c>
      <c r="AG2" s="100">
        <v>588.69948016460239</v>
      </c>
      <c r="AH2" s="100">
        <v>15.209968653323509</v>
      </c>
      <c r="AI2" s="100">
        <v>-1.1820266685811247</v>
      </c>
      <c r="AJ2" s="100">
        <v>35.063745892559972</v>
      </c>
      <c r="AK2" s="100">
        <v>33.610166093849799</v>
      </c>
      <c r="AL2" s="100">
        <v>-4.5931330988741008</v>
      </c>
      <c r="AM2" s="100">
        <v>-9.1300167582958931</v>
      </c>
      <c r="AN2" s="100">
        <v>-0.42875080670267118</v>
      </c>
      <c r="AO2" s="100">
        <v>19.583706168977287</v>
      </c>
      <c r="AP2" s="100">
        <v>4.1527467859201979</v>
      </c>
      <c r="AQ2" s="100">
        <v>-3.4159004806629851</v>
      </c>
      <c r="AR2" s="100">
        <v>4.1458786408839758</v>
      </c>
      <c r="AS2" s="100">
        <v>72.444147430939225</v>
      </c>
      <c r="AT2" s="100">
        <v>35.73066424861878</v>
      </c>
      <c r="AU2" s="100">
        <v>70.862530430939231</v>
      </c>
      <c r="AV2" s="100">
        <v>11.605840883977896</v>
      </c>
      <c r="AW2" s="100">
        <v>11.143566801104967</v>
      </c>
      <c r="AX2" s="100">
        <v>3.3120711381215475</v>
      </c>
      <c r="AY2" s="100">
        <v>2.7729773425414361</v>
      </c>
      <c r="AZ2" s="100">
        <v>684.43591650735902</v>
      </c>
      <c r="BA2" s="100">
        <v>36.408918347260993</v>
      </c>
      <c r="BB2" s="100">
        <v>608.71250705280681</v>
      </c>
      <c r="BC2" s="100">
        <v>564.06813041956832</v>
      </c>
      <c r="BD2" s="100">
        <v>192.06836866287341</v>
      </c>
      <c r="BE2" s="100">
        <v>687.84789620967183</v>
      </c>
      <c r="BF2" s="100">
        <v>0.69614767899058849</v>
      </c>
      <c r="BG2" s="100">
        <v>0.21694630647143651</v>
      </c>
      <c r="BH2" s="100">
        <v>0.34293090405986559</v>
      </c>
      <c r="BI2" s="100">
        <v>8.7978168609004417</v>
      </c>
      <c r="BJ2" s="100">
        <v>0.96748466824138868</v>
      </c>
      <c r="BK2" s="100">
        <v>33.610838156559723</v>
      </c>
      <c r="BL2" s="100">
        <v>2.7980801907012656</v>
      </c>
      <c r="BM2" s="100">
        <v>3.2095464657323105</v>
      </c>
      <c r="BN2" s="100">
        <v>319.64648451563198</v>
      </c>
      <c r="BO2" s="100">
        <v>295.80009766931369</v>
      </c>
      <c r="BP2" s="100">
        <v>7.6201745375599511E-2</v>
      </c>
      <c r="BQ2" s="100">
        <v>2.3301030162891672</v>
      </c>
      <c r="BR2" s="100">
        <v>584.39980728098726</v>
      </c>
      <c r="BS2" s="100">
        <v>11.569930282224155</v>
      </c>
      <c r="BT2" s="100">
        <v>-0.89865790593904726</v>
      </c>
      <c r="BU2" s="100">
        <v>36.408918347260993</v>
      </c>
      <c r="BV2" s="100">
        <v>34.832006342679733</v>
      </c>
      <c r="BW2" s="100">
        <v>-3.2144082238119456</v>
      </c>
      <c r="BX2" s="100">
        <v>-7.4240516413401743</v>
      </c>
      <c r="BY2" s="100">
        <v>5.4480199033328229E-2</v>
      </c>
      <c r="BZ2" s="100">
        <v>17.877741052021573</v>
      </c>
      <c r="CA2" s="100">
        <v>4.0081511606771913</v>
      </c>
      <c r="CB2" s="100">
        <v>564.06813041956832</v>
      </c>
      <c r="CC2" s="100">
        <v>5.1594207292817682</v>
      </c>
      <c r="CD2" s="100">
        <v>69.746660955801119</v>
      </c>
      <c r="CE2" s="100">
        <v>34.563997629834262</v>
      </c>
      <c r="CF2" s="100">
        <v>71.294745541436484</v>
      </c>
      <c r="CG2" s="100">
        <v>11.258243292817678</v>
      </c>
      <c r="CH2" s="100">
        <v>10.89736764088398</v>
      </c>
      <c r="CI2" s="100">
        <v>3.1884437348066306</v>
      </c>
      <c r="CJ2" s="100">
        <v>2.6585958839779011</v>
      </c>
      <c r="CK2" s="100">
        <v>686.35051782108258</v>
      </c>
      <c r="CL2" s="100">
        <v>35.227568239385505</v>
      </c>
      <c r="CM2" s="100">
        <v>607.65951369131562</v>
      </c>
      <c r="CN2" s="100">
        <v>563.01922212750389</v>
      </c>
      <c r="CO2" s="100">
        <v>0.63570740525873592</v>
      </c>
      <c r="CP2" s="100">
        <v>683.02788565801939</v>
      </c>
      <c r="CQ2" s="100">
        <v>0.63570740525873592</v>
      </c>
      <c r="CR2" s="100">
        <v>0.22478038804445885</v>
      </c>
      <c r="CS2" s="100">
        <v>0.43203647209711643</v>
      </c>
      <c r="CT2" s="100">
        <v>8.4371392699008432</v>
      </c>
      <c r="CU2" s="100">
        <v>0.95841102239146125</v>
      </c>
      <c r="CV2" s="100">
        <v>32.948979450319769</v>
      </c>
      <c r="CW2" s="100">
        <v>2.2785887890657306</v>
      </c>
      <c r="CX2" s="100">
        <v>2.8290088228840533</v>
      </c>
      <c r="CY2" s="100">
        <v>351.04616976485863</v>
      </c>
      <c r="CZ2" s="100">
        <v>292.48718445721636</v>
      </c>
      <c r="DA2" s="100">
        <v>0.1857959833606703</v>
      </c>
      <c r="DB2" s="100">
        <v>1.9885658850661645</v>
      </c>
      <c r="DC2" s="100">
        <v>586.69066092222602</v>
      </c>
      <c r="DD2" s="100">
        <v>13.531144250882924</v>
      </c>
      <c r="DE2" s="100">
        <v>-0.58955837015439716</v>
      </c>
      <c r="DF2" s="100">
        <v>35.227568239385505</v>
      </c>
      <c r="DG2" s="100">
        <v>33.974439259679869</v>
      </c>
      <c r="DH2" s="100">
        <v>-4.1427921084156729</v>
      </c>
      <c r="DI2" s="100">
        <v>-8.3717235216011527</v>
      </c>
      <c r="DJ2" s="100">
        <v>-0.13705276794445248</v>
      </c>
      <c r="DK2" s="100">
        <v>18.825412932282564</v>
      </c>
      <c r="DL2" s="100">
        <v>3.9773100851370695</v>
      </c>
      <c r="DM2" s="100">
        <v>29.156818149171269</v>
      </c>
      <c r="DN2" s="100">
        <v>34.038916900552501</v>
      </c>
      <c r="DO2" s="100">
        <v>34.777526143646433</v>
      </c>
      <c r="DP2" s="100">
        <v>34.111492027624308</v>
      </c>
      <c r="DQ2" s="100">
        <v>504.03159426652263</v>
      </c>
      <c r="DR2" s="100">
        <v>2.0152212375690599</v>
      </c>
      <c r="DS2" s="100">
        <v>1.2651905745856351</v>
      </c>
      <c r="DT2" s="100">
        <v>1.0837614972375691</v>
      </c>
      <c r="DU2" s="100">
        <v>8.9238281160220971</v>
      </c>
      <c r="DV2" s="100">
        <v>10.842515016574586</v>
      </c>
      <c r="DW2" s="100">
        <v>11.59472509944751</v>
      </c>
      <c r="DX2" s="100">
        <v>25.483611939821035</v>
      </c>
      <c r="DY2" s="100">
        <v>0.57934072763116207</v>
      </c>
      <c r="DZ2" s="100">
        <v>990.92009929657752</v>
      </c>
      <c r="EA2" s="100">
        <v>3.4961325911602219</v>
      </c>
      <c r="EB2" s="100">
        <v>5.474022906077348</v>
      </c>
      <c r="EC2" s="100">
        <v>3.0582593425414375</v>
      </c>
      <c r="ED2" s="100">
        <v>2.6832583425414365</v>
      </c>
      <c r="EE2" s="100">
        <v>5.5864713646408841</v>
      </c>
      <c r="EF2" s="100">
        <v>5.253060104972378</v>
      </c>
      <c r="EG2" s="100">
        <v>4.1213995138121522</v>
      </c>
      <c r="EH2" s="100">
        <v>7.3753649834254151</v>
      </c>
      <c r="EI2" s="100">
        <v>4.0989761381215484</v>
      </c>
      <c r="EJ2" s="100">
        <v>4.7800448232044221</v>
      </c>
      <c r="EK2" s="100">
        <v>7.2697073204419906</v>
      </c>
      <c r="EL2" s="100">
        <v>7.8689471436464062</v>
      </c>
      <c r="EM2" s="100">
        <v>4.7439826685082904</v>
      </c>
      <c r="EN2" s="100">
        <v>9.118317602209947</v>
      </c>
      <c r="EO2" s="100">
        <v>4.850389436464086</v>
      </c>
      <c r="EP2" s="100">
        <v>5.0229912375690606</v>
      </c>
      <c r="EQ2" s="100">
        <v>8.9728108066298393</v>
      </c>
      <c r="ER2" s="100">
        <v>9.5509775082872927</v>
      </c>
      <c r="ES2" s="100">
        <v>6.6040762983425365</v>
      </c>
      <c r="ET2" s="100">
        <v>10.043359878453035</v>
      </c>
      <c r="EU2" s="100">
        <v>6.0646851878453045</v>
      </c>
      <c r="EV2" s="100">
        <v>6.8241517348066321</v>
      </c>
      <c r="EW2" s="100">
        <v>9.5942608232044222</v>
      </c>
      <c r="EX2" s="100">
        <v>10.228301248618788</v>
      </c>
      <c r="EY2" s="100">
        <f>AVERAGE(EA2:EX2)</f>
        <v>6.361831208563534</v>
      </c>
      <c r="EZ2" s="100">
        <f>MEDIAN(EA2:EX2)</f>
        <v>5.8255782762430943</v>
      </c>
      <c r="FA2" s="100">
        <f>MIN(EA2:EX2)</f>
        <v>2.6832583425414365</v>
      </c>
      <c r="FB2" s="100">
        <f>MAX(EA2:EX2)</f>
        <v>10.228301248618788</v>
      </c>
      <c r="FC2" s="100">
        <v>6.9086068784530417</v>
      </c>
      <c r="FD2" s="100">
        <v>9.5773244419889512</v>
      </c>
      <c r="FE2" s="100">
        <v>10.510963602209944</v>
      </c>
      <c r="FF2" s="100">
        <v>1.4547244364640877</v>
      </c>
      <c r="FG2" s="100">
        <v>10.453689410681394</v>
      </c>
      <c r="FH2" s="100">
        <v>8.9989649742173139</v>
      </c>
      <c r="FI2" s="100">
        <v>5.7421598688985727</v>
      </c>
      <c r="FJ2" s="100">
        <v>147.63077348066304</v>
      </c>
      <c r="FK2" s="100">
        <v>69.941861878453039</v>
      </c>
      <c r="FL2" s="100">
        <v>64.695712707182338</v>
      </c>
      <c r="FM2" s="100">
        <v>868.05016574585682</v>
      </c>
      <c r="FN2" s="100">
        <v>868.10348066298332</v>
      </c>
      <c r="FO2" s="100">
        <v>937.55093922651929</v>
      </c>
      <c r="FP2" s="100">
        <v>2673.70773480663</v>
      </c>
      <c r="FQ2" s="100">
        <v>2841.478959136025</v>
      </c>
      <c r="FS2" s="100">
        <v>2821.3385082872928</v>
      </c>
      <c r="FT2" s="100">
        <v>-7.0863496022772398E-3</v>
      </c>
      <c r="FU2" s="100">
        <v>-3.983444477033907</v>
      </c>
      <c r="FV2" s="100">
        <v>-8.3033103125329415</v>
      </c>
      <c r="FW2" s="100">
        <v>5.1284170883977893</v>
      </c>
      <c r="FZ2" s="100">
        <f>[1]!pol(AM2,AK2,input!$B$6:$K$6)*(1+input!$F$1*(Y2-1))</f>
        <v>2.3046379671545467</v>
      </c>
      <c r="GA2" s="100">
        <f>[1]!pol(BX2,BV2,input!$B$6:$K$6)*(1+input!$F$1*(BJ2-1))</f>
        <v>2.4760030921647909</v>
      </c>
      <c r="GB2" s="100">
        <f>[1]!pol(DI2,DG2,input!$B$6:$K$6)*(1+input!$F$1*(CU2-1))</f>
        <v>2.3854192543504622</v>
      </c>
      <c r="GC2" s="100">
        <v>2.14731575076814</v>
      </c>
      <c r="GD2" s="100">
        <v>-4.9772699723756917</v>
      </c>
      <c r="GE2" s="100">
        <v>-12927.03780815469</v>
      </c>
      <c r="GF2" s="100">
        <v>-5.8451405303867379</v>
      </c>
      <c r="GG2" s="100">
        <v>-6.2632009171270724</v>
      </c>
      <c r="GH2" s="100">
        <v>-7.3247947734806651</v>
      </c>
      <c r="GI2" s="100">
        <v>-0.89132595580110463</v>
      </c>
      <c r="GJ2" s="100">
        <v>6.0799518950276221</v>
      </c>
      <c r="GK2" s="100">
        <v>-3.4159004806629851</v>
      </c>
      <c r="GL2" s="100">
        <v>-3.5978141767955809</v>
      </c>
      <c r="GM2" s="100">
        <v>-4.0381613701657466</v>
      </c>
      <c r="GN2" s="100">
        <v>-4.7596202928176803</v>
      </c>
      <c r="GO2" s="100">
        <v>-5.4754746077348049</v>
      </c>
      <c r="GP2" s="100">
        <v>-5.4138473259668505</v>
      </c>
      <c r="GQ2" s="100">
        <v>4.1458786408839758</v>
      </c>
      <c r="GR2" s="100">
        <v>-4.3944134364640899</v>
      </c>
      <c r="GS2" s="100">
        <v>-3.9774009944751394</v>
      </c>
      <c r="GT2" s="100">
        <v>-5.1821520276243103</v>
      </c>
      <c r="GU2" s="100">
        <v>-5.8072893977900559</v>
      </c>
      <c r="GV2" s="100">
        <v>-5.8846349005524861</v>
      </c>
      <c r="GW2" s="100">
        <v>-4.5440896353591178</v>
      </c>
      <c r="GX2" s="100">
        <v>5.1594207292817682</v>
      </c>
    </row>
    <row r="3" spans="1:206" s="16" customFormat="1">
      <c r="A3" s="97">
        <v>4</v>
      </c>
      <c r="B3" s="16">
        <v>14.340958625516576</v>
      </c>
      <c r="C3" s="16">
        <v>16.61219852801419</v>
      </c>
      <c r="D3" s="16">
        <v>14.207310040430544</v>
      </c>
      <c r="E3" s="16">
        <v>3.3561438900727039</v>
      </c>
      <c r="F3" s="16">
        <v>0.82292524793388422</v>
      </c>
      <c r="G3" s="16">
        <v>7.7446079173553697</v>
      </c>
      <c r="H3" s="16">
        <v>88.86982918181819</v>
      </c>
      <c r="I3" s="16">
        <v>53.520367842975219</v>
      </c>
      <c r="J3" s="16">
        <v>85.4000126694215</v>
      </c>
      <c r="K3" s="16">
        <v>17.847828966942149</v>
      </c>
      <c r="L3" s="16">
        <v>17.206035173553715</v>
      </c>
      <c r="M3" s="16">
        <v>3.8855892809917365</v>
      </c>
      <c r="N3" s="16">
        <v>3.2435330991735523</v>
      </c>
      <c r="O3" s="16">
        <v>699.27924681957177</v>
      </c>
      <c r="P3" s="16">
        <v>54.416022322936925</v>
      </c>
      <c r="Q3" s="16">
        <v>622.81683800006556</v>
      </c>
      <c r="R3" s="16">
        <v>621.72914610487715</v>
      </c>
      <c r="S3" s="16">
        <v>202.12927363066413</v>
      </c>
      <c r="T3" s="16">
        <v>707.42702956954406</v>
      </c>
      <c r="U3" s="16">
        <v>0.81159895897690237</v>
      </c>
      <c r="V3" s="16">
        <v>0.33623006094774993</v>
      </c>
      <c r="W3" s="16">
        <v>0.58508012000918641</v>
      </c>
      <c r="X3" s="16">
        <v>9.5922324481853849</v>
      </c>
      <c r="Y3" s="16">
        <v>0.96757641394194716</v>
      </c>
      <c r="Z3" s="16">
        <v>51.93995619321413</v>
      </c>
      <c r="AA3" s="16">
        <v>2.4760661297228173</v>
      </c>
      <c r="AB3" s="16">
        <v>2.4138821137165927</v>
      </c>
      <c r="AC3" s="16">
        <v>447.62899336122462</v>
      </c>
      <c r="AD3" s="16">
        <v>348.71352478318454</v>
      </c>
      <c r="AE3" s="16">
        <v>0.36086853577149464</v>
      </c>
      <c r="AF3" s="16">
        <v>1.3528255184962534</v>
      </c>
      <c r="AG3" s="16">
        <v>588.66226027202379</v>
      </c>
      <c r="AH3" s="16">
        <v>11.463779425949106</v>
      </c>
      <c r="AI3" s="16">
        <v>-0.73155685733265952</v>
      </c>
      <c r="AJ3" s="16">
        <v>54.416022322936925</v>
      </c>
      <c r="AK3" s="16">
        <v>52.788810985642534</v>
      </c>
      <c r="AL3" s="16">
        <v>0.85798789888898619</v>
      </c>
      <c r="AM3" s="16">
        <v>-3.719171508593734</v>
      </c>
      <c r="AN3" s="16">
        <v>-0.55050058460538742</v>
      </c>
      <c r="AO3" s="16">
        <v>14.426389974158468</v>
      </c>
      <c r="AP3" s="16">
        <v>4.5420967565276182</v>
      </c>
      <c r="AQ3" s="16">
        <v>1.7814088925619829</v>
      </c>
      <c r="AR3" s="16">
        <v>4.9244420661157013</v>
      </c>
      <c r="AS3" s="16">
        <v>91.002248099173542</v>
      </c>
      <c r="AT3" s="16">
        <v>55.035675892561997</v>
      </c>
      <c r="AU3" s="16">
        <v>89.024640520661151</v>
      </c>
      <c r="AV3" s="16">
        <v>18.438017644628101</v>
      </c>
      <c r="AW3" s="16">
        <v>17.909714925619845</v>
      </c>
      <c r="AX3" s="16">
        <v>4.0627740413223128</v>
      </c>
      <c r="AY3" s="16">
        <v>3.3772819504132241</v>
      </c>
      <c r="AZ3" s="16">
        <v>706.1478558594672</v>
      </c>
      <c r="BA3" s="16">
        <v>55.876590177962356</v>
      </c>
      <c r="BB3" s="16">
        <v>623.75257869007839</v>
      </c>
      <c r="BC3" s="16">
        <v>569.23592901891277</v>
      </c>
      <c r="BD3" s="16">
        <v>205.07536349471158</v>
      </c>
      <c r="BE3" s="16">
        <v>710.81703167015519</v>
      </c>
      <c r="BF3" s="16">
        <v>0.87550182207123017</v>
      </c>
      <c r="BG3" s="16">
        <v>0.292781120613609</v>
      </c>
      <c r="BH3" s="16">
        <v>0.55936113703690327</v>
      </c>
      <c r="BI3" s="16">
        <v>10.055926644158985</v>
      </c>
      <c r="BJ3" s="16">
        <v>0.98630345375419792</v>
      </c>
      <c r="BK3" s="16">
        <v>52.858141232645764</v>
      </c>
      <c r="BL3" s="16">
        <v>3.0184489453165853</v>
      </c>
      <c r="BM3" s="16">
        <v>2.9903201225018594</v>
      </c>
      <c r="BN3" s="16">
        <v>408.77229682598926</v>
      </c>
      <c r="BO3" s="16">
        <v>353.24486490931639</v>
      </c>
      <c r="BP3" s="16">
        <v>0.20527101284748128</v>
      </c>
      <c r="BQ3" s="16">
        <v>1.7518775451182964</v>
      </c>
      <c r="BR3" s="16">
        <v>582.99026779492146</v>
      </c>
      <c r="BS3" s="16">
        <v>7.6494990113090573</v>
      </c>
      <c r="BT3" s="16">
        <v>-0.46494312443477637</v>
      </c>
      <c r="BU3" s="16">
        <v>55.876590177962356</v>
      </c>
      <c r="BV3" s="16">
        <v>54.570732768127193</v>
      </c>
      <c r="BW3" s="16">
        <v>2.0412250030143544</v>
      </c>
      <c r="BX3" s="16">
        <v>-2.725056945193356</v>
      </c>
      <c r="BY3" s="16">
        <v>0.13178740449084342</v>
      </c>
      <c r="BZ3" s="16">
        <v>13.4322754107581</v>
      </c>
      <c r="CA3" s="16">
        <v>4.5064658377553393</v>
      </c>
      <c r="CB3" s="16">
        <v>569.23592901891277</v>
      </c>
      <c r="CC3" s="16">
        <v>6.1885934628099157</v>
      </c>
      <c r="CD3" s="16">
        <v>86.107528355371883</v>
      </c>
      <c r="CE3" s="16">
        <v>52.779151322314043</v>
      </c>
      <c r="CF3" s="16">
        <v>88.464924801652927</v>
      </c>
      <c r="CG3" s="16">
        <v>17.937604735537192</v>
      </c>
      <c r="CH3" s="16">
        <v>17.438441892561986</v>
      </c>
      <c r="CI3" s="16">
        <v>4.0280591404958663</v>
      </c>
      <c r="CJ3" s="16">
        <v>3.3435144793388436</v>
      </c>
      <c r="CK3" s="16">
        <v>706.22829515362139</v>
      </c>
      <c r="CL3" s="16">
        <v>54.640351343383529</v>
      </c>
      <c r="CM3" s="16">
        <v>622.96311064420854</v>
      </c>
      <c r="CN3" s="16">
        <v>568.96397758489638</v>
      </c>
      <c r="CO3" s="16">
        <v>0.77240277917172795</v>
      </c>
      <c r="CP3" s="16">
        <v>700.68613960514506</v>
      </c>
      <c r="CQ3" s="16">
        <v>0.77240277917172795</v>
      </c>
      <c r="CR3" s="16">
        <v>0.28149378524824109</v>
      </c>
      <c r="CS3" s="16">
        <v>0.61903099170665343</v>
      </c>
      <c r="CT3" s="16">
        <v>9.9378650390005259</v>
      </c>
      <c r="CU3" s="16">
        <v>0.9787282626865873</v>
      </c>
      <c r="CV3" s="16">
        <v>52.390245216459014</v>
      </c>
      <c r="CW3" s="16">
        <v>2.250106126924484</v>
      </c>
      <c r="CX3" s="16">
        <v>2.7439591693847936</v>
      </c>
      <c r="CY3" s="16">
        <v>430.11614246617575</v>
      </c>
      <c r="CZ3" s="16">
        <v>349.40670661271105</v>
      </c>
      <c r="DA3" s="16">
        <v>0.29503701808802962</v>
      </c>
      <c r="DB3" s="16">
        <v>1.5433755335442509</v>
      </c>
      <c r="DC3" s="16">
        <v>585.41867000010882</v>
      </c>
      <c r="DD3" s="16">
        <v>9.1623992038530488</v>
      </c>
      <c r="DE3" s="16">
        <v>0.60373040196887462</v>
      </c>
      <c r="DF3" s="16">
        <v>54.640351343383529</v>
      </c>
      <c r="DG3" s="16">
        <v>53.382881724282932</v>
      </c>
      <c r="DH3" s="16">
        <v>1.8119917929476814</v>
      </c>
      <c r="DI3" s="16">
        <v>-2.9738057410431318</v>
      </c>
      <c r="DJ3" s="16">
        <v>-0.58615651538649771</v>
      </c>
      <c r="DK3" s="16">
        <v>13.681024206607882</v>
      </c>
      <c r="DL3" s="16">
        <v>4.5397717245142069</v>
      </c>
      <c r="DM3" s="16">
        <v>48.733733909090908</v>
      </c>
      <c r="DN3" s="16">
        <v>53.339311570247936</v>
      </c>
      <c r="DO3" s="16">
        <v>54.438945363636392</v>
      </c>
      <c r="DP3" s="16">
        <v>53.969038239669409</v>
      </c>
      <c r="DQ3" s="16">
        <v>468.55020764872751</v>
      </c>
      <c r="DR3" s="16">
        <v>4.2997613057851236</v>
      </c>
      <c r="DS3" s="16">
        <v>4.2636057603305781</v>
      </c>
      <c r="DT3" s="16">
        <v>4.2386757520661167</v>
      </c>
      <c r="DU3" s="16">
        <v>9.3743118429752048</v>
      </c>
      <c r="DV3" s="16">
        <v>11.132698669421485</v>
      </c>
      <c r="DW3" s="16">
        <v>11.614644884297524</v>
      </c>
      <c r="DX3" s="16">
        <v>23.910812773095611</v>
      </c>
      <c r="DY3" s="16">
        <v>0.60305923240959514</v>
      </c>
      <c r="DZ3" s="16">
        <v>985.21643281217939</v>
      </c>
      <c r="EA3" s="16">
        <v>3.6430585950413232</v>
      </c>
      <c r="EB3" s="16">
        <v>5.9401687685950435</v>
      </c>
      <c r="EC3" s="16">
        <v>2.7741180082644616</v>
      </c>
      <c r="ED3" s="16">
        <v>3.0827386446280998</v>
      </c>
      <c r="EE3" s="16">
        <v>5.9538346198347103</v>
      </c>
      <c r="EF3" s="16">
        <v>6.0047327438016538</v>
      </c>
      <c r="EG3" s="16">
        <v>4.5772715537190098</v>
      </c>
      <c r="EH3" s="16">
        <v>7.4755220082644644</v>
      </c>
      <c r="EI3" s="16">
        <v>3.9234105950413243</v>
      </c>
      <c r="EJ3" s="16">
        <v>4.4479613966942146</v>
      </c>
      <c r="EK3" s="16">
        <v>7.3622637520661183</v>
      </c>
      <c r="EL3" s="16">
        <v>7.9664740743801659</v>
      </c>
      <c r="EM3" s="16">
        <v>4.6114616776859529</v>
      </c>
      <c r="EN3" s="16">
        <v>8.7561279421487601</v>
      </c>
      <c r="EO3" s="16">
        <v>4.2311015702479349</v>
      </c>
      <c r="EP3" s="16">
        <v>4.1609067355371918</v>
      </c>
      <c r="EQ3" s="16">
        <v>8.6969817272727266</v>
      </c>
      <c r="ER3" s="16">
        <v>9.0337967190082598</v>
      </c>
      <c r="ES3" s="16">
        <v>5.9820481074380174</v>
      </c>
      <c r="ET3" s="16">
        <v>9.6646773388429761</v>
      </c>
      <c r="EU3" s="16">
        <v>5.1070511322314021</v>
      </c>
      <c r="EV3" s="16">
        <v>6.0505368181818184</v>
      </c>
      <c r="EW3" s="16">
        <v>9.4512326528925588</v>
      </c>
      <c r="EX3" s="16">
        <v>9.5022446611570306</v>
      </c>
      <c r="EY3" s="16">
        <f>AVERAGE(EA3:EX3)</f>
        <v>6.1833217434573013</v>
      </c>
      <c r="EZ3" s="16">
        <f>MEDIAN(EA3:EX3)</f>
        <v>5.9679413636363634</v>
      </c>
      <c r="FA3" s="16">
        <f>MIN(EA3:EX3)</f>
        <v>2.7741180082644616</v>
      </c>
      <c r="FB3" s="16">
        <f>MAX(EA3:EX3)</f>
        <v>9.6646773388429761</v>
      </c>
      <c r="FC3" s="16">
        <v>5.0745505371900839</v>
      </c>
      <c r="FD3" s="16">
        <v>6.8690929090909068</v>
      </c>
      <c r="FE3" s="16">
        <v>7.3759691322314049</v>
      </c>
      <c r="FF3" s="16">
        <v>4.267347606060607</v>
      </c>
      <c r="FG3" s="16">
        <v>10.707218465564736</v>
      </c>
      <c r="FH3" s="16">
        <v>6.4398708595041292</v>
      </c>
      <c r="FI3" s="16">
        <v>4.6480785971588006</v>
      </c>
      <c r="FJ3" s="16">
        <v>147.01644628099174</v>
      </c>
      <c r="FK3" s="16">
        <v>69.300727272727258</v>
      </c>
      <c r="FL3" s="16">
        <v>64.689892561983498</v>
      </c>
      <c r="FM3" s="16">
        <v>1246.0611570247934</v>
      </c>
      <c r="FN3" s="16">
        <v>1204.0669421487603</v>
      </c>
      <c r="FO3" s="16">
        <v>1334.6495867768592</v>
      </c>
      <c r="FP3" s="16">
        <v>3784.7826446280983</v>
      </c>
      <c r="FQ3" s="16">
        <v>3959.0541310414919</v>
      </c>
      <c r="FS3" s="16">
        <v>3931.7990909090913</v>
      </c>
      <c r="FT3" s="16">
        <v>-6.8840704268164597E-3</v>
      </c>
      <c r="FU3" s="16">
        <f>AVERAGE(AL3,BW3,DH3)</f>
        <v>1.5704015649503409</v>
      </c>
      <c r="FV3" s="16">
        <f>AVERAGE(AM2,BX3,DI3)</f>
        <v>-4.9429598148441274</v>
      </c>
      <c r="FW3" s="16">
        <f>AVERAGE(G3,AR3,CC3)</f>
        <v>6.2858811487603292</v>
      </c>
      <c r="FZ3" s="16">
        <f>[1]!pol(AM3,AK3,input!$B$6:$K$6)*(1+input!$F$1*(Y3-1))</f>
        <v>2.2383752737585172</v>
      </c>
      <c r="GA3" s="16">
        <f>[1]!pol(BX3,BV3,input!$B$6:$K$6)*(1+input!$F$1*(BJ3-1))</f>
        <v>2.302931067350185</v>
      </c>
      <c r="GB3" s="16">
        <f>[1]!pol(DI3,DG3,input!$B$6:$K$6)*(1+input!$F$1*(CU3-1))</f>
        <v>2.3093961534185325</v>
      </c>
      <c r="GC3" s="16">
        <f>FI3/FP3*1000</f>
        <v>1.2280965734600413</v>
      </c>
    </row>
    <row r="4" spans="1:206" s="100" customFormat="1">
      <c r="A4" s="99">
        <v>18</v>
      </c>
      <c r="B4" s="100">
        <v>13.263471440887741</v>
      </c>
      <c r="C4" s="100">
        <v>12.489274153587049</v>
      </c>
      <c r="D4" s="100">
        <v>14.511902539155622</v>
      </c>
      <c r="E4" s="100">
        <v>3.3999999999999915</v>
      </c>
      <c r="F4" s="100">
        <v>-5.9734835467625906</v>
      </c>
      <c r="G4" s="100">
        <v>-1.831294575539568</v>
      </c>
      <c r="H4" s="100">
        <v>68.039885266187056</v>
      </c>
      <c r="I4" s="100">
        <v>34.889371690647486</v>
      </c>
      <c r="J4" s="100">
        <v>63.360604287769796</v>
      </c>
      <c r="K4" s="100">
        <v>11.31565414388489</v>
      </c>
      <c r="L4" s="100">
        <v>11.190330597122305</v>
      </c>
      <c r="M4" s="100">
        <v>2.9825597122302163</v>
      </c>
      <c r="N4" s="100">
        <v>2.4864536115107922</v>
      </c>
      <c r="O4" s="100">
        <v>669.1279100065567</v>
      </c>
      <c r="P4" s="100">
        <v>35.422439762419238</v>
      </c>
      <c r="Q4" s="100">
        <v>607.83308486712281</v>
      </c>
      <c r="R4" s="100">
        <v>607.44841673979761</v>
      </c>
      <c r="S4" s="100">
        <v>185.78655988912246</v>
      </c>
      <c r="T4" s="100">
        <v>679.1892257801826</v>
      </c>
      <c r="U4" s="100">
        <v>0.57779007274676208</v>
      </c>
      <c r="V4" s="100">
        <v>0.2047439033509344</v>
      </c>
      <c r="W4" s="100">
        <v>0.32021987754193215</v>
      </c>
      <c r="X4" s="100">
        <v>8.1310027503352043</v>
      </c>
      <c r="Y4" s="100">
        <v>0.98463664432721743</v>
      </c>
      <c r="Z4" s="100">
        <v>34.192658115455927</v>
      </c>
      <c r="AA4" s="100">
        <v>1.2297816469633178</v>
      </c>
      <c r="AB4" s="100">
        <v>2.8281523317180679</v>
      </c>
      <c r="AC4" s="100">
        <v>320.81569316095442</v>
      </c>
      <c r="AD4" s="100">
        <v>293.03386357202982</v>
      </c>
      <c r="AE4" s="100">
        <v>8.8280931599287377E-2</v>
      </c>
      <c r="AF4" s="100">
        <v>2.0682647107250021</v>
      </c>
      <c r="AG4" s="100">
        <v>575.29808533956827</v>
      </c>
      <c r="AH4" s="100">
        <v>8.0538754532065902</v>
      </c>
      <c r="AI4" s="100">
        <v>0.10354099361847438</v>
      </c>
      <c r="AJ4" s="100">
        <v>35.422439762419238</v>
      </c>
      <c r="AK4" s="100">
        <v>34.992912684265953</v>
      </c>
      <c r="AL4" s="100">
        <v>-5.7860899151964551</v>
      </c>
      <c r="AM4" s="100">
        <v>-9.8851700287461579</v>
      </c>
      <c r="AN4" s="100">
        <v>-8.3317553144115888E-2</v>
      </c>
      <c r="AO4" s="100">
        <v>18.398432318914018</v>
      </c>
      <c r="AP4" s="100">
        <v>3.9116864819835695</v>
      </c>
      <c r="AQ4" s="100">
        <v>-6.2693983309352532</v>
      </c>
      <c r="AR4" s="100">
        <v>-0.91826646043165461</v>
      </c>
      <c r="AS4" s="100">
        <v>74.179245510791347</v>
      </c>
      <c r="AT4" s="100">
        <v>32.87605705755395</v>
      </c>
      <c r="AU4" s="100">
        <v>71.821566899280626</v>
      </c>
      <c r="AV4" s="100">
        <v>11.570213093525181</v>
      </c>
      <c r="AW4" s="100">
        <v>11.342447402877703</v>
      </c>
      <c r="AX4" s="100">
        <v>3.0090773093525183</v>
      </c>
      <c r="AY4" s="100">
        <v>2.4418900863309365</v>
      </c>
      <c r="AZ4" s="100">
        <v>686.59878371365164</v>
      </c>
      <c r="BA4" s="100">
        <v>36.287941887390623</v>
      </c>
      <c r="BB4" s="100">
        <v>608.60471162500994</v>
      </c>
      <c r="BC4" s="100">
        <v>560.89448044706091</v>
      </c>
      <c r="BD4" s="100">
        <v>186.30209136581402</v>
      </c>
      <c r="BE4" s="100">
        <v>691.68261779631234</v>
      </c>
      <c r="BF4" s="100">
        <v>0.65720146542628255</v>
      </c>
      <c r="BG4" s="100">
        <v>0.2244585730651579</v>
      </c>
      <c r="BH4" s="100">
        <v>0.3484878714072997</v>
      </c>
      <c r="BI4" s="100">
        <v>7.9522662933907933</v>
      </c>
      <c r="BJ4" s="100">
        <v>0.9782771248178499</v>
      </c>
      <c r="BK4" s="100">
        <v>34.160803170245693</v>
      </c>
      <c r="BL4" s="100">
        <v>2.1271387171449412</v>
      </c>
      <c r="BM4" s="100">
        <v>2.9313229345642733</v>
      </c>
      <c r="BN4" s="100">
        <v>316.79718527249145</v>
      </c>
      <c r="BO4" s="100">
        <v>295.46084479673141</v>
      </c>
      <c r="BP4" s="100">
        <v>6.9086730476725103E-2</v>
      </c>
      <c r="BQ4" s="100">
        <v>2.064651234878891</v>
      </c>
      <c r="BR4" s="100">
        <v>577.09554358983712</v>
      </c>
      <c r="BS4" s="100">
        <v>9.3624216659869735</v>
      </c>
      <c r="BT4" s="100">
        <v>2.6392861783334154</v>
      </c>
      <c r="BU4" s="100">
        <v>36.287941887390623</v>
      </c>
      <c r="BV4" s="100">
        <v>35.515343235887357</v>
      </c>
      <c r="BW4" s="100">
        <v>-5.5744980791355871</v>
      </c>
      <c r="BX4" s="100">
        <v>-10.28068812641863</v>
      </c>
      <c r="BY4" s="100">
        <v>0.25659680423269554</v>
      </c>
      <c r="BZ4" s="100">
        <v>18.793950416586483</v>
      </c>
      <c r="CA4" s="100">
        <v>4.0112897954833766</v>
      </c>
      <c r="CB4" s="100">
        <v>560.89448044706091</v>
      </c>
      <c r="CC4" s="100">
        <v>-1.6296793597122303</v>
      </c>
      <c r="CD4" s="100">
        <v>68.024244633093531</v>
      </c>
      <c r="CE4" s="100">
        <v>34.417589942446043</v>
      </c>
      <c r="CF4" s="100">
        <v>69.209778417266207</v>
      </c>
      <c r="CG4" s="100">
        <v>11.270728913669057</v>
      </c>
      <c r="CH4" s="100">
        <v>11.00285322302158</v>
      </c>
      <c r="CI4" s="100">
        <v>3.0024868992805755</v>
      </c>
      <c r="CJ4" s="100">
        <v>2.4493831582733812</v>
      </c>
      <c r="CK4" s="100">
        <v>681.83609753504629</v>
      </c>
      <c r="CL4" s="100">
        <v>35.269171051628867</v>
      </c>
      <c r="CM4" s="100">
        <v>607.6961803434607</v>
      </c>
      <c r="CN4" s="100">
        <v>560.97323354601224</v>
      </c>
      <c r="CO4" s="100">
        <v>0.57247385698038544</v>
      </c>
      <c r="CP4" s="100">
        <v>679.29017234123023</v>
      </c>
      <c r="CQ4" s="100">
        <v>0.57247385698038544</v>
      </c>
      <c r="CR4" s="100">
        <v>0.20875663841801978</v>
      </c>
      <c r="CS4" s="100">
        <v>0.4078761110951849</v>
      </c>
      <c r="CT4" s="100">
        <v>8.023260508321675</v>
      </c>
      <c r="CU4" s="100">
        <v>0.98205426625726155</v>
      </c>
      <c r="CV4" s="100">
        <v>33.87143283655471</v>
      </c>
      <c r="CW4" s="100">
        <v>1.3977382150741677</v>
      </c>
      <c r="CX4" s="100">
        <v>2.745245204984454</v>
      </c>
      <c r="CY4" s="100">
        <v>339.03160600220406</v>
      </c>
      <c r="CZ4" s="100">
        <v>292.60437611129692</v>
      </c>
      <c r="DA4" s="100">
        <v>0.14738690140211372</v>
      </c>
      <c r="DB4" s="100">
        <v>1.8980804961066564</v>
      </c>
      <c r="DC4" s="100">
        <v>575.83454453674074</v>
      </c>
      <c r="DD4" s="100">
        <v>8.580633940390415</v>
      </c>
      <c r="DE4" s="100">
        <v>-7.4455297980687188E-2</v>
      </c>
      <c r="DF4" s="100">
        <v>35.269171051628867</v>
      </c>
      <c r="DG4" s="100">
        <v>34.343134644465344</v>
      </c>
      <c r="DH4" s="100">
        <v>-5.6251496934508856</v>
      </c>
      <c r="DI4" s="100">
        <v>-10.21031330010265</v>
      </c>
      <c r="DJ4" s="100">
        <v>-0.58477563611018379</v>
      </c>
      <c r="DK4" s="100">
        <v>18.723575590270517</v>
      </c>
      <c r="DL4" s="100">
        <v>3.8897957677285451</v>
      </c>
      <c r="DM4" s="100">
        <v>30.037816273381303</v>
      </c>
      <c r="DN4" s="100">
        <v>35.076230237410073</v>
      </c>
      <c r="DO4" s="100">
        <v>35.25874643165465</v>
      </c>
      <c r="DP4" s="100">
        <v>34.927910280575524</v>
      </c>
      <c r="DQ4" s="100">
        <v>497.62191924431056</v>
      </c>
      <c r="DR4" s="100">
        <v>-1.0206503884892084</v>
      </c>
      <c r="DS4" s="100">
        <v>-1.1343173021582735</v>
      </c>
      <c r="DT4" s="100">
        <v>0.33825156834532399</v>
      </c>
      <c r="DU4" s="100">
        <v>7.5110861654676251</v>
      </c>
      <c r="DV4" s="100">
        <v>8.3974291366906488</v>
      </c>
      <c r="DW4" s="100">
        <v>9.6312715683453245</v>
      </c>
      <c r="DX4" s="100">
        <v>25.589546577817472</v>
      </c>
      <c r="DY4" s="100">
        <v>0.56293707627344813</v>
      </c>
      <c r="DZ4" s="100">
        <v>976.97792792266966</v>
      </c>
      <c r="EA4" s="100">
        <v>0.47355756115107922</v>
      </c>
      <c r="EB4" s="100">
        <v>3.8030756402877715</v>
      </c>
      <c r="EC4" s="100">
        <v>0.40121015107913666</v>
      </c>
      <c r="ED4" s="100">
        <v>2.1347592446043171</v>
      </c>
      <c r="EE4" s="100">
        <v>3.6687259208633107</v>
      </c>
      <c r="EF4" s="100">
        <v>4.6985923956834528</v>
      </c>
      <c r="EG4" s="100">
        <v>2.0456521870503597</v>
      </c>
      <c r="EH4" s="100">
        <v>6.9202795467625897</v>
      </c>
      <c r="EI4" s="100">
        <v>2.4121548920863312</v>
      </c>
      <c r="EJ4" s="100">
        <v>3.9673719999999997</v>
      </c>
      <c r="EK4" s="100">
        <v>5.6718873812949671</v>
      </c>
      <c r="EL4" s="100">
        <v>8.8986080431654653</v>
      </c>
      <c r="EM4" s="100">
        <v>2.4287289856115102</v>
      </c>
      <c r="EN4" s="100">
        <v>8.7661100719424478</v>
      </c>
      <c r="EO4" s="100">
        <v>3.0620248776978425</v>
      </c>
      <c r="EP4" s="100">
        <v>4.6555241223021575</v>
      </c>
      <c r="EQ4" s="100">
        <v>7.4454304172661834</v>
      </c>
      <c r="ER4" s="100">
        <v>10.362721194244607</v>
      </c>
      <c r="ES4" s="100">
        <v>3.9963855251798566</v>
      </c>
      <c r="ET4" s="100">
        <v>9.1191172517985652</v>
      </c>
      <c r="EU4" s="100">
        <v>4.997450964028773</v>
      </c>
      <c r="EV4" s="100">
        <v>6.5760974604316544</v>
      </c>
      <c r="EW4" s="100">
        <v>8.6109620791366908</v>
      </c>
      <c r="EX4" s="100">
        <v>10.707658741007197</v>
      </c>
      <c r="EY4" s="100">
        <v>5.2426702772781768</v>
      </c>
      <c r="EZ4" s="100">
        <v>4.6770582589928082</v>
      </c>
      <c r="FA4" s="100">
        <v>0.40121015107913666</v>
      </c>
      <c r="FB4" s="100">
        <v>10.707658741007197</v>
      </c>
      <c r="FC4" s="100">
        <v>8.5317365539568346</v>
      </c>
      <c r="FD4" s="100">
        <v>9.5317464388489235</v>
      </c>
      <c r="FE4" s="100">
        <v>9.2930200000000003</v>
      </c>
      <c r="FF4" s="100">
        <v>-0.60557204076738613</v>
      </c>
      <c r="FG4" s="100">
        <v>8.5132622901678658</v>
      </c>
      <c r="FH4" s="100">
        <v>9.118834330935254</v>
      </c>
      <c r="FI4" s="100">
        <v>6.0309964417105473</v>
      </c>
      <c r="FJ4" s="100">
        <v>77.120166666666634</v>
      </c>
      <c r="FK4" s="100">
        <v>73.047702898550682</v>
      </c>
      <c r="FL4" s="100">
        <v>64.750340579710155</v>
      </c>
      <c r="FM4" s="100">
        <v>880.18746376811555</v>
      </c>
      <c r="FN4" s="100">
        <v>868.44884057971012</v>
      </c>
      <c r="FO4" s="100">
        <v>944.86963768115913</v>
      </c>
      <c r="FP4" s="100">
        <v>2693.5057971014489</v>
      </c>
      <c r="FQ4" s="100">
        <v>2874.7480194952086</v>
      </c>
      <c r="FS4" s="100">
        <v>2770.8779136690637</v>
      </c>
      <c r="FT4" s="100">
        <v>-3.6121733134074296E-2</v>
      </c>
      <c r="FU4" s="100">
        <v>-5.6619125625943125</v>
      </c>
      <c r="FV4" s="100">
        <v>-10.105847463691532</v>
      </c>
      <c r="FW4" s="100">
        <v>-1.4597467985611507</v>
      </c>
      <c r="FZ4" s="100">
        <f>[1]!pol(AM4,AK4,input!$B$6:$K$6)*(1+input!$F$1*(Y4-1))</f>
        <v>2.2579296454565045</v>
      </c>
      <c r="GA4" s="100">
        <f>[1]!pol(BX4,BV4,input!$B$6:$K$6)*(1+input!$F$1*(BJ4-1))</f>
        <v>2.192360330206673</v>
      </c>
      <c r="GB4" s="100">
        <f>[1]!pol(DI4,DG4,input!$B$6:$K$6)*(1+input!$F$1*(CU4-1))</f>
        <v>2.2397506094403257</v>
      </c>
      <c r="GC4" s="100">
        <v>2.237612131394576</v>
      </c>
      <c r="GD4" s="100">
        <v>-5.9734835467625906</v>
      </c>
      <c r="GE4" s="100">
        <v>-6.1848468992805765</v>
      </c>
      <c r="GF4" s="100">
        <v>-6.7305103956834555</v>
      </c>
      <c r="GG4" s="100">
        <v>-7.3573048129496375</v>
      </c>
      <c r="GH4" s="100">
        <v>-8.1205948561151065</v>
      </c>
      <c r="GI4" s="100">
        <v>-9.2381307841726663</v>
      </c>
      <c r="GJ4" s="100">
        <v>-1.831294575539568</v>
      </c>
      <c r="GK4" s="100">
        <v>-6.2693983309352532</v>
      </c>
      <c r="GL4" s="100">
        <v>-6.6217309208633095</v>
      </c>
      <c r="GM4" s="100">
        <v>-7.0298580359712277</v>
      </c>
      <c r="GN4" s="100">
        <v>-7.7635003309352513</v>
      </c>
      <c r="GO4" s="100">
        <v>-8.7509715827338148</v>
      </c>
      <c r="GP4" s="100">
        <v>-9.6174738129496369</v>
      </c>
      <c r="GQ4" s="100">
        <v>-0.91826646043165461</v>
      </c>
      <c r="GR4" s="100">
        <v>-6.320517532374101</v>
      </c>
      <c r="GS4" s="100">
        <v>-6.6489891294964041</v>
      </c>
      <c r="GT4" s="100">
        <v>-7.3125490071942467</v>
      </c>
      <c r="GU4" s="100">
        <v>-7.7361681798561159</v>
      </c>
      <c r="GV4" s="100">
        <v>-8.5867473021582708</v>
      </c>
      <c r="GW4" s="100">
        <v>-9.4809719424460432</v>
      </c>
      <c r="GX4" s="100">
        <v>-1.6296793597122303</v>
      </c>
    </row>
    <row r="5" spans="1:206" s="16" customFormat="1">
      <c r="A5" s="97" t="s">
        <v>276</v>
      </c>
      <c r="B5" s="16">
        <v>12.926012979041516</v>
      </c>
      <c r="C5" s="16">
        <v>14.376090457814355</v>
      </c>
      <c r="D5" s="16">
        <v>14.109077000776901</v>
      </c>
      <c r="E5" s="16">
        <v>3.3999999999999924</v>
      </c>
      <c r="F5" s="16">
        <v>-3.2512619769230779</v>
      </c>
      <c r="G5" s="16">
        <v>0.66500038461538469</v>
      </c>
      <c r="H5" s="16">
        <v>65.964699023076946</v>
      </c>
      <c r="I5" s="16">
        <v>35.053689538461526</v>
      </c>
      <c r="J5" s="16">
        <v>61.692801169230769</v>
      </c>
      <c r="K5" s="16">
        <v>11.363502738461536</v>
      </c>
      <c r="L5" s="16">
        <v>11.130531523076929</v>
      </c>
      <c r="M5" s="16">
        <v>3.327587523076923</v>
      </c>
      <c r="N5" s="16">
        <v>2.775960738461539</v>
      </c>
      <c r="O5" s="16">
        <v>665.39256444508237</v>
      </c>
      <c r="P5" s="16">
        <v>35.587804880658709</v>
      </c>
      <c r="Q5" s="16">
        <v>607.98186813054849</v>
      </c>
      <c r="R5" s="16">
        <v>607.2638968429286</v>
      </c>
      <c r="S5" s="16">
        <v>192.35417661079666</v>
      </c>
      <c r="T5" s="16">
        <v>674.59243695464966</v>
      </c>
      <c r="U5" s="16">
        <v>0.59516896367474437</v>
      </c>
      <c r="V5" s="16">
        <v>0.19715979905889564</v>
      </c>
      <c r="W5" s="16">
        <v>0.32584307985792571</v>
      </c>
      <c r="X5" s="16">
        <v>8.9390738222529507</v>
      </c>
      <c r="Y5" s="16">
        <v>0.984473320381273</v>
      </c>
      <c r="Z5" s="16">
        <v>34.240083778661443</v>
      </c>
      <c r="AA5" s="16">
        <v>1.3477211019972479</v>
      </c>
      <c r="AB5" s="16">
        <v>3.0192794519183765</v>
      </c>
      <c r="AC5" s="16">
        <v>327.54620919367096</v>
      </c>
      <c r="AD5" s="16">
        <v>293.49585448544076</v>
      </c>
      <c r="AE5" s="16">
        <v>0.10828221263714546</v>
      </c>
      <c r="AF5" s="16">
        <v>2.2406566901313365</v>
      </c>
      <c r="AG5" s="16">
        <v>578.25194690729484</v>
      </c>
      <c r="AH5" s="16">
        <v>8.0620999082627982</v>
      </c>
      <c r="AI5" s="16">
        <v>-0.26642542389060581</v>
      </c>
      <c r="AJ5" s="16">
        <v>35.587804880658709</v>
      </c>
      <c r="AK5" s="16">
        <v>34.787264114570924</v>
      </c>
      <c r="AL5" s="16">
        <v>-3.0979375083394971</v>
      </c>
      <c r="AM5" s="16">
        <v>-7.397099523647416</v>
      </c>
      <c r="AN5" s="16">
        <v>-0.3114331085059901</v>
      </c>
      <c r="AO5" s="16">
        <v>15.805437513391011</v>
      </c>
      <c r="AP5" s="16">
        <v>4.1458375467243398</v>
      </c>
      <c r="AQ5" s="16">
        <v>-3.608980584615384</v>
      </c>
      <c r="AR5" s="16">
        <v>1.2738202538461536</v>
      </c>
      <c r="AS5" s="16">
        <v>71.11057030000002</v>
      </c>
      <c r="AT5" s="16">
        <v>34.441739099999971</v>
      </c>
      <c r="AU5" s="16">
        <v>69.021202684615375</v>
      </c>
      <c r="AV5" s="16">
        <v>11.596761792307696</v>
      </c>
      <c r="AW5" s="16">
        <v>11.323922884615381</v>
      </c>
      <c r="AX5" s="16">
        <v>3.3480318000000002</v>
      </c>
      <c r="AY5" s="16">
        <v>2.7283585307692308</v>
      </c>
      <c r="AZ5" s="16">
        <v>680.48688534615428</v>
      </c>
      <c r="BA5" s="16">
        <v>36.378450463077321</v>
      </c>
      <c r="BB5" s="16">
        <v>608.68555987940147</v>
      </c>
      <c r="BC5" s="16">
        <v>563.66248724024592</v>
      </c>
      <c r="BD5" s="16">
        <v>192.72367333408738</v>
      </c>
      <c r="BE5" s="16">
        <v>684.99462793981411</v>
      </c>
      <c r="BF5" s="16">
        <v>0.66745274181530179</v>
      </c>
      <c r="BG5" s="16">
        <v>0.21386632174731876</v>
      </c>
      <c r="BH5" s="16">
        <v>0.35320892179411112</v>
      </c>
      <c r="BI5" s="16">
        <v>8.7549027571070344</v>
      </c>
      <c r="BJ5" s="16">
        <v>0.97956066150468379</v>
      </c>
      <c r="BK5" s="16">
        <v>34.218876996162756</v>
      </c>
      <c r="BL5" s="16">
        <v>2.1595734669145767</v>
      </c>
      <c r="BM5" s="16">
        <v>3.1218546805327052</v>
      </c>
      <c r="BN5" s="16">
        <v>323.73787733518128</v>
      </c>
      <c r="BO5" s="16">
        <v>295.7143215624144</v>
      </c>
      <c r="BP5" s="16">
        <v>8.955484364269764E-2</v>
      </c>
      <c r="BQ5" s="16">
        <v>2.2387302755040612</v>
      </c>
      <c r="BR5" s="16">
        <v>579.54597437074074</v>
      </c>
      <c r="BS5" s="16">
        <v>9.0646420539717649</v>
      </c>
      <c r="BT5" s="16">
        <v>1.011046915748306</v>
      </c>
      <c r="BU5" s="16">
        <v>36.378450463077321</v>
      </c>
      <c r="BV5" s="16">
        <v>35.452786015748323</v>
      </c>
      <c r="BW5" s="16">
        <v>-2.9477520069883481</v>
      </c>
      <c r="BX5" s="16">
        <v>-7.7908218001256131</v>
      </c>
      <c r="BY5" s="16">
        <v>0.18297143882522868</v>
      </c>
      <c r="BZ5" s="16">
        <v>16.199159789869206</v>
      </c>
      <c r="CA5" s="16">
        <v>4.1818412155102269</v>
      </c>
      <c r="CB5" s="16">
        <v>563.66248724024592</v>
      </c>
      <c r="CC5" s="16">
        <v>1.0852179076923076</v>
      </c>
      <c r="CD5" s="16">
        <v>66.365793884615371</v>
      </c>
      <c r="CE5" s="16">
        <v>34.435645669230773</v>
      </c>
      <c r="CF5" s="16">
        <v>67.596903715384585</v>
      </c>
      <c r="CG5" s="16">
        <v>11.277094176923072</v>
      </c>
      <c r="CH5" s="16">
        <v>10.904453592307686</v>
      </c>
      <c r="CI5" s="16">
        <v>3.357931869230768</v>
      </c>
      <c r="CJ5" s="16">
        <v>2.7637241615384616</v>
      </c>
      <c r="CK5" s="16">
        <v>678.3582148539673</v>
      </c>
      <c r="CL5" s="16">
        <v>35.292254270409273</v>
      </c>
      <c r="CM5" s="16">
        <v>607.71748224024657</v>
      </c>
      <c r="CN5" s="16">
        <v>563.98826050688535</v>
      </c>
      <c r="CO5" s="16">
        <v>0.60519314334081198</v>
      </c>
      <c r="CP5" s="16">
        <v>675.7138158213827</v>
      </c>
      <c r="CQ5" s="16">
        <v>0.60519314334081198</v>
      </c>
      <c r="CR5" s="16">
        <v>0.21061733241068925</v>
      </c>
      <c r="CS5" s="16">
        <v>0.43818738530327478</v>
      </c>
      <c r="CT5" s="16">
        <v>8.9027020467662528</v>
      </c>
      <c r="CU5" s="16">
        <v>0.98190320120252905</v>
      </c>
      <c r="CV5" s="16">
        <v>33.80234679769508</v>
      </c>
      <c r="CW5" s="16">
        <v>1.4899074727141717</v>
      </c>
      <c r="CX5" s="16">
        <v>2.8737663399172511</v>
      </c>
      <c r="CY5" s="16">
        <v>355.50932225892154</v>
      </c>
      <c r="CZ5" s="16">
        <v>292.66820070897876</v>
      </c>
      <c r="DA5" s="16">
        <v>0.19946932580040472</v>
      </c>
      <c r="DB5" s="16">
        <v>1.9899821941510061</v>
      </c>
      <c r="DC5" s="16">
        <v>579.04986074140311</v>
      </c>
      <c r="DD5" s="16">
        <v>8.5818244584550136</v>
      </c>
      <c r="DE5" s="16">
        <v>-0.43613382810879642</v>
      </c>
      <c r="DF5" s="16">
        <v>35.292254270409273</v>
      </c>
      <c r="DG5" s="16">
        <v>33.999511841121958</v>
      </c>
      <c r="DH5" s="16">
        <v>-2.8727351043900433</v>
      </c>
      <c r="DI5" s="16">
        <v>-7.4966065507627038</v>
      </c>
      <c r="DJ5" s="16">
        <v>-0.85547512810879678</v>
      </c>
      <c r="DK5" s="16">
        <v>15.904944540506294</v>
      </c>
      <c r="DL5" s="16">
        <v>3.9572210815319364</v>
      </c>
      <c r="DM5" s="16">
        <v>30.043786669230769</v>
      </c>
      <c r="DN5" s="16">
        <v>35.098697223076904</v>
      </c>
      <c r="DO5" s="16">
        <v>35.269814576923082</v>
      </c>
      <c r="DP5" s="16">
        <v>34.854986969230772</v>
      </c>
      <c r="DQ5" s="16">
        <v>527.91254904351911</v>
      </c>
      <c r="DR5" s="16">
        <v>1.1384399307692308</v>
      </c>
      <c r="DS5" s="16">
        <v>1.2881862769230774</v>
      </c>
      <c r="DT5" s="16">
        <v>2.1652377692307683</v>
      </c>
      <c r="DU5" s="16">
        <v>7.5430008000000033</v>
      </c>
      <c r="DV5" s="16">
        <v>8.270839446153845</v>
      </c>
      <c r="DW5" s="16">
        <v>9.4111737230769243</v>
      </c>
      <c r="DX5" s="16">
        <v>25.844773886703337</v>
      </c>
      <c r="DY5" s="16">
        <v>0.57013590639881595</v>
      </c>
      <c r="DZ5" s="16">
        <v>977.6848326626465</v>
      </c>
      <c r="EA5" s="16">
        <v>1.7545583153846154</v>
      </c>
      <c r="EB5" s="16">
        <v>4.7085576769230775</v>
      </c>
      <c r="EC5" s="16">
        <v>1.9754985153846156</v>
      </c>
      <c r="ED5" s="16">
        <v>3.0382422769230768</v>
      </c>
      <c r="EE5" s="16">
        <v>4.5049499769230783</v>
      </c>
      <c r="EF5" s="16">
        <v>5.0271962384615367</v>
      </c>
      <c r="EG5" s="16">
        <v>2.6652878000000011</v>
      </c>
      <c r="EH5" s="16">
        <v>6.7548815538461504</v>
      </c>
      <c r="EI5" s="16">
        <v>3.2130795923076922</v>
      </c>
      <c r="EJ5" s="16">
        <v>4.3711992230769248</v>
      </c>
      <c r="EK5" s="16">
        <v>5.794974876923078</v>
      </c>
      <c r="EL5" s="16">
        <v>8.2380306615384615</v>
      </c>
      <c r="EM5" s="16">
        <v>3.1394744999999995</v>
      </c>
      <c r="EN5" s="16">
        <v>8.4895712461538437</v>
      </c>
      <c r="EO5" s="16">
        <v>3.8012806692307679</v>
      </c>
      <c r="EP5" s="16">
        <v>5.0645885000000002</v>
      </c>
      <c r="EQ5" s="16">
        <v>7.2385635230769232</v>
      </c>
      <c r="ER5" s="16">
        <v>9.8491371153846181</v>
      </c>
      <c r="ES5" s="16">
        <v>4.7945205846153831</v>
      </c>
      <c r="ET5" s="16">
        <v>9.095505338461539</v>
      </c>
      <c r="EU5" s="16">
        <v>5.5774193846153839</v>
      </c>
      <c r="EV5" s="16">
        <v>6.9960671692307699</v>
      </c>
      <c r="EW5" s="16">
        <v>8.6531749769230721</v>
      </c>
      <c r="EX5" s="16">
        <v>10.503763100000006</v>
      </c>
      <c r="EY5" s="16">
        <v>5.6353967839743584</v>
      </c>
      <c r="EZ5" s="16">
        <v>5.0458923692307662</v>
      </c>
      <c r="FA5" s="16">
        <v>1.7545583153846154</v>
      </c>
      <c r="FB5" s="16">
        <v>10.503763100000006</v>
      </c>
      <c r="FC5" s="16">
        <v>6.4045608692307674</v>
      </c>
      <c r="FD5" s="16">
        <v>6.982653169230769</v>
      </c>
      <c r="FE5" s="16">
        <v>7.2459359538461552</v>
      </c>
      <c r="FF5" s="16">
        <v>1.530621325641025</v>
      </c>
      <c r="FG5" s="16">
        <v>8.4083379897435915</v>
      </c>
      <c r="FH5" s="16">
        <v>6.8777166641025644</v>
      </c>
      <c r="FI5" s="16">
        <v>6.4693691597863996</v>
      </c>
      <c r="FJ5" s="16">
        <v>76.953430769230749</v>
      </c>
      <c r="FK5" s="16">
        <v>108.64461538461534</v>
      </c>
      <c r="FL5" s="16">
        <v>64.714946153846157</v>
      </c>
      <c r="FM5" s="16">
        <v>879.60992307692311</v>
      </c>
      <c r="FN5" s="16">
        <v>884.69761538461489</v>
      </c>
      <c r="FO5" s="16">
        <v>946.11469230769205</v>
      </c>
      <c r="FP5" s="16">
        <v>2710.423076923078</v>
      </c>
      <c r="FQ5" s="16">
        <v>2926.9327074229518</v>
      </c>
      <c r="FS5" s="16">
        <v>2787.3765076923082</v>
      </c>
      <c r="FT5" s="16">
        <v>-4.7677999731199149E-2</v>
      </c>
      <c r="FU5" s="16">
        <v>-2.9728082065726293</v>
      </c>
      <c r="FV5" s="16">
        <v>-7.5530019174029528</v>
      </c>
      <c r="FW5" s="16">
        <v>1.0080128487179487</v>
      </c>
      <c r="FZ5" s="16">
        <f>[1]!pol(AM5,AK5,input!$B$6:$K$6)*(1+input!$F$1*(Y5-1))</f>
        <v>2.5170163314984655</v>
      </c>
      <c r="GA5" s="16">
        <f>[1]!pol(BX5,BV5,input!$B$6:$K$6)*(1+input!$F$1*(BJ5-1))</f>
        <v>2.44470949366301</v>
      </c>
      <c r="GB5" s="16">
        <f>[1]!pol(DI5,DG5,input!$B$6:$K$6)*(1+input!$F$1*(CU5-1))</f>
        <v>2.5254710186296299</v>
      </c>
      <c r="GC5" s="16">
        <v>2.3866834938648336</v>
      </c>
      <c r="GD5" s="16">
        <v>-3.2512619769230779</v>
      </c>
      <c r="GE5" s="16">
        <v>-3.4551510846153834</v>
      </c>
      <c r="GF5" s="16">
        <v>-4.0791327307692313</v>
      </c>
      <c r="GG5" s="16">
        <v>-4.7385692615384638</v>
      </c>
      <c r="GH5" s="16">
        <v>-5.5940215461538454</v>
      </c>
      <c r="GI5" s="16">
        <v>-6.7458725692307704</v>
      </c>
      <c r="GJ5" s="16">
        <v>0.66500038461538469</v>
      </c>
      <c r="GK5" s="16">
        <v>-3.608980584615384</v>
      </c>
      <c r="GL5" s="16">
        <v>-3.9549894384615385</v>
      </c>
      <c r="GM5" s="16">
        <v>-4.3726146461538473</v>
      </c>
      <c r="GN5" s="16">
        <v>-5.0995023076923101</v>
      </c>
      <c r="GO5" s="16">
        <v>-6.1552139692307701</v>
      </c>
      <c r="GP5" s="16">
        <v>-7.0582282769230797</v>
      </c>
      <c r="GQ5" s="16">
        <v>1.2738202538461536</v>
      </c>
      <c r="GR5" s="16">
        <v>-3.5393854692307682</v>
      </c>
      <c r="GS5" s="16">
        <v>-3.882672761538462</v>
      </c>
      <c r="GT5" s="16">
        <v>-4.5578289461538475</v>
      </c>
      <c r="GU5" s="16">
        <v>-4.9897721615384594</v>
      </c>
      <c r="GV5" s="16">
        <v>-5.9042563153846146</v>
      </c>
      <c r="GW5" s="16">
        <v>-6.8062020846153839</v>
      </c>
      <c r="GX5" s="16">
        <v>1.0852179076923076</v>
      </c>
    </row>
    <row r="6" spans="1:206" s="100" customFormat="1">
      <c r="A6" s="99" t="s">
        <v>277</v>
      </c>
      <c r="B6" s="100">
        <v>13.157183460633291</v>
      </c>
      <c r="C6" s="100">
        <v>10.987555909713995</v>
      </c>
      <c r="D6" s="100">
        <v>14.952032772469407</v>
      </c>
      <c r="E6" s="100">
        <v>3.3999999999999915</v>
      </c>
      <c r="F6" s="100">
        <v>-8.6120942374100711</v>
      </c>
      <c r="G6" s="100">
        <v>-3.7839245683453235</v>
      </c>
      <c r="H6" s="100">
        <v>70.524134309352519</v>
      </c>
      <c r="I6" s="100">
        <v>34.402623834532385</v>
      </c>
      <c r="J6" s="100">
        <v>65.349049690647519</v>
      </c>
      <c r="K6" s="100">
        <v>11.276696611510788</v>
      </c>
      <c r="L6" s="100">
        <v>11.206561539568344</v>
      </c>
      <c r="M6" s="100">
        <v>2.6734419496402886</v>
      </c>
      <c r="N6" s="100">
        <v>2.2332835971223024</v>
      </c>
      <c r="O6" s="100">
        <v>673.5055665917215</v>
      </c>
      <c r="P6" s="100">
        <v>35.284664640490504</v>
      </c>
      <c r="Q6" s="100">
        <v>607.70755610898038</v>
      </c>
      <c r="R6" s="100">
        <v>607.49523287513261</v>
      </c>
      <c r="S6" s="100">
        <v>179.28211404057666</v>
      </c>
      <c r="T6" s="100">
        <v>684.62124031982148</v>
      </c>
      <c r="U6" s="100">
        <v>0.56012898331986449</v>
      </c>
      <c r="V6" s="100">
        <v>0.21353334457334774</v>
      </c>
      <c r="W6" s="100">
        <v>0.31538612993236376</v>
      </c>
      <c r="X6" s="100">
        <v>7.4121280453930005</v>
      </c>
      <c r="Y6" s="100">
        <v>0.98248429757847733</v>
      </c>
      <c r="Z6" s="100">
        <v>34.13843573929045</v>
      </c>
      <c r="AA6" s="100">
        <v>1.1462289012000559</v>
      </c>
      <c r="AB6" s="100">
        <v>2.6440963845282512</v>
      </c>
      <c r="AC6" s="100">
        <v>314.29139301595563</v>
      </c>
      <c r="AD6" s="100">
        <v>292.65106597860796</v>
      </c>
      <c r="AE6" s="100">
        <v>6.8822592580058586E-2</v>
      </c>
      <c r="AF6" s="100">
        <v>1.9127661136824352</v>
      </c>
      <c r="AG6" s="100">
        <v>573.21165649498198</v>
      </c>
      <c r="AH6" s="100">
        <v>8.5182182650352232</v>
      </c>
      <c r="AI6" s="100">
        <v>0.6437673213634455</v>
      </c>
      <c r="AJ6" s="100">
        <v>35.284664640490504</v>
      </c>
      <c r="AK6" s="100">
        <v>35.046391155895826</v>
      </c>
      <c r="AL6" s="100">
        <v>-8.4820341745118348</v>
      </c>
      <c r="AM6" s="100">
        <v>-12.302142833380548</v>
      </c>
      <c r="AN6" s="100">
        <v>-2.5424698187830204E-4</v>
      </c>
      <c r="AO6" s="100">
        <v>20.297896281821796</v>
      </c>
      <c r="AP6" s="100">
        <v>3.6900485959704792</v>
      </c>
      <c r="AQ6" s="100">
        <v>-8.7769231942446062</v>
      </c>
      <c r="AR6" s="100">
        <v>-2.831063446043165</v>
      </c>
      <c r="AS6" s="100">
        <v>77.646898913669077</v>
      </c>
      <c r="AT6" s="100">
        <v>31.985968359712238</v>
      </c>
      <c r="AU6" s="100">
        <v>74.892951237410074</v>
      </c>
      <c r="AV6" s="100">
        <v>11.574618870503604</v>
      </c>
      <c r="AW6" s="100">
        <v>11.386005733812944</v>
      </c>
      <c r="AX6" s="100">
        <v>2.7129357985611491</v>
      </c>
      <c r="AY6" s="100">
        <v>2.2055761079136698</v>
      </c>
      <c r="AZ6" s="100">
        <v>693.21008647859355</v>
      </c>
      <c r="BA6" s="100">
        <v>36.301070417746537</v>
      </c>
      <c r="BB6" s="100">
        <v>608.61544142759328</v>
      </c>
      <c r="BC6" s="100">
        <v>558.32921141648228</v>
      </c>
      <c r="BD6" s="100">
        <v>180.11040354746345</v>
      </c>
      <c r="BE6" s="100">
        <v>699.15383385217785</v>
      </c>
      <c r="BF6" s="100">
        <v>0.64722156325314695</v>
      </c>
      <c r="BG6" s="100">
        <v>0.23775997003901642</v>
      </c>
      <c r="BH6" s="100">
        <v>0.35271239363682372</v>
      </c>
      <c r="BI6" s="100">
        <v>7.2846531694322234</v>
      </c>
      <c r="BJ6" s="100">
        <v>0.97661178492022982</v>
      </c>
      <c r="BK6" s="100">
        <v>34.070358503191486</v>
      </c>
      <c r="BL6" s="100">
        <v>2.2307119145550662</v>
      </c>
      <c r="BM6" s="100">
        <v>2.7355750416800193</v>
      </c>
      <c r="BN6" s="100">
        <v>313.36703204999083</v>
      </c>
      <c r="BO6" s="100">
        <v>295.49897784223259</v>
      </c>
      <c r="BP6" s="100">
        <v>6.4689071150797403E-2</v>
      </c>
      <c r="BQ6" s="100">
        <v>1.8899205395068335</v>
      </c>
      <c r="BR6" s="100">
        <v>574.98842403534798</v>
      </c>
      <c r="BS6" s="100">
        <v>9.7368761765510463</v>
      </c>
      <c r="BT6" s="100">
        <v>3.6764703915683103</v>
      </c>
      <c r="BU6" s="100">
        <v>36.301070417746537</v>
      </c>
      <c r="BV6" s="100">
        <v>35.662438751280526</v>
      </c>
      <c r="BW6" s="100">
        <v>-8.1388508469535257</v>
      </c>
      <c r="BX6" s="100">
        <v>-12.567939622594215</v>
      </c>
      <c r="BY6" s="100">
        <v>0.44544158581291399</v>
      </c>
      <c r="BZ6" s="100">
        <v>20.563693071035452</v>
      </c>
      <c r="CA6" s="100">
        <v>3.7910164283496051</v>
      </c>
      <c r="CB6" s="100">
        <v>558.32921141648228</v>
      </c>
      <c r="CC6" s="100">
        <v>-3.7289035827338135</v>
      </c>
      <c r="CD6" s="100">
        <v>71.570840992805728</v>
      </c>
      <c r="CE6" s="100">
        <v>34.083341647481987</v>
      </c>
      <c r="CF6" s="100">
        <v>72.625487366906526</v>
      </c>
      <c r="CG6" s="100">
        <v>11.220021575539564</v>
      </c>
      <c r="CH6" s="100">
        <v>11.020772820143891</v>
      </c>
      <c r="CI6" s="100">
        <v>2.698524755395685</v>
      </c>
      <c r="CJ6" s="100">
        <v>2.2188043309352512</v>
      </c>
      <c r="CK6" s="100">
        <v>689.29939597901171</v>
      </c>
      <c r="CL6" s="100">
        <v>35.091876989994788</v>
      </c>
      <c r="CM6" s="100">
        <v>607.53564147141287</v>
      </c>
      <c r="CN6" s="100">
        <v>558.47701021901742</v>
      </c>
      <c r="CO6" s="100">
        <v>0.57659033395765158</v>
      </c>
      <c r="CP6" s="100">
        <v>687.03527586424048</v>
      </c>
      <c r="CQ6" s="100">
        <v>0.57659033395765158</v>
      </c>
      <c r="CR6" s="100">
        <v>0.22666006924945789</v>
      </c>
      <c r="CS6" s="100">
        <v>0.42194570852290114</v>
      </c>
      <c r="CT6" s="100">
        <v>7.3779872399083288</v>
      </c>
      <c r="CU6" s="100">
        <v>0.98155241611099309</v>
      </c>
      <c r="CV6" s="100">
        <v>33.757638455685452</v>
      </c>
      <c r="CW6" s="100">
        <v>1.3342385343093517</v>
      </c>
      <c r="CX6" s="100">
        <v>2.558347196893914</v>
      </c>
      <c r="CY6" s="100">
        <v>339.53271534207727</v>
      </c>
      <c r="CZ6" s="100">
        <v>292.11047630017015</v>
      </c>
      <c r="DA6" s="100">
        <v>0.15049277431805039</v>
      </c>
      <c r="DB6" s="100">
        <v>1.7172707995158438</v>
      </c>
      <c r="DC6" s="100">
        <v>573.39009256414988</v>
      </c>
      <c r="DD6" s="100">
        <v>8.707513394138406</v>
      </c>
      <c r="DE6" s="100">
        <v>0.32027207927584</v>
      </c>
      <c r="DF6" s="100">
        <v>35.091876989994788</v>
      </c>
      <c r="DG6" s="100">
        <v>34.403613726757854</v>
      </c>
      <c r="DH6" s="100">
        <v>-8.2561429539633373</v>
      </c>
      <c r="DI6" s="100">
        <v>-12.436416976872218</v>
      </c>
      <c r="DJ6" s="100">
        <v>-0.48034756101192982</v>
      </c>
      <c r="DK6" s="100">
        <v>20.432170425313466</v>
      </c>
      <c r="DL6" s="100">
        <v>3.477722768239123</v>
      </c>
      <c r="DM6" s="100">
        <v>30.04194430935252</v>
      </c>
      <c r="DN6" s="100">
        <v>35.046645402877708</v>
      </c>
      <c r="DO6" s="100">
        <v>35.216997165467617</v>
      </c>
      <c r="DP6" s="100">
        <v>34.883961287769765</v>
      </c>
      <c r="DQ6" s="100">
        <v>469.93336608661212</v>
      </c>
      <c r="DR6" s="100">
        <v>-0.69426069064748186</v>
      </c>
      <c r="DS6" s="100">
        <v>-2.1930217697841736</v>
      </c>
      <c r="DT6" s="100">
        <v>1.7881882302158272</v>
      </c>
      <c r="DU6" s="100">
        <v>7.7397886402877738</v>
      </c>
      <c r="DV6" s="100">
        <v>7.4835153165467636</v>
      </c>
      <c r="DW6" s="100">
        <v>8.7639563884892056</v>
      </c>
      <c r="DX6" s="100">
        <v>24.901621261044959</v>
      </c>
      <c r="DY6" s="100">
        <v>0.59914427854237096</v>
      </c>
      <c r="DZ6" s="100">
        <v>978.24523830787223</v>
      </c>
      <c r="EA6" s="100">
        <v>0.70945953237410064</v>
      </c>
      <c r="EB6" s="100">
        <v>5.0528295971222992</v>
      </c>
      <c r="EC6" s="100">
        <v>1.9951105452758994E-2</v>
      </c>
      <c r="ED6" s="100">
        <v>2.3314548633093528</v>
      </c>
      <c r="EE6" s="100">
        <v>4.9668532230215803</v>
      </c>
      <c r="EF6" s="100">
        <v>6.0406248273381307</v>
      </c>
      <c r="EG6" s="100">
        <v>2.5305728129496412</v>
      </c>
      <c r="EH6" s="100">
        <v>8.4823344820143891</v>
      </c>
      <c r="EI6" s="100">
        <v>2.4845363453237401</v>
      </c>
      <c r="EJ6" s="100">
        <v>4.098358906474818</v>
      </c>
      <c r="EK6" s="100">
        <v>7.3696980359712212</v>
      </c>
      <c r="EL6" s="100">
        <v>10.332679230215829</v>
      </c>
      <c r="EM6" s="100">
        <v>2.0680564028776982</v>
      </c>
      <c r="EN6" s="100">
        <v>9.7916670215827306</v>
      </c>
      <c r="EO6" s="100">
        <v>2.6684547841726616</v>
      </c>
      <c r="EP6" s="100">
        <v>4.2185303021582738</v>
      </c>
      <c r="EQ6" s="100">
        <v>8.5757841007194262</v>
      </c>
      <c r="ER6" s="100">
        <v>11.191862568345323</v>
      </c>
      <c r="ES6" s="100">
        <v>3.4950512086330949</v>
      </c>
      <c r="ET6" s="100">
        <v>9.1975228057553924</v>
      </c>
      <c r="EU6" s="100">
        <v>4.3294755755395675</v>
      </c>
      <c r="EV6" s="100">
        <v>6.0147350791366874</v>
      </c>
      <c r="EW6" s="100">
        <v>9.1011667769784133</v>
      </c>
      <c r="EX6" s="100">
        <v>10.694361654676259</v>
      </c>
      <c r="EY6" s="100">
        <v>5.6569175517559751</v>
      </c>
      <c r="EZ6" s="100">
        <v>5.0098414100719433</v>
      </c>
      <c r="FA6" s="100">
        <v>1.9951105452758994E-2</v>
      </c>
      <c r="FB6" s="100">
        <v>11.191862568345323</v>
      </c>
      <c r="FC6" s="100">
        <v>8.4340493309352595</v>
      </c>
      <c r="FD6" s="100">
        <v>9.676537086330935</v>
      </c>
      <c r="FE6" s="100">
        <v>6.9757681582733806</v>
      </c>
      <c r="FF6" s="100">
        <v>-0.36636474340527531</v>
      </c>
      <c r="FG6" s="100">
        <v>7.9957534484412474</v>
      </c>
      <c r="FH6" s="100">
        <v>8.3621181918465251</v>
      </c>
      <c r="FI6" s="100">
        <v>5.5199574527051141</v>
      </c>
      <c r="FJ6" s="100">
        <v>77.107553956834494</v>
      </c>
      <c r="FK6" s="100">
        <v>47.957589928057502</v>
      </c>
      <c r="FL6" s="100">
        <v>64.761208633093517</v>
      </c>
      <c r="FM6" s="100">
        <v>867.85748201438844</v>
      </c>
      <c r="FN6" s="100">
        <v>870.50985611510805</v>
      </c>
      <c r="FO6" s="100">
        <v>935.91223021582732</v>
      </c>
      <c r="FP6" s="100">
        <v>2674.2791366906472</v>
      </c>
      <c r="FQ6" s="100">
        <v>2830.2203019394474</v>
      </c>
      <c r="FS6" s="100">
        <v>2751.3866906474827</v>
      </c>
      <c r="FT6" s="100">
        <v>-2.783264661128498E-2</v>
      </c>
      <c r="FU6" s="100">
        <v>-8.2923426584762332</v>
      </c>
      <c r="FV6" s="100">
        <v>-12.399898319965555</v>
      </c>
      <c r="FW6" s="100">
        <v>-3.4479638657074334</v>
      </c>
      <c r="FZ6" s="100">
        <f>[1]!pol(AM6,AK6,input!$B$6:$K$6)*(1+input!$F$1*(Y6-1))</f>
        <v>2.0238292994154912</v>
      </c>
      <c r="GA6" s="100">
        <f>[1]!pol(BX6,BV6,input!$B$6:$K$6)*(1+input!$F$1*(BJ6-1))</f>
        <v>1.9733754299396282</v>
      </c>
      <c r="GB6" s="100">
        <f>[1]!pol(DI6,DG6,input!$B$6:$K$6)*(1+input!$F$1*(CU6-1))</f>
        <v>2.0269993770536709</v>
      </c>
      <c r="GC6" s="100">
        <v>2.0598865326740174</v>
      </c>
      <c r="GD6" s="100">
        <v>-8.6120942374100711</v>
      </c>
      <c r="GE6" s="100">
        <v>-8.7992795467625875</v>
      </c>
      <c r="GF6" s="100">
        <v>-9.3298139424460391</v>
      </c>
      <c r="GG6" s="100">
        <v>-9.9332047985611496</v>
      </c>
      <c r="GH6" s="100">
        <v>-10.615257273381298</v>
      </c>
      <c r="GI6" s="100">
        <v>-11.663382820143887</v>
      </c>
      <c r="GJ6" s="100">
        <v>-3.7839245683453235</v>
      </c>
      <c r="GK6" s="100">
        <v>-8.7769231942446062</v>
      </c>
      <c r="GL6" s="100">
        <v>-9.1220044244604335</v>
      </c>
      <c r="GM6" s="100">
        <v>-9.5598519568345299</v>
      </c>
      <c r="GN6" s="100">
        <v>-10.234523726618706</v>
      </c>
      <c r="GO6" s="100">
        <v>-11.144428805755393</v>
      </c>
      <c r="GP6" s="100">
        <v>-11.962748848920864</v>
      </c>
      <c r="GQ6" s="100">
        <v>-2.831063446043165</v>
      </c>
      <c r="GR6" s="100">
        <v>-8.9586942086330925</v>
      </c>
      <c r="GS6" s="100">
        <v>-9.2137344388489186</v>
      </c>
      <c r="GT6" s="100">
        <v>-9.8543626762589955</v>
      </c>
      <c r="GU6" s="100">
        <v>-10.210093158273379</v>
      </c>
      <c r="GV6" s="100">
        <v>-10.971882568345324</v>
      </c>
      <c r="GW6" s="100">
        <v>-11.794038920863308</v>
      </c>
      <c r="GX6" s="100">
        <v>-3.7289035827338135</v>
      </c>
    </row>
    <row r="7" spans="1:206" s="16" customFormat="1">
      <c r="A7" s="97" t="s">
        <v>278</v>
      </c>
      <c r="B7" s="16">
        <v>12.770562679142618</v>
      </c>
      <c r="C7" s="16">
        <v>14.366333527521542</v>
      </c>
      <c r="D7" s="16">
        <v>13.858147966019889</v>
      </c>
      <c r="E7" s="16">
        <v>3.3999999999999924</v>
      </c>
      <c r="F7" s="16">
        <v>-2.307885157894737</v>
      </c>
      <c r="G7" s="16">
        <v>1.4600128796992475</v>
      </c>
      <c r="H7" s="16">
        <v>65.160448112781992</v>
      </c>
      <c r="I7" s="16">
        <v>35.127306413533837</v>
      </c>
      <c r="J7" s="16">
        <v>61.04798104511277</v>
      </c>
      <c r="K7" s="16">
        <v>11.400820766917285</v>
      </c>
      <c r="L7" s="16">
        <v>11.120918338345859</v>
      </c>
      <c r="M7" s="16">
        <v>3.4597477518796995</v>
      </c>
      <c r="N7" s="16">
        <v>2.8791025639097758</v>
      </c>
      <c r="O7" s="16">
        <v>663.88275900595966</v>
      </c>
      <c r="P7" s="16">
        <v>35.714793426553946</v>
      </c>
      <c r="Q7" s="16">
        <v>608.09514092927202</v>
      </c>
      <c r="R7" s="16">
        <v>607.23397888494333</v>
      </c>
      <c r="S7" s="16">
        <v>194.73583136960931</v>
      </c>
      <c r="T7" s="16">
        <v>672.74844794957176</v>
      </c>
      <c r="U7" s="16">
        <v>0.59628391787041912</v>
      </c>
      <c r="V7" s="16">
        <v>0.19293386539696089</v>
      </c>
      <c r="W7" s="16">
        <v>0.32496788295519641</v>
      </c>
      <c r="X7" s="16">
        <v>9.2275901092587027</v>
      </c>
      <c r="Y7" s="16">
        <v>0.98464617311484548</v>
      </c>
      <c r="Z7" s="16">
        <v>34.313306168916966</v>
      </c>
      <c r="AA7" s="16">
        <v>1.4014872576369888</v>
      </c>
      <c r="AB7" s="16">
        <v>3.0909280063843032</v>
      </c>
      <c r="AC7" s="16">
        <v>328.7728463545136</v>
      </c>
      <c r="AD7" s="16">
        <v>293.85186745053744</v>
      </c>
      <c r="AE7" s="16">
        <v>0.11114745353951194</v>
      </c>
      <c r="AF7" s="16">
        <v>2.3094484196496863</v>
      </c>
      <c r="AG7" s="16">
        <v>579.16099614577422</v>
      </c>
      <c r="AH7" s="16">
        <v>8.0194505462254941</v>
      </c>
      <c r="AI7" s="16">
        <v>-0.37328456504595309</v>
      </c>
      <c r="AJ7" s="16">
        <v>35.714793426553946</v>
      </c>
      <c r="AK7" s="16">
        <v>34.754021848487881</v>
      </c>
      <c r="AL7" s="16">
        <v>-2.1302765024755019</v>
      </c>
      <c r="AM7" s="16">
        <v>-6.5594376665262457</v>
      </c>
      <c r="AN7" s="16">
        <v>-0.41107254248956243</v>
      </c>
      <c r="AO7" s="16">
        <v>14.883035626425992</v>
      </c>
      <c r="AP7" s="16">
        <v>4.2515525086315087</v>
      </c>
      <c r="AQ7" s="16">
        <v>-2.6537474135338339</v>
      </c>
      <c r="AR7" s="16">
        <v>1.7280795939849638</v>
      </c>
      <c r="AS7" s="16">
        <v>69.438024075187982</v>
      </c>
      <c r="AT7" s="16">
        <v>34.870007548872195</v>
      </c>
      <c r="AU7" s="16">
        <v>67.477019578947363</v>
      </c>
      <c r="AV7" s="16">
        <v>11.651963022556385</v>
      </c>
      <c r="AW7" s="16">
        <v>11.343801624060152</v>
      </c>
      <c r="AX7" s="16">
        <v>3.4777642330827065</v>
      </c>
      <c r="AY7" s="16">
        <v>2.8204363233082717</v>
      </c>
      <c r="AZ7" s="16">
        <v>676.98959915022863</v>
      </c>
      <c r="BA7" s="16">
        <v>36.563794307230069</v>
      </c>
      <c r="BB7" s="16">
        <v>608.84958009550758</v>
      </c>
      <c r="BC7" s="16">
        <v>564.49619973227561</v>
      </c>
      <c r="BD7" s="16">
        <v>195.0524489504997</v>
      </c>
      <c r="BE7" s="16">
        <v>681.22564342363603</v>
      </c>
      <c r="BF7" s="16">
        <v>0.65203255512022196</v>
      </c>
      <c r="BG7" s="16">
        <v>0.2024979606983589</v>
      </c>
      <c r="BH7" s="16">
        <v>0.33723533332525774</v>
      </c>
      <c r="BI7" s="16">
        <v>9.0189950122207136</v>
      </c>
      <c r="BJ7" s="16">
        <v>0.98098805910867681</v>
      </c>
      <c r="BK7" s="16">
        <v>34.362431268628214</v>
      </c>
      <c r="BL7" s="16">
        <v>2.2013630386018415</v>
      </c>
      <c r="BM7" s="16">
        <v>3.2203251619934421</v>
      </c>
      <c r="BN7" s="16">
        <v>319.62543234813211</v>
      </c>
      <c r="BO7" s="16">
        <v>296.23574843570339</v>
      </c>
      <c r="BP7" s="16">
        <v>7.4853717630268019E-2</v>
      </c>
      <c r="BQ7" s="16">
        <v>2.3454771784791193</v>
      </c>
      <c r="BR7" s="16">
        <v>579.91118956070102</v>
      </c>
      <c r="BS7" s="16">
        <v>8.7648076770385757</v>
      </c>
      <c r="BT7" s="16">
        <v>0.65073934338000194</v>
      </c>
      <c r="BU7" s="16">
        <v>36.563794307230069</v>
      </c>
      <c r="BV7" s="16">
        <v>35.520746892252191</v>
      </c>
      <c r="BW7" s="16">
        <v>-2.0020861817030302</v>
      </c>
      <c r="BX7" s="16">
        <v>-7.0367280830536156</v>
      </c>
      <c r="BY7" s="16">
        <v>0.14238495992135541</v>
      </c>
      <c r="BZ7" s="16">
        <v>15.360326042953355</v>
      </c>
      <c r="CA7" s="16">
        <v>4.3829806695197782</v>
      </c>
      <c r="CB7" s="16">
        <v>564.49619973227561</v>
      </c>
      <c r="CC7" s="16">
        <v>1.9189723308270672</v>
      </c>
      <c r="CD7" s="16">
        <v>65.417085616541371</v>
      </c>
      <c r="CE7" s="16">
        <v>34.458236165413552</v>
      </c>
      <c r="CF7" s="16">
        <v>66.685492383458609</v>
      </c>
      <c r="CG7" s="16">
        <v>11.302667766917294</v>
      </c>
      <c r="CH7" s="16">
        <v>10.880720676691736</v>
      </c>
      <c r="CI7" s="16">
        <v>3.4896400150375935</v>
      </c>
      <c r="CJ7" s="16">
        <v>2.8689776766917281</v>
      </c>
      <c r="CK7" s="16">
        <v>676.32479530287026</v>
      </c>
      <c r="CL7" s="16">
        <v>35.379740317633122</v>
      </c>
      <c r="CM7" s="16">
        <v>607.7957528580713</v>
      </c>
      <c r="CN7" s="16">
        <v>564.93416660605862</v>
      </c>
      <c r="CO7" s="16">
        <v>0.60499191719641321</v>
      </c>
      <c r="CP7" s="16">
        <v>673.59842260772609</v>
      </c>
      <c r="CQ7" s="16">
        <v>0.60499191719641321</v>
      </c>
      <c r="CR7" s="16">
        <v>0.20668581232845912</v>
      </c>
      <c r="CS7" s="16">
        <v>0.44003786653147475</v>
      </c>
      <c r="CT7" s="16">
        <v>9.1966007335974869</v>
      </c>
      <c r="CU7" s="16">
        <v>0.98196466993427023</v>
      </c>
      <c r="CV7" s="16">
        <v>33.850511735593457</v>
      </c>
      <c r="CW7" s="16">
        <v>1.5292285820396634</v>
      </c>
      <c r="CX7" s="16">
        <v>2.9271652748685448</v>
      </c>
      <c r="CY7" s="16">
        <v>357.9308810622893</v>
      </c>
      <c r="CZ7" s="16">
        <v>292.91316750886205</v>
      </c>
      <c r="DA7" s="16">
        <v>0.20649754827411979</v>
      </c>
      <c r="DB7" s="16">
        <v>2.0418255147072513</v>
      </c>
      <c r="DC7" s="16">
        <v>580.02108946856686</v>
      </c>
      <c r="DD7" s="16">
        <v>8.5594366474357084</v>
      </c>
      <c r="DE7" s="16">
        <v>-0.5421964309410281</v>
      </c>
      <c r="DF7" s="16">
        <v>35.379740317633122</v>
      </c>
      <c r="DG7" s="16">
        <v>33.916039734472506</v>
      </c>
      <c r="DH7" s="16">
        <v>-1.9130078481849502</v>
      </c>
      <c r="DI7" s="16">
        <v>-6.640464316608643</v>
      </c>
      <c r="DJ7" s="16">
        <v>-0.97802750612899902</v>
      </c>
      <c r="DK7" s="16">
        <v>14.964062276508393</v>
      </c>
      <c r="DL7" s="16">
        <v>4.0668412940522529</v>
      </c>
      <c r="DM7" s="16">
        <v>30.047597255639101</v>
      </c>
      <c r="DN7" s="16">
        <v>35.165094390977444</v>
      </c>
      <c r="DO7" s="16">
        <v>35.378361932330819</v>
      </c>
      <c r="DP7" s="16">
        <v>34.894067240601501</v>
      </c>
      <c r="DQ7" s="16">
        <v>534.44846254202685</v>
      </c>
      <c r="DR7" s="16">
        <v>1.8358935939849632</v>
      </c>
      <c r="DS7" s="16">
        <v>2.0962920977443615</v>
      </c>
      <c r="DT7" s="16">
        <v>2.7994334436090229</v>
      </c>
      <c r="DU7" s="16">
        <v>7.6382009398496216</v>
      </c>
      <c r="DV7" s="16">
        <v>8.1446139097744403</v>
      </c>
      <c r="DW7" s="16">
        <v>9.1879790300751889</v>
      </c>
      <c r="DX7" s="16">
        <v>25.983839939572206</v>
      </c>
      <c r="DY7" s="16">
        <v>0.51591067787049238</v>
      </c>
      <c r="DZ7" s="16">
        <v>975.051146927118</v>
      </c>
      <c r="EA7" s="16">
        <v>2.8627771879699258</v>
      </c>
      <c r="EB7" s="16">
        <v>5.63677707518797</v>
      </c>
      <c r="EC7" s="16">
        <v>3.1914863308270678</v>
      </c>
      <c r="ED7" s="16">
        <v>3.8451110526315784</v>
      </c>
      <c r="EE7" s="16">
        <v>5.2236548796992475</v>
      </c>
      <c r="EF7" s="16">
        <v>5.5961228872180468</v>
      </c>
      <c r="EG7" s="16">
        <v>3.3341189022556383</v>
      </c>
      <c r="EH7" s="16">
        <v>7.0572380300751867</v>
      </c>
      <c r="EI7" s="16">
        <v>3.9644451353383467</v>
      </c>
      <c r="EJ7" s="16">
        <v>4.7309617894736835</v>
      </c>
      <c r="EK7" s="16">
        <v>6.2346402781954904</v>
      </c>
      <c r="EL7" s="16">
        <v>8.0356612180451137</v>
      </c>
      <c r="EM7" s="16">
        <v>3.8702170000000002</v>
      </c>
      <c r="EN7" s="16">
        <v>8.650443315789472</v>
      </c>
      <c r="EO7" s="16">
        <v>4.5177903458646593</v>
      </c>
      <c r="EP7" s="16">
        <v>5.5047094812030055</v>
      </c>
      <c r="EQ7" s="16">
        <v>7.3269440902255614</v>
      </c>
      <c r="ER7" s="16">
        <v>9.6830540150375963</v>
      </c>
      <c r="ES7" s="16">
        <v>5.5560750601503761</v>
      </c>
      <c r="ET7" s="16">
        <v>9.3639668721804483</v>
      </c>
      <c r="EU7" s="16">
        <v>6.2293711052631568</v>
      </c>
      <c r="EV7" s="16">
        <v>7.5262452030075204</v>
      </c>
      <c r="EW7" s="16">
        <v>8.9207893684210564</v>
      </c>
      <c r="EX7" s="16">
        <v>10.580245022556392</v>
      </c>
      <c r="EY7" s="16">
        <v>6.1434519019423535</v>
      </c>
      <c r="EZ7" s="16">
        <v>5.616449981203008</v>
      </c>
      <c r="FA7" s="16">
        <v>2.8627771879699258</v>
      </c>
      <c r="FB7" s="16">
        <v>10.580245022556392</v>
      </c>
      <c r="FC7" s="16">
        <v>5.8023073458646639</v>
      </c>
      <c r="FD7" s="16">
        <v>6.0483218120300766</v>
      </c>
      <c r="FE7" s="16">
        <v>6.388545586466166</v>
      </c>
      <c r="FF7" s="16">
        <v>2.2438730451127817</v>
      </c>
      <c r="FG7" s="16">
        <v>8.3235979598997467</v>
      </c>
      <c r="FH7" s="16">
        <v>6.0797249147869659</v>
      </c>
      <c r="FI7" s="16">
        <v>6.6967511128360568</v>
      </c>
      <c r="FJ7" s="16">
        <v>77.020556390977404</v>
      </c>
      <c r="FK7" s="16">
        <v>154.51751879699242</v>
      </c>
      <c r="FL7" s="16">
        <v>64.704135338345864</v>
      </c>
      <c r="FM7" s="16">
        <v>887.82112781954879</v>
      </c>
      <c r="FN7" s="16">
        <v>878.27390977443622</v>
      </c>
      <c r="FO7" s="16">
        <v>954.40571428571434</v>
      </c>
      <c r="FP7" s="16">
        <v>2720.5015037593989</v>
      </c>
      <c r="FQ7" s="16">
        <v>2982.9874121203616</v>
      </c>
      <c r="FS7" s="16">
        <v>2797.5220601503756</v>
      </c>
      <c r="FT7" s="16">
        <v>-6.2174562677960704E-2</v>
      </c>
      <c r="FU7" s="16">
        <v>-2.0151235107878267</v>
      </c>
      <c r="FV7" s="16">
        <v>-6.7389254556980287</v>
      </c>
      <c r="FW7" s="16">
        <v>1.702354934837093</v>
      </c>
      <c r="FZ7" s="16">
        <f>[1]!pol(AM7,AK7,input!$B$6:$K$6)*(1+input!$F$1*(Y7-1))</f>
        <v>2.6079118159641044</v>
      </c>
      <c r="GA7" s="16">
        <f>[1]!pol(BX7,BV7,input!$B$6:$K$6)*(1+input!$F$1*(BJ7-1))</f>
        <v>2.5243681319122553</v>
      </c>
      <c r="GB7" s="16">
        <f>[1]!pol(DI7,DG7,input!$B$6:$K$6)*(1+input!$F$1*(CU7-1))</f>
        <v>2.6199276916341043</v>
      </c>
      <c r="GC7" s="16">
        <v>2.4615203491012689</v>
      </c>
      <c r="GD7" s="16">
        <v>-2.307885157894737</v>
      </c>
      <c r="GE7" s="16">
        <v>-2.524830849624061</v>
      </c>
      <c r="GF7" s="16">
        <v>-3.1676011954887202</v>
      </c>
      <c r="GG7" s="16">
        <v>-3.8567393157894743</v>
      </c>
      <c r="GH7" s="16">
        <v>-4.749543511278195</v>
      </c>
      <c r="GI7" s="16">
        <v>-5.9486370150375958</v>
      </c>
      <c r="GJ7" s="16">
        <v>1.4600128796992475</v>
      </c>
      <c r="GK7" s="16">
        <v>-2.6537474135338339</v>
      </c>
      <c r="GL7" s="16">
        <v>-3.0070312706766917</v>
      </c>
      <c r="GM7" s="16">
        <v>-3.4582776240601496</v>
      </c>
      <c r="GN7" s="16">
        <v>-4.1991153082706774</v>
      </c>
      <c r="GO7" s="16">
        <v>-5.333848902255637</v>
      </c>
      <c r="GP7" s="16">
        <v>-6.2911963834586464</v>
      </c>
      <c r="GQ7" s="16">
        <v>1.7280795939849638</v>
      </c>
      <c r="GR7" s="16">
        <v>-2.573623022556391</v>
      </c>
      <c r="GS7" s="16">
        <v>-2.9217949548872184</v>
      </c>
      <c r="GT7" s="16">
        <v>-3.6304400075187977</v>
      </c>
      <c r="GU7" s="16">
        <v>-4.0706967518797006</v>
      </c>
      <c r="GV7" s="16">
        <v>-5.0319454812030102</v>
      </c>
      <c r="GW7" s="16">
        <v>-5.9535336466165401</v>
      </c>
      <c r="GX7" s="16">
        <v>1.9189723308270672</v>
      </c>
    </row>
    <row r="8" spans="1:206" s="100" customFormat="1">
      <c r="A8" s="99">
        <v>24</v>
      </c>
      <c r="B8" s="100">
        <v>12.433017636083511</v>
      </c>
      <c r="C8" s="100">
        <v>12.957739762792666</v>
      </c>
      <c r="D8" s="100">
        <v>13.784321945773964</v>
      </c>
      <c r="E8" s="100">
        <v>4.1859999999999955</v>
      </c>
      <c r="F8" s="100">
        <v>-4.4779419850746276</v>
      </c>
      <c r="G8" s="100">
        <v>-0.61088932835820908</v>
      </c>
      <c r="H8" s="100">
        <v>66.10740749253732</v>
      </c>
      <c r="I8" s="100">
        <v>34.50802285820896</v>
      </c>
      <c r="J8" s="100">
        <v>61.737841619402957</v>
      </c>
      <c r="K8" s="100">
        <v>11.230764686567168</v>
      </c>
      <c r="L8" s="100">
        <v>11.016038328358203</v>
      </c>
      <c r="M8" s="100">
        <v>3.1631188059701492</v>
      </c>
      <c r="N8" s="100">
        <v>2.625105529850746</v>
      </c>
      <c r="O8" s="100">
        <v>665.90684687869248</v>
      </c>
      <c r="P8" s="100">
        <v>35.13252245957748</v>
      </c>
      <c r="Q8" s="100">
        <v>607.57396104295833</v>
      </c>
      <c r="R8" s="100">
        <v>606.90504646915701</v>
      </c>
      <c r="S8" s="100">
        <v>189.27270651541036</v>
      </c>
      <c r="T8" s="100">
        <v>675.29487968446176</v>
      </c>
      <c r="U8" s="100">
        <v>0.57658481101667203</v>
      </c>
      <c r="V8" s="100">
        <v>0.18884179200723938</v>
      </c>
      <c r="W8" s="100">
        <v>0.28275775009920912</v>
      </c>
      <c r="X8" s="100">
        <v>8.5290489467322708</v>
      </c>
      <c r="Y8" s="100">
        <v>0.98453569473817026</v>
      </c>
      <c r="Z8" s="100">
        <v>34.223614294775388</v>
      </c>
      <c r="AA8" s="100">
        <v>0.90890816480210701</v>
      </c>
      <c r="AB8" s="100">
        <v>3.0554439031760485</v>
      </c>
      <c r="AC8" s="100">
        <v>307.34927906353005</v>
      </c>
      <c r="AD8" s="100">
        <v>292.22170552294284</v>
      </c>
      <c r="AE8" s="100">
        <v>4.7993699905100759E-2</v>
      </c>
      <c r="AF8" s="100">
        <v>2.2965105143731463</v>
      </c>
      <c r="AG8" s="100">
        <v>576.74742223513056</v>
      </c>
      <c r="AH8" s="100">
        <v>8.0613978569079947</v>
      </c>
      <c r="AI8" s="100">
        <v>-0.11848999328463498</v>
      </c>
      <c r="AJ8" s="100">
        <v>35.13252245957748</v>
      </c>
      <c r="AK8" s="100">
        <v>34.389532864924334</v>
      </c>
      <c r="AL8" s="100">
        <v>-4.3565458479759389</v>
      </c>
      <c r="AM8" s="100">
        <v>-8.6722871852662013</v>
      </c>
      <c r="AN8" s="100">
        <v>-0.64735490373239668</v>
      </c>
      <c r="AO8" s="100">
        <v>17.610297856908005</v>
      </c>
      <c r="AP8" s="100">
        <v>4.1943452001915773</v>
      </c>
      <c r="AQ8" s="100">
        <v>-4.8462766641791024</v>
      </c>
      <c r="AR8" s="100">
        <v>-2.5996074626865817E-2</v>
      </c>
      <c r="AS8" s="100">
        <v>71.510581925373131</v>
      </c>
      <c r="AT8" s="100">
        <v>33.353693791044797</v>
      </c>
      <c r="AU8" s="100">
        <v>69.313323910447735</v>
      </c>
      <c r="AV8" s="100">
        <v>11.469512447761193</v>
      </c>
      <c r="AW8" s="100">
        <v>11.221832768656713</v>
      </c>
      <c r="AX8" s="100">
        <v>3.1763303880597005</v>
      </c>
      <c r="AY8" s="100">
        <v>2.5728966641791025</v>
      </c>
      <c r="AZ8" s="100">
        <v>681.48332590057373</v>
      </c>
      <c r="BA8" s="100">
        <v>35.947983455401989</v>
      </c>
      <c r="BB8" s="100">
        <v>608.3028552434381</v>
      </c>
      <c r="BC8" s="100">
        <v>562.18581212842764</v>
      </c>
      <c r="BD8" s="100">
        <v>189.5113403678356</v>
      </c>
      <c r="BE8" s="100">
        <v>686.21460597714486</v>
      </c>
      <c r="BF8" s="100">
        <v>0.64712821975093138</v>
      </c>
      <c r="BG8" s="100">
        <v>0.20451263833486791</v>
      </c>
      <c r="BH8" s="100">
        <v>0.29848118889891484</v>
      </c>
      <c r="BI8" s="100">
        <v>8.332655342387671</v>
      </c>
      <c r="BJ8" s="100">
        <v>0.97950359889033523</v>
      </c>
      <c r="BK8" s="100">
        <v>34.224817555117191</v>
      </c>
      <c r="BL8" s="100">
        <v>1.7231659002848021</v>
      </c>
      <c r="BM8" s="100">
        <v>3.167301305700327</v>
      </c>
      <c r="BN8" s="100">
        <v>300.72554686020715</v>
      </c>
      <c r="BO8" s="100">
        <v>294.50601750511692</v>
      </c>
      <c r="BP8" s="100">
        <v>2.3528256477060673E-2</v>
      </c>
      <c r="BQ8" s="100">
        <v>2.3074949347786009</v>
      </c>
      <c r="BR8" s="100">
        <v>578.01446941872393</v>
      </c>
      <c r="BS8" s="100">
        <v>9.0949798569259812</v>
      </c>
      <c r="BT8" s="100">
        <v>1.7485829003358573</v>
      </c>
      <c r="BU8" s="100">
        <v>35.947983455401989</v>
      </c>
      <c r="BV8" s="100">
        <v>35.102276691380631</v>
      </c>
      <c r="BW8" s="100">
        <v>-4.259559033671338</v>
      </c>
      <c r="BX8" s="100">
        <v>-9.1209759315528434</v>
      </c>
      <c r="BY8" s="100">
        <v>-0.11721800264921781</v>
      </c>
      <c r="BZ8" s="100">
        <v>18.058986603194644</v>
      </c>
      <c r="CA8" s="100">
        <v>4.2746992673737454</v>
      </c>
      <c r="CB8" s="100">
        <v>562.18581212842764</v>
      </c>
      <c r="CC8" s="100">
        <v>1.977582089552093E-3</v>
      </c>
      <c r="CD8" s="100">
        <v>66.748022208955206</v>
      </c>
      <c r="CE8" s="100">
        <v>34.024551873134328</v>
      </c>
      <c r="CF8" s="100">
        <v>67.960104783582068</v>
      </c>
      <c r="CG8" s="100">
        <v>11.158345865671643</v>
      </c>
      <c r="CH8" s="100">
        <v>10.833956970149254</v>
      </c>
      <c r="CI8" s="100">
        <v>3.1850980373134323</v>
      </c>
      <c r="CJ8" s="100">
        <v>2.6186653731343266</v>
      </c>
      <c r="CK8" s="100">
        <v>679.48343965796676</v>
      </c>
      <c r="CL8" s="100">
        <v>34.883162819518461</v>
      </c>
      <c r="CM8" s="100">
        <v>607.35006460875843</v>
      </c>
      <c r="CN8" s="100">
        <v>562.6206848370224</v>
      </c>
      <c r="CO8" s="100">
        <v>0.59015430026541194</v>
      </c>
      <c r="CP8" s="100">
        <v>676.88492844220264</v>
      </c>
      <c r="CQ8" s="100">
        <v>0.59015430026541194</v>
      </c>
      <c r="CR8" s="100">
        <v>0.20526111306793057</v>
      </c>
      <c r="CS8" s="100">
        <v>0.40506673039765645</v>
      </c>
      <c r="CT8" s="100">
        <v>8.501013922915293</v>
      </c>
      <c r="CU8" s="100">
        <v>0.98123953085688753</v>
      </c>
      <c r="CV8" s="100">
        <v>33.740207848598075</v>
      </c>
      <c r="CW8" s="100">
        <v>1.142954970920367</v>
      </c>
      <c r="CX8" s="100">
        <v>2.876151634421106</v>
      </c>
      <c r="CY8" s="100">
        <v>340.72838967896536</v>
      </c>
      <c r="CZ8" s="100">
        <v>291.52450148060507</v>
      </c>
      <c r="DA8" s="100">
        <v>0.15582195168759308</v>
      </c>
      <c r="DB8" s="100">
        <v>2.0138015805502456</v>
      </c>
      <c r="DC8" s="100">
        <v>577.85004478252108</v>
      </c>
      <c r="DD8" s="100">
        <v>8.7312368703408083</v>
      </c>
      <c r="DE8" s="100">
        <v>-0.27282296682988716</v>
      </c>
      <c r="DF8" s="100">
        <v>34.883162819518461</v>
      </c>
      <c r="DG8" s="100">
        <v>33.751728906304429</v>
      </c>
      <c r="DH8" s="100">
        <v>-4.1903947810747777</v>
      </c>
      <c r="DI8" s="100">
        <v>-8.7292592882512601</v>
      </c>
      <c r="DJ8" s="100">
        <v>-0.99126076533734997</v>
      </c>
      <c r="DK8" s="100">
        <v>17.667269959893066</v>
      </c>
      <c r="DL8" s="100">
        <v>3.9126091166094672</v>
      </c>
      <c r="DM8" s="100">
        <v>30.033776432835822</v>
      </c>
      <c r="DN8" s="100">
        <v>35.036887768656712</v>
      </c>
      <c r="DO8" s="100">
        <v>35.219494694029848</v>
      </c>
      <c r="DP8" s="100">
        <v>34.74298967164178</v>
      </c>
      <c r="DQ8" s="100">
        <v>438.75055630739757</v>
      </c>
      <c r="DR8" s="100">
        <v>-7.7997559701492608E-2</v>
      </c>
      <c r="DS8" s="100">
        <v>0.25789510447761194</v>
      </c>
      <c r="DT8" s="100">
        <v>0.89898891044776053</v>
      </c>
      <c r="DU8" s="100">
        <v>7.828580335820897</v>
      </c>
      <c r="DV8" s="100">
        <v>9.1861715000000039</v>
      </c>
      <c r="DW8" s="100">
        <v>9.7992801791044748</v>
      </c>
      <c r="DX8" s="100">
        <v>25.570706891048008</v>
      </c>
      <c r="DY8" s="100">
        <v>0.60174701959655263</v>
      </c>
      <c r="DZ8" s="100">
        <v>988.57248250713837</v>
      </c>
      <c r="EA8" s="100">
        <v>1.5565693283582092</v>
      </c>
      <c r="EB8" s="100">
        <v>4.3409583432835834</v>
      </c>
      <c r="EC8" s="100">
        <v>1.7155130597014925</v>
      </c>
      <c r="ED8" s="100">
        <v>2.7224375373134326</v>
      </c>
      <c r="EE8" s="100">
        <v>4.3296818134328383</v>
      </c>
      <c r="EF8" s="100">
        <v>4.8268838432835848</v>
      </c>
      <c r="EG8" s="100">
        <v>2.6818568880597011</v>
      </c>
      <c r="EH8" s="100">
        <v>7.4019230447761171</v>
      </c>
      <c r="EI8" s="100">
        <v>3.4187531194029868</v>
      </c>
      <c r="EJ8" s="100">
        <v>4.3668560223880606</v>
      </c>
      <c r="EK8" s="100">
        <v>5.9345996268656727</v>
      </c>
      <c r="EL8" s="100">
        <v>8.4320278432835796</v>
      </c>
      <c r="EM8" s="100">
        <v>3.1314137761194036</v>
      </c>
      <c r="EN8" s="100">
        <v>9.0536995895522434</v>
      </c>
      <c r="EO8" s="100">
        <v>4.0285846268656718</v>
      </c>
      <c r="EP8" s="100">
        <v>4.9033558208955235</v>
      </c>
      <c r="EQ8" s="100">
        <v>7.5191269179104463</v>
      </c>
      <c r="ER8" s="100">
        <v>9.9217990522388089</v>
      </c>
      <c r="ES8" s="100">
        <v>4.6404732910447786</v>
      </c>
      <c r="ET8" s="100">
        <v>9.7447022910447707</v>
      </c>
      <c r="EU8" s="100">
        <v>6.5144593358208924</v>
      </c>
      <c r="EV8" s="100">
        <v>7.5990429253731353</v>
      </c>
      <c r="EW8" s="100">
        <v>8.8295267835820859</v>
      </c>
      <c r="EX8" s="100">
        <v>10.301409940298504</v>
      </c>
      <c r="EY8" s="100">
        <v>5.7464856175373145</v>
      </c>
      <c r="EZ8" s="100">
        <v>4.8651198320895537</v>
      </c>
      <c r="FA8" s="100">
        <v>1.5565693283582092</v>
      </c>
      <c r="FB8" s="100">
        <v>10.301409940298504</v>
      </c>
      <c r="FC8" s="100">
        <v>7.9065778955223847</v>
      </c>
      <c r="FD8" s="100">
        <v>8.9282763955223832</v>
      </c>
      <c r="FE8" s="100">
        <v>8.9002912686567104</v>
      </c>
      <c r="FF8" s="100">
        <v>0.35962881840796024</v>
      </c>
      <c r="FG8" s="100">
        <v>8.9380106716417878</v>
      </c>
      <c r="FH8" s="100">
        <v>8.5783818532338305</v>
      </c>
      <c r="FI8" s="100">
        <v>6.6178070297019937</v>
      </c>
      <c r="FJ8" s="100">
        <v>76.894388059701484</v>
      </c>
      <c r="FK8" s="100">
        <v>75.310940298507475</v>
      </c>
      <c r="FL8" s="100">
        <v>64.739029850746263</v>
      </c>
      <c r="FM8" s="100">
        <v>866.85492537313462</v>
      </c>
      <c r="FN8" s="100">
        <v>861.43701492537298</v>
      </c>
      <c r="FO8" s="100">
        <v>950.53223880596943</v>
      </c>
      <c r="FP8" s="100">
        <v>2678.8253731343302</v>
      </c>
      <c r="FQ8" s="100">
        <v>2860.9331425132164</v>
      </c>
      <c r="FS8" s="100">
        <v>2755.7197611940314</v>
      </c>
      <c r="FT8" s="100">
        <v>-3.6773293432991835E-2</v>
      </c>
      <c r="FU8" s="100">
        <v>-4.2688332209073518</v>
      </c>
      <c r="FV8" s="100">
        <v>-8.8277173989717408</v>
      </c>
      <c r="FW8" s="100">
        <v>-0.21163594029850744</v>
      </c>
      <c r="FZ8" s="100">
        <f>[1]!pol(AM8,AK8,input!$B$6:$K$6)*(1+input!$F$1*(Y8-1))</f>
        <v>2.3969299893443781</v>
      </c>
      <c r="GA8" s="100">
        <f>[1]!pol(BX8,BV8,input!$B$6:$K$6)*(1+input!$F$1*(BJ8-1))</f>
        <v>2.3201827345645296</v>
      </c>
      <c r="GB8" s="100">
        <f>[1]!pol(DI8,DG8,input!$B$6:$K$6)*(1+input!$F$1*(CU8-1))</f>
        <v>2.4033448901015131</v>
      </c>
      <c r="GC8" s="100">
        <v>2.4698352090151547</v>
      </c>
      <c r="GD8" s="100">
        <v>-4.4779419850746276</v>
      </c>
      <c r="GE8" s="100">
        <v>-4.6877859626865686</v>
      </c>
      <c r="GF8" s="100">
        <v>-5.266224664179104</v>
      </c>
      <c r="GG8" s="100">
        <v>-5.9317519179104465</v>
      </c>
      <c r="GH8" s="100">
        <v>-6.7388948432835818</v>
      </c>
      <c r="GI8" s="100">
        <v>-7.8897098880597003</v>
      </c>
      <c r="GJ8" s="100">
        <v>-0.61088932835820908</v>
      </c>
      <c r="GK8" s="100">
        <v>-4.8462766641791024</v>
      </c>
      <c r="GL8" s="100">
        <v>-5.2096978134328351</v>
      </c>
      <c r="GM8" s="100">
        <v>-5.6532736716417933</v>
      </c>
      <c r="GN8" s="100">
        <v>-6.3641401791044743</v>
      </c>
      <c r="GO8" s="100">
        <v>-7.4590098656716428</v>
      </c>
      <c r="GP8" s="100">
        <v>-8.3075776417910454</v>
      </c>
      <c r="GQ8" s="100">
        <v>-2.5996074626865817E-2</v>
      </c>
      <c r="GR8" s="100">
        <v>-4.8166501716417924</v>
      </c>
      <c r="GS8" s="100">
        <v>-5.1501871940298498</v>
      </c>
      <c r="GT8" s="100">
        <v>-5.8017336940298483</v>
      </c>
      <c r="GU8" s="100">
        <v>-6.2035373358208945</v>
      </c>
      <c r="GV8" s="100">
        <v>-7.1010148507462674</v>
      </c>
      <c r="GW8" s="100">
        <v>-7.9820487686567141</v>
      </c>
      <c r="GX8" s="100">
        <v>1.977582089552093E-3</v>
      </c>
    </row>
    <row r="9" spans="1:206" s="16" customFormat="1">
      <c r="A9" s="97">
        <v>26</v>
      </c>
      <c r="B9" s="16">
        <v>12.123387511727413</v>
      </c>
      <c r="C9" s="16" t="e">
        <v>#NUM!</v>
      </c>
      <c r="D9" s="16">
        <v>12.285470371608239</v>
      </c>
      <c r="E9" s="16">
        <v>4.1860000000000017</v>
      </c>
      <c r="F9" s="16">
        <v>-1.6207628021201412</v>
      </c>
      <c r="G9" s="16">
        <v>1.9438871413427572</v>
      </c>
      <c r="H9" s="16">
        <v>89.210155710247378</v>
      </c>
      <c r="I9" s="16">
        <v>53.715517519434634</v>
      </c>
      <c r="J9" s="16">
        <v>82.613017667844503</v>
      </c>
      <c r="K9" s="16">
        <v>18.034678208480575</v>
      </c>
      <c r="L9" s="16">
        <v>17.934168544169601</v>
      </c>
      <c r="M9" s="16">
        <v>3.5472837667844499</v>
      </c>
      <c r="N9" s="16">
        <v>2.935793671378093</v>
      </c>
      <c r="O9" s="16">
        <v>692.13897034416152</v>
      </c>
      <c r="P9" s="16">
        <v>54.881872644154711</v>
      </c>
      <c r="Q9" s="16">
        <v>623.11938276138585</v>
      </c>
      <c r="R9" s="16">
        <v>622.95739931082551</v>
      </c>
      <c r="S9" s="16">
        <v>196.2651867795914</v>
      </c>
      <c r="T9" s="16">
        <v>707.70436679474153</v>
      </c>
      <c r="U9" s="16">
        <v>0.74621609414673651</v>
      </c>
      <c r="V9" s="16">
        <v>0.257136126625085</v>
      </c>
      <c r="W9" s="16">
        <v>0.39126942051069419</v>
      </c>
      <c r="X9" s="16">
        <v>8.8363204561570523</v>
      </c>
      <c r="Y9" s="16">
        <v>0.9844260400758128</v>
      </c>
      <c r="Z9" s="16">
        <v>53.654903471538915</v>
      </c>
      <c r="AA9" s="16">
        <v>1.226969172615759</v>
      </c>
      <c r="AB9" s="16">
        <v>2.9050284755955245</v>
      </c>
      <c r="AC9" s="16">
        <v>363.22464315356962</v>
      </c>
      <c r="AD9" s="16">
        <v>350.15433890604407</v>
      </c>
      <c r="AE9" s="16">
        <v>4.7881973883249981E-2</v>
      </c>
      <c r="AF9" s="16">
        <v>1.9134018222279343</v>
      </c>
      <c r="AG9" s="16">
        <v>579.75293271324279</v>
      </c>
      <c r="AH9" s="16">
        <v>8.0589450218561964</v>
      </c>
      <c r="AI9" s="16">
        <v>0.91618534183436251</v>
      </c>
      <c r="AJ9" s="16">
        <v>54.881872644154711</v>
      </c>
      <c r="AK9" s="16">
        <v>54.631702861268998</v>
      </c>
      <c r="AL9" s="16">
        <v>-1.5115969070562465</v>
      </c>
      <c r="AM9" s="16">
        <v>-6.115057880513449</v>
      </c>
      <c r="AN9" s="16">
        <v>-2.253605392535565E-2</v>
      </c>
      <c r="AO9" s="16">
        <v>15.389246268028172</v>
      </c>
      <c r="AP9" s="16">
        <v>4.494295078393308</v>
      </c>
      <c r="AQ9" s="16">
        <v>-2.0600570353356886</v>
      </c>
      <c r="AR9" s="16">
        <v>2.5306322720848056</v>
      </c>
      <c r="AS9" s="16">
        <v>96.537472519434701</v>
      </c>
      <c r="AT9" s="16">
        <v>51.043474795053008</v>
      </c>
      <c r="AU9" s="16">
        <v>93.209921699646642</v>
      </c>
      <c r="AV9" s="16">
        <v>18.40669245936396</v>
      </c>
      <c r="AW9" s="16">
        <v>18.172334120141336</v>
      </c>
      <c r="AX9" s="16">
        <v>3.5480537985865732</v>
      </c>
      <c r="AY9" s="16">
        <v>2.8811967491166084</v>
      </c>
      <c r="AZ9" s="16">
        <v>716.09799267855533</v>
      </c>
      <c r="BA9" s="16">
        <v>55.799728449954841</v>
      </c>
      <c r="BB9" s="16">
        <v>623.70412351985783</v>
      </c>
      <c r="BC9" s="16">
        <v>565.02936127465159</v>
      </c>
      <c r="BD9" s="16">
        <v>196.27634673215113</v>
      </c>
      <c r="BE9" s="16">
        <v>723.91426719124672</v>
      </c>
      <c r="BF9" s="16">
        <v>0.86325535577214241</v>
      </c>
      <c r="BG9" s="16">
        <v>0.28621350932421102</v>
      </c>
      <c r="BH9" s="16">
        <v>0.4603815983136389</v>
      </c>
      <c r="BI9" s="16">
        <v>8.6316234584414442</v>
      </c>
      <c r="BJ9" s="16">
        <v>0.97937986628714768</v>
      </c>
      <c r="BK9" s="16">
        <v>53.534211510180661</v>
      </c>
      <c r="BL9" s="16">
        <v>2.265516939774185</v>
      </c>
      <c r="BM9" s="16">
        <v>3.0183061464468715</v>
      </c>
      <c r="BN9" s="16">
        <v>366.03789353747499</v>
      </c>
      <c r="BO9" s="16">
        <v>353.00554642084199</v>
      </c>
      <c r="BP9" s="16">
        <v>4.8557099598574696E-2</v>
      </c>
      <c r="BQ9" s="16">
        <v>1.854610298571469</v>
      </c>
      <c r="BR9" s="16">
        <v>581.0466522348238</v>
      </c>
      <c r="BS9" s="16">
        <v>9.0837509810778112</v>
      </c>
      <c r="BT9" s="16">
        <v>4.1794525941897573</v>
      </c>
      <c r="BU9" s="16">
        <v>55.799728449954841</v>
      </c>
      <c r="BV9" s="16">
        <v>55.222927389242798</v>
      </c>
      <c r="BW9" s="16">
        <v>-1.5072145510516648</v>
      </c>
      <c r="BX9" s="16">
        <v>-6.5531187089930016</v>
      </c>
      <c r="BY9" s="16">
        <v>0.38214576380106358</v>
      </c>
      <c r="BZ9" s="16">
        <v>15.827307096507724</v>
      </c>
      <c r="CA9" s="16">
        <v>4.4930616736573201</v>
      </c>
      <c r="CB9" s="16">
        <v>565.02936127465159</v>
      </c>
      <c r="CC9" s="16">
        <v>2.2467128480565379</v>
      </c>
      <c r="CD9" s="16">
        <v>91.278025349823338</v>
      </c>
      <c r="CE9" s="16">
        <v>51.836977710247318</v>
      </c>
      <c r="CF9" s="16">
        <v>93.2864344275619</v>
      </c>
      <c r="CG9" s="16">
        <v>17.924071233215543</v>
      </c>
      <c r="CH9" s="16">
        <v>17.670670530035334</v>
      </c>
      <c r="CI9" s="16">
        <v>3.5676318727915204</v>
      </c>
      <c r="CJ9" s="16">
        <v>2.937252996466432</v>
      </c>
      <c r="CK9" s="16">
        <v>717.55200795981568</v>
      </c>
      <c r="CL9" s="16">
        <v>54.606484290073332</v>
      </c>
      <c r="CM9" s="16">
        <v>622.94096984803775</v>
      </c>
      <c r="CN9" s="16">
        <v>565.52565238445686</v>
      </c>
      <c r="CO9" s="16">
        <v>0.79441247518498082</v>
      </c>
      <c r="CP9" s="16">
        <v>712.85482997141935</v>
      </c>
      <c r="CQ9" s="16">
        <v>0.79441247518498082</v>
      </c>
      <c r="CR9" s="16">
        <v>0.27662808608280853</v>
      </c>
      <c r="CS9" s="16">
        <v>0.53110041192877777</v>
      </c>
      <c r="CT9" s="16">
        <v>8.8497547899898894</v>
      </c>
      <c r="CU9" s="16">
        <v>0.98297266681112783</v>
      </c>
      <c r="CV9" s="16">
        <v>53.232483169095246</v>
      </c>
      <c r="CW9" s="16">
        <v>1.3740011209780891</v>
      </c>
      <c r="CX9" s="16">
        <v>2.8748725232366232</v>
      </c>
      <c r="CY9" s="16">
        <v>392.55805935652779</v>
      </c>
      <c r="CZ9" s="16">
        <v>349.30212011072314</v>
      </c>
      <c r="DA9" s="16">
        <v>0.15807490147018677</v>
      </c>
      <c r="DB9" s="16">
        <v>1.6618193537937509</v>
      </c>
      <c r="DC9" s="16">
        <v>580.28333330508747</v>
      </c>
      <c r="DD9" s="16">
        <v>8.350025158769375</v>
      </c>
      <c r="DE9" s="16">
        <v>2.1339845256383612</v>
      </c>
      <c r="DF9" s="16">
        <v>54.606484290073332</v>
      </c>
      <c r="DG9" s="16">
        <v>53.970962235885679</v>
      </c>
      <c r="DH9" s="16">
        <v>-1.3655572747571605</v>
      </c>
      <c r="DI9" s="16">
        <v>-6.1033123107128455</v>
      </c>
      <c r="DJ9" s="16">
        <v>-0.63385554503301744</v>
      </c>
      <c r="DK9" s="16">
        <v>15.377500698227568</v>
      </c>
      <c r="DL9" s="16">
        <v>4.1685669114195569</v>
      </c>
      <c r="DM9" s="16">
        <v>49.887284427561859</v>
      </c>
      <c r="DN9" s="16">
        <v>54.654238915194362</v>
      </c>
      <c r="DO9" s="16">
        <v>54.840781625441707</v>
      </c>
      <c r="DP9" s="16">
        <v>54.604817780918722</v>
      </c>
      <c r="DQ9" s="16">
        <v>436.72034731725608</v>
      </c>
      <c r="DR9" s="16">
        <v>1.3189558833922259</v>
      </c>
      <c r="DS9" s="16">
        <v>1.847318067137808</v>
      </c>
      <c r="DT9" s="16">
        <v>2.6951660812720837</v>
      </c>
      <c r="DU9" s="16">
        <v>8.4989317985865718</v>
      </c>
      <c r="DV9" s="16">
        <v>9.2208885406360341</v>
      </c>
      <c r="DW9" s="16">
        <v>10.102744823321558</v>
      </c>
      <c r="DX9" s="16">
        <v>24.568960714755576</v>
      </c>
      <c r="DY9" s="16">
        <v>0.5733774408892981</v>
      </c>
      <c r="DZ9" s="16">
        <v>984.99004172033654</v>
      </c>
      <c r="EA9" s="16">
        <v>3.0460653215547704</v>
      </c>
      <c r="EB9" s="16">
        <v>5.5575054911660766</v>
      </c>
      <c r="EC9" s="16">
        <v>3.1441066572438174</v>
      </c>
      <c r="ED9" s="16">
        <v>4.2846380565371041</v>
      </c>
      <c r="EE9" s="16">
        <v>5.3279119399293284</v>
      </c>
      <c r="EF9" s="16">
        <v>6.0183646077738526</v>
      </c>
      <c r="EG9" s="16">
        <v>3.9270973321554803</v>
      </c>
      <c r="EH9" s="16">
        <v>7.7908239257950482</v>
      </c>
      <c r="EI9" s="16">
        <v>4.4666989999999993</v>
      </c>
      <c r="EJ9" s="16">
        <v>5.6116976395759695</v>
      </c>
      <c r="EK9" s="16">
        <v>7.1549689257950497</v>
      </c>
      <c r="EL9" s="16">
        <v>9.2039914946996522</v>
      </c>
      <c r="EM9" s="16">
        <v>4.2985151201413423</v>
      </c>
      <c r="EN9" s="16">
        <v>9.3040851236749127</v>
      </c>
      <c r="EO9" s="16">
        <v>5.0152690353356926</v>
      </c>
      <c r="EP9" s="16">
        <v>6.1693372367491133</v>
      </c>
      <c r="EQ9" s="16">
        <v>8.2668632190812676</v>
      </c>
      <c r="ER9" s="16">
        <v>10.555747837455828</v>
      </c>
      <c r="ES9" s="16">
        <v>5.6134660070671396</v>
      </c>
      <c r="ET9" s="16">
        <v>9.9870114416961115</v>
      </c>
      <c r="EU9" s="16">
        <v>7.2488664946996462</v>
      </c>
      <c r="EV9" s="16">
        <v>8.7144550353356927</v>
      </c>
      <c r="EW9" s="16">
        <v>9.4537523886925801</v>
      </c>
      <c r="EX9" s="16">
        <v>10.852916650176681</v>
      </c>
      <c r="EY9" s="16">
        <v>6.7089231659305062</v>
      </c>
      <c r="EZ9" s="16">
        <v>6.0938509222614856</v>
      </c>
      <c r="FA9" s="16">
        <v>3.0443021837455837</v>
      </c>
      <c r="FB9" s="16">
        <v>10.852916650176681</v>
      </c>
      <c r="FC9" s="16">
        <v>7.1799759151943521</v>
      </c>
      <c r="FD9" s="16">
        <v>7.373570473498237</v>
      </c>
      <c r="FE9" s="16">
        <v>7.4075787420494708</v>
      </c>
      <c r="FF9" s="16">
        <v>1.9538133439340393</v>
      </c>
      <c r="FG9" s="16">
        <v>9.2741883875147266</v>
      </c>
      <c r="FH9" s="16">
        <v>7.3203750435806842</v>
      </c>
      <c r="FI9" s="16">
        <v>5.4298314745931489</v>
      </c>
      <c r="FJ9" s="16">
        <v>76.995473498233167</v>
      </c>
      <c r="FK9" s="16">
        <v>74.359307420494716</v>
      </c>
      <c r="FL9" s="16">
        <v>64.792197879858691</v>
      </c>
      <c r="FM9" s="16">
        <v>1205.0816724734973</v>
      </c>
      <c r="FN9" s="16">
        <v>1220.5262925795066</v>
      </c>
      <c r="FO9" s="16">
        <v>1327.9368924381631</v>
      </c>
      <c r="FP9" s="16">
        <v>3753.5381437102483</v>
      </c>
      <c r="FQ9" s="16">
        <v>3941.2767535732373</v>
      </c>
      <c r="FS9" s="16">
        <v>3830.5336172084808</v>
      </c>
      <c r="FT9" s="16">
        <v>-3.1444493332698206E-2</v>
      </c>
      <c r="FU9" s="16">
        <v>-1.461456244288357</v>
      </c>
      <c r="FV9" s="16">
        <v>-6.2517973199731536</v>
      </c>
      <c r="FW9" s="16">
        <v>2.2404107538280353</v>
      </c>
      <c r="FZ9" s="16">
        <f>[1]!pol(AM9,AK9,input!$B$6:$K$6)*(1+input!$F$1*(Y9-1))</f>
        <v>1.9866259730054161</v>
      </c>
      <c r="GA9" s="16">
        <f>[1]!pol(BX9,BV9,input!$B$6:$K$6)*(1+input!$F$1*(BJ9-1))</f>
        <v>1.92040151426327</v>
      </c>
      <c r="GB9" s="16">
        <f>[1]!pol(DI9,DG9,input!$B$6:$K$6)*(1+input!$F$1*(CU9-1))</f>
        <v>2.0078150299524227</v>
      </c>
      <c r="GC9" s="16">
        <v>1.4275350138991996</v>
      </c>
      <c r="GD9" s="16">
        <v>-1.655041628975265</v>
      </c>
      <c r="GE9" s="16">
        <v>-2.0878484876325083</v>
      </c>
      <c r="GF9" s="16">
        <v>-2.7346966501766796</v>
      </c>
      <c r="GG9" s="16">
        <v>-3.5123139893992916</v>
      </c>
      <c r="GH9" s="16">
        <v>-4.3677926890459355</v>
      </c>
      <c r="GI9" s="16">
        <v>-5.5476758091872798</v>
      </c>
      <c r="GJ9" s="16">
        <v>1.9261643498233227</v>
      </c>
      <c r="GK9" s="16">
        <v>-2.0954589222614839</v>
      </c>
      <c r="GL9" s="16">
        <v>-2.6589198621908143</v>
      </c>
      <c r="GM9" s="16">
        <v>-3.1717028233215578</v>
      </c>
      <c r="GN9" s="16">
        <v>-3.9793766996466418</v>
      </c>
      <c r="GO9" s="16">
        <v>-5.0568060918727928</v>
      </c>
      <c r="GP9" s="16">
        <v>-5.9435697915194332</v>
      </c>
      <c r="GQ9" s="16">
        <v>2.5032156501766787</v>
      </c>
      <c r="GR9" s="16">
        <v>-1.9706541201413423</v>
      </c>
      <c r="GS9" s="16">
        <v>-2.5170351201413435</v>
      </c>
      <c r="GT9" s="16">
        <v>-3.2473069399293282</v>
      </c>
      <c r="GU9" s="16">
        <v>-3.7334117491166077</v>
      </c>
      <c r="GV9" s="16">
        <v>-4.6289656925795057</v>
      </c>
      <c r="GW9" s="16">
        <v>-5.5384441766784445</v>
      </c>
      <c r="GX9" s="16">
        <v>2.2211050176678455</v>
      </c>
    </row>
    <row r="10" spans="1:206" s="100" customFormat="1">
      <c r="A10" s="99">
        <v>27</v>
      </c>
      <c r="B10" s="100">
        <v>9.8010869713715127</v>
      </c>
      <c r="C10" s="100">
        <v>10.798982952022135</v>
      </c>
      <c r="D10" s="100">
        <v>11.86979689111101</v>
      </c>
      <c r="E10" s="100">
        <v>4.1860000000000053</v>
      </c>
      <c r="F10" s="100">
        <v>-0.89615213714285757</v>
      </c>
      <c r="G10" s="100">
        <v>2.8766388857142844</v>
      </c>
      <c r="H10" s="100">
        <v>61.575035885714264</v>
      </c>
      <c r="I10" s="100">
        <v>33.060651577142856</v>
      </c>
      <c r="J10" s="100">
        <v>57.503193822857121</v>
      </c>
      <c r="K10" s="100">
        <v>11.124996919999992</v>
      </c>
      <c r="L10" s="100">
        <v>10.016683354285719</v>
      </c>
      <c r="M10" s="100">
        <v>3.7275647028571419</v>
      </c>
      <c r="N10" s="100">
        <v>2.9847104571428567</v>
      </c>
      <c r="O10" s="100">
        <v>657.14021937241705</v>
      </c>
      <c r="P10" s="100">
        <v>34.768273191446511</v>
      </c>
      <c r="Q10" s="100">
        <v>607.24687790615747</v>
      </c>
      <c r="R10" s="100">
        <v>603.59876999306493</v>
      </c>
      <c r="S10" s="100">
        <v>199.44090614917943</v>
      </c>
      <c r="T10" s="100">
        <v>665.89320018875242</v>
      </c>
      <c r="U10" s="100">
        <v>0.56191602465910351</v>
      </c>
      <c r="V10" s="100">
        <v>0.21056465322170262</v>
      </c>
      <c r="W10" s="100">
        <v>0.44325032440060153</v>
      </c>
      <c r="X10" s="100">
        <v>9.5820044444496961</v>
      </c>
      <c r="Y10" s="100">
        <v>0.98176840327556603</v>
      </c>
      <c r="Z10" s="100">
        <v>33.884062906182571</v>
      </c>
      <c r="AA10" s="100">
        <v>0.8842102852639685</v>
      </c>
      <c r="AB10" s="100">
        <v>2.6690605854342988</v>
      </c>
      <c r="AC10" s="100">
        <v>378.56792113436853</v>
      </c>
      <c r="AD10" s="100">
        <v>291.20330495879114</v>
      </c>
      <c r="AE10" s="100">
        <v>0.27640954617044089</v>
      </c>
      <c r="AF10" s="100">
        <v>1.941162960472788</v>
      </c>
      <c r="AG10" s="100">
        <v>581.16870047919861</v>
      </c>
      <c r="AH10" s="100">
        <v>8.5890770805392478</v>
      </c>
      <c r="AI10" s="100">
        <v>-2.2690826253994816</v>
      </c>
      <c r="AJ10" s="100">
        <v>34.768273191446511</v>
      </c>
      <c r="AK10" s="100">
        <v>30.791568951743368</v>
      </c>
      <c r="AL10" s="100">
        <v>-0.22539684119708553</v>
      </c>
      <c r="AM10" s="100">
        <v>-5.712438194824963</v>
      </c>
      <c r="AN10" s="100">
        <v>-3.9364884196851984</v>
      </c>
      <c r="AO10" s="100">
        <v>14.744719288158294</v>
      </c>
      <c r="AP10" s="100">
        <v>4.8162860576821052</v>
      </c>
      <c r="AQ10" s="100">
        <v>-0.58573463999999986</v>
      </c>
      <c r="AR10" s="100">
        <v>2.5074545714285725</v>
      </c>
      <c r="AS10" s="100">
        <v>61.10107048571431</v>
      </c>
      <c r="AT10" s="100">
        <v>33.442937097142845</v>
      </c>
      <c r="AU10" s="100">
        <v>59.505150365714307</v>
      </c>
      <c r="AV10" s="100">
        <v>11.283981862857148</v>
      </c>
      <c r="AW10" s="100">
        <v>10.179753188571425</v>
      </c>
      <c r="AX10" s="100">
        <v>3.7564682342857134</v>
      </c>
      <c r="AY10" s="100">
        <v>2.9738405714285716</v>
      </c>
      <c r="AZ10" s="100">
        <v>660.93235535128952</v>
      </c>
      <c r="BA10" s="100">
        <v>35.31610686765864</v>
      </c>
      <c r="BB10" s="100">
        <v>607.73896770903764</v>
      </c>
      <c r="BC10" s="100">
        <v>565.86241947624535</v>
      </c>
      <c r="BD10" s="100">
        <v>199.93455210992019</v>
      </c>
      <c r="BE10" s="100">
        <v>664.3714076149123</v>
      </c>
      <c r="BF10" s="100">
        <v>0.54086468807530175</v>
      </c>
      <c r="BG10" s="100">
        <v>0.20391541919377712</v>
      </c>
      <c r="BH10" s="100">
        <v>0.50083679988052709</v>
      </c>
      <c r="BI10" s="100">
        <v>9.5510271772642827</v>
      </c>
      <c r="BJ10" s="100">
        <v>0.98317722747410508</v>
      </c>
      <c r="BK10" s="100">
        <v>33.801863769961876</v>
      </c>
      <c r="BL10" s="100">
        <v>1.5142430976967665</v>
      </c>
      <c r="BM10" s="100">
        <v>2.6522393785256919</v>
      </c>
      <c r="BN10" s="100">
        <v>383.19967297937262</v>
      </c>
      <c r="BO10" s="100">
        <v>292.73480110324539</v>
      </c>
      <c r="BP10" s="100">
        <v>0.28717334258617178</v>
      </c>
      <c r="BQ10" s="100">
        <v>1.8847845333698774</v>
      </c>
      <c r="BR10" s="100">
        <v>580.56632766153177</v>
      </c>
      <c r="BS10" s="100">
        <v>8.3066087054066067</v>
      </c>
      <c r="BT10" s="100">
        <v>-2.0468508280230613</v>
      </c>
      <c r="BU10" s="100">
        <v>35.31610686765864</v>
      </c>
      <c r="BV10" s="100">
        <v>31.39608626911982</v>
      </c>
      <c r="BW10" s="100">
        <v>-2.6349159296266536E-2</v>
      </c>
      <c r="BX10" s="100">
        <v>-5.799154133978039</v>
      </c>
      <c r="BY10" s="100">
        <v>-3.3026808108802035</v>
      </c>
      <c r="BZ10" s="100">
        <v>14.831435227311376</v>
      </c>
      <c r="CA10" s="100">
        <v>5.2134194939780389</v>
      </c>
      <c r="CB10" s="100">
        <v>565.86241947624535</v>
      </c>
      <c r="CC10" s="100">
        <v>2.0388546285714293</v>
      </c>
      <c r="CD10" s="100">
        <v>61.243234788571407</v>
      </c>
      <c r="CE10" s="100">
        <v>34.017957285714303</v>
      </c>
      <c r="CF10" s="100">
        <v>61.510489594285744</v>
      </c>
      <c r="CG10" s="100">
        <v>11.283424531428574</v>
      </c>
      <c r="CH10" s="100">
        <v>10.625111897142853</v>
      </c>
      <c r="CI10" s="100">
        <v>3.5415979371428565</v>
      </c>
      <c r="CJ10" s="100">
        <v>2.8942853771428565</v>
      </c>
      <c r="CK10" s="100">
        <v>665.25431999338889</v>
      </c>
      <c r="CL10" s="100">
        <v>35.314279435495415</v>
      </c>
      <c r="CM10" s="100">
        <v>607.73737298683193</v>
      </c>
      <c r="CN10" s="100">
        <v>565.16372229413355</v>
      </c>
      <c r="CO10" s="100">
        <v>0.52902449164876475</v>
      </c>
      <c r="CP10" s="100">
        <v>664.67883881052035</v>
      </c>
      <c r="CQ10" s="100">
        <v>0.52902449164876475</v>
      </c>
      <c r="CR10" s="100">
        <v>0.18307014181032186</v>
      </c>
      <c r="CS10" s="100">
        <v>0.42822754610388758</v>
      </c>
      <c r="CT10" s="100">
        <v>9.2898923022059439</v>
      </c>
      <c r="CU10" s="100">
        <v>0.98238888068820562</v>
      </c>
      <c r="CV10" s="100">
        <v>34.17398659627343</v>
      </c>
      <c r="CW10" s="100">
        <v>1.1402928392219869</v>
      </c>
      <c r="CX10" s="100">
        <v>2.8895586920640626</v>
      </c>
      <c r="CY10" s="100">
        <v>354.19981666071897</v>
      </c>
      <c r="CZ10" s="100">
        <v>292.72962933712523</v>
      </c>
      <c r="DA10" s="100">
        <v>0.19513971350449152</v>
      </c>
      <c r="DB10" s="100">
        <v>2.098670623621703</v>
      </c>
      <c r="DC10" s="100">
        <v>580.11209022127446</v>
      </c>
      <c r="DD10" s="100">
        <v>8.4717220908928077</v>
      </c>
      <c r="DE10" s="100">
        <v>-1.0069790540950261</v>
      </c>
      <c r="DF10" s="100">
        <v>35.314279435495415</v>
      </c>
      <c r="DG10" s="100">
        <v>33.010978231619262</v>
      </c>
      <c r="DH10" s="100">
        <v>-1.5360050202326305</v>
      </c>
      <c r="DI10" s="100">
        <v>-6.4328674623213793</v>
      </c>
      <c r="DJ10" s="100">
        <v>-2.106452865523599</v>
      </c>
      <c r="DK10" s="100">
        <v>15.465148555654713</v>
      </c>
      <c r="DL10" s="100">
        <v>4.587214485178519</v>
      </c>
      <c r="DM10" s="100">
        <v>30.016240559999989</v>
      </c>
      <c r="DN10" s="100">
        <v>34.728057371428562</v>
      </c>
      <c r="DO10" s="100">
        <v>34.698767079999982</v>
      </c>
      <c r="DP10" s="100">
        <v>35.117431097142862</v>
      </c>
      <c r="DQ10" s="100">
        <v>406.04192821026066</v>
      </c>
      <c r="DR10" s="100">
        <v>1.599840954285713</v>
      </c>
      <c r="DS10" s="100">
        <v>2.2798891714285707</v>
      </c>
      <c r="DT10" s="100">
        <v>2.9439229257142849</v>
      </c>
      <c r="DU10" s="100">
        <v>7.8934000971428553</v>
      </c>
      <c r="DV10" s="100">
        <v>8.9974690914285738</v>
      </c>
      <c r="DW10" s="100">
        <v>10.205974091428567</v>
      </c>
      <c r="DX10" s="100">
        <v>24.33192142110148</v>
      </c>
      <c r="DY10" s="100">
        <v>0.58717803968172444</v>
      </c>
      <c r="DZ10" s="100">
        <v>974.64406489962312</v>
      </c>
      <c r="EA10" s="100">
        <v>2.965461434285714</v>
      </c>
      <c r="EB10" s="100">
        <v>5.6893172228571407</v>
      </c>
      <c r="EC10" s="100">
        <v>3.3777568171428571</v>
      </c>
      <c r="ED10" s="100">
        <v>4.3923443200000003</v>
      </c>
      <c r="EE10" s="100">
        <v>5.2854166571428589</v>
      </c>
      <c r="EF10" s="100">
        <v>6.0416959600000011</v>
      </c>
      <c r="EG10" s="100">
        <v>3.6446711142857127</v>
      </c>
      <c r="EH10" s="100">
        <v>7.8650331485714302</v>
      </c>
      <c r="EI10" s="100">
        <v>4.5595128171428572</v>
      </c>
      <c r="EJ10" s="100">
        <v>5.323477679999999</v>
      </c>
      <c r="EK10" s="100">
        <v>6.5359404628571411</v>
      </c>
      <c r="EL10" s="100">
        <v>8.4698596685714289</v>
      </c>
      <c r="EM10" s="100">
        <v>4.0479883257142868</v>
      </c>
      <c r="EN10" s="100">
        <v>9.2781103542857171</v>
      </c>
      <c r="EO10" s="100">
        <v>5.0726575428571437</v>
      </c>
      <c r="EP10" s="100">
        <v>7.1243408114285751</v>
      </c>
      <c r="EQ10" s="100">
        <v>7.5965157542857131</v>
      </c>
      <c r="ER10" s="100">
        <v>10.562494262857143</v>
      </c>
      <c r="ES10" s="100">
        <v>5.5032564571428573</v>
      </c>
      <c r="ET10" s="100">
        <v>9.8693148057142803</v>
      </c>
      <c r="EU10" s="100">
        <v>6.8045201885714288</v>
      </c>
      <c r="EV10" s="100">
        <v>7.6470174971428539</v>
      </c>
      <c r="EW10" s="100">
        <v>8.8995103314285622</v>
      </c>
      <c r="EX10" s="100">
        <v>10.897675868571428</v>
      </c>
      <c r="EY10" s="100">
        <v>6.5605787292857141</v>
      </c>
      <c r="EZ10" s="100">
        <v>6.2888182114285724</v>
      </c>
      <c r="FA10" s="100">
        <v>2.965461434285714</v>
      </c>
      <c r="FB10" s="100">
        <v>10.897675868571428</v>
      </c>
      <c r="FC10" s="100">
        <v>6.2935591428571414</v>
      </c>
      <c r="FD10" s="100">
        <v>6.7175799200000021</v>
      </c>
      <c r="FE10" s="100">
        <v>7.2620511657142899</v>
      </c>
      <c r="FF10" s="100">
        <v>2.2745510171428576</v>
      </c>
      <c r="FG10" s="100">
        <v>9.0322810933333368</v>
      </c>
      <c r="FH10" s="100">
        <v>6.7577300761904731</v>
      </c>
      <c r="FI10" s="100">
        <v>5.924618117464366</v>
      </c>
      <c r="FJ10" s="100">
        <v>76.90536000000003</v>
      </c>
      <c r="FK10" s="100">
        <v>74.968742857142828</v>
      </c>
      <c r="FL10" s="100">
        <v>64.812948571428578</v>
      </c>
      <c r="FM10" s="100">
        <v>885.4686857142857</v>
      </c>
      <c r="FN10" s="100">
        <v>800.85148571428579</v>
      </c>
      <c r="FO10" s="100">
        <v>761.33039999999983</v>
      </c>
      <c r="FP10" s="100">
        <v>2447.6525714285726</v>
      </c>
      <c r="FQ10" s="100">
        <v>2622.0274919376375</v>
      </c>
      <c r="FS10" s="100">
        <v>2524.5579314285701</v>
      </c>
      <c r="FT10" s="100">
        <v>-3.7171404086304288E-2</v>
      </c>
      <c r="FU10" s="100">
        <v>-0.5959170069086609</v>
      </c>
      <c r="FV10" s="100">
        <v>-5.9799817788004255</v>
      </c>
      <c r="FW10" s="100">
        <v>2.4743160285714287</v>
      </c>
      <c r="FZ10" s="100">
        <f>[1]!pol(AM10,AK10,input!$B$6:$K$6)*(1+input!$F$1*(Y10-1))</f>
        <v>2.8231784004392679</v>
      </c>
      <c r="GA10" s="100">
        <f>[1]!pol(BX10,BV10,input!$B$6:$K$6)*(1+input!$F$1*(BJ10-1))</f>
        <v>2.7971541975817686</v>
      </c>
      <c r="GB10" s="100">
        <f>[1]!pol(DI10,DG10,input!$B$6:$K$6)*(1+input!$F$1*(CU10-1))</f>
        <v>2.6724656480059039</v>
      </c>
      <c r="GC10" s="100">
        <v>2.4203878202215638</v>
      </c>
      <c r="GD10" s="100">
        <v>-0.89615213714285757</v>
      </c>
      <c r="GE10" s="100">
        <v>-1.4152744685714282</v>
      </c>
      <c r="GF10" s="100">
        <v>-2.1925784285714291</v>
      </c>
      <c r="GG10" s="100">
        <v>-3.0519464114285704</v>
      </c>
      <c r="GH10" s="100">
        <v>-4.0333335657142824</v>
      </c>
      <c r="GI10" s="100">
        <v>-5.2692491428571406</v>
      </c>
      <c r="GJ10" s="100">
        <v>2.8766388857142844</v>
      </c>
      <c r="GK10" s="100">
        <v>-0.58573463999999986</v>
      </c>
      <c r="GL10" s="100">
        <v>-1.35768884</v>
      </c>
      <c r="GM10" s="100">
        <v>-2.0134649657142853</v>
      </c>
      <c r="GN10" s="100">
        <v>-2.8990124057142852</v>
      </c>
      <c r="GO10" s="100">
        <v>-4.1560569371428553</v>
      </c>
      <c r="GP10" s="100">
        <v>-5.1711378457142851</v>
      </c>
      <c r="GQ10" s="100">
        <v>2.5074545714285725</v>
      </c>
      <c r="GR10" s="100">
        <v>-1.845652977142858</v>
      </c>
      <c r="GS10" s="100">
        <v>-2.3652404514285714</v>
      </c>
      <c r="GT10" s="100">
        <v>-3.1414836628571416</v>
      </c>
      <c r="GU10" s="100">
        <v>-3.6850423200000022</v>
      </c>
      <c r="GV10" s="100">
        <v>-4.7362761142857162</v>
      </c>
      <c r="GW10" s="100">
        <v>-5.8039600914285723</v>
      </c>
      <c r="GX10" s="100">
        <v>2.0388546285714293</v>
      </c>
    </row>
    <row r="11" spans="1:206" s="16" customFormat="1">
      <c r="A11" s="97">
        <v>28</v>
      </c>
      <c r="B11" s="16">
        <v>10.506965208466665</v>
      </c>
      <c r="C11" s="16">
        <v>11.818048324162993</v>
      </c>
      <c r="D11" s="16">
        <v>12.193906231658964</v>
      </c>
      <c r="E11" s="16">
        <v>4.1859999999999955</v>
      </c>
      <c r="F11" s="16">
        <v>1.9014084962406019</v>
      </c>
      <c r="G11" s="16">
        <v>4.7001253684210518</v>
      </c>
      <c r="H11" s="16">
        <v>85.995876609022559</v>
      </c>
      <c r="I11" s="16">
        <v>52.949328007518794</v>
      </c>
      <c r="J11" s="16">
        <v>79.400555383458638</v>
      </c>
      <c r="K11" s="16">
        <v>17.858728345864659</v>
      </c>
      <c r="L11" s="16">
        <v>17.229862706766919</v>
      </c>
      <c r="M11" s="16">
        <v>4.1393610150375935</v>
      </c>
      <c r="N11" s="16">
        <v>3.3566851503759398</v>
      </c>
      <c r="O11" s="16">
        <v>685.05653095927642</v>
      </c>
      <c r="P11" s="16">
        <v>54.443244969415382</v>
      </c>
      <c r="Q11" s="16">
        <v>622.83457420025854</v>
      </c>
      <c r="R11" s="16">
        <v>621.77066895403402</v>
      </c>
      <c r="S11" s="16">
        <v>206.32202205244022</v>
      </c>
      <c r="T11" s="16">
        <v>700.64966989286449</v>
      </c>
      <c r="U11" s="16">
        <v>0.78269039122968898</v>
      </c>
      <c r="V11" s="16">
        <v>0.31435290368721619</v>
      </c>
      <c r="W11" s="16">
        <v>0.55635689837710456</v>
      </c>
      <c r="X11" s="16">
        <v>10.059334426704288</v>
      </c>
      <c r="Y11" s="16">
        <v>0.98666133157089519</v>
      </c>
      <c r="Z11" s="16">
        <v>53.206937759844173</v>
      </c>
      <c r="AA11" s="16">
        <v>1.2363072095712375</v>
      </c>
      <c r="AB11" s="16">
        <v>2.4905074914809031</v>
      </c>
      <c r="AC11" s="16">
        <v>437.4597448911889</v>
      </c>
      <c r="AD11" s="16">
        <v>348.79765898839867</v>
      </c>
      <c r="AE11" s="16">
        <v>0.32353648494374954</v>
      </c>
      <c r="AF11" s="16">
        <v>1.4609458000403051</v>
      </c>
      <c r="AG11" s="16">
        <v>582.68540452199284</v>
      </c>
      <c r="AH11" s="16">
        <v>7.5798832427620759</v>
      </c>
      <c r="AI11" s="16">
        <v>-9.9459392162667193E-2</v>
      </c>
      <c r="AJ11" s="16">
        <v>54.443244969415382</v>
      </c>
      <c r="AK11" s="16">
        <v>52.849868615356165</v>
      </c>
      <c r="AL11" s="16">
        <v>2.5403165287585741</v>
      </c>
      <c r="AM11" s="16">
        <v>-2.879757874341025</v>
      </c>
      <c r="AN11" s="16">
        <v>-1.4834420763731937</v>
      </c>
      <c r="AO11" s="16">
        <v>12.512947435744536</v>
      </c>
      <c r="AP11" s="16">
        <v>4.7811663705816265</v>
      </c>
      <c r="AQ11" s="16">
        <v>2.1743128195488737</v>
      </c>
      <c r="AR11" s="16">
        <v>4.8230260601503767</v>
      </c>
      <c r="AS11" s="16">
        <v>85.644197413533789</v>
      </c>
      <c r="AT11" s="16">
        <v>53.141316082706787</v>
      </c>
      <c r="AU11" s="16">
        <v>83.135671503759369</v>
      </c>
      <c r="AV11" s="16">
        <v>18.029707338345862</v>
      </c>
      <c r="AW11" s="16">
        <v>17.259869052631576</v>
      </c>
      <c r="AX11" s="16">
        <v>4.1701956992481222</v>
      </c>
      <c r="AY11" s="16">
        <v>3.3602830000000012</v>
      </c>
      <c r="AZ11" s="16">
        <v>693.39708920242731</v>
      </c>
      <c r="BA11" s="16">
        <v>54.869670772321825</v>
      </c>
      <c r="BB11" s="16">
        <v>623.1116820672986</v>
      </c>
      <c r="BC11" s="16">
        <v>569.0926108579331</v>
      </c>
      <c r="BD11" s="16">
        <v>206.81583434906912</v>
      </c>
      <c r="BE11" s="16">
        <v>699.32774869737784</v>
      </c>
      <c r="BF11" s="16">
        <v>0.76651771805570079</v>
      </c>
      <c r="BG11" s="16">
        <v>0.32346573554272173</v>
      </c>
      <c r="BH11" s="16">
        <v>0.69254337533318466</v>
      </c>
      <c r="BI11" s="16">
        <v>10.062496660608977</v>
      </c>
      <c r="BJ11" s="16">
        <v>0.98615974889091285</v>
      </c>
      <c r="BK11" s="16">
        <v>52.844472597152112</v>
      </c>
      <c r="BL11" s="16">
        <v>2.0251981751696935</v>
      </c>
      <c r="BM11" s="16">
        <v>2.3701296241450893</v>
      </c>
      <c r="BN11" s="16">
        <v>457.69694609028573</v>
      </c>
      <c r="BO11" s="16">
        <v>350.11635534664214</v>
      </c>
      <c r="BP11" s="16">
        <v>0.3940724319375753</v>
      </c>
      <c r="BQ11" s="16">
        <v>1.2587362279481151</v>
      </c>
      <c r="BR11" s="16">
        <v>582.88996636574166</v>
      </c>
      <c r="BS11" s="16">
        <v>7.678570203821919</v>
      </c>
      <c r="BT11" s="16">
        <v>-0.21477385700344728</v>
      </c>
      <c r="BU11" s="16">
        <v>54.869670772321825</v>
      </c>
      <c r="BV11" s="16">
        <v>52.926542225703336</v>
      </c>
      <c r="BW11" s="16">
        <v>2.7375161754366983</v>
      </c>
      <c r="BX11" s="16">
        <v>-2.8555441436715436</v>
      </c>
      <c r="BY11" s="16">
        <v>-1.1901382404620942</v>
      </c>
      <c r="BZ11" s="16">
        <v>12.488733705075052</v>
      </c>
      <c r="CA11" s="16">
        <v>5.0298569632204151</v>
      </c>
      <c r="CB11" s="16">
        <v>569.0926108579331</v>
      </c>
      <c r="CC11" s="16">
        <v>4.6880069699248104</v>
      </c>
      <c r="CD11" s="16">
        <v>85.56776211278202</v>
      </c>
      <c r="CE11" s="16">
        <v>53.075996112781944</v>
      </c>
      <c r="CF11" s="16">
        <v>85.742617533834533</v>
      </c>
      <c r="CG11" s="16">
        <v>18.105647661654135</v>
      </c>
      <c r="CH11" s="16">
        <v>17.672650781954879</v>
      </c>
      <c r="CI11" s="16">
        <v>3.9832599398496238</v>
      </c>
      <c r="CJ11" s="16">
        <v>3.2928850075187981</v>
      </c>
      <c r="CK11" s="16">
        <v>699.34006088706451</v>
      </c>
      <c r="CL11" s="16">
        <v>55.058154993397423</v>
      </c>
      <c r="CM11" s="16">
        <v>623.23310143068204</v>
      </c>
      <c r="CN11" s="16">
        <v>568.5460087187538</v>
      </c>
      <c r="CO11" s="16">
        <v>0.74364784385421023</v>
      </c>
      <c r="CP11" s="16">
        <v>698.92694291041641</v>
      </c>
      <c r="CQ11" s="16">
        <v>0.74364784385421023</v>
      </c>
      <c r="CR11" s="16">
        <v>0.25811964604875592</v>
      </c>
      <c r="CS11" s="16">
        <v>0.55458008655876267</v>
      </c>
      <c r="CT11" s="16">
        <v>9.8289241829404368</v>
      </c>
      <c r="CU11" s="16">
        <v>0.98434994104725126</v>
      </c>
      <c r="CV11" s="16">
        <v>53.690694556869772</v>
      </c>
      <c r="CW11" s="16">
        <v>1.3674604365276402</v>
      </c>
      <c r="CX11" s="16">
        <v>2.8812094031323308</v>
      </c>
      <c r="CY11" s="16">
        <v>406.04597141894953</v>
      </c>
      <c r="CZ11" s="16">
        <v>350.70039688952744</v>
      </c>
      <c r="DA11" s="16">
        <v>0.20307901940207432</v>
      </c>
      <c r="DB11" s="16">
        <v>1.737871717229966</v>
      </c>
      <c r="DC11" s="16">
        <v>582.96162759961783</v>
      </c>
      <c r="DD11" s="16">
        <v>8.0431635429682551</v>
      </c>
      <c r="DE11" s="16">
        <v>0.89988079432351209</v>
      </c>
      <c r="DF11" s="16">
        <v>55.058154993397423</v>
      </c>
      <c r="DG11" s="16">
        <v>53.975876907105466</v>
      </c>
      <c r="DH11" s="16">
        <v>1.5073067879013831</v>
      </c>
      <c r="DI11" s="16">
        <v>-3.3551565730434416</v>
      </c>
      <c r="DJ11" s="16">
        <v>-1.0605040553005478</v>
      </c>
      <c r="DK11" s="16">
        <v>12.988346134446941</v>
      </c>
      <c r="DL11" s="16">
        <v>4.4881011519908096</v>
      </c>
      <c r="DM11" s="16">
        <v>49.851007676691736</v>
      </c>
      <c r="DN11" s="16">
        <v>54.333310691729309</v>
      </c>
      <c r="DO11" s="16">
        <v>54.116680466165398</v>
      </c>
      <c r="DP11" s="16">
        <v>55.036380962406028</v>
      </c>
      <c r="DQ11" s="16">
        <v>398.22856628926104</v>
      </c>
      <c r="DR11" s="16">
        <v>3.2301084736842101</v>
      </c>
      <c r="DS11" s="16">
        <v>3.8651610375939849</v>
      </c>
      <c r="DT11" s="16">
        <v>4.6734175939849631</v>
      </c>
      <c r="DU11" s="16">
        <v>8.6176762631578931</v>
      </c>
      <c r="DV11" s="16">
        <v>9.6332847894736808</v>
      </c>
      <c r="DW11" s="16">
        <v>10.64860763157894</v>
      </c>
      <c r="DX11" s="16">
        <v>23.711949945279645</v>
      </c>
      <c r="DY11" s="16">
        <v>0.54663937999913781</v>
      </c>
      <c r="DZ11" s="16">
        <v>970.5537329706807</v>
      </c>
      <c r="EA11" s="16">
        <v>5.333182624060151</v>
      </c>
      <c r="EB11" s="16">
        <v>7.7408105639097675</v>
      </c>
      <c r="EC11" s="16">
        <v>5.7775298571428557</v>
      </c>
      <c r="ED11" s="16">
        <v>6.5609020601503758</v>
      </c>
      <c r="EE11" s="16">
        <v>7.3693012481202986</v>
      </c>
      <c r="EF11" s="16">
        <v>8.0720688947368444</v>
      </c>
      <c r="EG11" s="16">
        <v>5.6592194812030092</v>
      </c>
      <c r="EH11" s="16">
        <v>9.4384047218045097</v>
      </c>
      <c r="EI11" s="16">
        <v>6.6029496691729319</v>
      </c>
      <c r="EJ11" s="16">
        <v>7.1191022932330839</v>
      </c>
      <c r="EK11" s="16">
        <v>8.178770639097749</v>
      </c>
      <c r="EL11" s="16">
        <v>9.5154170300751879</v>
      </c>
      <c r="EM11" s="16">
        <v>6.0271692857142849</v>
      </c>
      <c r="EN11" s="16">
        <v>10.641749586466164</v>
      </c>
      <c r="EO11" s="16">
        <v>6.9676683533834618</v>
      </c>
      <c r="EP11" s="16">
        <v>8.3896140451127845</v>
      </c>
      <c r="EQ11" s="16">
        <v>9.0572841729323308</v>
      </c>
      <c r="ER11" s="16">
        <v>11.437647586466166</v>
      </c>
      <c r="ES11" s="16">
        <v>7.2345176842105259</v>
      </c>
      <c r="ET11" s="16">
        <v>11.182111548872186</v>
      </c>
      <c r="EU11" s="16">
        <v>8.5058960451127827</v>
      </c>
      <c r="EV11" s="16">
        <v>9.246164661654138</v>
      </c>
      <c r="EW11" s="16">
        <v>10.223275676691729</v>
      </c>
      <c r="EX11" s="16">
        <v>11.931278593984963</v>
      </c>
      <c r="EY11" s="16">
        <v>8.2588348468045112</v>
      </c>
      <c r="EZ11" s="16">
        <v>8.1254197669172932</v>
      </c>
      <c r="FA11" s="16">
        <v>5.333182624060151</v>
      </c>
      <c r="FB11" s="16">
        <v>11.931278593984963</v>
      </c>
      <c r="FC11" s="16">
        <v>5.3875677894736871</v>
      </c>
      <c r="FD11" s="16">
        <v>5.7681237518796973</v>
      </c>
      <c r="FE11" s="16">
        <v>5.9751900375939817</v>
      </c>
      <c r="FF11" s="16">
        <v>3.9228957017543871</v>
      </c>
      <c r="FG11" s="16">
        <v>9.6331895614035066</v>
      </c>
      <c r="FH11" s="16">
        <v>5.7102938596491217</v>
      </c>
      <c r="FI11" s="16">
        <v>4.4575537452183873</v>
      </c>
      <c r="FJ11" s="16">
        <v>77.151180451127829</v>
      </c>
      <c r="FK11" s="16">
        <v>74.57720300751879</v>
      </c>
      <c r="FL11" s="16">
        <v>64.783428571428544</v>
      </c>
      <c r="FM11" s="16">
        <v>1300.6684210526321</v>
      </c>
      <c r="FN11" s="16">
        <v>1207.975939849624</v>
      </c>
      <c r="FO11" s="16">
        <v>1110.5315789473682</v>
      </c>
      <c r="FP11" s="16">
        <v>3619.1781954887219</v>
      </c>
      <c r="FQ11" s="16">
        <v>3800.8651074078507</v>
      </c>
      <c r="FS11" s="16">
        <v>3696.3293759398484</v>
      </c>
      <c r="FT11" s="16">
        <v>-2.7502947717428745E-2</v>
      </c>
      <c r="FU11" s="16">
        <v>2.2617131640322188</v>
      </c>
      <c r="FV11" s="16">
        <v>-3.0286349633732148</v>
      </c>
      <c r="FW11" s="16">
        <v>4.7370527994987457</v>
      </c>
      <c r="FZ11" s="16">
        <f>[1]!pol(AM11,AK11,input!$B$6:$K$6)*(1+input!$F$1*(Y11-1))</f>
        <v>2.3548684410740814</v>
      </c>
      <c r="GA11" s="16">
        <f>[1]!pol(BX11,BV11,input!$B$6:$K$6)*(1+input!$F$1*(BJ11-1))</f>
        <v>2.3532877704495236</v>
      </c>
      <c r="GB11" s="16">
        <f>[1]!pol(DI11,DG11,input!$B$6:$K$6)*(1+input!$F$1*(CU11-1))</f>
        <v>2.261455814829096</v>
      </c>
      <c r="GC11" s="16">
        <v>1.2316171536122291</v>
      </c>
      <c r="GD11" s="16">
        <v>1.9014084962406019</v>
      </c>
      <c r="GE11" s="16">
        <v>1.2380550601503761</v>
      </c>
      <c r="GF11" s="16">
        <v>0.46123169172932349</v>
      </c>
      <c r="GG11" s="16">
        <v>-0.42979384210526328</v>
      </c>
      <c r="GH11" s="16">
        <v>-1.3663366090225566</v>
      </c>
      <c r="GI11" s="16">
        <v>-2.5275325789473695</v>
      </c>
      <c r="GJ11" s="16">
        <v>4.7001253684210518</v>
      </c>
      <c r="GK11" s="16">
        <v>2.1743128195488737</v>
      </c>
      <c r="GL11" s="16">
        <v>1.289716052631579</v>
      </c>
      <c r="GM11" s="16">
        <v>0.68771423308270629</v>
      </c>
      <c r="GN11" s="16">
        <v>-0.25046620300751882</v>
      </c>
      <c r="GO11" s="16">
        <v>-1.4024134360902258</v>
      </c>
      <c r="GP11" s="16">
        <v>-2.3982786541353387</v>
      </c>
      <c r="GQ11" s="16">
        <v>4.8230260601503767</v>
      </c>
      <c r="GR11" s="16">
        <v>1.132944578947368</v>
      </c>
      <c r="GS11" s="16">
        <v>0.45924041353383466</v>
      </c>
      <c r="GT11" s="16">
        <v>-0.34329024060150382</v>
      </c>
      <c r="GU11" s="16">
        <v>-0.92815272932330861</v>
      </c>
      <c r="GV11" s="16">
        <v>-1.9617598947368415</v>
      </c>
      <c r="GW11" s="16">
        <v>-2.9499859774436081</v>
      </c>
      <c r="GX11" s="16">
        <v>4.6880069699248104</v>
      </c>
    </row>
    <row r="12" spans="1:206" s="100" customFormat="1">
      <c r="A12" s="99">
        <v>34</v>
      </c>
      <c r="B12" s="100">
        <v>10.268263613151895</v>
      </c>
      <c r="C12" s="100">
        <v>12.401418174156882</v>
      </c>
      <c r="D12" s="100">
        <v>11.812222594905283</v>
      </c>
      <c r="E12" s="100">
        <v>4.1860000000000035</v>
      </c>
      <c r="F12" s="100">
        <v>-1.9739750650887571</v>
      </c>
      <c r="G12" s="100">
        <v>1.284665218934911</v>
      </c>
      <c r="H12" s="100">
        <v>67.91319757396451</v>
      </c>
      <c r="I12" s="100">
        <v>38.248563491124258</v>
      </c>
      <c r="J12" s="100">
        <v>62.937277958579884</v>
      </c>
      <c r="K12" s="100">
        <v>12.51570787573965</v>
      </c>
      <c r="L12" s="100">
        <v>11.693507881656805</v>
      </c>
      <c r="M12" s="100">
        <v>3.5542330059171587</v>
      </c>
      <c r="N12" s="100">
        <v>2.837659721893492</v>
      </c>
      <c r="O12" s="100">
        <v>664.41228268639668</v>
      </c>
      <c r="P12" s="100">
        <v>39.393057928330272</v>
      </c>
      <c r="Q12" s="100">
        <v>611.3150127639467</v>
      </c>
      <c r="R12" s="100">
        <v>608.97224894559179</v>
      </c>
      <c r="S12" s="100">
        <v>196.38717005187192</v>
      </c>
      <c r="T12" s="100">
        <v>675.34125238207912</v>
      </c>
      <c r="U12" s="100">
        <v>0.57940007099011337</v>
      </c>
      <c r="V12" s="100">
        <v>0.23206497926614034</v>
      </c>
      <c r="W12" s="100">
        <v>0.46573527000785503</v>
      </c>
      <c r="X12" s="100">
        <v>9.0604684449351716</v>
      </c>
      <c r="Y12" s="100">
        <v>0.98381060527565489</v>
      </c>
      <c r="Z12" s="100">
        <v>38.611079317556175</v>
      </c>
      <c r="AA12" s="100">
        <v>0.7819786107740927</v>
      </c>
      <c r="AB12" s="100">
        <v>2.4971111048109091</v>
      </c>
      <c r="AC12" s="100">
        <v>388.51280185384655</v>
      </c>
      <c r="AD12" s="100">
        <v>304.24579931556434</v>
      </c>
      <c r="AE12" s="100">
        <v>0.27443074520302552</v>
      </c>
      <c r="AF12" s="100">
        <v>1.7249406083256098</v>
      </c>
      <c r="AG12" s="100">
        <v>579.05623396900819</v>
      </c>
      <c r="AH12" s="100">
        <v>8.1892494079200659</v>
      </c>
      <c r="AI12" s="100">
        <v>-1.5458246551076045</v>
      </c>
      <c r="AJ12" s="100">
        <v>39.393057928330272</v>
      </c>
      <c r="AK12" s="100">
        <v>36.702738836016657</v>
      </c>
      <c r="AL12" s="100">
        <v>-1.4622155804228305</v>
      </c>
      <c r="AM12" s="100">
        <v>-6.9045841889851518</v>
      </c>
      <c r="AN12" s="100">
        <v>-2.7792171521490241</v>
      </c>
      <c r="AO12" s="100">
        <v>15.320177100227763</v>
      </c>
      <c r="AP12" s="100">
        <v>4.9306091238963985</v>
      </c>
      <c r="AQ12" s="100">
        <v>-2.6771320650887569</v>
      </c>
      <c r="AR12" s="100">
        <v>0.64715030177514832</v>
      </c>
      <c r="AS12" s="100">
        <v>69.132552295857963</v>
      </c>
      <c r="AT12" s="100">
        <v>39.270191000000004</v>
      </c>
      <c r="AU12" s="100">
        <v>66.972879000000006</v>
      </c>
      <c r="AV12" s="100">
        <v>12.864392343195268</v>
      </c>
      <c r="AW12" s="100">
        <v>12.298492680473377</v>
      </c>
      <c r="AX12" s="100">
        <v>3.4461826568047336</v>
      </c>
      <c r="AY12" s="100">
        <v>2.7470561124260353</v>
      </c>
      <c r="AZ12" s="100">
        <v>672.19851548178906</v>
      </c>
      <c r="BA12" s="100">
        <v>40.497511799864348</v>
      </c>
      <c r="BB12" s="100">
        <v>612.25587526392428</v>
      </c>
      <c r="BC12" s="100">
        <v>563.8167473074667</v>
      </c>
      <c r="BD12" s="100">
        <v>194.45965777624082</v>
      </c>
      <c r="BE12" s="100">
        <v>676.96109351038967</v>
      </c>
      <c r="BF12" s="100">
        <v>0.56560595384156642</v>
      </c>
      <c r="BG12" s="100">
        <v>0.20888174626358338</v>
      </c>
      <c r="BH12" s="100">
        <v>0.45478164412931715</v>
      </c>
      <c r="BI12" s="100">
        <v>8.7581207018545104</v>
      </c>
      <c r="BJ12" s="100">
        <v>0.98331753492174512</v>
      </c>
      <c r="BK12" s="100">
        <v>38.914309387187231</v>
      </c>
      <c r="BL12" s="100">
        <v>1.5832024126771098</v>
      </c>
      <c r="BM12" s="100">
        <v>2.707788322245817</v>
      </c>
      <c r="BN12" s="100">
        <v>362.39618720973181</v>
      </c>
      <c r="BO12" s="100">
        <v>307.40052009742129</v>
      </c>
      <c r="BP12" s="100">
        <v>0.18040755481880841</v>
      </c>
      <c r="BQ12" s="100">
        <v>1.8876447254414854</v>
      </c>
      <c r="BR12" s="100">
        <v>578.36602330219057</v>
      </c>
      <c r="BS12" s="100">
        <v>8.2972422751664965</v>
      </c>
      <c r="BT12" s="100">
        <v>-0.57665563113943441</v>
      </c>
      <c r="BU12" s="100">
        <v>40.497511799864348</v>
      </c>
      <c r="BV12" s="100">
        <v>38.693535368860559</v>
      </c>
      <c r="BW12" s="100">
        <v>-2.2442629132549761</v>
      </c>
      <c r="BX12" s="100">
        <v>-7.6500919733913531</v>
      </c>
      <c r="BY12" s="100">
        <v>-1.1705668737429844</v>
      </c>
      <c r="BZ12" s="100">
        <v>16.065684884633956</v>
      </c>
      <c r="CA12" s="100">
        <v>4.9729599083025899</v>
      </c>
      <c r="CB12" s="100">
        <v>563.8167473074667</v>
      </c>
      <c r="CC12" s="100">
        <v>0.75317319526627169</v>
      </c>
      <c r="CD12" s="100">
        <v>68.032272881656809</v>
      </c>
      <c r="CE12" s="100">
        <v>38.483449331360937</v>
      </c>
      <c r="CF12" s="100">
        <v>67.868910242603562</v>
      </c>
      <c r="CG12" s="100">
        <v>12.658164994082842</v>
      </c>
      <c r="CH12" s="100">
        <v>12.129247970414205</v>
      </c>
      <c r="CI12" s="100">
        <v>3.3571841124260366</v>
      </c>
      <c r="CJ12" s="100">
        <v>2.7383849230769224</v>
      </c>
      <c r="CK12" s="100">
        <v>674.80935207842231</v>
      </c>
      <c r="CL12" s="100">
        <v>39.846788918079959</v>
      </c>
      <c r="CM12" s="100">
        <v>611.70305555380503</v>
      </c>
      <c r="CN12" s="100">
        <v>563.74261602505794</v>
      </c>
      <c r="CO12" s="100">
        <v>0.5540921643093244</v>
      </c>
      <c r="CP12" s="100">
        <v>675.16824299180246</v>
      </c>
      <c r="CQ12" s="100">
        <v>0.5540921643093244</v>
      </c>
      <c r="CR12" s="100">
        <v>0.20448463078454074</v>
      </c>
      <c r="CS12" s="100">
        <v>0.46267780329342112</v>
      </c>
      <c r="CT12" s="100">
        <v>8.7405932967340725</v>
      </c>
      <c r="CU12" s="100">
        <v>0.98246233434476582</v>
      </c>
      <c r="CV12" s="100">
        <v>38.869096556926529</v>
      </c>
      <c r="CW12" s="100">
        <v>0.97769236115346458</v>
      </c>
      <c r="CX12" s="100">
        <v>2.7100937706254098</v>
      </c>
      <c r="CY12" s="100">
        <v>364.44813555836805</v>
      </c>
      <c r="CZ12" s="100">
        <v>305.53988446406305</v>
      </c>
      <c r="DA12" s="100">
        <v>0.19241652899282288</v>
      </c>
      <c r="DB12" s="100">
        <v>1.8703692866386108</v>
      </c>
      <c r="DC12" s="100">
        <v>578.59390233511442</v>
      </c>
      <c r="DD12" s="100">
        <v>8.4706678648458418</v>
      </c>
      <c r="DE12" s="100">
        <v>-0.3392436490004237</v>
      </c>
      <c r="DF12" s="100">
        <v>39.846788918079959</v>
      </c>
      <c r="DG12" s="100">
        <v>38.144205682360521</v>
      </c>
      <c r="DH12" s="100">
        <v>-2.8909453988229967</v>
      </c>
      <c r="DI12" s="100">
        <v>-7.7174946695795743</v>
      </c>
      <c r="DJ12" s="100">
        <v>-1.7235320217814893</v>
      </c>
      <c r="DK12" s="100">
        <v>16.133087580822178</v>
      </c>
      <c r="DL12" s="100">
        <v>4.6716040186919967</v>
      </c>
      <c r="DM12" s="100">
        <v>34.956221455621304</v>
      </c>
      <c r="DN12" s="100">
        <v>39.481955988165666</v>
      </c>
      <c r="DO12" s="100">
        <v>39.864102242603551</v>
      </c>
      <c r="DP12" s="100">
        <v>39.867737704142009</v>
      </c>
      <c r="DQ12" s="100">
        <v>395.45307383942685</v>
      </c>
      <c r="DR12" s="100">
        <v>7.3820905325443456E-2</v>
      </c>
      <c r="DS12" s="100">
        <v>1.0015976390532537</v>
      </c>
      <c r="DT12" s="100">
        <v>2.244576313609469</v>
      </c>
      <c r="DU12" s="100">
        <v>6.4195997396449682</v>
      </c>
      <c r="DV12" s="100">
        <v>8.2841455266272188</v>
      </c>
      <c r="DW12" s="100">
        <v>10.543033467455613</v>
      </c>
      <c r="DX12" s="100">
        <v>24.066404755410225</v>
      </c>
      <c r="DY12" s="100">
        <v>0.58571214893162427</v>
      </c>
      <c r="DZ12" s="100">
        <v>987.36581212142744</v>
      </c>
      <c r="EA12" s="100">
        <v>2.0740052603550301</v>
      </c>
      <c r="EB12" s="100">
        <v>5.1010010532544374</v>
      </c>
      <c r="EC12" s="100">
        <v>2.6019358165680484</v>
      </c>
      <c r="ED12" s="100">
        <v>4.1706416686390551</v>
      </c>
      <c r="EE12" s="100">
        <v>4.5631629881656792</v>
      </c>
      <c r="EF12" s="100">
        <v>5.7431808520710046</v>
      </c>
      <c r="EG12" s="100">
        <v>2.7451228757396455</v>
      </c>
      <c r="EH12" s="100">
        <v>7.2233528343195266</v>
      </c>
      <c r="EI12" s="100">
        <v>3.9780475857988189</v>
      </c>
      <c r="EJ12" s="100">
        <v>5.3374380828402419</v>
      </c>
      <c r="EK12" s="100">
        <v>5.9663215976331365</v>
      </c>
      <c r="EL12" s="100">
        <v>8.6448816923076937</v>
      </c>
      <c r="EM12" s="100">
        <v>2.8018562485207097</v>
      </c>
      <c r="EN12" s="100">
        <v>8.7075901656804717</v>
      </c>
      <c r="EO12" s="100">
        <v>4.3599599289940834</v>
      </c>
      <c r="EP12" s="100">
        <v>7.1962751538461518</v>
      </c>
      <c r="EQ12" s="100">
        <v>6.3786335266272207</v>
      </c>
      <c r="ER12" s="100">
        <v>10.49748901775148</v>
      </c>
      <c r="ES12" s="100">
        <v>3.8434700118343206</v>
      </c>
      <c r="ET12" s="100">
        <v>9.1933372781065081</v>
      </c>
      <c r="EU12" s="100">
        <v>6.0009102781065069</v>
      </c>
      <c r="EV12" s="100">
        <v>7.5067762366863917</v>
      </c>
      <c r="EW12" s="100">
        <v>7.2269776863905317</v>
      </c>
      <c r="EX12" s="100">
        <v>10.702709934911246</v>
      </c>
      <c r="EY12" s="100">
        <v>5.9402115739644961</v>
      </c>
      <c r="EZ12" s="100">
        <v>5.8470643934911246</v>
      </c>
      <c r="FA12" s="100">
        <v>2.0740052603550301</v>
      </c>
      <c r="FB12" s="100">
        <v>10.702709934911246</v>
      </c>
      <c r="FC12" s="100">
        <v>6.3457788343195309</v>
      </c>
      <c r="FD12" s="100">
        <v>7.2825478875739647</v>
      </c>
      <c r="FE12" s="100">
        <v>8.2984571538461545</v>
      </c>
      <c r="FF12" s="100">
        <v>1.1066649526627215</v>
      </c>
      <c r="FG12" s="100">
        <v>8.4155929112426104</v>
      </c>
      <c r="FH12" s="100">
        <v>7.3089279585798854</v>
      </c>
      <c r="FI12" s="100">
        <v>5.4829546204057111</v>
      </c>
      <c r="FJ12" s="100">
        <v>80.28643786982245</v>
      </c>
      <c r="FK12" s="100">
        <v>75.173165680473389</v>
      </c>
      <c r="FL12" s="100">
        <v>64.926739644970453</v>
      </c>
      <c r="FM12" s="100">
        <v>971.74485207100531</v>
      </c>
      <c r="FN12" s="100">
        <v>888.91502958579872</v>
      </c>
      <c r="FO12" s="100">
        <v>831.75023668639074</v>
      </c>
      <c r="FP12" s="100">
        <v>2692.4065088757388</v>
      </c>
      <c r="FQ12" s="100">
        <v>2871.2751749444669</v>
      </c>
      <c r="FS12" s="100">
        <v>2772.6929467455616</v>
      </c>
      <c r="FT12" s="100">
        <v>-3.433192241503151E-2</v>
      </c>
      <c r="FU12" s="100">
        <v>-2.1991412975002689</v>
      </c>
      <c r="FV12" s="100">
        <v>-7.4161180165569691</v>
      </c>
      <c r="FW12" s="100">
        <v>0.89499623865877753</v>
      </c>
      <c r="FZ12" s="100">
        <f>[1]!pol(AM12,AK12,input!$B$6:$K$6)*(1+input!$F$1*(Y12-1))</f>
        <v>2.5067487633843397</v>
      </c>
      <c r="GA12" s="100">
        <f>[1]!pol(BX12,BV12,input!$B$6:$K$6)*(1+input!$F$1*(BJ12-1))</f>
        <v>2.3658143988276468</v>
      </c>
      <c r="GB12" s="100">
        <f>[1]!pol(DI12,DG12,input!$B$6:$K$6)*(1+input!$F$1*(CU12-1))</f>
        <v>2.3745239594027767</v>
      </c>
      <c r="GC12" s="100">
        <v>2.0363301359559105</v>
      </c>
      <c r="GD12" s="100">
        <v>-1.9739750650887571</v>
      </c>
      <c r="GE12" s="100">
        <v>-2.5762652958579881</v>
      </c>
      <c r="GF12" s="100">
        <v>-3.285298118343194</v>
      </c>
      <c r="GG12" s="100">
        <v>-4.1405738106508867</v>
      </c>
      <c r="GH12" s="100">
        <v>-5.0191514792899374</v>
      </c>
      <c r="GI12" s="100">
        <v>-6.2824033905325471</v>
      </c>
      <c r="GJ12" s="100">
        <v>1.284665218934911</v>
      </c>
      <c r="GK12" s="100">
        <v>-2.6771320650887569</v>
      </c>
      <c r="GL12" s="100">
        <v>-3.3622083195266268</v>
      </c>
      <c r="GM12" s="100">
        <v>-3.9012641420118346</v>
      </c>
      <c r="GN12" s="100">
        <v>-4.7681379704142017</v>
      </c>
      <c r="GO12" s="100">
        <v>-5.9081789467455623</v>
      </c>
      <c r="GP12" s="100">
        <v>-6.9117318461538488</v>
      </c>
      <c r="GQ12" s="100">
        <v>0.64715030177514832</v>
      </c>
      <c r="GR12" s="100">
        <v>-3.0458906508875736</v>
      </c>
      <c r="GS12" s="100">
        <v>-3.6510357573964498</v>
      </c>
      <c r="GT12" s="100">
        <v>-4.4043672011834296</v>
      </c>
      <c r="GU12" s="100">
        <v>-4.9728935384615403</v>
      </c>
      <c r="GV12" s="100">
        <v>-5.9547811715976282</v>
      </c>
      <c r="GW12" s="100">
        <v>-7.0265492189349077</v>
      </c>
      <c r="GX12" s="100">
        <v>0.75317319526627169</v>
      </c>
    </row>
    <row r="13" spans="1:206" s="16" customFormat="1">
      <c r="A13" s="97">
        <v>35</v>
      </c>
      <c r="B13" s="16">
        <v>10.377147749041589</v>
      </c>
      <c r="C13" s="16">
        <v>12.488319331174393</v>
      </c>
      <c r="D13" s="16">
        <v>12.203322079525075</v>
      </c>
      <c r="E13" s="16">
        <v>4.1859999999999955</v>
      </c>
      <c r="F13" s="16">
        <v>-3.4973782932330839</v>
      </c>
      <c r="G13" s="16">
        <v>-1.6043917293232783E-2</v>
      </c>
      <c r="H13" s="16">
        <v>62.721691413533826</v>
      </c>
      <c r="I13" s="16">
        <v>33.327423488721813</v>
      </c>
      <c r="J13" s="16">
        <v>58.255514751879709</v>
      </c>
      <c r="K13" s="16">
        <v>11.04068156390978</v>
      </c>
      <c r="L13" s="16">
        <v>10.197525413533835</v>
      </c>
      <c r="M13" s="16">
        <v>3.3483079849624064</v>
      </c>
      <c r="N13" s="16">
        <v>2.667183406015039</v>
      </c>
      <c r="O13" s="16">
        <v>659.03429729322386</v>
      </c>
      <c r="P13" s="16">
        <v>34.475611403686742</v>
      </c>
      <c r="Q13" s="16">
        <v>606.98294109110338</v>
      </c>
      <c r="R13" s="16">
        <v>604.22370977336311</v>
      </c>
      <c r="S13" s="16">
        <v>192.70402867797984</v>
      </c>
      <c r="T13" s="16">
        <v>668.6138186024549</v>
      </c>
      <c r="U13" s="16">
        <v>0.53584601126983955</v>
      </c>
      <c r="V13" s="16">
        <v>0.21155192739883955</v>
      </c>
      <c r="W13" s="16">
        <v>0.42523717657002397</v>
      </c>
      <c r="X13" s="16">
        <v>8.6992562365006059</v>
      </c>
      <c r="Y13" s="16">
        <v>0.9833640193982397</v>
      </c>
      <c r="Z13" s="16">
        <v>33.74564119553856</v>
      </c>
      <c r="AA13" s="16">
        <v>0.72997020814819569</v>
      </c>
      <c r="AB13" s="16">
        <v>2.5337403387611532</v>
      </c>
      <c r="AC13" s="16">
        <v>367.69720130037683</v>
      </c>
      <c r="AD13" s="16">
        <v>290.3865882107043</v>
      </c>
      <c r="AE13" s="16">
        <v>0.24418618792738625</v>
      </c>
      <c r="AF13" s="16">
        <v>1.8263067982775689</v>
      </c>
      <c r="AG13" s="16">
        <v>577.58846869357626</v>
      </c>
      <c r="AH13" s="16">
        <v>8.2951944972535383</v>
      </c>
      <c r="AI13" s="16">
        <v>-1.8652669476255932</v>
      </c>
      <c r="AJ13" s="16">
        <v>34.475611403686742</v>
      </c>
      <c r="AK13" s="16">
        <v>31.462156541096192</v>
      </c>
      <c r="AL13" s="16">
        <v>-2.957118595589534</v>
      </c>
      <c r="AM13" s="16">
        <v>-8.311238414546775</v>
      </c>
      <c r="AN13" s="16">
        <v>-3.0988283761970221</v>
      </c>
      <c r="AO13" s="16">
        <v>16.05070007118838</v>
      </c>
      <c r="AP13" s="16">
        <v>4.8138601213136933</v>
      </c>
      <c r="AQ13" s="16">
        <v>-4.1767218721804493</v>
      </c>
      <c r="AR13" s="16">
        <v>-0.777234939849624</v>
      </c>
      <c r="AS13" s="16">
        <v>64.00103336842102</v>
      </c>
      <c r="AT13" s="16">
        <v>34.40940627819549</v>
      </c>
      <c r="AU13" s="16">
        <v>62.034957390977425</v>
      </c>
      <c r="AV13" s="16">
        <v>11.348432691729322</v>
      </c>
      <c r="AW13" s="16">
        <v>10.800155578947367</v>
      </c>
      <c r="AX13" s="16">
        <v>3.2488958721804524</v>
      </c>
      <c r="AY13" s="16">
        <v>2.5804087969924829</v>
      </c>
      <c r="AZ13" s="16">
        <v>666.17778067489121</v>
      </c>
      <c r="BA13" s="16">
        <v>35.536771731743272</v>
      </c>
      <c r="BB13" s="16">
        <v>607.93646913714736</v>
      </c>
      <c r="BC13" s="16">
        <v>562.2619138391226</v>
      </c>
      <c r="BD13" s="16">
        <v>190.86784206923889</v>
      </c>
      <c r="BE13" s="16">
        <v>670.41234685707241</v>
      </c>
      <c r="BF13" s="16">
        <v>0.52471780958480607</v>
      </c>
      <c r="BG13" s="16">
        <v>0.19008543707654682</v>
      </c>
      <c r="BH13" s="16">
        <v>0.39494712045077213</v>
      </c>
      <c r="BI13" s="16">
        <v>8.4133035543333801</v>
      </c>
      <c r="BJ13" s="16">
        <v>0.98349436478147867</v>
      </c>
      <c r="BK13" s="16">
        <v>34.089025744784706</v>
      </c>
      <c r="BL13" s="16">
        <v>1.4477459869585667</v>
      </c>
      <c r="BM13" s="16">
        <v>2.7606027611756727</v>
      </c>
      <c r="BN13" s="16">
        <v>337.5167068418088</v>
      </c>
      <c r="BO13" s="16">
        <v>293.35264197894327</v>
      </c>
      <c r="BP13" s="16">
        <v>0.14039926153087287</v>
      </c>
      <c r="BQ13" s="16">
        <v>2.0094156504040326</v>
      </c>
      <c r="BR13" s="16">
        <v>576.67589036435015</v>
      </c>
      <c r="BS13" s="16">
        <v>8.2755513065146431</v>
      </c>
      <c r="BT13" s="16">
        <v>-0.77746844096750978</v>
      </c>
      <c r="BU13" s="16">
        <v>35.536771731743272</v>
      </c>
      <c r="BV13" s="16">
        <v>33.631937837227973</v>
      </c>
      <c r="BW13" s="16">
        <v>-3.7056701655589945</v>
      </c>
      <c r="BX13" s="16">
        <v>-9.052786246364267</v>
      </c>
      <c r="BY13" s="16">
        <v>-1.3385156138998415</v>
      </c>
      <c r="BZ13" s="16">
        <v>16.792247903005872</v>
      </c>
      <c r="CA13" s="16">
        <v>4.8760643741838177</v>
      </c>
      <c r="CB13" s="16">
        <v>562.2619138391226</v>
      </c>
      <c r="CC13" s="16">
        <v>-0.41886784962406015</v>
      </c>
      <c r="CD13" s="16">
        <v>63.23850250375942</v>
      </c>
      <c r="CE13" s="16">
        <v>33.815839000000011</v>
      </c>
      <c r="CF13" s="16">
        <v>63.105938736842127</v>
      </c>
      <c r="CG13" s="16">
        <v>11.161043804511282</v>
      </c>
      <c r="CH13" s="16">
        <v>10.650089233082706</v>
      </c>
      <c r="CI13" s="16">
        <v>3.1524969849624043</v>
      </c>
      <c r="CJ13" s="16">
        <v>2.5727807669172931</v>
      </c>
      <c r="CK13" s="16">
        <v>669.06590216010193</v>
      </c>
      <c r="CL13" s="16">
        <v>34.89301953111238</v>
      </c>
      <c r="CM13" s="16">
        <v>607.3591973339295</v>
      </c>
      <c r="CN13" s="16">
        <v>562.1942078264758</v>
      </c>
      <c r="CO13" s="16">
        <v>0.51964261392102895</v>
      </c>
      <c r="CP13" s="16">
        <v>669.3503888982483</v>
      </c>
      <c r="CQ13" s="16">
        <v>0.51964261392102895</v>
      </c>
      <c r="CR13" s="16">
        <v>0.19202473678701656</v>
      </c>
      <c r="CS13" s="16">
        <v>0.42120670269628585</v>
      </c>
      <c r="CT13" s="16">
        <v>8.3882802225089641</v>
      </c>
      <c r="CU13" s="16">
        <v>0.98144261149326972</v>
      </c>
      <c r="CV13" s="16">
        <v>33.939905390257053</v>
      </c>
      <c r="CW13" s="16">
        <v>0.95311414085532864</v>
      </c>
      <c r="CX13" s="16">
        <v>2.7062718206864416</v>
      </c>
      <c r="CY13" s="16">
        <v>346.237343984456</v>
      </c>
      <c r="CZ13" s="16">
        <v>291.55167802544821</v>
      </c>
      <c r="DA13" s="16">
        <v>0.17316715972826835</v>
      </c>
      <c r="DB13" s="16">
        <v>1.9381720810281791</v>
      </c>
      <c r="DC13" s="16">
        <v>577.33863357063035</v>
      </c>
      <c r="DD13" s="16">
        <v>8.6952643997643193</v>
      </c>
      <c r="DE13" s="16">
        <v>-0.71581137710192733</v>
      </c>
      <c r="DF13" s="16">
        <v>34.89301953111238</v>
      </c>
      <c r="DG13" s="16">
        <v>33.100027622898089</v>
      </c>
      <c r="DH13" s="16">
        <v>-4.4307139615740994</v>
      </c>
      <c r="DI13" s="16">
        <v>-9.1141322493883798</v>
      </c>
      <c r="DJ13" s="16">
        <v>-1.7717780161996715</v>
      </c>
      <c r="DK13" s="16">
        <v>16.853593906029992</v>
      </c>
      <c r="DL13" s="16">
        <v>4.4919898132981562</v>
      </c>
      <c r="DM13" s="16">
        <v>29.996802593984963</v>
      </c>
      <c r="DN13" s="16">
        <v>34.56098491729324</v>
      </c>
      <c r="DO13" s="16">
        <v>34.970453451127817</v>
      </c>
      <c r="DP13" s="16">
        <v>34.871805639097737</v>
      </c>
      <c r="DQ13" s="16">
        <v>397.79911219653445</v>
      </c>
      <c r="DR13" s="16">
        <v>-1.0144665112781954</v>
      </c>
      <c r="DS13" s="16">
        <v>-8.0024977443608911E-2</v>
      </c>
      <c r="DT13" s="16">
        <v>1.2219101052631567</v>
      </c>
      <c r="DU13" s="16">
        <v>5.9091143533834574</v>
      </c>
      <c r="DV13" s="16">
        <v>7.6019536541353387</v>
      </c>
      <c r="DW13" s="16">
        <v>9.7073169624060167</v>
      </c>
      <c r="DX13" s="16">
        <v>24.220275221285387</v>
      </c>
      <c r="DY13" s="16">
        <v>0.59083864455263102</v>
      </c>
      <c r="DZ13" s="16">
        <v>987.24092767491311</v>
      </c>
      <c r="EA13" s="16">
        <v>0.97833490977443582</v>
      </c>
      <c r="EB13" s="16">
        <v>4.5829908345864645</v>
      </c>
      <c r="EC13" s="16">
        <v>1.3422439097744359</v>
      </c>
      <c r="ED13" s="16">
        <v>3.489282293233082</v>
      </c>
      <c r="EE13" s="16">
        <v>4.0819038646616566</v>
      </c>
      <c r="EF13" s="16">
        <v>5.6236297142857143</v>
      </c>
      <c r="EG13" s="16">
        <v>1.9264813007518797</v>
      </c>
      <c r="EH13" s="16">
        <v>7.0917707142857145</v>
      </c>
      <c r="EI13" s="16">
        <v>2.9923973984962395</v>
      </c>
      <c r="EJ13" s="16">
        <v>4.6552605563909779</v>
      </c>
      <c r="EK13" s="16">
        <v>5.7693740676691752</v>
      </c>
      <c r="EL13" s="16">
        <v>8.7447270751879689</v>
      </c>
      <c r="EM13" s="16">
        <v>1.7505749172932332</v>
      </c>
      <c r="EN13" s="16">
        <v>8.4971836165413528</v>
      </c>
      <c r="EO13" s="16">
        <v>3.2761051203007518</v>
      </c>
      <c r="EP13" s="16">
        <v>6.5180018045112806</v>
      </c>
      <c r="EQ13" s="16">
        <v>6.1580392781954876</v>
      </c>
      <c r="ER13" s="16">
        <v>10.552392578947375</v>
      </c>
      <c r="ES13" s="16">
        <v>3.0307672180451108</v>
      </c>
      <c r="ET13" s="16">
        <v>8.6861918345864648</v>
      </c>
      <c r="EU13" s="16">
        <v>5.1037598195488734</v>
      </c>
      <c r="EV13" s="16">
        <v>6.6811590075187963</v>
      </c>
      <c r="EW13" s="16">
        <v>6.9551136766917292</v>
      </c>
      <c r="EX13" s="16">
        <v>10.25917580451128</v>
      </c>
      <c r="EY13" s="16">
        <v>5.3644525548245632</v>
      </c>
      <c r="EZ13" s="16">
        <v>5.363694766917293</v>
      </c>
      <c r="FA13" s="16">
        <v>0.97833490977443582</v>
      </c>
      <c r="FB13" s="16">
        <v>10.552392578947375</v>
      </c>
      <c r="FC13" s="16">
        <v>6.9235808646616555</v>
      </c>
      <c r="FD13" s="16">
        <v>7.6819786315789491</v>
      </c>
      <c r="FE13" s="16">
        <v>8.4854068571428574</v>
      </c>
      <c r="FF13" s="16">
        <v>4.247287218045101E-2</v>
      </c>
      <c r="FG13" s="16">
        <v>7.7394616566416055</v>
      </c>
      <c r="FH13" s="16">
        <v>7.6969887844611504</v>
      </c>
      <c r="FI13" s="16">
        <v>5.7738945297097848</v>
      </c>
      <c r="FJ13" s="16">
        <v>80.28743609022554</v>
      </c>
      <c r="FK13" s="16">
        <v>75.018000000000043</v>
      </c>
      <c r="FL13" s="16">
        <v>64.895624060150368</v>
      </c>
      <c r="FM13" s="16">
        <v>877.7726315789472</v>
      </c>
      <c r="FN13" s="16">
        <v>808.98812030075192</v>
      </c>
      <c r="FO13" s="16">
        <v>756.11593984962428</v>
      </c>
      <c r="FP13" s="16">
        <v>2442.8721804511283</v>
      </c>
      <c r="FQ13" s="16">
        <v>2620.6593039097711</v>
      </c>
      <c r="FS13" s="16">
        <v>2523.1596165413521</v>
      </c>
      <c r="FT13" s="16">
        <v>-3.7200563954337365E-2</v>
      </c>
      <c r="FU13" s="16">
        <v>-3.6978342409075418</v>
      </c>
      <c r="FV13" s="16">
        <v>-8.8138325851297186</v>
      </c>
      <c r="FW13" s="16">
        <v>-0.40404890225563878</v>
      </c>
      <c r="FZ13" s="16">
        <f>[1]!pol(AM13,AK13,input!$B$6:$K$6)*(1+input!$F$1*(Y13-1))</f>
        <v>2.5197451307954135</v>
      </c>
      <c r="GA13" s="16">
        <f>[1]!pol(BX13,BV13,input!$B$6:$K$6)*(1+input!$F$1*(BJ13-1))</f>
        <v>2.3785469950586262</v>
      </c>
      <c r="GB13" s="16">
        <f>[1]!pol(DI13,DG13,input!$B$6:$K$6)*(1+input!$F$1*(CU13-1))</f>
        <v>2.3837395635897694</v>
      </c>
      <c r="GC13" s="16">
        <v>2.363299103088258</v>
      </c>
      <c r="GD13" s="16">
        <v>-3.4973782932330839</v>
      </c>
      <c r="GE13" s="16">
        <v>-4.0205632180451119</v>
      </c>
      <c r="GF13" s="16">
        <v>-4.7116780902255639</v>
      </c>
      <c r="GG13" s="16">
        <v>-5.5319466541353401</v>
      </c>
      <c r="GH13" s="16">
        <v>-6.3911072105263163</v>
      </c>
      <c r="GI13" s="16">
        <v>-7.6376584887218044</v>
      </c>
      <c r="GJ13" s="16">
        <v>-1.6043917293232783E-2</v>
      </c>
      <c r="GK13" s="16">
        <v>-4.1767218721804493</v>
      </c>
      <c r="GL13" s="16">
        <v>-4.7932272180451125</v>
      </c>
      <c r="GM13" s="16">
        <v>-5.3072043984962427</v>
      </c>
      <c r="GN13" s="16">
        <v>-6.168674082706767</v>
      </c>
      <c r="GO13" s="16">
        <v>-7.2894753609022578</v>
      </c>
      <c r="GP13" s="16">
        <v>-8.2839618571428559</v>
      </c>
      <c r="GQ13" s="16">
        <v>-0.777234939849624</v>
      </c>
      <c r="GR13" s="16">
        <v>-4.6221424360902246</v>
      </c>
      <c r="GS13" s="16">
        <v>-5.1505058872180465</v>
      </c>
      <c r="GT13" s="16">
        <v>-5.8779213157894734</v>
      </c>
      <c r="GU13" s="16">
        <v>-6.4156191278195491</v>
      </c>
      <c r="GV13" s="16">
        <v>-7.3712021729323345</v>
      </c>
      <c r="GW13" s="16">
        <v>-8.4055662030075151</v>
      </c>
      <c r="GX13" s="16">
        <v>-0.41886784962406015</v>
      </c>
    </row>
    <row r="14" spans="1:206" s="16" customFormat="1">
      <c r="A14" s="1" t="s">
        <v>280</v>
      </c>
      <c r="B14" s="16">
        <v>10.127816698501681</v>
      </c>
      <c r="C14" s="16">
        <v>10.932673870440288</v>
      </c>
      <c r="D14" s="16">
        <v>11.914660708619307</v>
      </c>
      <c r="E14" s="16">
        <v>4.1860000000000008</v>
      </c>
      <c r="F14" s="16">
        <v>0.8467963051948052</v>
      </c>
      <c r="G14" s="16">
        <v>4.2271907402597364</v>
      </c>
      <c r="H14" s="16">
        <v>73.149888006493541</v>
      </c>
      <c r="I14" s="16">
        <v>43.137395123376606</v>
      </c>
      <c r="J14" s="16">
        <v>67.942277220779232</v>
      </c>
      <c r="K14" s="16">
        <v>14.241964707792208</v>
      </c>
      <c r="L14" s="16">
        <v>13.393474461038959</v>
      </c>
      <c r="M14" s="16">
        <v>3.9869659090909098</v>
      </c>
      <c r="N14" s="16">
        <v>3.2091197467532488</v>
      </c>
      <c r="O14" s="16">
        <v>669.99201686980905</v>
      </c>
      <c r="P14" s="16">
        <v>44.671238563591388</v>
      </c>
      <c r="Q14" s="16">
        <v>615.69136329618914</v>
      </c>
      <c r="R14" s="16">
        <v>613.62558330570391</v>
      </c>
      <c r="S14" s="16">
        <v>203.81469927509031</v>
      </c>
      <c r="T14" s="16">
        <v>681.73656923146677</v>
      </c>
      <c r="U14" s="16">
        <v>0.65674438297000304</v>
      </c>
      <c r="V14" s="16">
        <v>0.25177795233638539</v>
      </c>
      <c r="W14" s="16">
        <v>0.49737290757962554</v>
      </c>
      <c r="X14" s="16">
        <v>9.9473179158325209</v>
      </c>
      <c r="Y14" s="16">
        <v>0.98354767393118625</v>
      </c>
      <c r="Z14" s="16">
        <v>43.607143840462363</v>
      </c>
      <c r="AA14" s="16">
        <v>1.0640947231289968</v>
      </c>
      <c r="AB14" s="16">
        <v>2.608717588083882</v>
      </c>
      <c r="AC14" s="16">
        <v>407.62612441065863</v>
      </c>
      <c r="AD14" s="16">
        <v>319.47222144468094</v>
      </c>
      <c r="AE14" s="16">
        <v>0.29759373544593271</v>
      </c>
      <c r="AF14" s="16">
        <v>1.7389831555556865</v>
      </c>
      <c r="AG14" s="16">
        <v>582.52558890445721</v>
      </c>
      <c r="AH14" s="16">
        <v>8.2096049915739258</v>
      </c>
      <c r="AI14" s="16">
        <v>-1.0033871699590136</v>
      </c>
      <c r="AJ14" s="16">
        <v>44.671238563591388</v>
      </c>
      <c r="AK14" s="16">
        <v>42.13400795341758</v>
      </c>
      <c r="AL14" s="16">
        <v>1.5348937942563461</v>
      </c>
      <c r="AM14" s="16">
        <v>-3.9824142513141867</v>
      </c>
      <c r="AN14" s="16">
        <v>-2.4263334102187524</v>
      </c>
      <c r="AO14" s="16">
        <v>13.471615807591238</v>
      </c>
      <c r="AP14" s="16">
        <v>4.8292105565089898</v>
      </c>
      <c r="AQ14" s="16">
        <v>1.3252884285714286</v>
      </c>
      <c r="AR14" s="16">
        <v>4.1563817272727279</v>
      </c>
      <c r="AS14" s="16">
        <v>72.078064305194786</v>
      </c>
      <c r="AT14" s="16">
        <v>43.242726136363643</v>
      </c>
      <c r="AU14" s="16">
        <v>70.150282733766232</v>
      </c>
      <c r="AV14" s="16">
        <v>14.373725792207784</v>
      </c>
      <c r="AW14" s="16">
        <v>13.389020571428567</v>
      </c>
      <c r="AX14" s="16">
        <v>4.0447429935064942</v>
      </c>
      <c r="AY14" s="16">
        <v>3.2275641428571435</v>
      </c>
      <c r="AZ14" s="16">
        <v>674.56639098984294</v>
      </c>
      <c r="BA14" s="16">
        <v>45.055700246053341</v>
      </c>
      <c r="BB14" s="16">
        <v>615.99759103390147</v>
      </c>
      <c r="BC14" s="16">
        <v>568.01060530903408</v>
      </c>
      <c r="BD14" s="16">
        <v>204.76718430601193</v>
      </c>
      <c r="BE14" s="16">
        <v>678.9211501344115</v>
      </c>
      <c r="BF14" s="16">
        <v>0.62935693235825585</v>
      </c>
      <c r="BG14" s="16">
        <v>0.25412040675038094</v>
      </c>
      <c r="BH14" s="16">
        <v>0.61146748920494942</v>
      </c>
      <c r="BI14" s="16">
        <v>10.007537261664149</v>
      </c>
      <c r="BJ14" s="16">
        <v>0.9845899868517265</v>
      </c>
      <c r="BK14" s="16">
        <v>43.293852870624505</v>
      </c>
      <c r="BL14" s="16">
        <v>1.7618473754288451</v>
      </c>
      <c r="BM14" s="16">
        <v>2.4770564160071347</v>
      </c>
      <c r="BN14" s="16">
        <v>426.86374002149688</v>
      </c>
      <c r="BO14" s="16">
        <v>320.59671695459554</v>
      </c>
      <c r="BP14" s="16">
        <v>0.35972869675114266</v>
      </c>
      <c r="BQ14" s="16">
        <v>1.5543125348367555</v>
      </c>
      <c r="BR14" s="16">
        <v>582.31309082493965</v>
      </c>
      <c r="BS14" s="16">
        <v>8.0003889039301637</v>
      </c>
      <c r="BT14" s="16">
        <v>-1.1226500999295919</v>
      </c>
      <c r="BU14" s="16">
        <v>45.055700246053341</v>
      </c>
      <c r="BV14" s="16">
        <v>42.120076036434043</v>
      </c>
      <c r="BW14" s="16">
        <v>1.9169495311896871</v>
      </c>
      <c r="BX14" s="16">
        <v>-3.8440071766574375</v>
      </c>
      <c r="BY14" s="16">
        <v>-2.207905632397126</v>
      </c>
      <c r="BZ14" s="16">
        <v>13.333208732934485</v>
      </c>
      <c r="CA14" s="16">
        <v>5.1692956052288688</v>
      </c>
      <c r="CB14" s="16">
        <v>568.01060530903408</v>
      </c>
      <c r="CC14" s="16">
        <v>3.9757673181818172</v>
      </c>
      <c r="CD14" s="16">
        <v>72.861481727272746</v>
      </c>
      <c r="CE14" s="16">
        <v>43.601592928571421</v>
      </c>
      <c r="CF14" s="16">
        <v>72.979269487013013</v>
      </c>
      <c r="CG14" s="16">
        <v>14.436566909090908</v>
      </c>
      <c r="CH14" s="16">
        <v>13.891577019480515</v>
      </c>
      <c r="CI14" s="16">
        <v>3.8272377922077938</v>
      </c>
      <c r="CJ14" s="16">
        <v>3.1509724025974055</v>
      </c>
      <c r="CK14" s="16">
        <v>680.76237471202194</v>
      </c>
      <c r="CL14" s="16">
        <v>45.238243096292031</v>
      </c>
      <c r="CM14" s="16">
        <v>616.14237365952113</v>
      </c>
      <c r="CN14" s="16">
        <v>567.37322147164662</v>
      </c>
      <c r="CO14" s="16">
        <v>0.62655219133700124</v>
      </c>
      <c r="CP14" s="16">
        <v>680.49655021565627</v>
      </c>
      <c r="CQ14" s="16">
        <v>0.62655219133700124</v>
      </c>
      <c r="CR14" s="16">
        <v>0.21526750874802209</v>
      </c>
      <c r="CS14" s="16">
        <v>0.4932245715840346</v>
      </c>
      <c r="CT14" s="16">
        <v>9.7382511153552649</v>
      </c>
      <c r="CU14" s="16">
        <v>0.98262250773701998</v>
      </c>
      <c r="CV14" s="16">
        <v>43.982839119454624</v>
      </c>
      <c r="CW14" s="16">
        <v>1.2554039768374055</v>
      </c>
      <c r="CX14" s="16">
        <v>2.9106880002183222</v>
      </c>
      <c r="CY14" s="16">
        <v>381.76412418932688</v>
      </c>
      <c r="CZ14" s="16">
        <v>321.1313677521062</v>
      </c>
      <c r="DA14" s="16">
        <v>0.20552938010677008</v>
      </c>
      <c r="DB14" s="16">
        <v>1.9526217621051578</v>
      </c>
      <c r="DC14" s="16">
        <v>582.34841955489856</v>
      </c>
      <c r="DD14" s="16">
        <v>8.4008589188068559</v>
      </c>
      <c r="DE14" s="16">
        <v>3.5043437361690785E-2</v>
      </c>
      <c r="DF14" s="16">
        <v>45.238243096292031</v>
      </c>
      <c r="DG14" s="16">
        <v>43.6366363659331</v>
      </c>
      <c r="DH14" s="16">
        <v>0.45658197697452674</v>
      </c>
      <c r="DI14" s="16">
        <v>-4.4250916006250387</v>
      </c>
      <c r="DJ14" s="16">
        <v>-1.4568651860149326</v>
      </c>
      <c r="DK14" s="16">
        <v>13.914293156902094</v>
      </c>
      <c r="DL14" s="16">
        <v>4.4856365876380231</v>
      </c>
      <c r="DM14" s="16">
        <v>39.955159298701297</v>
      </c>
      <c r="DN14" s="16">
        <v>44.560341363636361</v>
      </c>
      <c r="DO14" s="16">
        <v>44.327981668831171</v>
      </c>
      <c r="DP14" s="16">
        <v>45.093501551948052</v>
      </c>
      <c r="DQ14" s="16">
        <v>405.9775164769253</v>
      </c>
      <c r="DR14" s="16">
        <v>2.7791644480519477</v>
      </c>
      <c r="DS14" s="16">
        <v>3.3724376688311684</v>
      </c>
      <c r="DT14" s="16">
        <v>4.0280017857142862</v>
      </c>
      <c r="DU14" s="16">
        <v>8.6066606558441539</v>
      </c>
      <c r="DV14" s="16">
        <v>9.4084246753246763</v>
      </c>
      <c r="DW14" s="16">
        <v>10.452519337662338</v>
      </c>
      <c r="DX14" s="16">
        <v>24.121845928061781</v>
      </c>
      <c r="DY14" s="16">
        <v>0.56935575960283369</v>
      </c>
      <c r="DZ14" s="16">
        <v>971.01756113186889</v>
      </c>
      <c r="EA14" s="16">
        <v>4.7378467792207815</v>
      </c>
      <c r="EB14" s="16">
        <v>7.1660860194805176</v>
      </c>
      <c r="EC14" s="16">
        <v>5.1049025000000032</v>
      </c>
      <c r="ED14" s="16">
        <v>5.9044134675324642</v>
      </c>
      <c r="EE14" s="16">
        <v>6.8419564935064932</v>
      </c>
      <c r="EF14" s="16">
        <v>7.4465393571428518</v>
      </c>
      <c r="EG14" s="16">
        <v>5.1503139610389628</v>
      </c>
      <c r="EH14" s="16">
        <v>9.0172885454545391</v>
      </c>
      <c r="EI14" s="16">
        <v>6.0740638766233772</v>
      </c>
      <c r="EJ14" s="16">
        <v>6.49657159090909</v>
      </c>
      <c r="EK14" s="16">
        <v>7.7348276233766144</v>
      </c>
      <c r="EL14" s="16">
        <v>9.1079844675324768</v>
      </c>
      <c r="EM14" s="16">
        <v>5.5645896103896124</v>
      </c>
      <c r="EN14" s="16">
        <v>10.351410077922086</v>
      </c>
      <c r="EO14" s="16">
        <v>6.5143463831168837</v>
      </c>
      <c r="EP14" s="16">
        <v>7.9475027597402566</v>
      </c>
      <c r="EQ14" s="16">
        <v>8.7469707272727284</v>
      </c>
      <c r="ER14" s="16">
        <v>11.141157142857145</v>
      </c>
      <c r="ES14" s="16">
        <v>6.8431414675324698</v>
      </c>
      <c r="ET14" s="16">
        <v>10.901026266233764</v>
      </c>
      <c r="EU14" s="16">
        <v>8.1228008051948031</v>
      </c>
      <c r="EV14" s="16">
        <v>8.78030446753246</v>
      </c>
      <c r="EW14" s="16">
        <v>9.9561712922077934</v>
      </c>
      <c r="EX14" s="16">
        <v>11.608994935064933</v>
      </c>
      <c r="EY14" s="16">
        <v>7.8025504423701273</v>
      </c>
      <c r="EZ14" s="16">
        <v>7.5906834902597371</v>
      </c>
      <c r="FA14" s="16">
        <v>4.7378467792207815</v>
      </c>
      <c r="FB14" s="16">
        <v>11.608994935064933</v>
      </c>
      <c r="FC14" s="16">
        <v>5.8274962077922066</v>
      </c>
      <c r="FD14" s="16">
        <v>6.0359870064935057</v>
      </c>
      <c r="FE14" s="16">
        <v>6.4245175519480533</v>
      </c>
      <c r="FF14" s="16">
        <v>3.3932013008658006</v>
      </c>
      <c r="FG14" s="16">
        <v>9.4892015562770542</v>
      </c>
      <c r="FH14" s="16">
        <v>6.0960002554112549</v>
      </c>
      <c r="FI14" s="16">
        <v>5.245917452497598</v>
      </c>
      <c r="FJ14" s="16">
        <v>76.937324675324632</v>
      </c>
      <c r="FK14" s="16">
        <v>74.766389610389609</v>
      </c>
      <c r="FL14" s="16">
        <v>64.776954545454544</v>
      </c>
      <c r="FM14" s="16">
        <v>1077.5246753246754</v>
      </c>
      <c r="FN14" s="16">
        <v>988.17045454545416</v>
      </c>
      <c r="FO14" s="16">
        <v>917.54603896103833</v>
      </c>
      <c r="FP14" s="16">
        <v>2983.2409090909091</v>
      </c>
      <c r="FQ14" s="16">
        <v>3159.9128630737841</v>
      </c>
      <c r="FS14" s="16">
        <v>3060.1782337662348</v>
      </c>
      <c r="FT14" s="16">
        <v>-3.1562091705510706E-2</v>
      </c>
      <c r="FU14" s="16">
        <v>1.3028084341401867</v>
      </c>
      <c r="FV14" s="16">
        <v>-4.0849727332395736</v>
      </c>
      <c r="FW14" s="16">
        <v>4.1197799285714272</v>
      </c>
      <c r="FX14" s="16">
        <v>-4.6033312627465531E-2</v>
      </c>
      <c r="FY14" s="16">
        <v>-0.34368548435372676</v>
      </c>
      <c r="FZ14" s="16">
        <v>2.6333611827088195</v>
      </c>
      <c r="GA14" s="16">
        <v>2.6513961001130735</v>
      </c>
      <c r="GB14" s="16">
        <v>2.5305613713776474</v>
      </c>
      <c r="GC14" s="16">
        <v>1.7584364047722825</v>
      </c>
      <c r="GD14" s="16">
        <v>0.8467963051948052</v>
      </c>
      <c r="GE14" s="16">
        <v>0.24662353246753257</v>
      </c>
      <c r="GF14" s="16">
        <v>-0.53973566233766257</v>
      </c>
      <c r="GG14" s="16">
        <v>-1.440505844155844</v>
      </c>
      <c r="GH14" s="16">
        <v>-2.4179472402597395</v>
      </c>
      <c r="GI14" s="16">
        <v>-3.6213734480519482</v>
      </c>
      <c r="GJ14" s="16">
        <v>4.2271907402597364</v>
      </c>
      <c r="GK14" s="16">
        <v>1.3252884285714286</v>
      </c>
      <c r="GL14" s="16">
        <v>0.47029418831168807</v>
      </c>
      <c r="GM14" s="16">
        <v>-0.19818570129870144</v>
      </c>
      <c r="GN14" s="16">
        <v>-1.1084778701298703</v>
      </c>
      <c r="GO14" s="16">
        <v>-2.3310827792207784</v>
      </c>
      <c r="GP14" s="16">
        <v>-3.3504137597402597</v>
      </c>
      <c r="GQ14" s="16">
        <v>4.1563817272727279</v>
      </c>
      <c r="GR14" s="16">
        <v>6.0544987012987085E-2</v>
      </c>
      <c r="GS14" s="16">
        <v>-0.54801305194805217</v>
      </c>
      <c r="GT14" s="16">
        <v>-1.3469204740259746</v>
      </c>
      <c r="GU14" s="16">
        <v>-1.9202171493506504</v>
      </c>
      <c r="GV14" s="16">
        <v>-2.9682458246753245</v>
      </c>
      <c r="GW14" s="16">
        <v>-4.038236564935068</v>
      </c>
      <c r="GX14" s="16">
        <v>3.9757673181818172</v>
      </c>
    </row>
    <row r="15" spans="1:206">
      <c r="A15" s="1" t="s">
        <v>279</v>
      </c>
      <c r="B15" s="16">
        <v>10.600647930806588</v>
      </c>
      <c r="C15" s="16">
        <v>11.649125249339329</v>
      </c>
      <c r="D15" s="16">
        <v>11.911115461799659</v>
      </c>
      <c r="E15" s="16">
        <v>4.1859999999999955</v>
      </c>
      <c r="F15" s="16">
        <v>-0.80595186466165403</v>
      </c>
      <c r="G15" s="16">
        <v>3.0092705639097761</v>
      </c>
      <c r="H15" s="16">
        <v>74.24191220300753</v>
      </c>
      <c r="I15" s="16">
        <v>43.311822481203031</v>
      </c>
      <c r="J15" s="16">
        <v>68.773975383458648</v>
      </c>
      <c r="K15" s="16">
        <v>14.230056518796985</v>
      </c>
      <c r="L15" s="16">
        <v>13.559224270676703</v>
      </c>
      <c r="M15" s="16">
        <v>3.7457162932330847</v>
      </c>
      <c r="N15" s="16">
        <v>3.0155948646616526</v>
      </c>
      <c r="O15" s="16">
        <v>671.91167205416593</v>
      </c>
      <c r="P15" s="16">
        <v>44.636281195551241</v>
      </c>
      <c r="Q15" s="16">
        <v>615.66336222399218</v>
      </c>
      <c r="R15" s="16">
        <v>614.04191057565595</v>
      </c>
      <c r="S15" s="16">
        <v>199.75219530933467</v>
      </c>
      <c r="T15" s="16">
        <v>684.22686469660789</v>
      </c>
      <c r="U15" s="16">
        <v>0.64381388923320626</v>
      </c>
      <c r="V15" s="16">
        <v>0.25113615925864746</v>
      </c>
      <c r="W15" s="16">
        <v>0.48056798486851521</v>
      </c>
      <c r="X15" s="16">
        <v>9.3902734416268956</v>
      </c>
      <c r="Y15" s="16">
        <v>0.98229589599407507</v>
      </c>
      <c r="Z15" s="16">
        <v>43.573828683085623</v>
      </c>
      <c r="AA15" s="16">
        <v>1.0624525124656521</v>
      </c>
      <c r="AB15" s="16">
        <v>2.5641460547726891</v>
      </c>
      <c r="AC15" s="16">
        <v>398.84375607127163</v>
      </c>
      <c r="AD15" s="16">
        <v>319.37016559032782</v>
      </c>
      <c r="AE15" s="16">
        <v>0.2682123585296079</v>
      </c>
      <c r="AF15" s="16">
        <v>1.7129530380467688</v>
      </c>
      <c r="AG15" s="16">
        <v>581.25921814030153</v>
      </c>
      <c r="AH15" s="16">
        <v>8.4790114595527708</v>
      </c>
      <c r="AI15" s="16">
        <v>-0.6737141178010847</v>
      </c>
      <c r="AJ15" s="16">
        <v>44.636281195551241</v>
      </c>
      <c r="AK15" s="16">
        <v>42.638108363401912</v>
      </c>
      <c r="AL15" s="16">
        <v>-9.9804069259996117E-2</v>
      </c>
      <c r="AM15" s="16">
        <v>-5.4697408956429996</v>
      </c>
      <c r="AN15" s="16">
        <v>-1.8828644937409347</v>
      </c>
      <c r="AO15" s="16">
        <v>14.269171973337237</v>
      </c>
      <c r="AP15" s="16">
        <v>4.6637890309813415</v>
      </c>
      <c r="AQ15" s="16">
        <v>-0.56561421804511269</v>
      </c>
      <c r="AR15" s="16">
        <v>2.5353962932330822</v>
      </c>
      <c r="AS15" s="16">
        <v>73.767385699248152</v>
      </c>
      <c r="AT15" s="16">
        <v>43.534178157894729</v>
      </c>
      <c r="AU15" s="16">
        <v>71.532555879699245</v>
      </c>
      <c r="AV15" s="16">
        <v>14.410884849624059</v>
      </c>
      <c r="AW15" s="16">
        <v>13.67866790225564</v>
      </c>
      <c r="AX15" s="16">
        <v>3.763570571428569</v>
      </c>
      <c r="AY15" s="16">
        <v>3.0036604436090237</v>
      </c>
      <c r="AZ15" s="16">
        <v>677.57488603385775</v>
      </c>
      <c r="BA15" s="16">
        <v>45.163719967105628</v>
      </c>
      <c r="BB15" s="16">
        <v>616.08332586813287</v>
      </c>
      <c r="BC15" s="16">
        <v>566.12003845873369</v>
      </c>
      <c r="BD15" s="16">
        <v>200.05336332161508</v>
      </c>
      <c r="BE15" s="16">
        <v>682.61758782227412</v>
      </c>
      <c r="BF15" s="16">
        <v>0.62282348195765047</v>
      </c>
      <c r="BG15" s="16">
        <v>0.24675949757737278</v>
      </c>
      <c r="BH15" s="16">
        <v>0.5677435405922644</v>
      </c>
      <c r="BI15" s="16">
        <v>9.3630164732451213</v>
      </c>
      <c r="BJ15" s="16">
        <v>0.98418218511833777</v>
      </c>
      <c r="BK15" s="16">
        <v>43.417331811069069</v>
      </c>
      <c r="BL15" s="16">
        <v>1.7463881560365693</v>
      </c>
      <c r="BM15" s="16">
        <v>2.5243011444063486</v>
      </c>
      <c r="BN15" s="16">
        <v>407.87813927729565</v>
      </c>
      <c r="BO15" s="16">
        <v>320.91302484706983</v>
      </c>
      <c r="BP15" s="16">
        <v>0.2946251571853909</v>
      </c>
      <c r="BQ15" s="16">
        <v>1.6153677814863132</v>
      </c>
      <c r="BR15" s="16">
        <v>580.47481687062248</v>
      </c>
      <c r="BS15" s="16">
        <v>8.1005331270562948</v>
      </c>
      <c r="BT15" s="16">
        <v>-0.53508097067856375</v>
      </c>
      <c r="BU15" s="16">
        <v>45.163719967105628</v>
      </c>
      <c r="BV15" s="16">
        <v>42.999097187216165</v>
      </c>
      <c r="BW15" s="16">
        <v>2.1411867889687648E-2</v>
      </c>
      <c r="BX15" s="16">
        <v>-5.5651368338232148</v>
      </c>
      <c r="BY15" s="16">
        <v>-1.4504871812048803</v>
      </c>
      <c r="BZ15" s="16">
        <v>14.364567911517449</v>
      </c>
      <c r="CA15" s="16">
        <v>4.9995226157780994</v>
      </c>
      <c r="CB15" s="16">
        <v>566.12003845873369</v>
      </c>
      <c r="CC15" s="16">
        <v>2.2358256691729319</v>
      </c>
      <c r="CD15" s="16">
        <v>74.137944654135367</v>
      </c>
      <c r="CE15" s="16">
        <v>43.309654218045125</v>
      </c>
      <c r="CF15" s="16">
        <v>74.004819518796992</v>
      </c>
      <c r="CG15" s="16">
        <v>14.421755067669167</v>
      </c>
      <c r="CH15" s="16">
        <v>13.994891593984962</v>
      </c>
      <c r="CI15" s="16">
        <v>3.5578503082706763</v>
      </c>
      <c r="CJ15" s="16">
        <v>2.9254842781954906</v>
      </c>
      <c r="CK15" s="16">
        <v>683.11999632451273</v>
      </c>
      <c r="CL15" s="16">
        <v>45.195277883642092</v>
      </c>
      <c r="CM15" s="16">
        <v>616.10834203706008</v>
      </c>
      <c r="CN15" s="16">
        <v>565.43891952705053</v>
      </c>
      <c r="CO15" s="16">
        <v>0.61314929150718189</v>
      </c>
      <c r="CP15" s="16">
        <v>683.41997713563296</v>
      </c>
      <c r="CQ15" s="16">
        <v>0.61314929150718189</v>
      </c>
      <c r="CR15" s="16">
        <v>0.21391280363883225</v>
      </c>
      <c r="CS15" s="16">
        <v>0.46599105634489368</v>
      </c>
      <c r="CT15" s="16">
        <v>9.1095526020508792</v>
      </c>
      <c r="CU15" s="16">
        <v>0.98263376572852257</v>
      </c>
      <c r="CV15" s="16">
        <v>43.968459207013396</v>
      </c>
      <c r="CW15" s="16">
        <v>1.2268186766287006</v>
      </c>
      <c r="CX15" s="16">
        <v>2.8665637202514929</v>
      </c>
      <c r="CY15" s="16">
        <v>368.41383408481278</v>
      </c>
      <c r="CZ15" s="16">
        <v>321.00547155734745</v>
      </c>
      <c r="DA15" s="16">
        <v>0.16065266031035286</v>
      </c>
      <c r="DB15" s="16">
        <v>1.9301597307239575</v>
      </c>
      <c r="DC15" s="16">
        <v>580.31282488191937</v>
      </c>
      <c r="DD15" s="16">
        <v>8.4191907664174117</v>
      </c>
      <c r="DE15" s="16">
        <v>0.63400163318071001</v>
      </c>
      <c r="DF15" s="16">
        <v>45.195277883642092</v>
      </c>
      <c r="DG15" s="16">
        <v>43.943655851225827</v>
      </c>
      <c r="DH15" s="16">
        <v>-1.4200873886988132</v>
      </c>
      <c r="DI15" s="16">
        <v>-6.183365097244474</v>
      </c>
      <c r="DJ15" s="16">
        <v>-1.1194223893756805</v>
      </c>
      <c r="DK15" s="16">
        <v>14.982796174938718</v>
      </c>
      <c r="DL15" s="16">
        <v>4.4120770596504917</v>
      </c>
      <c r="DM15" s="16">
        <v>39.922876842105239</v>
      </c>
      <c r="DN15" s="16">
        <v>44.520972857142837</v>
      </c>
      <c r="DO15" s="16">
        <v>44.44958436842105</v>
      </c>
      <c r="DP15" s="16">
        <v>45.063078240601484</v>
      </c>
      <c r="DQ15" s="16">
        <v>399.6894366105202</v>
      </c>
      <c r="DR15" s="16">
        <v>1.0984077218045112</v>
      </c>
      <c r="DS15" s="16">
        <v>2.0760792556390979</v>
      </c>
      <c r="DT15" s="16">
        <v>3.1356824060150368</v>
      </c>
      <c r="DU15" s="16">
        <v>6.8231302857142859</v>
      </c>
      <c r="DV15" s="16">
        <v>8.6931388345864669</v>
      </c>
      <c r="DW15" s="16">
        <v>10.882024112781956</v>
      </c>
      <c r="DX15" s="16">
        <v>24.156070048477989</v>
      </c>
      <c r="DY15" s="16">
        <v>0.5962675551970027</v>
      </c>
      <c r="DZ15" s="16">
        <v>970.68073209193733</v>
      </c>
      <c r="EA15" s="16">
        <v>2.8791258270676687</v>
      </c>
      <c r="EB15" s="16">
        <v>5.8606223984962398</v>
      </c>
      <c r="EC15" s="16">
        <v>3.4513113308270658</v>
      </c>
      <c r="ED15" s="16">
        <v>4.8120685714285685</v>
      </c>
      <c r="EE15" s="16">
        <v>5.220107285714283</v>
      </c>
      <c r="EF15" s="16">
        <v>6.3386885939849638</v>
      </c>
      <c r="EG15" s="16">
        <v>3.4535630075187962</v>
      </c>
      <c r="EH15" s="16">
        <v>7.5958800977443612</v>
      </c>
      <c r="EI15" s="16">
        <v>4.5984284436090217</v>
      </c>
      <c r="EJ15" s="16">
        <v>5.811773210526316</v>
      </c>
      <c r="EK15" s="16">
        <v>6.5247941654135353</v>
      </c>
      <c r="EL15" s="16">
        <v>8.8782123308270684</v>
      </c>
      <c r="EM15" s="16">
        <v>3.6042288721804514</v>
      </c>
      <c r="EN15" s="16">
        <v>9.0429031428571385</v>
      </c>
      <c r="EO15" s="16">
        <v>4.9948563082706761</v>
      </c>
      <c r="EP15" s="16">
        <v>7.6042718796992457</v>
      </c>
      <c r="EQ15" s="16">
        <v>6.9555336917293236</v>
      </c>
      <c r="ER15" s="16">
        <v>10.802903338345866</v>
      </c>
      <c r="ES15" s="16">
        <v>4.5687434661654169</v>
      </c>
      <c r="ET15" s="16">
        <v>9.6285527969924818</v>
      </c>
      <c r="EU15" s="16">
        <v>6.5820249022556396</v>
      </c>
      <c r="EV15" s="16">
        <v>8.0212193007518788</v>
      </c>
      <c r="EW15" s="16">
        <v>7.8475725187969942</v>
      </c>
      <c r="EX15" s="16">
        <v>11.125647067669171</v>
      </c>
      <c r="EY15" s="16">
        <v>6.5084596895363429</v>
      </c>
      <c r="EZ15" s="16">
        <v>6.4298983609022562</v>
      </c>
      <c r="FA15" s="16">
        <v>2.8791258270676687</v>
      </c>
      <c r="FB15" s="16">
        <v>11.125647067669171</v>
      </c>
      <c r="FC15" s="16">
        <v>5.7247225639097765</v>
      </c>
      <c r="FD15" s="16">
        <v>6.6170595789473676</v>
      </c>
      <c r="FE15" s="16">
        <v>7.7463417067669109</v>
      </c>
      <c r="FF15" s="16">
        <v>2.103389794486215</v>
      </c>
      <c r="FG15" s="16">
        <v>8.799431077694237</v>
      </c>
      <c r="FH15" s="16">
        <v>6.6960412832080207</v>
      </c>
      <c r="FI15" s="16">
        <v>5.2584805502570422</v>
      </c>
      <c r="FJ15" s="16">
        <v>77.242090225563899</v>
      </c>
      <c r="FK15" s="16">
        <v>74.99054887218044</v>
      </c>
      <c r="FL15" s="16">
        <v>64.904609022556372</v>
      </c>
      <c r="FM15" s="16">
        <v>1077.2887218045112</v>
      </c>
      <c r="FN15" s="16">
        <v>975.45045112781895</v>
      </c>
      <c r="FO15" s="16">
        <v>922.21706766917282</v>
      </c>
      <c r="FP15" s="16">
        <v>2974.9496240601497</v>
      </c>
      <c r="FQ15" s="16">
        <v>3151.3311291776422</v>
      </c>
      <c r="FR15" s="16"/>
      <c r="FS15" s="16">
        <v>3052.1917142857146</v>
      </c>
      <c r="FT15" s="16">
        <v>-3.1458969484333223E-2</v>
      </c>
      <c r="FU15" s="16">
        <v>-0.49949319668970715</v>
      </c>
      <c r="FV15" s="16">
        <v>-5.7392058035066844</v>
      </c>
      <c r="FW15" s="16">
        <v>2.5934975087719305</v>
      </c>
      <c r="FX15" s="16">
        <v>-7.732118378612006E-2</v>
      </c>
      <c r="FY15" s="16">
        <v>-0.34281956883310921</v>
      </c>
      <c r="FZ15" s="16">
        <v>2.4559436855269139</v>
      </c>
      <c r="GA15" s="16">
        <v>2.4381401156444062</v>
      </c>
      <c r="GB15" s="16">
        <v>2.3405217448247582</v>
      </c>
      <c r="GC15" s="16">
        <v>1.7675464384349346</v>
      </c>
      <c r="GD15" s="16">
        <v>-0.80595186466165403</v>
      </c>
      <c r="GE15" s="16">
        <v>-1.3989252255639102</v>
      </c>
      <c r="GF15" s="16">
        <v>-2.1203183233082701</v>
      </c>
      <c r="GG15" s="16">
        <v>-3.0004691804511259</v>
      </c>
      <c r="GH15" s="16">
        <v>-3.9070181879699257</v>
      </c>
      <c r="GI15" s="16">
        <v>-5.1222826541353355</v>
      </c>
      <c r="GJ15" s="16">
        <v>3.0092705639097761</v>
      </c>
      <c r="GK15" s="16">
        <v>-0.56561421804511269</v>
      </c>
      <c r="GL15" s="16">
        <v>-1.381341879699248</v>
      </c>
      <c r="GM15" s="16">
        <v>-1.9922555037593981</v>
      </c>
      <c r="GN15" s="16">
        <v>-2.8810843684210532</v>
      </c>
      <c r="GO15" s="16">
        <v>-4.0409248646616547</v>
      </c>
      <c r="GP15" s="16">
        <v>-5.0597211503759398</v>
      </c>
      <c r="GQ15" s="16">
        <v>2.5353962932330822</v>
      </c>
      <c r="GR15" s="16">
        <v>-1.7712880375939839</v>
      </c>
      <c r="GS15" s="16">
        <v>-2.3458953233082704</v>
      </c>
      <c r="GT15" s="16">
        <v>-3.101446135338346</v>
      </c>
      <c r="GU15" s="16">
        <v>-3.6724195037593983</v>
      </c>
      <c r="GV15" s="16">
        <v>-4.6521966390977454</v>
      </c>
      <c r="GW15" s="16">
        <v>-5.7066134436090232</v>
      </c>
      <c r="GX15" s="16">
        <v>2.2358256691729319</v>
      </c>
    </row>
    <row r="16" spans="1:206">
      <c r="A16" s="1">
        <v>30</v>
      </c>
      <c r="B16" s="16">
        <v>10.50537121422758</v>
      </c>
      <c r="C16" s="16">
        <v>11.802005604353464</v>
      </c>
      <c r="D16" s="16">
        <v>11.967325393207902</v>
      </c>
      <c r="E16" s="16">
        <v>4.1860000000000026</v>
      </c>
      <c r="F16" s="16">
        <v>-1.0216824596273291</v>
      </c>
      <c r="G16" s="16">
        <v>2.4358749565217388</v>
      </c>
      <c r="H16" s="16">
        <v>74.062309732919246</v>
      </c>
      <c r="I16" s="16">
        <v>43.256081273291933</v>
      </c>
      <c r="J16" s="16">
        <v>68.58902501242234</v>
      </c>
      <c r="K16" s="16">
        <v>14.210250608695645</v>
      </c>
      <c r="L16" s="16">
        <v>13.52229575776397</v>
      </c>
      <c r="M16" s="16">
        <v>3.7154926211180115</v>
      </c>
      <c r="N16" s="16">
        <v>2.9884906521739136</v>
      </c>
      <c r="O16" s="16">
        <v>671.55674385057671</v>
      </c>
      <c r="P16" s="16">
        <v>44.578266284485046</v>
      </c>
      <c r="Q16" s="16">
        <v>615.61698581424082</v>
      </c>
      <c r="R16" s="16">
        <v>613.95062199864867</v>
      </c>
      <c r="S16" s="16">
        <v>199.22633371170605</v>
      </c>
      <c r="T16" s="16">
        <v>683.88205745880066</v>
      </c>
      <c r="U16" s="16">
        <v>0.63704549864117876</v>
      </c>
      <c r="V16" s="16">
        <v>0.25294532670725667</v>
      </c>
      <c r="W16" s="16">
        <v>0.48805802319396668</v>
      </c>
      <c r="X16" s="16">
        <v>9.3327877951320595</v>
      </c>
      <c r="Y16" s="16">
        <v>0.98408495573091159</v>
      </c>
      <c r="Z16" s="16">
        <v>43.522465873270733</v>
      </c>
      <c r="AA16" s="16">
        <v>1.0558004112143227</v>
      </c>
      <c r="AB16" s="16">
        <v>2.5191860190567916</v>
      </c>
      <c r="AC16" s="16">
        <v>401.64057773533517</v>
      </c>
      <c r="AD16" s="16">
        <v>319.20068145799331</v>
      </c>
      <c r="AE16" s="16">
        <v>0.2781155381169868</v>
      </c>
      <c r="AF16" s="16">
        <v>1.6684373867007951</v>
      </c>
      <c r="AG16" s="16">
        <v>580.37216754056749</v>
      </c>
      <c r="AH16" s="16">
        <v>8.1216820944160357</v>
      </c>
      <c r="AI16" s="16">
        <v>-0.72930708415761125</v>
      </c>
      <c r="AJ16" s="16">
        <v>44.578266284485046</v>
      </c>
      <c r="AK16" s="16">
        <v>42.526774189134329</v>
      </c>
      <c r="AL16" s="16">
        <v>-0.31240945106207935</v>
      </c>
      <c r="AM16" s="16">
        <v>-5.6858071378943009</v>
      </c>
      <c r="AN16" s="16">
        <v>-1.9370244692507785</v>
      </c>
      <c r="AO16" s="16">
        <v>14.490813092345645</v>
      </c>
      <c r="AP16" s="16">
        <v>4.6641246782669663</v>
      </c>
      <c r="AQ16" s="16">
        <v>-1.0263368819875773</v>
      </c>
      <c r="AR16" s="16">
        <v>2.128639192546582</v>
      </c>
      <c r="AS16" s="16">
        <v>74.170142074534198</v>
      </c>
      <c r="AT16" s="16">
        <v>43.581724987577658</v>
      </c>
      <c r="AU16" s="16">
        <v>71.892242527950287</v>
      </c>
      <c r="AV16" s="16">
        <v>14.415900173913043</v>
      </c>
      <c r="AW16" s="16">
        <v>13.729400850931674</v>
      </c>
      <c r="AX16" s="16">
        <v>3.6990573913043483</v>
      </c>
      <c r="AY16" s="16">
        <v>2.9515759316770183</v>
      </c>
      <c r="AZ16" s="16">
        <v>678.37137667482591</v>
      </c>
      <c r="BA16" s="16">
        <v>45.178295912158255</v>
      </c>
      <c r="BB16" s="16">
        <v>616.09489221050023</v>
      </c>
      <c r="BC16" s="16">
        <v>565.66030841709949</v>
      </c>
      <c r="BD16" s="16">
        <v>198.93171508703736</v>
      </c>
      <c r="BE16" s="16">
        <v>683.50959455026782</v>
      </c>
      <c r="BF16" s="16">
        <v>0.62070738278127957</v>
      </c>
      <c r="BG16" s="16">
        <v>0.24658293011955967</v>
      </c>
      <c r="BH16" s="16">
        <v>0.56170831543511357</v>
      </c>
      <c r="BI16" s="16">
        <v>9.2151069618765504</v>
      </c>
      <c r="BJ16" s="16">
        <v>0.98415474555434879</v>
      </c>
      <c r="BK16" s="16">
        <v>43.427010124260534</v>
      </c>
      <c r="BL16" s="16">
        <v>1.751285787897702</v>
      </c>
      <c r="BM16" s="16">
        <v>2.5174455936460904</v>
      </c>
      <c r="BN16" s="16">
        <v>404.90677141417558</v>
      </c>
      <c r="BO16" s="16">
        <v>320.95570979068799</v>
      </c>
      <c r="BP16" s="16">
        <v>0.28444279816927792</v>
      </c>
      <c r="BQ16" s="16">
        <v>1.611711402369697</v>
      </c>
      <c r="BR16" s="16">
        <v>580.00223717483709</v>
      </c>
      <c r="BS16" s="16">
        <v>8.1105564852329124</v>
      </c>
      <c r="BT16" s="16">
        <v>-0.43053149285132186</v>
      </c>
      <c r="BU16" s="16">
        <v>45.178295912158255</v>
      </c>
      <c r="BV16" s="16">
        <v>43.151193494726314</v>
      </c>
      <c r="BW16" s="16">
        <v>-0.43202290023094536</v>
      </c>
      <c r="BX16" s="16">
        <v>-5.9819172926863278</v>
      </c>
      <c r="BY16" s="16">
        <v>-1.3098301822923153</v>
      </c>
      <c r="BZ16" s="16">
        <v>14.78692324713767</v>
      </c>
      <c r="CA16" s="16">
        <v>4.9555804106987518</v>
      </c>
      <c r="CB16" s="16">
        <v>565.66030841709949</v>
      </c>
      <c r="CC16" s="16">
        <v>1.7735796770186341</v>
      </c>
      <c r="CD16" s="16">
        <v>74.41160368944098</v>
      </c>
      <c r="CE16" s="16">
        <v>43.293276416149062</v>
      </c>
      <c r="CF16" s="16">
        <v>74.260386180124215</v>
      </c>
      <c r="CG16" s="16">
        <v>14.417080329192547</v>
      </c>
      <c r="CH16" s="16">
        <v>14.010595267080753</v>
      </c>
      <c r="CI16" s="16">
        <v>3.504845614906829</v>
      </c>
      <c r="CJ16" s="16">
        <v>2.8799793416149067</v>
      </c>
      <c r="CK16" s="16">
        <v>683.70926051591061</v>
      </c>
      <c r="CL16" s="16">
        <v>45.181701722565208</v>
      </c>
      <c r="CM16" s="16">
        <v>616.09757658364879</v>
      </c>
      <c r="CN16" s="16">
        <v>565.03124563011704</v>
      </c>
      <c r="CO16" s="16">
        <v>0.61035319301379354</v>
      </c>
      <c r="CP16" s="16">
        <v>684.04985922250773</v>
      </c>
      <c r="CQ16" s="16">
        <v>0.61035319301379354</v>
      </c>
      <c r="CR16" s="16">
        <v>0.21472241914789444</v>
      </c>
      <c r="CS16" s="16">
        <v>0.46469780090372531</v>
      </c>
      <c r="CT16" s="16">
        <v>8.9867459343114824</v>
      </c>
      <c r="CU16" s="16">
        <v>0.98311494260304388</v>
      </c>
      <c r="CV16" s="16">
        <v>43.952452171059193</v>
      </c>
      <c r="CW16" s="16">
        <v>1.2292495515060484</v>
      </c>
      <c r="CX16" s="16">
        <v>2.8429169073560283</v>
      </c>
      <c r="CY16" s="16">
        <v>367.23529155304385</v>
      </c>
      <c r="CZ16" s="16">
        <v>320.96570539228878</v>
      </c>
      <c r="DA16" s="16">
        <v>0.15678056886740391</v>
      </c>
      <c r="DB16" s="16">
        <v>1.9088747744391483</v>
      </c>
      <c r="DC16" s="16">
        <v>579.71289753685789</v>
      </c>
      <c r="DD16" s="16">
        <v>8.3260328496353058</v>
      </c>
      <c r="DE16" s="16">
        <v>0.69687650976125726</v>
      </c>
      <c r="DF16" s="16">
        <v>45.181701722565208</v>
      </c>
      <c r="DG16" s="16">
        <v>43.990152925910344</v>
      </c>
      <c r="DH16" s="16">
        <v>-1.8047394645274524</v>
      </c>
      <c r="DI16" s="16">
        <v>-6.5524531726166702</v>
      </c>
      <c r="DJ16" s="16">
        <v>-1.0574434219157611</v>
      </c>
      <c r="DK16" s="16">
        <v>15.357459127068012</v>
      </c>
      <c r="DL16" s="16">
        <v>4.3625601601943114</v>
      </c>
      <c r="DM16" s="16">
        <v>39.921303260869564</v>
      </c>
      <c r="DN16" s="16">
        <v>44.463798658385116</v>
      </c>
      <c r="DO16" s="16">
        <v>44.461023677018616</v>
      </c>
      <c r="DP16" s="16">
        <v>45.047596347826115</v>
      </c>
      <c r="DQ16" s="16">
        <v>397.44447354560685</v>
      </c>
      <c r="DR16" s="16">
        <v>0.88452960869565167</v>
      </c>
      <c r="DS16" s="16">
        <v>1.841512720496894</v>
      </c>
      <c r="DT16" s="16">
        <v>3.0192110621118005</v>
      </c>
      <c r="DU16" s="16">
        <v>6.8563286397515562</v>
      </c>
      <c r="DV16" s="16">
        <v>8.6760734037267042</v>
      </c>
      <c r="DW16" s="16">
        <v>10.882615819875776</v>
      </c>
      <c r="DX16" s="16">
        <v>24.15310073798554</v>
      </c>
      <c r="DY16" s="16">
        <v>0.59175820225452547</v>
      </c>
      <c r="DZ16" s="16">
        <v>968.25704765642354</v>
      </c>
      <c r="EA16" s="16">
        <v>2.5886136149068317</v>
      </c>
      <c r="EB16" s="16">
        <v>5.6490621552795011</v>
      </c>
      <c r="EC16" s="16">
        <v>3.1926206459627329</v>
      </c>
      <c r="ED16" s="16">
        <v>4.6211194223602492</v>
      </c>
      <c r="EE16" s="16">
        <v>5.0285288322981359</v>
      </c>
      <c r="EF16" s="16">
        <v>6.1882620310559027</v>
      </c>
      <c r="EG16" s="16">
        <v>3.1630851801242241</v>
      </c>
      <c r="EH16" s="16">
        <v>7.4117337577639804</v>
      </c>
      <c r="EI16" s="16">
        <v>4.3136648074534127</v>
      </c>
      <c r="EJ16" s="16">
        <v>5.6537600745341603</v>
      </c>
      <c r="EK16" s="16">
        <v>6.3031552795031072</v>
      </c>
      <c r="EL16" s="16">
        <v>8.768883751552794</v>
      </c>
      <c r="EM16" s="16">
        <v>3.273907732919255</v>
      </c>
      <c r="EN16" s="16">
        <v>8.8404974844720545</v>
      </c>
      <c r="EO16" s="16">
        <v>4.7262495217391329</v>
      </c>
      <c r="EP16" s="16">
        <v>7.5021009316770231</v>
      </c>
      <c r="EQ16" s="16">
        <v>6.7197683105590071</v>
      </c>
      <c r="ER16" s="16">
        <v>10.695760819875771</v>
      </c>
      <c r="ES16" s="16">
        <v>4.2910822422360244</v>
      </c>
      <c r="ET16" s="16">
        <v>9.4629300248447237</v>
      </c>
      <c r="EU16" s="16">
        <v>6.355088459627332</v>
      </c>
      <c r="EV16" s="16">
        <v>7.8411111118012409</v>
      </c>
      <c r="EW16" s="16">
        <v>7.6315519440993809</v>
      </c>
      <c r="EX16" s="16">
        <v>11.00532896273292</v>
      </c>
      <c r="EY16" s="16">
        <v>6.3011611291407865</v>
      </c>
      <c r="EZ16" s="16">
        <v>6.2430437204968943</v>
      </c>
      <c r="FA16" s="16">
        <v>2.5886136149068317</v>
      </c>
      <c r="FB16" s="16">
        <v>11.00532896273292</v>
      </c>
      <c r="FC16" s="16">
        <v>5.9717990310559008</v>
      </c>
      <c r="FD16" s="16">
        <v>6.834560683229812</v>
      </c>
      <c r="FE16" s="16">
        <v>7.8634047577639787</v>
      </c>
      <c r="FF16" s="16">
        <v>1.9150844637681153</v>
      </c>
      <c r="FG16" s="16">
        <v>8.8050059544513477</v>
      </c>
      <c r="FH16" s="16">
        <v>6.8899214906832285</v>
      </c>
      <c r="FI16" s="16">
        <v>5.1890235635096351</v>
      </c>
      <c r="FJ16" s="16">
        <v>77.12250931677022</v>
      </c>
      <c r="FK16" s="16">
        <v>74.123807453416177</v>
      </c>
      <c r="FL16" s="16">
        <v>64.895211180124235</v>
      </c>
      <c r="FM16" s="16">
        <v>1066.1440993788822</v>
      </c>
      <c r="FN16" s="16">
        <v>987.30614906832272</v>
      </c>
      <c r="FO16" s="16">
        <v>918.10360248447205</v>
      </c>
      <c r="FP16" s="16">
        <v>2971.5633540372678</v>
      </c>
      <c r="FQ16" s="16">
        <v>3147.8757904241997</v>
      </c>
      <c r="FR16" s="16"/>
      <c r="FS16" s="16">
        <v>3048.6858633540382</v>
      </c>
      <c r="FT16" s="16">
        <v>-3.1509251527781806E-2</v>
      </c>
      <c r="FU16" s="16">
        <v>-0.84972393860682549</v>
      </c>
      <c r="FV16" s="16" t="e">
        <v>#REF!</v>
      </c>
      <c r="FW16" s="16">
        <v>2.1126979420289844</v>
      </c>
      <c r="FX16" s="16">
        <v>-7.6890478991828631E-2</v>
      </c>
      <c r="FY16" s="16">
        <v>-0.34236107114813036</v>
      </c>
      <c r="FZ16" s="16">
        <v>2.4416631114703065</v>
      </c>
      <c r="GA16" s="16">
        <v>2.3914859348190678</v>
      </c>
      <c r="GB16" s="16">
        <v>2.3041135969110229</v>
      </c>
      <c r="GC16" s="16">
        <v>1.7461712610594884</v>
      </c>
      <c r="GD16" s="16">
        <v>-1.0216824596273291</v>
      </c>
      <c r="GE16" s="16">
        <v>-1.6279028819875774</v>
      </c>
      <c r="GF16" s="16">
        <v>-2.3389875962732924</v>
      </c>
      <c r="GG16" s="16">
        <v>-3.2170156335403743</v>
      </c>
      <c r="GH16" s="16">
        <v>-4.1058347639751558</v>
      </c>
      <c r="GI16" s="16">
        <v>-5.3291329503105587</v>
      </c>
      <c r="GJ16" s="16">
        <v>2.4358749565217388</v>
      </c>
      <c r="GK16" s="16">
        <v>-1.0263368819875773</v>
      </c>
      <c r="GL16" s="16">
        <v>-1.8269958633540364</v>
      </c>
      <c r="GM16" s="16">
        <v>-2.4567791490683226</v>
      </c>
      <c r="GN16" s="16">
        <v>-3.3160804658385095</v>
      </c>
      <c r="GO16" s="16">
        <v>-4.4640589751552797</v>
      </c>
      <c r="GP16" s="16">
        <v>-5.4722650496894412</v>
      </c>
      <c r="GQ16" s="16">
        <v>2.128639192546582</v>
      </c>
      <c r="GR16" s="16">
        <v>-2.1898930124223597</v>
      </c>
      <c r="GS16" s="16">
        <v>-2.7550297018633536</v>
      </c>
      <c r="GT16" s="16">
        <v>-3.5070987515527956</v>
      </c>
      <c r="GU16" s="16">
        <v>-4.0665219440993798</v>
      </c>
      <c r="GV16" s="16">
        <v>-5.0349726335403728</v>
      </c>
      <c r="GW16" s="16">
        <v>-6.0838202919254663</v>
      </c>
      <c r="GX16" s="16">
        <v>1.7735796770186341</v>
      </c>
    </row>
    <row r="17" spans="1:206">
      <c r="A17" s="1">
        <v>31</v>
      </c>
      <c r="B17" s="16">
        <v>10.506333846426788</v>
      </c>
      <c r="C17" s="16">
        <v>12.007752729348645</v>
      </c>
      <c r="D17" s="16">
        <v>12.063056948212859</v>
      </c>
      <c r="E17" s="16">
        <v>4.1860000000000124</v>
      </c>
      <c r="F17" s="16">
        <v>-1.5224161710526314</v>
      </c>
      <c r="G17" s="16">
        <v>1.7169486096491218</v>
      </c>
      <c r="H17" s="16">
        <v>74.237214815789471</v>
      </c>
      <c r="I17" s="16">
        <v>43.222760337719315</v>
      </c>
      <c r="J17" s="16">
        <v>68.680982171052676</v>
      </c>
      <c r="K17" s="16">
        <v>14.183550364035092</v>
      </c>
      <c r="L17" s="16">
        <v>13.513042149122795</v>
      </c>
      <c r="M17" s="16">
        <v>3.6371904956140351</v>
      </c>
      <c r="N17" s="16">
        <v>2.9173162850877188</v>
      </c>
      <c r="O17" s="16">
        <v>671.84800697788694</v>
      </c>
      <c r="P17" s="16">
        <v>44.499897440887473</v>
      </c>
      <c r="Q17" s="16">
        <v>615.55422101574152</v>
      </c>
      <c r="R17" s="16">
        <v>613.92704382740953</v>
      </c>
      <c r="S17" s="16">
        <v>197.82637215210556</v>
      </c>
      <c r="T17" s="16">
        <v>684.35235786646786</v>
      </c>
      <c r="U17" s="16">
        <v>0.62799441466330852</v>
      </c>
      <c r="V17" s="16">
        <v>0.25300303194863821</v>
      </c>
      <c r="W17" s="16">
        <v>0.48579357046227534</v>
      </c>
      <c r="X17" s="16">
        <v>9.142168556559735</v>
      </c>
      <c r="Y17" s="16">
        <v>0.98478892376210858</v>
      </c>
      <c r="Z17" s="16">
        <v>43.496603910595084</v>
      </c>
      <c r="AA17" s="16">
        <v>1.0032935302923291</v>
      </c>
      <c r="AB17" s="16">
        <v>2.4830194826351706</v>
      </c>
      <c r="AC17" s="16">
        <v>399.94135409725453</v>
      </c>
      <c r="AD17" s="16">
        <v>318.9718777286908</v>
      </c>
      <c r="AE17" s="16">
        <v>0.27301391520133977</v>
      </c>
      <c r="AF17" s="16">
        <v>1.6400947664382342</v>
      </c>
      <c r="AG17" s="16">
        <v>579.44800071083159</v>
      </c>
      <c r="AH17" s="16">
        <v>7.9858362540385706</v>
      </c>
      <c r="AI17" s="16">
        <v>-0.72435229101548926</v>
      </c>
      <c r="AJ17" s="16">
        <v>44.499897440887473</v>
      </c>
      <c r="AK17" s="16">
        <v>42.498408046703794</v>
      </c>
      <c r="AL17" s="16">
        <v>-0.88058740474140751</v>
      </c>
      <c r="AM17" s="16">
        <v>-6.2688876443894515</v>
      </c>
      <c r="AN17" s="16">
        <v>-1.9317029620681216</v>
      </c>
      <c r="AO17" s="16">
        <v>15.141345182401142</v>
      </c>
      <c r="AP17" s="16">
        <v>4.7464714733368156</v>
      </c>
      <c r="AQ17" s="16">
        <v>-1.690683087719298</v>
      </c>
      <c r="AR17" s="16">
        <v>1.4927020657894732</v>
      </c>
      <c r="AS17" s="16">
        <v>74.781699850877203</v>
      </c>
      <c r="AT17" s="16">
        <v>43.629546956140373</v>
      </c>
      <c r="AU17" s="16">
        <v>72.443962048245638</v>
      </c>
      <c r="AV17" s="16">
        <v>14.40766202192982</v>
      </c>
      <c r="AW17" s="16">
        <v>13.764720635964919</v>
      </c>
      <c r="AX17" s="16">
        <v>3.5997459780701724</v>
      </c>
      <c r="AY17" s="16">
        <v>2.8676002236842106</v>
      </c>
      <c r="AZ17" s="16">
        <v>679.64028053829952</v>
      </c>
      <c r="BA17" s="16">
        <v>45.154357642969309</v>
      </c>
      <c r="BB17" s="16">
        <v>616.07589978122235</v>
      </c>
      <c r="BC17" s="16">
        <v>564.89152341657723</v>
      </c>
      <c r="BD17" s="16">
        <v>197.14979279599899</v>
      </c>
      <c r="BE17" s="16">
        <v>684.90962919352319</v>
      </c>
      <c r="BF17" s="16">
        <v>0.61590788046230527</v>
      </c>
      <c r="BG17" s="16">
        <v>0.24555401852659928</v>
      </c>
      <c r="BH17" s="16">
        <v>0.54967064664577414</v>
      </c>
      <c r="BI17" s="16">
        <v>8.9786720835991662</v>
      </c>
      <c r="BJ17" s="16">
        <v>0.98389867209891824</v>
      </c>
      <c r="BK17" s="16">
        <v>43.444164853475399</v>
      </c>
      <c r="BL17" s="16">
        <v>1.7101927894938929</v>
      </c>
      <c r="BM17" s="16">
        <v>2.5084197900372338</v>
      </c>
      <c r="BN17" s="16">
        <v>399.2149875731842</v>
      </c>
      <c r="BO17" s="16">
        <v>320.88560398785512</v>
      </c>
      <c r="BP17" s="16">
        <v>0.26534376244738139</v>
      </c>
      <c r="BQ17" s="16">
        <v>1.6103699223666474</v>
      </c>
      <c r="BR17" s="16">
        <v>579.28710856056182</v>
      </c>
      <c r="BS17" s="16">
        <v>8.1693105625258529</v>
      </c>
      <c r="BT17" s="16">
        <v>-0.37375903270903121</v>
      </c>
      <c r="BU17" s="16">
        <v>45.154357642969309</v>
      </c>
      <c r="BV17" s="16">
        <v>43.255787923431321</v>
      </c>
      <c r="BW17" s="16">
        <v>-1.1555806353837672</v>
      </c>
      <c r="BX17" s="16">
        <v>-6.6766084967363817</v>
      </c>
      <c r="BY17" s="16">
        <v>-1.2218705239371024</v>
      </c>
      <c r="BZ17" s="16">
        <v>15.549066034748082</v>
      </c>
      <c r="CA17" s="16">
        <v>4.9859254090170841</v>
      </c>
      <c r="CB17" s="16">
        <v>564.89152341657723</v>
      </c>
      <c r="CC17" s="16">
        <v>1.1314529912280709</v>
      </c>
      <c r="CD17" s="16">
        <v>74.853029767543859</v>
      </c>
      <c r="CE17" s="16">
        <v>43.27466836842104</v>
      </c>
      <c r="CF17" s="16">
        <v>74.678384491228087</v>
      </c>
      <c r="CG17" s="16">
        <v>14.396440754385971</v>
      </c>
      <c r="CH17" s="16">
        <v>14.011749991228067</v>
      </c>
      <c r="CI17" s="16">
        <v>3.4141133859649111</v>
      </c>
      <c r="CJ17" s="16">
        <v>2.8009236710526308</v>
      </c>
      <c r="CK17" s="16">
        <v>684.71011028461032</v>
      </c>
      <c r="CL17" s="16">
        <v>45.121695490787438</v>
      </c>
      <c r="CM17" s="16">
        <v>616.04994389659123</v>
      </c>
      <c r="CN17" s="16">
        <v>564.29971518553702</v>
      </c>
      <c r="CO17" s="16">
        <v>0.60409193358513091</v>
      </c>
      <c r="CP17" s="16">
        <v>685.10302760959416</v>
      </c>
      <c r="CQ17" s="16">
        <v>0.60409193358513091</v>
      </c>
      <c r="CR17" s="16">
        <v>0.21476563761534812</v>
      </c>
      <c r="CS17" s="16">
        <v>0.45735539103614498</v>
      </c>
      <c r="CT17" s="16">
        <v>8.7680845944162531</v>
      </c>
      <c r="CU17" s="16">
        <v>0.98305694800409038</v>
      </c>
      <c r="CV17" s="16">
        <v>43.939647146789632</v>
      </c>
      <c r="CW17" s="16">
        <v>1.1820483439978198</v>
      </c>
      <c r="CX17" s="16">
        <v>2.8138546555679049</v>
      </c>
      <c r="CY17" s="16">
        <v>363.26522471448226</v>
      </c>
      <c r="CZ17" s="16">
        <v>320.78999979279132</v>
      </c>
      <c r="DA17" s="16">
        <v>0.14387357863094971</v>
      </c>
      <c r="DB17" s="16">
        <v>1.8889421406411959</v>
      </c>
      <c r="DC17" s="16">
        <v>578.96670262515636</v>
      </c>
      <c r="DD17" s="16">
        <v>8.3443180467293754</v>
      </c>
      <c r="DE17" s="16">
        <v>0.71886704955541925</v>
      </c>
      <c r="DF17" s="16">
        <v>45.121695490787438</v>
      </c>
      <c r="DG17" s="16">
        <v>43.993535417976474</v>
      </c>
      <c r="DH17" s="16">
        <v>-2.4837108860909227</v>
      </c>
      <c r="DI17" s="16">
        <v>-7.2128650555013047</v>
      </c>
      <c r="DJ17" s="16">
        <v>-1.0375244811463344</v>
      </c>
      <c r="DK17" s="16">
        <v>16.085322593513009</v>
      </c>
      <c r="DL17" s="16">
        <v>4.4123074458521812</v>
      </c>
      <c r="DM17" s="16">
        <v>39.919536561403547</v>
      </c>
      <c r="DN17" s="16">
        <v>44.430111008771902</v>
      </c>
      <c r="DO17" s="16">
        <v>44.477658447368427</v>
      </c>
      <c r="DP17" s="16">
        <v>45.031059899122766</v>
      </c>
      <c r="DQ17" s="16">
        <v>394.46765337110884</v>
      </c>
      <c r="DR17" s="16">
        <v>0.66778361842105305</v>
      </c>
      <c r="DS17" s="16">
        <v>1.4560495701754395</v>
      </c>
      <c r="DT17" s="16">
        <v>2.8402598508771919</v>
      </c>
      <c r="DU17" s="16">
        <v>7.0637242061403498</v>
      </c>
      <c r="DV17" s="16">
        <v>8.6403854078947386</v>
      </c>
      <c r="DW17" s="16">
        <v>10.913263000000002</v>
      </c>
      <c r="DX17" s="16">
        <v>24.170980575686293</v>
      </c>
      <c r="DY17" s="16">
        <v>0.59289211552784793</v>
      </c>
      <c r="DZ17" s="16">
        <v>978.98840276647365</v>
      </c>
      <c r="EA17" s="16">
        <v>2.1871974912280709</v>
      </c>
      <c r="EB17" s="16">
        <v>5.3825940131578953</v>
      </c>
      <c r="EC17" s="16">
        <v>2.6594067938596502</v>
      </c>
      <c r="ED17" s="16">
        <v>4.416513942982454</v>
      </c>
      <c r="EE17" s="16">
        <v>4.838847785087717</v>
      </c>
      <c r="EF17" s="16">
        <v>6.1093154956140356</v>
      </c>
      <c r="EG17" s="16">
        <v>2.9108792280701761</v>
      </c>
      <c r="EH17" s="16">
        <v>7.4438448596491202</v>
      </c>
      <c r="EI17" s="16">
        <v>3.9453330570175424</v>
      </c>
      <c r="EJ17" s="16">
        <v>5.5819279561403539</v>
      </c>
      <c r="EK17" s="16">
        <v>6.3511283991228069</v>
      </c>
      <c r="EL17" s="16">
        <v>9.0021186842105223</v>
      </c>
      <c r="EM17" s="16">
        <v>2.8668490307017529</v>
      </c>
      <c r="EN17" s="16">
        <v>8.8309592587719337</v>
      </c>
      <c r="EO17" s="16">
        <v>4.3108262061403515</v>
      </c>
      <c r="EP17" s="16">
        <v>7.440260728070176</v>
      </c>
      <c r="EQ17" s="16">
        <v>6.7157465000000016</v>
      </c>
      <c r="ER17" s="16">
        <v>10.819631232456139</v>
      </c>
      <c r="ES17" s="16">
        <v>3.9389203377193001</v>
      </c>
      <c r="ET17" s="16">
        <v>9.3219460307017545</v>
      </c>
      <c r="EU17" s="16">
        <v>5.9663139298245618</v>
      </c>
      <c r="EV17" s="16">
        <v>7.629107258771926</v>
      </c>
      <c r="EW17" s="16">
        <v>7.5607848815789449</v>
      </c>
      <c r="EX17" s="16">
        <v>10.970243745614034</v>
      </c>
      <c r="EY17" s="16">
        <v>6.133362368603799</v>
      </c>
      <c r="EZ17" s="16">
        <v>6.0378147127192969</v>
      </c>
      <c r="FA17" s="16">
        <v>2.1871974912280709</v>
      </c>
      <c r="FB17" s="16">
        <v>10.970243745614034</v>
      </c>
      <c r="FC17" s="16">
        <v>6.3959405877193003</v>
      </c>
      <c r="FD17" s="16">
        <v>7.1843358377193018</v>
      </c>
      <c r="FE17" s="16">
        <v>8.0730031491228065</v>
      </c>
      <c r="FF17" s="16">
        <v>1.6546976798245616</v>
      </c>
      <c r="FG17" s="16">
        <v>8.8724575380116981</v>
      </c>
      <c r="FH17" s="16">
        <v>7.2177598581871392</v>
      </c>
      <c r="FI17" s="16">
        <v>5.1394068294460791</v>
      </c>
      <c r="FJ17" s="16">
        <v>77.058232456140317</v>
      </c>
      <c r="FK17" s="16">
        <v>73.751763157894715</v>
      </c>
      <c r="FL17" s="16">
        <v>64.904219298245579</v>
      </c>
      <c r="FM17" s="16">
        <v>1056.9495614035086</v>
      </c>
      <c r="FN17" s="16">
        <v>991.01736842105242</v>
      </c>
      <c r="FO17" s="16">
        <v>917.02171052631581</v>
      </c>
      <c r="FP17" s="16">
        <v>2964.9912280701756</v>
      </c>
      <c r="FQ17" s="16">
        <v>3141.1945281294256</v>
      </c>
      <c r="FR17" s="16"/>
      <c r="FS17" s="16">
        <v>3042.0494605263161</v>
      </c>
      <c r="FT17" s="16">
        <v>-3.1559014913094242E-2</v>
      </c>
      <c r="FU17" s="16">
        <v>-1.5066263087386986</v>
      </c>
      <c r="FV17" s="16" t="e">
        <v>#REF!</v>
      </c>
      <c r="FW17" s="16">
        <v>1.4470345555555542</v>
      </c>
      <c r="FX17" s="16">
        <v>-8.0361337847935699E-2</v>
      </c>
      <c r="FY17" s="16">
        <v>-0.34550448210743506</v>
      </c>
      <c r="FZ17" s="16">
        <v>2.3872429275555915</v>
      </c>
      <c r="GA17" s="16">
        <v>2.3214659019319264</v>
      </c>
      <c r="GB17" s="16">
        <v>2.2419352632142338</v>
      </c>
      <c r="GC17" s="16">
        <v>1.7332057603717568</v>
      </c>
      <c r="GD17" s="16">
        <v>-1.5224161710526314</v>
      </c>
      <c r="GE17" s="16">
        <v>-2.1256138684210528</v>
      </c>
      <c r="GF17" s="16">
        <v>-2.8275364210526317</v>
      </c>
      <c r="GG17" s="16">
        <v>-3.6816474605263152</v>
      </c>
      <c r="GH17" s="16">
        <v>-4.560523679824561</v>
      </c>
      <c r="GI17" s="16">
        <v>-5.7857146008771947</v>
      </c>
      <c r="GJ17" s="16">
        <v>1.7169486096491218</v>
      </c>
      <c r="GK17" s="16">
        <v>-1.690683087719298</v>
      </c>
      <c r="GL17" s="16">
        <v>-2.4700166798245609</v>
      </c>
      <c r="GM17" s="16">
        <v>-3.0931770394736842</v>
      </c>
      <c r="GN17" s="16">
        <v>-3.9467805219298255</v>
      </c>
      <c r="GO17" s="16">
        <v>-5.0745263070175461</v>
      </c>
      <c r="GP17" s="16">
        <v>-6.0822641008771923</v>
      </c>
      <c r="GQ17" s="16">
        <v>1.4927020657894732</v>
      </c>
      <c r="GR17" s="16">
        <v>-2.800557609649124</v>
      </c>
      <c r="GS17" s="16">
        <v>-3.3480529342105285</v>
      </c>
      <c r="GT17" s="16">
        <v>-4.0974778815789499</v>
      </c>
      <c r="GU17" s="16">
        <v>-4.6458650482456152</v>
      </c>
      <c r="GV17" s="16">
        <v>-5.615479478070176</v>
      </c>
      <c r="GW17" s="16">
        <v>-6.6283653903508792</v>
      </c>
      <c r="GX17" s="16">
        <v>1.1314529912280709</v>
      </c>
    </row>
    <row r="18" spans="1:206">
      <c r="A18" s="1">
        <v>32</v>
      </c>
      <c r="B18" s="16">
        <v>10.109028538978604</v>
      </c>
      <c r="C18" s="16">
        <v>10.864385953112672</v>
      </c>
      <c r="D18" s="16">
        <v>11.644986211529462</v>
      </c>
      <c r="E18" s="16">
        <v>4.1859999999999991</v>
      </c>
      <c r="F18" s="16">
        <v>1.1892593417721518</v>
      </c>
      <c r="G18" s="16">
        <v>4.3333213670886099</v>
      </c>
      <c r="H18" s="16">
        <v>72.758688683544307</v>
      </c>
      <c r="I18" s="16">
        <v>43.257511873417698</v>
      </c>
      <c r="J18" s="16">
        <v>67.491927481012667</v>
      </c>
      <c r="K18" s="16">
        <v>14.271710075949366</v>
      </c>
      <c r="L18" s="16">
        <v>13.326040822784812</v>
      </c>
      <c r="M18" s="16">
        <v>4.0260736582278485</v>
      </c>
      <c r="N18" s="16">
        <v>3.2338351518987345</v>
      </c>
      <c r="O18" s="16">
        <v>668.87652204006133</v>
      </c>
      <c r="P18" s="16">
        <v>44.757866541110054</v>
      </c>
      <c r="Q18" s="16">
        <v>615.76023985746747</v>
      </c>
      <c r="R18" s="16">
        <v>613.4546200476683</v>
      </c>
      <c r="S18" s="16">
        <v>204.47052914391318</v>
      </c>
      <c r="T18" s="16">
        <v>680.76729814744658</v>
      </c>
      <c r="U18" s="16">
        <v>0.65167020171984913</v>
      </c>
      <c r="V18" s="16">
        <v>0.25509135557589885</v>
      </c>
      <c r="W18" s="16">
        <v>0.51234228350014965</v>
      </c>
      <c r="X18" s="16">
        <v>10.024457724801668</v>
      </c>
      <c r="Y18" s="16">
        <v>0.98395605710872669</v>
      </c>
      <c r="Z18" s="16">
        <v>43.746594352649403</v>
      </c>
      <c r="AA18" s="16">
        <v>1.0112721884606557</v>
      </c>
      <c r="AB18" s="16">
        <v>2.5549406917242234</v>
      </c>
      <c r="AC18" s="16">
        <v>414.01032359894901</v>
      </c>
      <c r="AD18" s="16">
        <v>319.72574460150099</v>
      </c>
      <c r="AE18" s="16">
        <v>0.3184821890078674</v>
      </c>
      <c r="AF18" s="16">
        <v>1.6900620580113883</v>
      </c>
      <c r="AG18" s="16">
        <v>582.59861001953925</v>
      </c>
      <c r="AH18" s="16">
        <v>8.1257092587157818</v>
      </c>
      <c r="AI18" s="16">
        <v>-1.3296487496171963</v>
      </c>
      <c r="AJ18" s="16">
        <v>44.757866541110054</v>
      </c>
      <c r="AK18" s="16">
        <v>41.927863123800527</v>
      </c>
      <c r="AL18" s="16">
        <v>1.7986288571602216</v>
      </c>
      <c r="AM18" s="16">
        <v>-3.7923878916271732</v>
      </c>
      <c r="AN18" s="16">
        <v>-2.8270554078450449</v>
      </c>
      <c r="AO18" s="16">
        <v>13.381867490783291</v>
      </c>
      <c r="AP18" s="16">
        <v>4.981647233399328</v>
      </c>
      <c r="AQ18" s="16">
        <v>1.5174409367088606</v>
      </c>
      <c r="AR18" s="16">
        <v>4.0992177468354445</v>
      </c>
      <c r="AS18" s="16">
        <v>71.834215886075924</v>
      </c>
      <c r="AT18" s="16">
        <v>43.309056037974685</v>
      </c>
      <c r="AU18" s="16">
        <v>69.738825582278494</v>
      </c>
      <c r="AV18" s="16">
        <v>14.413792607594939</v>
      </c>
      <c r="AW18" s="16">
        <v>13.376606860759495</v>
      </c>
      <c r="AX18" s="16">
        <v>4.0612185949367099</v>
      </c>
      <c r="AY18" s="16">
        <v>3.2336714683544305</v>
      </c>
      <c r="AZ18" s="16">
        <v>673.50822228957747</v>
      </c>
      <c r="BA18" s="16">
        <v>45.171943771805928</v>
      </c>
      <c r="BB18" s="16">
        <v>616.08967937137731</v>
      </c>
      <c r="BC18" s="16">
        <v>568.06523102795256</v>
      </c>
      <c r="BD18" s="16">
        <v>205.04715118869436</v>
      </c>
      <c r="BE18" s="16">
        <v>678.2470196035772</v>
      </c>
      <c r="BF18" s="16">
        <v>0.62335722039824593</v>
      </c>
      <c r="BG18" s="16">
        <v>0.25369573853320909</v>
      </c>
      <c r="BH18" s="16">
        <v>0.61542438522769793</v>
      </c>
      <c r="BI18" s="16">
        <v>10.029944543105863</v>
      </c>
      <c r="BJ18" s="16">
        <v>0.98512139696953438</v>
      </c>
      <c r="BK18" s="16">
        <v>43.476998442538992</v>
      </c>
      <c r="BL18" s="16">
        <v>1.6949453292669341</v>
      </c>
      <c r="BM18" s="16">
        <v>2.4573995290890771</v>
      </c>
      <c r="BN18" s="16">
        <v>428.45299844329179</v>
      </c>
      <c r="BO18" s="16">
        <v>320.93731433723167</v>
      </c>
      <c r="BP18" s="16">
        <v>0.36427902689484654</v>
      </c>
      <c r="BQ18" s="16">
        <v>1.5414953134193292</v>
      </c>
      <c r="BR18" s="16">
        <v>582.18068758447669</v>
      </c>
      <c r="BS18" s="16">
        <v>7.8937670419250399</v>
      </c>
      <c r="BT18" s="16">
        <v>-1.225742346496788</v>
      </c>
      <c r="BU18" s="16">
        <v>45.171943771805928</v>
      </c>
      <c r="BV18" s="16">
        <v>42.083313691477898</v>
      </c>
      <c r="BW18" s="16">
        <v>2.0297533916838013</v>
      </c>
      <c r="BX18" s="16">
        <v>-3.7945492950895945</v>
      </c>
      <c r="BY18" s="16">
        <v>-2.4836219034588125</v>
      </c>
      <c r="BZ18" s="16">
        <v>13.384028894245713</v>
      </c>
      <c r="CA18" s="16">
        <v>5.3119902317984531</v>
      </c>
      <c r="CB18" s="16">
        <v>568.06523102795256</v>
      </c>
      <c r="CC18" s="16">
        <v>3.7078800253164568</v>
      </c>
      <c r="CD18" s="16">
        <v>72.70685899999998</v>
      </c>
      <c r="CE18" s="16">
        <v>43.477667936708855</v>
      </c>
      <c r="CF18" s="16">
        <v>72.646215810126591</v>
      </c>
      <c r="CG18" s="16">
        <v>14.497874417721523</v>
      </c>
      <c r="CH18" s="16">
        <v>13.933834329113923</v>
      </c>
      <c r="CI18" s="16">
        <v>3.8367809620253173</v>
      </c>
      <c r="CJ18" s="16">
        <v>3.152638430379747</v>
      </c>
      <c r="CK18" s="16">
        <v>679.82316722151177</v>
      </c>
      <c r="CL18" s="16">
        <v>45.415405687321886</v>
      </c>
      <c r="CM18" s="16">
        <v>616.28218470186005</v>
      </c>
      <c r="CN18" s="16">
        <v>567.39100342975644</v>
      </c>
      <c r="CO18" s="16">
        <v>0.62091592551669139</v>
      </c>
      <c r="CP18" s="16">
        <v>679.96016186131283</v>
      </c>
      <c r="CQ18" s="16">
        <v>0.62091592551669139</v>
      </c>
      <c r="CR18" s="16">
        <v>0.21553550724054624</v>
      </c>
      <c r="CS18" s="16">
        <v>0.49998024251773987</v>
      </c>
      <c r="CT18" s="16">
        <v>9.7513125794178706</v>
      </c>
      <c r="CU18" s="16">
        <v>0.9840359159190385</v>
      </c>
      <c r="CV18" s="16">
        <v>44.195560182054756</v>
      </c>
      <c r="CW18" s="16">
        <v>1.2198455052671275</v>
      </c>
      <c r="CX18" s="16">
        <v>2.8810527548664377</v>
      </c>
      <c r="CY18" s="16">
        <v>384.33672587587449</v>
      </c>
      <c r="CZ18" s="16">
        <v>321.65110366370408</v>
      </c>
      <c r="DA18" s="16">
        <v>0.21277194249756493</v>
      </c>
      <c r="DB18" s="16">
        <v>1.9258537500717716</v>
      </c>
      <c r="DC18" s="16">
        <v>581.86071005384531</v>
      </c>
      <c r="DD18" s="16">
        <v>8.1171114208714208</v>
      </c>
      <c r="DE18" s="16">
        <v>0.2845969323232948</v>
      </c>
      <c r="DF18" s="16">
        <v>45.415405687321886</v>
      </c>
      <c r="DG18" s="16">
        <v>43.762264869032165</v>
      </c>
      <c r="DH18" s="16">
        <v>0.52538246179232995</v>
      </c>
      <c r="DI18" s="16">
        <v>-4.4092313955549649</v>
      </c>
      <c r="DJ18" s="16">
        <v>-1.606176232233667</v>
      </c>
      <c r="DK18" s="16">
        <v>13.998710994711084</v>
      </c>
      <c r="DL18" s="16">
        <v>4.6252864968207863</v>
      </c>
      <c r="DM18" s="16">
        <v>39.916561620253155</v>
      </c>
      <c r="DN18" s="16">
        <v>44.754918531645565</v>
      </c>
      <c r="DO18" s="16">
        <v>44.566935594936709</v>
      </c>
      <c r="DP18" s="16">
        <v>45.368441101265837</v>
      </c>
      <c r="DQ18" s="16">
        <v>379.71379896496211</v>
      </c>
      <c r="DR18" s="16">
        <v>2.5725162025316441</v>
      </c>
      <c r="DS18" s="16">
        <v>3.4383186962025332</v>
      </c>
      <c r="DT18" s="16">
        <v>4.3854361139240501</v>
      </c>
      <c r="DU18" s="16">
        <v>7.9084322025316451</v>
      </c>
      <c r="DV18" s="16">
        <v>9.6390714683544285</v>
      </c>
      <c r="DW18" s="16">
        <v>11.22093512658228</v>
      </c>
      <c r="DX18" s="16">
        <v>24.292015678206738</v>
      </c>
      <c r="DY18" s="16">
        <v>0.59763114987531951</v>
      </c>
      <c r="DZ18" s="16">
        <v>981.33274280728733</v>
      </c>
      <c r="EA18" s="16">
        <v>4.1921717468354442</v>
      </c>
      <c r="EB18" s="16">
        <v>6.9376070506329128</v>
      </c>
      <c r="EC18" s="16">
        <v>4.7455849367088581</v>
      </c>
      <c r="ED18" s="16">
        <v>5.56813682278481</v>
      </c>
      <c r="EE18" s="16">
        <v>6.5375301265822783</v>
      </c>
      <c r="EF18" s="16">
        <v>7.2696007088607608</v>
      </c>
      <c r="EG18" s="16">
        <v>4.7445444303797464</v>
      </c>
      <c r="EH18" s="16">
        <v>8.9842905822784811</v>
      </c>
      <c r="EI18" s="16">
        <v>5.7933703164556958</v>
      </c>
      <c r="EJ18" s="16">
        <v>6.2822913924050621</v>
      </c>
      <c r="EK18" s="16">
        <v>7.7108246582278506</v>
      </c>
      <c r="EL18" s="16">
        <v>9.2879403417721544</v>
      </c>
      <c r="EM18" s="16">
        <v>5.1189629493670887</v>
      </c>
      <c r="EN18" s="16">
        <v>10.438602734177215</v>
      </c>
      <c r="EO18" s="16">
        <v>6.2713218734177207</v>
      </c>
      <c r="EP18" s="16">
        <v>8.0958253164556968</v>
      </c>
      <c r="EQ18" s="16">
        <v>8.7472986202531615</v>
      </c>
      <c r="ER18" s="16">
        <v>11.509438873417718</v>
      </c>
      <c r="ES18" s="16">
        <v>6.3805473797468366</v>
      </c>
      <c r="ET18" s="16">
        <v>11.050972974683543</v>
      </c>
      <c r="EU18" s="16">
        <v>7.9126233164556927</v>
      </c>
      <c r="EV18" s="16">
        <v>8.7517929493670845</v>
      </c>
      <c r="EW18" s="16">
        <v>9.9096337468354392</v>
      </c>
      <c r="EX18" s="16">
        <v>11.973974556962022</v>
      </c>
      <c r="EY18" s="16">
        <v>7.6756203502109708</v>
      </c>
      <c r="EZ18" s="16">
        <v>7.4902126835443052</v>
      </c>
      <c r="FA18" s="16">
        <v>4.1921717468354442</v>
      </c>
      <c r="FB18" s="16">
        <v>11.973974556962022</v>
      </c>
      <c r="FC18" s="16">
        <v>5.3359159999999992</v>
      </c>
      <c r="FD18" s="16">
        <v>6.2007527721518976</v>
      </c>
      <c r="FE18" s="16">
        <v>6.835499012658226</v>
      </c>
      <c r="FF18" s="16">
        <v>3.4654236708860764</v>
      </c>
      <c r="FG18" s="16">
        <v>9.5894795991561246</v>
      </c>
      <c r="FH18" s="16">
        <v>6.1240559282700424</v>
      </c>
      <c r="FI18" s="16">
        <v>5.1574111215024896</v>
      </c>
      <c r="FJ18" s="16">
        <v>0</v>
      </c>
      <c r="FK18" s="16">
        <v>0</v>
      </c>
      <c r="FL18" s="16">
        <v>0</v>
      </c>
      <c r="FM18" s="16">
        <v>0</v>
      </c>
      <c r="FN18" s="16">
        <v>0</v>
      </c>
      <c r="FO18" s="16">
        <v>0</v>
      </c>
      <c r="FP18" s="16">
        <v>3000.1875746114983</v>
      </c>
      <c r="FQ18" s="16">
        <v>3176.1875746114983</v>
      </c>
      <c r="FR18" s="16"/>
      <c r="FS18" s="16">
        <v>3000.1875746114983</v>
      </c>
      <c r="FT18" s="16">
        <v>-5.5413268501501384E-2</v>
      </c>
      <c r="FU18" s="16">
        <v>1.4512549035454507</v>
      </c>
      <c r="FV18" s="16">
        <v>-3.9987228607572445</v>
      </c>
      <c r="FW18" s="16">
        <v>4.046806379746835</v>
      </c>
      <c r="FX18" s="16">
        <v>-7.7416292462663863E-2</v>
      </c>
      <c r="FY18" s="16">
        <v>-0.38242860983641636</v>
      </c>
      <c r="FZ18" s="16">
        <v>2.6616098497842704</v>
      </c>
      <c r="GA18" s="16">
        <v>2.658623125811248</v>
      </c>
      <c r="GB18" s="16">
        <v>2.5303694449253538</v>
      </c>
      <c r="GC18" s="16">
        <v>1.719067954632163</v>
      </c>
      <c r="GD18" s="16">
        <v>1.1892593417721518</v>
      </c>
      <c r="GE18" s="16">
        <v>0.55218500000000015</v>
      </c>
      <c r="GF18" s="16">
        <v>-0.22908948101265825</v>
      </c>
      <c r="GG18" s="16">
        <v>-1.1381472658227847</v>
      </c>
      <c r="GH18" s="16">
        <v>-2.100952088607595</v>
      </c>
      <c r="GI18" s="16">
        <v>-3.3230752911392405</v>
      </c>
      <c r="GJ18" s="16">
        <v>4.3333213670886099</v>
      </c>
      <c r="GK18" s="16">
        <v>1.5174409367088606</v>
      </c>
      <c r="GL18" s="16">
        <v>0.64377378481012637</v>
      </c>
      <c r="GM18" s="16">
        <v>1.8148835443037959E-2</v>
      </c>
      <c r="GN18" s="16">
        <v>-0.94293310126582264</v>
      </c>
      <c r="GO18" s="16">
        <v>-2.1617533291139246</v>
      </c>
      <c r="GP18" s="16">
        <v>-3.1938127721518987</v>
      </c>
      <c r="GQ18" s="16">
        <v>4.0992177468354445</v>
      </c>
      <c r="GR18" s="16">
        <v>0.21605510126582289</v>
      </c>
      <c r="GS18" s="16">
        <v>-0.42314308860759497</v>
      </c>
      <c r="GT18" s="16">
        <v>-1.2055552025316458</v>
      </c>
      <c r="GU18" s="16">
        <v>-1.8021192911392401</v>
      </c>
      <c r="GV18" s="16">
        <v>-2.8202407594936716</v>
      </c>
      <c r="GW18" s="16">
        <v>-3.8964879999999997</v>
      </c>
      <c r="GX18" s="16">
        <v>3.7078800253164568</v>
      </c>
    </row>
    <row r="19" spans="1:206">
      <c r="A19" s="1">
        <v>33</v>
      </c>
      <c r="B19" s="16">
        <v>10.371540850339439</v>
      </c>
      <c r="C19" s="16">
        <v>11.299733605497416</v>
      </c>
      <c r="D19" s="16">
        <v>11.819254350542316</v>
      </c>
      <c r="E19" s="16">
        <v>4.1859999999999928</v>
      </c>
      <c r="F19" s="16">
        <v>2.6403026086956518E-2</v>
      </c>
      <c r="G19" s="16">
        <v>3.5404937652173896</v>
      </c>
      <c r="H19" s="16">
        <v>73.63323599130436</v>
      </c>
      <c r="I19" s="16">
        <v>43.267059686956522</v>
      </c>
      <c r="J19" s="16">
        <v>68.200824391304351</v>
      </c>
      <c r="K19" s="16">
        <v>14.230578095652174</v>
      </c>
      <c r="L19" s="16">
        <v>13.458018226086955</v>
      </c>
      <c r="M19" s="16">
        <v>3.8559804347826074</v>
      </c>
      <c r="N19" s="16">
        <v>3.0969335391304349</v>
      </c>
      <c r="O19" s="16">
        <v>670.61416085959388</v>
      </c>
      <c r="P19" s="16">
        <v>44.637834561601473</v>
      </c>
      <c r="Q19" s="16">
        <v>615.66462289490335</v>
      </c>
      <c r="R19" s="16">
        <v>613.78854095504971</v>
      </c>
      <c r="S19" s="16">
        <v>201.62858348356102</v>
      </c>
      <c r="T19" s="16">
        <v>682.857830857458</v>
      </c>
      <c r="U19" s="16">
        <v>0.64673713585519876</v>
      </c>
      <c r="V19" s="16">
        <v>0.2520156484930004</v>
      </c>
      <c r="W19" s="16">
        <v>0.49089932551060783</v>
      </c>
      <c r="X19" s="16">
        <v>9.6264331807419854</v>
      </c>
      <c r="Y19" s="16">
        <v>0.98276157424955901</v>
      </c>
      <c r="Z19" s="16">
        <v>43.605955451981352</v>
      </c>
      <c r="AA19" s="16">
        <v>1.0318791096201065</v>
      </c>
      <c r="AB19" s="16">
        <v>2.5666037835710589</v>
      </c>
      <c r="AC19" s="16">
        <v>403.9487428735701</v>
      </c>
      <c r="AD19" s="16">
        <v>319.37468072657549</v>
      </c>
      <c r="AE19" s="16">
        <v>0.28543388250348889</v>
      </c>
      <c r="AF19" s="16">
        <v>1.7119555100328145</v>
      </c>
      <c r="AG19" s="16">
        <v>581.8222473174734</v>
      </c>
      <c r="AH19" s="16">
        <v>8.3771860225414745</v>
      </c>
      <c r="AI19" s="16">
        <v>-0.93619244500815035</v>
      </c>
      <c r="AJ19" s="16">
        <v>44.637834561601473</v>
      </c>
      <c r="AK19" s="16">
        <v>42.330867241948368</v>
      </c>
      <c r="AL19" s="16">
        <v>0.65639282994234538</v>
      </c>
      <c r="AM19" s="16">
        <v>-4.8366922573240814</v>
      </c>
      <c r="AN19" s="16">
        <v>-2.2297720710951072</v>
      </c>
      <c r="AO19" s="16">
        <v>13.77757828051249</v>
      </c>
      <c r="AP19" s="16">
        <v>4.863095283411039</v>
      </c>
      <c r="AQ19" s="16">
        <v>0.26986071304347825</v>
      </c>
      <c r="AR19" s="16">
        <v>3.146788739130435</v>
      </c>
      <c r="AS19" s="16">
        <v>72.957982956521747</v>
      </c>
      <c r="AT19" s="16">
        <v>43.415629834782621</v>
      </c>
      <c r="AU19" s="16">
        <v>70.769250504347809</v>
      </c>
      <c r="AV19" s="16">
        <v>14.392132669565218</v>
      </c>
      <c r="AW19" s="16">
        <v>13.547324973913046</v>
      </c>
      <c r="AX19" s="16">
        <v>3.8756870173913041</v>
      </c>
      <c r="AY19" s="16">
        <v>3.0900043391304339</v>
      </c>
      <c r="AZ19" s="16">
        <v>675.90849237157011</v>
      </c>
      <c r="BA19" s="16">
        <v>45.109197948383319</v>
      </c>
      <c r="BB19" s="16">
        <v>616.04004409227559</v>
      </c>
      <c r="BC19" s="16">
        <v>566.86279251504993</v>
      </c>
      <c r="BD19" s="16">
        <v>201.96124980370195</v>
      </c>
      <c r="BE19" s="16">
        <v>680.84995433472443</v>
      </c>
      <c r="BF19" s="16">
        <v>0.62303093376368113</v>
      </c>
      <c r="BG19" s="16">
        <v>0.24933991353160356</v>
      </c>
      <c r="BH19" s="16">
        <v>0.58643371683884582</v>
      </c>
      <c r="BI19" s="16">
        <v>9.6141350996239829</v>
      </c>
      <c r="BJ19" s="16">
        <v>0.98446311432661326</v>
      </c>
      <c r="BK19" s="16">
        <v>43.399579891165196</v>
      </c>
      <c r="BL19" s="16">
        <v>1.7096180572181257</v>
      </c>
      <c r="BM19" s="16">
        <v>2.4989868370512993</v>
      </c>
      <c r="BN19" s="16">
        <v>415.94908045336803</v>
      </c>
      <c r="BO19" s="16">
        <v>320.75338056615823</v>
      </c>
      <c r="BP19" s="16">
        <v>0.32237895691926238</v>
      </c>
      <c r="BQ19" s="16">
        <v>1.5880763072812722</v>
      </c>
      <c r="BR19" s="16">
        <v>581.1538843333658</v>
      </c>
      <c r="BS19" s="16">
        <v>8.0369461811658649</v>
      </c>
      <c r="BT19" s="16">
        <v>-0.81313394925911275</v>
      </c>
      <c r="BU19" s="16">
        <v>45.109197948383319</v>
      </c>
      <c r="BV19" s="16">
        <v>42.602495885523496</v>
      </c>
      <c r="BW19" s="16">
        <v>0.79030176954401377</v>
      </c>
      <c r="BX19" s="16">
        <v>-4.8901574420354317</v>
      </c>
      <c r="BY19" s="16">
        <v>-1.835944192737375</v>
      </c>
      <c r="BZ19" s="16">
        <v>13.831043465223837</v>
      </c>
      <c r="CA19" s="16">
        <v>5.1600181550789141</v>
      </c>
      <c r="CB19" s="16">
        <v>566.86279251504993</v>
      </c>
      <c r="CC19" s="16">
        <v>2.9241652782608689</v>
      </c>
      <c r="CD19" s="16">
        <v>73.718956008695699</v>
      </c>
      <c r="CE19" s="16">
        <v>43.35007094782609</v>
      </c>
      <c r="CF19" s="16">
        <v>73.598934973913018</v>
      </c>
      <c r="CG19" s="16">
        <v>14.435429156521739</v>
      </c>
      <c r="CH19" s="16">
        <v>13.980131408695653</v>
      </c>
      <c r="CI19" s="16">
        <v>3.6566646869565194</v>
      </c>
      <c r="CJ19" s="16">
        <v>3.0082262434782603</v>
      </c>
      <c r="CK19" s="16">
        <v>682.16387049827642</v>
      </c>
      <c r="CL19" s="16">
        <v>45.234934263170757</v>
      </c>
      <c r="CM19" s="16">
        <v>616.13974632306974</v>
      </c>
      <c r="CN19" s="16">
        <v>566.16212075584178</v>
      </c>
      <c r="CO19" s="16">
        <v>0.61898408681661155</v>
      </c>
      <c r="CP19" s="16">
        <v>682.43450605318583</v>
      </c>
      <c r="CQ19" s="16">
        <v>0.61898408681661155</v>
      </c>
      <c r="CR19" s="16">
        <v>0.2142791248225033</v>
      </c>
      <c r="CS19" s="16">
        <v>0.47434095092176709</v>
      </c>
      <c r="CT19" s="16">
        <v>9.3369705444189304</v>
      </c>
      <c r="CU19" s="16">
        <v>0.98243620740416082</v>
      </c>
      <c r="CV19" s="16">
        <v>44.028981902677863</v>
      </c>
      <c r="CW19" s="16">
        <v>1.2059523604928872</v>
      </c>
      <c r="CX19" s="16">
        <v>2.8888873312129562</v>
      </c>
      <c r="CY19" s="16">
        <v>372.74803815290863</v>
      </c>
      <c r="CZ19" s="16">
        <v>321.12168002194323</v>
      </c>
      <c r="DA19" s="16">
        <v>0.17499523896493008</v>
      </c>
      <c r="DB19" s="16">
        <v>1.9456683944057194</v>
      </c>
      <c r="DC19" s="16">
        <v>581.14207171702287</v>
      </c>
      <c r="DD19" s="16">
        <v>8.451300568683255</v>
      </c>
      <c r="DE19" s="16">
        <v>0.54981042785545253</v>
      </c>
      <c r="DF19" s="16">
        <v>45.234934263170757</v>
      </c>
      <c r="DG19" s="16">
        <v>43.899881375681531</v>
      </c>
      <c r="DH19" s="16">
        <v>-0.71966776653759756</v>
      </c>
      <c r="DI19" s="16">
        <v>-5.5271352904223852</v>
      </c>
      <c r="DJ19" s="16">
        <v>-1.2417107982315037</v>
      </c>
      <c r="DK19" s="16">
        <v>14.468021313610793</v>
      </c>
      <c r="DL19" s="16">
        <v>4.5015932904223863</v>
      </c>
      <c r="DM19" s="16">
        <v>39.92774288695653</v>
      </c>
      <c r="DN19" s="16">
        <v>44.560639313043488</v>
      </c>
      <c r="DO19" s="16">
        <v>44.438440078260854</v>
      </c>
      <c r="DP19" s="16">
        <v>45.141592173913054</v>
      </c>
      <c r="DQ19" s="16">
        <v>397.17725479428179</v>
      </c>
      <c r="DR19" s="16">
        <v>1.6180192173913044</v>
      </c>
      <c r="DS19" s="16">
        <v>2.5471834608695652</v>
      </c>
      <c r="DT19" s="16">
        <v>3.5124165391304354</v>
      </c>
      <c r="DU19" s="16">
        <v>7.0835168434782636</v>
      </c>
      <c r="DV19" s="16">
        <v>8.9826607999999997</v>
      </c>
      <c r="DW19" s="16">
        <v>10.756480426086956</v>
      </c>
      <c r="DX19" s="16">
        <v>24.139062243080037</v>
      </c>
      <c r="DY19" s="16">
        <v>0.57640770999224322</v>
      </c>
      <c r="DZ19" s="16">
        <v>982.69426817714657</v>
      </c>
      <c r="EA19" s="16">
        <v>3.905777426086956</v>
      </c>
      <c r="EB19" s="16">
        <v>6.6767171826086988</v>
      </c>
      <c r="EC19" s="16">
        <v>4.5745820434782596</v>
      </c>
      <c r="ED19" s="16">
        <v>5.5335669391304352</v>
      </c>
      <c r="EE19" s="16">
        <v>6.0634950782608712</v>
      </c>
      <c r="EF19" s="16">
        <v>6.9831784521739113</v>
      </c>
      <c r="EG19" s="16">
        <v>4.3097007130434797</v>
      </c>
      <c r="EH19" s="16">
        <v>8.2610899652173906</v>
      </c>
      <c r="EI19" s="16">
        <v>5.5251858869565202</v>
      </c>
      <c r="EJ19" s="16">
        <v>6.2889624695652193</v>
      </c>
      <c r="EK19" s="16">
        <v>7.2348432869565213</v>
      </c>
      <c r="EL19" s="16">
        <v>9.0131557217391283</v>
      </c>
      <c r="EM19" s="16">
        <v>4.5650875739130452</v>
      </c>
      <c r="EN19" s="16">
        <v>9.7158286347826106</v>
      </c>
      <c r="EO19" s="16">
        <v>5.932885539130436</v>
      </c>
      <c r="EP19" s="16">
        <v>7.9630666086956507</v>
      </c>
      <c r="EQ19" s="16">
        <v>7.6799182434782622</v>
      </c>
      <c r="ER19" s="16">
        <v>11.019740417391311</v>
      </c>
      <c r="ES19" s="16">
        <v>5.5060134608695659</v>
      </c>
      <c r="ET19" s="16">
        <v>10.314209434782608</v>
      </c>
      <c r="EU19" s="16">
        <v>7.4596254521739151</v>
      </c>
      <c r="EV19" s="16">
        <v>8.556080356521738</v>
      </c>
      <c r="EW19" s="16">
        <v>8.5715376260869576</v>
      </c>
      <c r="EX19" s="16">
        <v>11.443932321739135</v>
      </c>
      <c r="EY19" s="16">
        <v>7.2124242014492763</v>
      </c>
      <c r="EZ19" s="16">
        <v>7.109010869565215</v>
      </c>
      <c r="FA19" s="16">
        <v>3.905777426086956</v>
      </c>
      <c r="FB19" s="16">
        <v>11.443932321739135</v>
      </c>
      <c r="FC19" s="16">
        <v>5.4654976260869566</v>
      </c>
      <c r="FD19" s="16">
        <v>6.4354773391304363</v>
      </c>
      <c r="FE19" s="16">
        <v>7.244063886956523</v>
      </c>
      <c r="FF19" s="16">
        <v>2.5592064057971031</v>
      </c>
      <c r="FG19" s="16">
        <v>8.9408860231884102</v>
      </c>
      <c r="FH19" s="16">
        <v>6.3816796173913053</v>
      </c>
      <c r="FI19" s="16">
        <v>5.2457002117198064</v>
      </c>
      <c r="FJ19" s="16">
        <v>77</v>
      </c>
      <c r="FK19" s="16">
        <v>0</v>
      </c>
      <c r="FL19" s="16">
        <v>0</v>
      </c>
      <c r="FM19" s="16">
        <v>0</v>
      </c>
      <c r="FN19" s="16">
        <v>0</v>
      </c>
      <c r="FO19" s="16">
        <v>0</v>
      </c>
      <c r="FP19" s="16">
        <v>2984.7876852097447</v>
      </c>
      <c r="FQ19" s="16">
        <v>3160.7876852097452</v>
      </c>
      <c r="FR19" s="16"/>
      <c r="FS19" s="16">
        <v>3061.7876852097447</v>
      </c>
      <c r="FT19" s="16">
        <v>-3.1321394975126121E-2</v>
      </c>
      <c r="FU19" s="16">
        <v>0.24234227764958713</v>
      </c>
      <c r="FV19" s="16">
        <v>-5.0846616632606354</v>
      </c>
      <c r="FW19" s="16">
        <v>3.2038159275362323</v>
      </c>
      <c r="FX19" s="16">
        <v>-7.6913979088917325E-2</v>
      </c>
      <c r="FY19" s="16">
        <v>-0.34769816329436776</v>
      </c>
      <c r="FZ19" s="16">
        <v>2.5333185690997748</v>
      </c>
      <c r="GA19" s="16">
        <v>2.5219082137704696</v>
      </c>
      <c r="GB19" s="16">
        <v>2.4071439607435359</v>
      </c>
      <c r="GC19" s="16">
        <v>1.7574727648789708</v>
      </c>
      <c r="GD19" s="16">
        <v>2.6403026086956518E-2</v>
      </c>
      <c r="GE19" s="16">
        <v>-0.58599071304347849</v>
      </c>
      <c r="GF19" s="16">
        <v>-1.3308191043478259</v>
      </c>
      <c r="GG19" s="16">
        <v>-2.2095473043478262</v>
      </c>
      <c r="GH19" s="16">
        <v>-3.1493268869565205</v>
      </c>
      <c r="GI19" s="16">
        <v>-4.3669968086956521</v>
      </c>
      <c r="GJ19" s="16">
        <v>3.5404937652173896</v>
      </c>
      <c r="GK19" s="16">
        <v>0.26986071304347825</v>
      </c>
      <c r="GL19" s="16">
        <v>-0.55278923478260877</v>
      </c>
      <c r="GM19" s="16">
        <v>-1.1918358608695649</v>
      </c>
      <c r="GN19" s="16">
        <v>-2.0964695130434783</v>
      </c>
      <c r="GO19" s="16">
        <v>-3.2841708869565216</v>
      </c>
      <c r="GP19" s="16">
        <v>-4.3088631739130454</v>
      </c>
      <c r="GQ19" s="16">
        <v>3.146788739130435</v>
      </c>
      <c r="GR19" s="16">
        <v>-1.025542</v>
      </c>
      <c r="GS19" s="16">
        <v>-1.6266987565217392</v>
      </c>
      <c r="GT19" s="16">
        <v>-2.3807479391304338</v>
      </c>
      <c r="GU19" s="16">
        <v>-2.9513602000000008</v>
      </c>
      <c r="GV19" s="16">
        <v>-3.9588238956521744</v>
      </c>
      <c r="GW19" s="16">
        <v>-4.9836949652173903</v>
      </c>
      <c r="GX19" s="16">
        <v>2.9241652782608689</v>
      </c>
    </row>
    <row r="20" spans="1:206">
      <c r="A20" s="1">
        <v>40</v>
      </c>
      <c r="B20" s="16">
        <v>9.5686698154295957</v>
      </c>
      <c r="C20" s="16">
        <v>10.838620106313025</v>
      </c>
      <c r="D20" s="16">
        <v>10.639793263849631</v>
      </c>
      <c r="E20" s="16">
        <v>4.1859999999999946</v>
      </c>
      <c r="F20" s="16">
        <v>0.78774444554455436</v>
      </c>
      <c r="G20" s="16">
        <v>4.534947336633663</v>
      </c>
      <c r="H20" s="16">
        <v>61.958240861386166</v>
      </c>
      <c r="I20" s="16">
        <v>32.802872524752466</v>
      </c>
      <c r="J20" s="16">
        <v>57.724585930693038</v>
      </c>
      <c r="K20" s="16">
        <v>11.106990821782178</v>
      </c>
      <c r="L20" s="16">
        <v>9.6761202871287111</v>
      </c>
      <c r="M20" s="16">
        <v>3.9527286237623769</v>
      </c>
      <c r="N20" s="16">
        <v>3.1684387326732684</v>
      </c>
      <c r="O20" s="16">
        <v>657.67528075846337</v>
      </c>
      <c r="P20" s="16">
        <v>34.706136323622552</v>
      </c>
      <c r="Q20" s="16">
        <v>607.19101816348291</v>
      </c>
      <c r="R20" s="16">
        <v>602.40528992739098</v>
      </c>
      <c r="S20" s="16">
        <v>203.25364373780297</v>
      </c>
      <c r="T20" s="16">
        <v>666.77095327619304</v>
      </c>
      <c r="U20" s="16">
        <v>0.60205616685328345</v>
      </c>
      <c r="V20" s="16">
        <v>0.22367165606660117</v>
      </c>
      <c r="W20" s="16">
        <v>0.47106605943237273</v>
      </c>
      <c r="X20" s="16">
        <v>10.104964402937886</v>
      </c>
      <c r="Y20" s="16">
        <v>0.98050892267689693</v>
      </c>
      <c r="Z20" s="16">
        <v>33.865252745859522</v>
      </c>
      <c r="AA20" s="16">
        <v>0.84088357776301559</v>
      </c>
      <c r="AB20" s="16">
        <v>2.6919243814277141</v>
      </c>
      <c r="AC20" s="16">
        <v>391.28109261873885</v>
      </c>
      <c r="AD20" s="16">
        <v>291.02965987720569</v>
      </c>
      <c r="AE20" s="16">
        <v>0.31708976440843184</v>
      </c>
      <c r="AF20" s="16">
        <v>1.9400009703570547</v>
      </c>
      <c r="AG20" s="16">
        <v>583.26260816660454</v>
      </c>
      <c r="AH20" s="16">
        <v>8.8227899726767323</v>
      </c>
      <c r="AI20" s="16">
        <v>-3.286455395962868</v>
      </c>
      <c r="AJ20" s="16">
        <v>34.706136323622552</v>
      </c>
      <c r="AK20" s="16">
        <v>29.516417128789602</v>
      </c>
      <c r="AL20" s="16">
        <v>1.3100499995616914</v>
      </c>
      <c r="AM20" s="16">
        <v>-4.2878426360430684</v>
      </c>
      <c r="AN20" s="16">
        <v>-5.2495330197252423</v>
      </c>
      <c r="AO20" s="16">
        <v>14.499316995779038</v>
      </c>
      <c r="AP20" s="16">
        <v>5.0755870815876243</v>
      </c>
      <c r="AQ20" s="16">
        <v>1.0510468712871288</v>
      </c>
      <c r="AR20" s="16">
        <v>3.4895250099009907</v>
      </c>
      <c r="AS20" s="16">
        <v>59.493832495049524</v>
      </c>
      <c r="AT20" s="16">
        <v>33.570590950495053</v>
      </c>
      <c r="AU20" s="16">
        <v>59.369591019801994</v>
      </c>
      <c r="AV20" s="16">
        <v>11.350962663366337</v>
      </c>
      <c r="AW20" s="16">
        <v>10.113091633663368</v>
      </c>
      <c r="AX20" s="16">
        <v>3.9868403267326729</v>
      </c>
      <c r="AY20" s="16">
        <v>3.1654578811881189</v>
      </c>
      <c r="AZ20" s="16">
        <v>660.42149761095754</v>
      </c>
      <c r="BA20" s="16">
        <v>35.545489060216681</v>
      </c>
      <c r="BB20" s="16">
        <v>607.94429951642462</v>
      </c>
      <c r="BC20" s="16">
        <v>567.4991232685943</v>
      </c>
      <c r="BD20" s="16">
        <v>203.82023370577389</v>
      </c>
      <c r="BE20" s="16">
        <v>660.68974271718503</v>
      </c>
      <c r="BF20" s="16">
        <v>0.53315313849861246</v>
      </c>
      <c r="BG20" s="16">
        <v>0.19190951841916118</v>
      </c>
      <c r="BH20" s="16">
        <v>0.49968939455660821</v>
      </c>
      <c r="BI20" s="16">
        <v>10.108111967988005</v>
      </c>
      <c r="BJ20" s="16">
        <v>0.98562127188866666</v>
      </c>
      <c r="BK20" s="16">
        <v>33.982118335223909</v>
      </c>
      <c r="BL20" s="16">
        <v>1.5633707249927831</v>
      </c>
      <c r="BM20" s="16">
        <v>2.7783615759770375</v>
      </c>
      <c r="BN20" s="16">
        <v>385.54628570889281</v>
      </c>
      <c r="BO20" s="16">
        <v>293.37701186098229</v>
      </c>
      <c r="BP20" s="16">
        <v>0.29300332199690449</v>
      </c>
      <c r="BQ20" s="16">
        <v>1.9797478628683769</v>
      </c>
      <c r="BR20" s="16">
        <v>581.41079619206914</v>
      </c>
      <c r="BS20" s="16">
        <v>7.8003162753813395</v>
      </c>
      <c r="BT20" s="16">
        <v>-2.4180369171142404</v>
      </c>
      <c r="BU20" s="16">
        <v>35.545489060216681</v>
      </c>
      <c r="BV20" s="16">
        <v>31.15255403338081</v>
      </c>
      <c r="BW20" s="16">
        <v>1.5375736867953225</v>
      </c>
      <c r="BX20" s="16">
        <v>-4.3107912654803497</v>
      </c>
      <c r="BY20" s="16">
        <v>-3.7661006002825586</v>
      </c>
      <c r="BZ20" s="16">
        <v>14.522265625216319</v>
      </c>
      <c r="CA20" s="16">
        <v>5.3618381367674797</v>
      </c>
      <c r="CB20" s="16">
        <v>567.4991232685943</v>
      </c>
      <c r="CC20" s="16">
        <v>4.6011956732673269</v>
      </c>
      <c r="CD20" s="16">
        <v>59.373607584158449</v>
      </c>
      <c r="CE20" s="16">
        <v>32.923723742574261</v>
      </c>
      <c r="CF20" s="16">
        <v>61.068282118811887</v>
      </c>
      <c r="CG20" s="16">
        <v>11.107545356435642</v>
      </c>
      <c r="CH20" s="16">
        <v>9.8318071188118772</v>
      </c>
      <c r="CI20" s="16">
        <v>3.9056697821782196</v>
      </c>
      <c r="CJ20" s="16">
        <v>3.1714066633663367</v>
      </c>
      <c r="CK20" s="16">
        <v>664.85920829706811</v>
      </c>
      <c r="CL20" s="16">
        <v>34.708044897193652</v>
      </c>
      <c r="CM20" s="16">
        <v>607.19273145056127</v>
      </c>
      <c r="CN20" s="16">
        <v>567.54902578310248</v>
      </c>
      <c r="CO20" s="16">
        <v>0.54564934007653609</v>
      </c>
      <c r="CP20" s="16">
        <v>661.21936224707952</v>
      </c>
      <c r="CQ20" s="16">
        <v>0.54564934007653609</v>
      </c>
      <c r="CR20" s="16">
        <v>0.20490251376220434</v>
      </c>
      <c r="CS20" s="16">
        <v>0.54426630288620148</v>
      </c>
      <c r="CT20" s="16">
        <v>10.099527239137611</v>
      </c>
      <c r="CU20" s="16">
        <v>0.98029221612224593</v>
      </c>
      <c r="CV20" s="16">
        <v>33.686869681193279</v>
      </c>
      <c r="CW20" s="16">
        <v>1.0211752160003624</v>
      </c>
      <c r="CX20" s="16">
        <v>2.6631457790909079</v>
      </c>
      <c r="CY20" s="16">
        <v>401.16864485197209</v>
      </c>
      <c r="CZ20" s="16">
        <v>291.03499688946351</v>
      </c>
      <c r="DA20" s="16">
        <v>0.3483509090944823</v>
      </c>
      <c r="DB20" s="16">
        <v>1.8401409474976465</v>
      </c>
      <c r="DC20" s="16">
        <v>583.36742991268466</v>
      </c>
      <c r="DD20" s="16">
        <v>8.8665282060559747</v>
      </c>
      <c r="DE20" s="16">
        <v>-2.8187706828909009</v>
      </c>
      <c r="DF20" s="16">
        <v>34.708044897193652</v>
      </c>
      <c r="DG20" s="16">
        <v>30.104953059683357</v>
      </c>
      <c r="DH20" s="16">
        <v>0.99351378409203905</v>
      </c>
      <c r="DI20" s="16">
        <v>-4.265332532788646</v>
      </c>
      <c r="DJ20" s="16">
        <v>-4.6102012274453568</v>
      </c>
      <c r="DK20" s="16">
        <v>14.476806892524618</v>
      </c>
      <c r="DL20" s="16">
        <v>5.0303280575411211</v>
      </c>
      <c r="DM20" s="16">
        <v>30.013161207920788</v>
      </c>
      <c r="DN20" s="16">
        <v>34.765950148514847</v>
      </c>
      <c r="DO20" s="16">
        <v>34.918654633663365</v>
      </c>
      <c r="DP20" s="16">
        <v>34.715154287128691</v>
      </c>
      <c r="DQ20" s="16">
        <v>405.91452820793586</v>
      </c>
      <c r="DR20" s="16">
        <v>3.0100991584158412</v>
      </c>
      <c r="DS20" s="16">
        <v>3.6377805346534657</v>
      </c>
      <c r="DT20" s="16">
        <v>4.2848737326732671</v>
      </c>
      <c r="DU20" s="16">
        <v>9.0723170792079202</v>
      </c>
      <c r="DV20" s="16">
        <v>9.9653804851485166</v>
      </c>
      <c r="DW20" s="16">
        <v>11.596725514851487</v>
      </c>
      <c r="DX20" s="16">
        <v>24.939763333190523</v>
      </c>
      <c r="DY20" s="16">
        <v>0.58449672207424463</v>
      </c>
      <c r="DZ20" s="16">
        <v>980.49243837799565</v>
      </c>
      <c r="EA20" s="16">
        <v>4.2567460594059403</v>
      </c>
      <c r="EB20" s="16">
        <v>6.8300388613861402</v>
      </c>
      <c r="EC20" s="16">
        <v>4.7582980594059396</v>
      </c>
      <c r="ED20" s="16">
        <v>6.9595546732673279</v>
      </c>
      <c r="EE20" s="16">
        <v>6.4274488613861385</v>
      </c>
      <c r="EF20" s="16">
        <v>5.0768956633663374</v>
      </c>
      <c r="EG20" s="16">
        <v>4.8142207029702933</v>
      </c>
      <c r="EH20" s="16">
        <v>8.651997999999999</v>
      </c>
      <c r="EI20" s="16">
        <v>5.7498449702970307</v>
      </c>
      <c r="EJ20" s="16">
        <v>9.2289896930693089</v>
      </c>
      <c r="EK20" s="16">
        <v>7.522841683168318</v>
      </c>
      <c r="EL20" s="16">
        <v>6.4923756039603981</v>
      </c>
      <c r="EM20" s="16">
        <v>5.1613029900990099</v>
      </c>
      <c r="EN20" s="16">
        <v>10.121291831683166</v>
      </c>
      <c r="EO20" s="16">
        <v>6.2687651980198025</v>
      </c>
      <c r="EP20" s="16">
        <v>11.457588019801978</v>
      </c>
      <c r="EQ20" s="16">
        <v>8.5131899207920796</v>
      </c>
      <c r="ER20" s="16">
        <v>7.7934763960396021</v>
      </c>
      <c r="ES20" s="16">
        <v>6.5764225148514885</v>
      </c>
      <c r="ET20" s="16">
        <v>10.801092653465345</v>
      </c>
      <c r="EU20" s="16">
        <v>8.0182200891089117</v>
      </c>
      <c r="EV20" s="16">
        <v>12.445952475247529</v>
      </c>
      <c r="EW20" s="16">
        <v>9.9445126336633631</v>
      </c>
      <c r="EX20" s="16">
        <v>9.9980925544554395</v>
      </c>
      <c r="EY20" s="16">
        <v>7.6612150045379543</v>
      </c>
      <c r="EZ20" s="16">
        <v>7.2411981782178216</v>
      </c>
      <c r="FA20" s="16">
        <v>4.2567460594059403</v>
      </c>
      <c r="FB20" s="16">
        <v>12.445952475247529</v>
      </c>
      <c r="FC20" s="16">
        <v>6.0622179207920812</v>
      </c>
      <c r="FD20" s="16">
        <v>6.3275999504950491</v>
      </c>
      <c r="FE20" s="16">
        <v>7.3118517821782145</v>
      </c>
      <c r="FF20" s="16">
        <v>3.644251141914193</v>
      </c>
      <c r="FG20" s="16">
        <v>10.211474359735977</v>
      </c>
      <c r="FH20" s="16">
        <v>6.5672232178217858</v>
      </c>
      <c r="FI20" s="16">
        <v>5.7598897807230793</v>
      </c>
      <c r="FJ20" s="16">
        <v>77.310891089108779</v>
      </c>
      <c r="FK20" s="16">
        <v>76.184158415841537</v>
      </c>
      <c r="FL20" s="16">
        <v>64.768316831683265</v>
      </c>
      <c r="FM20" s="16">
        <v>928.16831683168311</v>
      </c>
      <c r="FN20" s="16">
        <v>833.00990099009903</v>
      </c>
      <c r="FO20" s="16">
        <v>777.33663366336634</v>
      </c>
      <c r="FP20" s="16">
        <v>2538.3168316831684</v>
      </c>
      <c r="FQ20" s="16">
        <v>2701.2551449204852</v>
      </c>
      <c r="FR20" s="16">
        <v>45.020919082008099</v>
      </c>
      <c r="FS20" s="16">
        <v>2615.6277227722817</v>
      </c>
      <c r="FT20" s="16">
        <v>-3.1705169705185235E-2</v>
      </c>
      <c r="FU20" s="16">
        <v>1.2803791568163512</v>
      </c>
      <c r="FV20" s="16">
        <v>-4.287430972923465</v>
      </c>
      <c r="FW20" s="16">
        <v>4.2085560066006602</v>
      </c>
      <c r="FX20" s="16">
        <v>1.5089014215680921E-2</v>
      </c>
      <c r="FY20" s="16">
        <v>-0.19257282974562623</v>
      </c>
      <c r="FZ20" s="16">
        <v>3.0290111042760373</v>
      </c>
      <c r="GA20" s="16">
        <v>2.9844360902824558</v>
      </c>
      <c r="GB20" s="16">
        <v>3.0114091491247552</v>
      </c>
      <c r="GC20" s="16">
        <v>2.2955150990568596</v>
      </c>
      <c r="GD20" s="16">
        <v>0.78774444554455436</v>
      </c>
      <c r="GE20" s="16">
        <v>0.21344803960396036</v>
      </c>
      <c r="GF20" s="16">
        <v>-0.63066489108910895</v>
      </c>
      <c r="GG20" s="16">
        <v>-1.5237621188118813</v>
      </c>
      <c r="GH20" s="16">
        <v>-2.5469522178217829</v>
      </c>
      <c r="GI20" s="16">
        <v>-3.7799628118811883</v>
      </c>
      <c r="GJ20" s="16">
        <v>4.534947336633663</v>
      </c>
      <c r="GK20" s="16">
        <v>1.0510468712871288</v>
      </c>
      <c r="GL20" s="16">
        <v>0.28154804950495049</v>
      </c>
      <c r="GM20" s="16">
        <v>-0.37279958415841574</v>
      </c>
      <c r="GN20" s="16">
        <v>-1.2867496633663369</v>
      </c>
      <c r="GO20" s="16">
        <v>-2.5297757029702965</v>
      </c>
      <c r="GP20" s="16">
        <v>-3.5842814851485172</v>
      </c>
      <c r="GQ20" s="16">
        <v>3.4895250099009907</v>
      </c>
      <c r="GR20" s="16">
        <v>0.76499552475247534</v>
      </c>
      <c r="GS20" s="16">
        <v>2.1239257425742585E-2</v>
      </c>
      <c r="GT20" s="16">
        <v>-0.83686741584158386</v>
      </c>
      <c r="GU20" s="16">
        <v>-1.490267376237624</v>
      </c>
      <c r="GV20" s="16">
        <v>-2.5900400990099008</v>
      </c>
      <c r="GW20" s="16">
        <v>-3.6532931980197998</v>
      </c>
      <c r="GX20" s="16">
        <v>4.6011956732673269</v>
      </c>
    </row>
    <row r="21" spans="1:206">
      <c r="A21" s="1">
        <v>47</v>
      </c>
      <c r="B21" s="14">
        <v>10.481896138382226</v>
      </c>
      <c r="C21" s="14">
        <v>12.608365180296877</v>
      </c>
      <c r="D21" s="14">
        <v>12.639417941864549</v>
      </c>
      <c r="E21" s="14">
        <v>4.1860000000000062</v>
      </c>
      <c r="F21" s="14">
        <v>-2.4563281318681316</v>
      </c>
      <c r="G21" s="14">
        <v>0.8237579230769233</v>
      </c>
      <c r="H21" s="14">
        <v>63.49187450000003</v>
      </c>
      <c r="I21" s="14">
        <v>33.252458725274742</v>
      </c>
      <c r="J21" s="14">
        <v>59.148720868131875</v>
      </c>
      <c r="K21" s="14">
        <v>11.030230065934076</v>
      </c>
      <c r="L21" s="14">
        <v>10.054521725274729</v>
      </c>
      <c r="M21" s="14">
        <v>3.4790146043956076</v>
      </c>
      <c r="N21" s="14">
        <v>2.7792841318681316</v>
      </c>
      <c r="O21" s="14">
        <v>660.98571397110595</v>
      </c>
      <c r="P21" s="14">
        <v>34.439303106235464</v>
      </c>
      <c r="Q21" s="14">
        <v>606.95018141209198</v>
      </c>
      <c r="R21" s="14">
        <v>603.73392404378342</v>
      </c>
      <c r="S21" s="14">
        <v>195.06557127734456</v>
      </c>
      <c r="T21" s="14">
        <v>670.29526422789854</v>
      </c>
      <c r="U21" s="14">
        <v>0.57137156234208786</v>
      </c>
      <c r="V21" s="14">
        <v>0.22092693834829358</v>
      </c>
      <c r="W21" s="14">
        <v>0.43844363421224886</v>
      </c>
      <c r="X21" s="14">
        <v>9.0249048604367044</v>
      </c>
      <c r="Y21" s="14">
        <v>0.98378338388749509</v>
      </c>
      <c r="Z21" s="14">
        <v>33.793759697932273</v>
      </c>
      <c r="AA21" s="14">
        <v>0.64554340830318668</v>
      </c>
      <c r="AB21" s="14">
        <v>2.587348018628759</v>
      </c>
      <c r="AC21" s="14">
        <v>374.24639415116201</v>
      </c>
      <c r="AD21" s="14">
        <v>290.28528499246585</v>
      </c>
      <c r="AE21" s="14">
        <v>0.26513698344346914</v>
      </c>
      <c r="AF21" s="14">
        <v>1.8440826215767137</v>
      </c>
      <c r="AG21" s="14">
        <v>578.52433306739078</v>
      </c>
      <c r="AH21" s="14">
        <v>8.2007734669344146</v>
      </c>
      <c r="AI21" s="14">
        <v>-2.3173396554532952</v>
      </c>
      <c r="AJ21" s="14">
        <v>34.439303106235464</v>
      </c>
      <c r="AK21" s="14">
        <v>30.935119069821432</v>
      </c>
      <c r="AL21" s="14">
        <v>-1.9972836100190234</v>
      </c>
      <c r="AM21" s="14">
        <v>-7.3770155438574916</v>
      </c>
      <c r="AN21" s="14">
        <v>-3.7322490840247218</v>
      </c>
      <c r="AO21" s="14">
        <v>16.238435003564447</v>
      </c>
      <c r="AP21" s="14">
        <v>4.9206874119893591</v>
      </c>
      <c r="AQ21" s="14">
        <v>-2.9852102637362652</v>
      </c>
      <c r="AR21" s="14">
        <v>0.2480190549450548</v>
      </c>
      <c r="AS21" s="14">
        <v>62.838566434065918</v>
      </c>
      <c r="AT21" s="14">
        <v>34.334133906593415</v>
      </c>
      <c r="AU21" s="14">
        <v>62.847886406593389</v>
      </c>
      <c r="AV21" s="14">
        <v>11.317572565934068</v>
      </c>
      <c r="AW21" s="14">
        <v>10.637113324175818</v>
      </c>
      <c r="AX21" s="14">
        <v>3.3989893626373631</v>
      </c>
      <c r="AY21" s="14">
        <v>2.7029796923076925</v>
      </c>
      <c r="AZ21" s="14">
        <v>668.02566855604914</v>
      </c>
      <c r="BA21" s="14">
        <v>35.431315301885142</v>
      </c>
      <c r="BB21" s="14">
        <v>607.84218462226738</v>
      </c>
      <c r="BC21" s="14">
        <v>563.41209190404425</v>
      </c>
      <c r="BD21" s="14">
        <v>193.61134301192226</v>
      </c>
      <c r="BE21" s="14">
        <v>668.00554636400818</v>
      </c>
      <c r="BF21" s="14">
        <v>0.52641365650730754</v>
      </c>
      <c r="BG21" s="14">
        <v>0.18991556802535983</v>
      </c>
      <c r="BH21" s="14">
        <v>0.42634077564115203</v>
      </c>
      <c r="BI21" s="14">
        <v>8.7667623538642108</v>
      </c>
      <c r="BJ21" s="14">
        <v>0.98350377068449935</v>
      </c>
      <c r="BK21" s="14">
        <v>34.055753697646331</v>
      </c>
      <c r="BL21" s="14">
        <v>1.3755616042387599</v>
      </c>
      <c r="BM21" s="14">
        <v>2.7718492276381315</v>
      </c>
      <c r="BN21" s="14">
        <v>351.23201382650603</v>
      </c>
      <c r="BO21" s="14">
        <v>293.05723628030717</v>
      </c>
      <c r="BP21" s="14">
        <v>0.18480886559182463</v>
      </c>
      <c r="BQ21" s="14">
        <v>1.9833305332773521</v>
      </c>
      <c r="BR21" s="14">
        <v>577.87809371860726</v>
      </c>
      <c r="BS21" s="14">
        <v>8.2636804085008588</v>
      </c>
      <c r="BT21" s="14">
        <v>-1.282174656818956</v>
      </c>
      <c r="BU21" s="14">
        <v>35.431315301885142</v>
      </c>
      <c r="BV21" s="14">
        <v>33.051959249774463</v>
      </c>
      <c r="BW21" s="14">
        <v>-2.5888137984450417</v>
      </c>
      <c r="BX21" s="14">
        <v>-8.0156613535557995</v>
      </c>
      <c r="BY21" s="14">
        <v>-1.9478955194563201</v>
      </c>
      <c r="BZ21" s="14">
        <v>16.877080813262758</v>
      </c>
      <c r="CA21" s="14">
        <v>5.0304510898195378</v>
      </c>
      <c r="CB21" s="14">
        <v>563.41209190404425</v>
      </c>
      <c r="CC21" s="14">
        <v>0.63284235164835101</v>
      </c>
      <c r="CD21" s="14">
        <v>62.276223439560411</v>
      </c>
      <c r="CE21" s="14">
        <v>33.886738329670337</v>
      </c>
      <c r="CF21" s="14">
        <v>64.472248148351639</v>
      </c>
      <c r="CG21" s="14">
        <v>11.13262907692307</v>
      </c>
      <c r="CH21" s="14">
        <v>10.48400418131868</v>
      </c>
      <c r="CI21" s="14">
        <v>3.2939968351648341</v>
      </c>
      <c r="CJ21" s="14">
        <v>2.6857466098901082</v>
      </c>
      <c r="CK21" s="14">
        <v>672.08435525262269</v>
      </c>
      <c r="CL21" s="14">
        <v>34.794822188083401</v>
      </c>
      <c r="CM21" s="14">
        <v>607.27084974805507</v>
      </c>
      <c r="CN21" s="14">
        <v>563.26104159658632</v>
      </c>
      <c r="CO21" s="14">
        <v>0.52323483191102216</v>
      </c>
      <c r="CP21" s="14">
        <v>667.37316071158034</v>
      </c>
      <c r="CQ21" s="14">
        <v>0.52323483191102216</v>
      </c>
      <c r="CR21" s="14">
        <v>0.19499273065332401</v>
      </c>
      <c r="CS21" s="14">
        <v>0.4633052598359324</v>
      </c>
      <c r="CT21" s="14">
        <v>8.7106553709330008</v>
      </c>
      <c r="CU21" s="14">
        <v>0.98095597459728678</v>
      </c>
      <c r="CV21" s="14">
        <v>33.82930365839146</v>
      </c>
      <c r="CW21" s="14">
        <v>0.96551852969196039</v>
      </c>
      <c r="CX21" s="14">
        <v>2.6839579899823471</v>
      </c>
      <c r="CY21" s="14">
        <v>363.85890060482302</v>
      </c>
      <c r="CZ21" s="14">
        <v>291.27735524785777</v>
      </c>
      <c r="DA21" s="14">
        <v>0.2296920241061495</v>
      </c>
      <c r="DB21" s="14">
        <v>1.8710436776498678</v>
      </c>
      <c r="DC21" s="14">
        <v>578.63673221616398</v>
      </c>
      <c r="DD21" s="14">
        <v>8.785525856172729</v>
      </c>
      <c r="DE21" s="14">
        <v>-1.3820984716633431</v>
      </c>
      <c r="DF21" s="14">
        <v>34.794822188083401</v>
      </c>
      <c r="DG21" s="14">
        <v>32.504639858006989</v>
      </c>
      <c r="DH21" s="14">
        <v>-3.3556799459648512</v>
      </c>
      <c r="DI21" s="14">
        <v>-8.1526835045243757</v>
      </c>
      <c r="DJ21" s="14">
        <v>-2.3360780540809269</v>
      </c>
      <c r="DK21" s="14">
        <v>17.014102964231334</v>
      </c>
      <c r="DL21" s="14">
        <v>4.6785417682606427</v>
      </c>
      <c r="DM21" s="14">
        <v>30.03065906043955</v>
      </c>
      <c r="DN21" s="14">
        <v>34.667368153846169</v>
      </c>
      <c r="DO21" s="14">
        <v>34.999854769230794</v>
      </c>
      <c r="DP21" s="14">
        <v>34.840717912087904</v>
      </c>
      <c r="DQ21" s="14">
        <v>399.82555118860421</v>
      </c>
      <c r="DR21" s="14">
        <v>0.3249240769230774</v>
      </c>
      <c r="DS21" s="14">
        <v>0.84375729670329858</v>
      </c>
      <c r="DT21" s="14">
        <v>2.0574543681318684</v>
      </c>
      <c r="DU21" s="14">
        <v>7.6732481538461563</v>
      </c>
      <c r="DV21" s="14">
        <v>8.3623326373626341</v>
      </c>
      <c r="DW21" s="14">
        <v>10.548677587912088</v>
      </c>
      <c r="DX21" s="14">
        <v>28.169726958043757</v>
      </c>
      <c r="DY21" s="14">
        <v>0.58572165206123061</v>
      </c>
      <c r="DZ21" s="14">
        <v>992.98778467284865</v>
      </c>
      <c r="EA21" s="14">
        <v>1.566343912087911</v>
      </c>
      <c r="EB21" s="14">
        <v>4.6726537802197816</v>
      </c>
      <c r="EC21" s="14">
        <v>1.8429294999999999</v>
      </c>
      <c r="ED21" s="14">
        <v>3.2569378461538459</v>
      </c>
      <c r="EE21" s="14">
        <v>4.2914271208791233</v>
      </c>
      <c r="EF21" s="14">
        <v>5.7825113626373614</v>
      </c>
      <c r="EG21" s="14">
        <v>2.820530379120878</v>
      </c>
      <c r="EH21" s="14">
        <v>7.424288329670329</v>
      </c>
      <c r="EI21" s="14">
        <v>3.3299258846153834</v>
      </c>
      <c r="EJ21" s="14">
        <v>5.0131212582417541</v>
      </c>
      <c r="EK21" s="14">
        <v>6.2852001153846189</v>
      </c>
      <c r="EL21" s="14">
        <v>9.1384489340659307</v>
      </c>
      <c r="EM21" s="14">
        <v>2.8664565659340648</v>
      </c>
      <c r="EN21" s="14">
        <v>8.838843835164834</v>
      </c>
      <c r="EO21" s="14">
        <v>3.733289714285712</v>
      </c>
      <c r="EP21" s="14">
        <v>5.9245672637362663</v>
      </c>
      <c r="EQ21" s="14">
        <v>7.6352434395604378</v>
      </c>
      <c r="ER21" s="14">
        <v>10.622259758241757</v>
      </c>
      <c r="ES21" s="14">
        <v>4.3549897747252766</v>
      </c>
      <c r="ET21" s="14">
        <v>9.0856953736263701</v>
      </c>
      <c r="EU21" s="14">
        <v>5.4716898461538452</v>
      </c>
      <c r="EV21" s="14">
        <v>8.2490884560439586</v>
      </c>
      <c r="EW21" s="14">
        <v>8.5580851703296723</v>
      </c>
      <c r="EX21" s="14">
        <v>11.086460049450551</v>
      </c>
      <c r="EY21" s="14">
        <v>5.9104578195970685</v>
      </c>
      <c r="EZ21" s="14">
        <v>5.6271006043956016</v>
      </c>
      <c r="FA21" s="14">
        <v>1.566343912087911</v>
      </c>
      <c r="FB21" s="14">
        <v>11.086460049450551</v>
      </c>
      <c r="FC21" s="14">
        <v>7.3483240769230784</v>
      </c>
      <c r="FD21" s="14">
        <v>7.518575340659341</v>
      </c>
      <c r="FE21" s="14">
        <v>8.4912232197802222</v>
      </c>
      <c r="FF21" s="14">
        <v>1.0753785805860809</v>
      </c>
      <c r="FG21" s="14">
        <v>8.8614194597069602</v>
      </c>
      <c r="FH21" s="14">
        <v>7.7860408791208799</v>
      </c>
      <c r="FI21" s="14">
        <v>5.6984568325039362</v>
      </c>
      <c r="FJ21" s="14">
        <v>77.186774725274702</v>
      </c>
      <c r="FK21" s="14">
        <v>75.517445054945043</v>
      </c>
      <c r="FL21" s="14">
        <v>64.71297252747253</v>
      </c>
      <c r="FM21" s="14">
        <v>926.74521978021994</v>
      </c>
      <c r="FN21" s="14">
        <v>841.13873626373663</v>
      </c>
      <c r="FO21" s="14">
        <v>772.88335164835144</v>
      </c>
      <c r="FP21" s="14">
        <v>2540.7686813186801</v>
      </c>
      <c r="FQ21" s="124">
        <v>2717.3451689752028</v>
      </c>
      <c r="FR21" s="14">
        <v>45.289086149586716</v>
      </c>
      <c r="FS21" s="14">
        <v>2617.9554560439551</v>
      </c>
      <c r="FT21" s="14">
        <v>-3.6574015790516473E-2</v>
      </c>
      <c r="FU21" s="14">
        <v>-2.6472591181429714</v>
      </c>
      <c r="FV21" s="14">
        <v>-7.8417033690716504</v>
      </c>
      <c r="FW21" s="14">
        <v>0.56820644322344238</v>
      </c>
      <c r="FX21" s="14">
        <v>3.1058561701719788E-2</v>
      </c>
      <c r="FY21" s="14">
        <v>-0.1490342687671303</v>
      </c>
      <c r="FZ21" s="14">
        <v>2.6387254610540185</v>
      </c>
      <c r="GA21" s="14">
        <v>2.506291059610926</v>
      </c>
      <c r="GB21" s="14">
        <v>2.501371094616315</v>
      </c>
      <c r="GC21" s="14">
        <v>2.2428275565861155</v>
      </c>
      <c r="GD21" s="14">
        <v>-2.4563281318681316</v>
      </c>
      <c r="GE21" s="14">
        <v>-2.9589830000000004</v>
      </c>
      <c r="GF21" s="14">
        <v>-3.6971676428571416</v>
      </c>
      <c r="GG21" s="14">
        <v>-4.5298209120879109</v>
      </c>
      <c r="GH21" s="14">
        <v>-5.423991807692305</v>
      </c>
      <c r="GI21" s="14">
        <v>-6.643368642857145</v>
      </c>
      <c r="GJ21" s="14">
        <v>0.8237579230769233</v>
      </c>
      <c r="GK21" s="14">
        <v>-2.9852102637362652</v>
      </c>
      <c r="GL21" s="14">
        <v>-3.5915560384615399</v>
      </c>
      <c r="GM21" s="14">
        <v>-4.2282399999999996</v>
      </c>
      <c r="GN21" s="14">
        <v>-5.0404112582417602</v>
      </c>
      <c r="GO21" s="14">
        <v>-6.2151234010989027</v>
      </c>
      <c r="GP21" s="14">
        <v>-7.1547442967032966</v>
      </c>
      <c r="GQ21" s="14">
        <v>0.2480190549450548</v>
      </c>
      <c r="GR21" s="14">
        <v>-3.4741417362637357</v>
      </c>
      <c r="GS21" s="14">
        <v>-3.990768445054945</v>
      </c>
      <c r="GT21" s="14">
        <v>-4.806570967032969</v>
      </c>
      <c r="GU21" s="14">
        <v>-5.3356699615384606</v>
      </c>
      <c r="GV21" s="14">
        <v>-6.3421876318681365</v>
      </c>
      <c r="GW21" s="14">
        <v>-7.3264013956043907</v>
      </c>
      <c r="GX21" s="14">
        <v>0.63284235164835101</v>
      </c>
    </row>
    <row r="22" spans="1:206">
      <c r="FQ22" s="19"/>
    </row>
    <row r="23" spans="1:206">
      <c r="FQ23" s="19"/>
    </row>
    <row r="24" spans="1:206">
      <c r="FQ24" s="19"/>
    </row>
    <row r="25" spans="1:206">
      <c r="FQ25" s="19"/>
    </row>
    <row r="26" spans="1:206">
      <c r="FQ26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Y35"/>
  <sheetViews>
    <sheetView tabSelected="1" zoomScaleNormal="100" workbookViewId="0">
      <pane xSplit="4" ySplit="3" topLeftCell="E5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RowHeight="14.4"/>
  <cols>
    <col min="1" max="1" width="9.44140625" style="1" bestFit="1" customWidth="1"/>
    <col min="2" max="2" width="8.5546875" style="1" bestFit="1" customWidth="1"/>
    <col min="3" max="3" width="11.44140625" style="1" customWidth="1"/>
    <col min="4" max="4" width="8.88671875" style="1" customWidth="1"/>
    <col min="5" max="5" width="14.33203125" style="1" customWidth="1"/>
    <col min="6" max="9" width="11.33203125" style="1" customWidth="1"/>
    <col min="10" max="10" width="10.88671875" style="1" customWidth="1"/>
    <col min="11" max="11" width="11" style="1" customWidth="1"/>
    <col min="12" max="12" width="24.109375" style="1" customWidth="1"/>
    <col min="13" max="13" width="15.33203125" style="1" customWidth="1"/>
    <col min="14" max="14" width="10.88671875" style="1" customWidth="1"/>
    <col min="15" max="15" width="10.109375" style="1" customWidth="1"/>
    <col min="16" max="16" width="12.33203125" style="1" customWidth="1"/>
    <col min="17" max="17" width="9.33203125" style="1" customWidth="1"/>
    <col min="18" max="18" width="9.5546875" style="1" customWidth="1"/>
    <col min="19" max="21" width="7.6640625" style="1" customWidth="1"/>
    <col min="22" max="22" width="10.33203125" style="1" customWidth="1"/>
    <col min="23" max="23" width="10.5546875" style="1" customWidth="1"/>
    <col min="24" max="24" width="11.88671875" style="1" customWidth="1"/>
    <col min="25" max="25" width="11.6640625" style="1" customWidth="1"/>
    <col min="26" max="26" width="10.5546875" style="1" customWidth="1"/>
    <col min="27" max="27" width="7.88671875" style="1" customWidth="1"/>
    <col min="28" max="28" width="7.5546875" style="1" customWidth="1"/>
    <col min="29" max="29" width="12.44140625" style="1" customWidth="1"/>
    <col min="30" max="34" width="14" style="1" customWidth="1"/>
    <col min="35" max="35" width="10.6640625" style="1" customWidth="1"/>
    <col min="36" max="37" width="10.44140625" style="1" customWidth="1"/>
    <col min="38" max="38" width="12.109375" style="1" customWidth="1"/>
    <col min="39" max="39" width="11.88671875" style="1" customWidth="1"/>
    <col min="40" max="40" width="12.109375" style="1" customWidth="1"/>
    <col min="41" max="41" width="9.88671875" style="1" customWidth="1"/>
    <col min="42" max="42" width="11.109375" style="1" customWidth="1"/>
    <col min="43" max="48" width="10.88671875" style="1" customWidth="1"/>
    <col min="49" max="49" width="15.5546875" customWidth="1"/>
    <col min="50" max="50" width="24.6640625" customWidth="1"/>
    <col min="51" max="51" width="20.44140625" customWidth="1"/>
    <col min="52" max="52" width="9.5546875" customWidth="1"/>
    <col min="53" max="53" width="9.44140625" customWidth="1"/>
    <col min="54" max="57" width="9.5546875" customWidth="1"/>
    <col min="58" max="65" width="9.44140625" customWidth="1"/>
    <col min="66" max="67" width="9.5546875" customWidth="1"/>
    <col min="68" max="69" width="9.44140625" customWidth="1"/>
    <col min="70" max="70" width="9.5546875" customWidth="1"/>
    <col min="71" max="79" width="9.44140625" customWidth="1"/>
    <col min="80" max="80" width="9.5546875" customWidth="1"/>
    <col min="81" max="88" width="9.44140625" customWidth="1"/>
    <col min="89" max="89" width="9.5546875" customWidth="1"/>
    <col min="90" max="90" width="9.44140625" customWidth="1"/>
    <col min="91" max="92" width="9.5546875" customWidth="1"/>
    <col min="93" max="93" width="9.44140625" customWidth="1"/>
    <col min="94" max="94" width="9.5546875" customWidth="1"/>
    <col min="95" max="102" width="9.44140625" customWidth="1"/>
    <col min="103" max="104" width="9.5546875" customWidth="1"/>
    <col min="105" max="106" width="9.44140625" customWidth="1"/>
    <col min="107" max="107" width="9.5546875" customWidth="1"/>
    <col min="108" max="120" width="9.44140625" customWidth="1"/>
    <col min="121" max="121" width="9.5546875" customWidth="1"/>
    <col min="122" max="129" width="9.44140625" customWidth="1"/>
    <col min="130" max="130" width="9.5546875" customWidth="1"/>
    <col min="131" max="168" width="9.44140625" customWidth="1"/>
    <col min="169" max="171" width="9.5546875" customWidth="1"/>
    <col min="172" max="173" width="10.5546875" customWidth="1"/>
    <col min="174" max="174" width="9.33203125" customWidth="1"/>
    <col min="175" max="175" width="10.5546875" customWidth="1"/>
    <col min="176" max="176" width="10.33203125" customWidth="1"/>
    <col min="177" max="201" width="9.44140625" customWidth="1"/>
  </cols>
  <sheetData>
    <row r="1" spans="1:51" ht="19.5" customHeight="1">
      <c r="A1" s="119"/>
      <c r="B1" s="119"/>
      <c r="C1" s="119"/>
      <c r="D1" s="119"/>
      <c r="E1" s="69"/>
      <c r="F1" s="118" t="s">
        <v>16</v>
      </c>
      <c r="G1" s="118"/>
      <c r="H1" s="118"/>
      <c r="I1" s="118"/>
      <c r="J1" s="118"/>
      <c r="K1" s="118"/>
      <c r="L1" s="118"/>
      <c r="M1" s="68"/>
      <c r="N1" s="68"/>
      <c r="O1" s="68"/>
      <c r="P1" s="68"/>
      <c r="Q1" s="68"/>
      <c r="R1" s="68"/>
      <c r="S1" s="68" t="s">
        <v>38</v>
      </c>
      <c r="T1" s="68" t="s">
        <v>39</v>
      </c>
      <c r="U1" s="68" t="s">
        <v>40</v>
      </c>
      <c r="V1" s="68"/>
      <c r="W1" s="68"/>
      <c r="X1" s="68"/>
      <c r="Y1" s="68"/>
      <c r="Z1" s="68"/>
      <c r="AA1" s="117" t="s">
        <v>15</v>
      </c>
      <c r="AB1" s="117"/>
      <c r="AC1" s="117"/>
      <c r="AD1" s="67"/>
      <c r="AE1" s="67"/>
      <c r="AF1" s="68" t="s">
        <v>38</v>
      </c>
      <c r="AG1" s="68" t="s">
        <v>39</v>
      </c>
      <c r="AH1" s="68" t="s">
        <v>40</v>
      </c>
      <c r="AI1" s="68" t="s">
        <v>38</v>
      </c>
      <c r="AJ1" s="68" t="s">
        <v>39</v>
      </c>
      <c r="AK1" s="68" t="s">
        <v>40</v>
      </c>
      <c r="AL1" s="68" t="s">
        <v>38</v>
      </c>
      <c r="AM1" s="68" t="s">
        <v>39</v>
      </c>
      <c r="AN1" s="68" t="s">
        <v>40</v>
      </c>
      <c r="AO1" s="67"/>
      <c r="AP1" s="67"/>
      <c r="AQ1" s="67"/>
      <c r="AR1" s="67"/>
      <c r="AS1" s="67"/>
      <c r="AT1" s="26"/>
      <c r="AU1" s="26"/>
      <c r="AV1" s="26"/>
    </row>
    <row r="2" spans="1:51" ht="48" customHeight="1">
      <c r="A2" s="66" t="s">
        <v>0</v>
      </c>
      <c r="B2" s="66" t="s">
        <v>81</v>
      </c>
      <c r="C2" s="45" t="s">
        <v>1</v>
      </c>
      <c r="D2" s="30" t="s">
        <v>4</v>
      </c>
      <c r="E2" s="30" t="s">
        <v>78</v>
      </c>
      <c r="F2" s="115" t="s">
        <v>5</v>
      </c>
      <c r="G2" s="115"/>
      <c r="H2" s="115"/>
      <c r="I2" s="115"/>
      <c r="J2" s="66" t="s">
        <v>10</v>
      </c>
      <c r="K2" s="66" t="s">
        <v>11</v>
      </c>
      <c r="L2" s="46" t="s">
        <v>83</v>
      </c>
      <c r="M2" s="46" t="s">
        <v>84</v>
      </c>
      <c r="N2" s="15" t="s">
        <v>34</v>
      </c>
      <c r="O2" s="2" t="s">
        <v>30</v>
      </c>
      <c r="P2" s="2" t="s">
        <v>29</v>
      </c>
      <c r="Q2" s="2" t="s">
        <v>31</v>
      </c>
      <c r="R2" s="2" t="s">
        <v>25</v>
      </c>
      <c r="S2" s="15" t="s">
        <v>32</v>
      </c>
      <c r="T2" s="15" t="s">
        <v>32</v>
      </c>
      <c r="U2" s="15" t="s">
        <v>32</v>
      </c>
      <c r="V2" s="15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66" t="s">
        <v>13</v>
      </c>
      <c r="AB2" s="66" t="s">
        <v>18</v>
      </c>
      <c r="AC2" s="66" t="s">
        <v>14</v>
      </c>
      <c r="AD2" s="66" t="s">
        <v>27</v>
      </c>
      <c r="AE2" s="66" t="s">
        <v>28</v>
      </c>
      <c r="AF2" s="115" t="s">
        <v>26</v>
      </c>
      <c r="AG2" s="115"/>
      <c r="AH2" s="115"/>
      <c r="AI2" s="115" t="s">
        <v>24</v>
      </c>
      <c r="AJ2" s="115"/>
      <c r="AK2" s="115"/>
      <c r="AL2" s="113" t="s">
        <v>21</v>
      </c>
      <c r="AM2" s="113"/>
      <c r="AN2" s="113"/>
      <c r="AO2" s="66" t="s">
        <v>22</v>
      </c>
      <c r="AP2" s="66" t="s">
        <v>23</v>
      </c>
      <c r="AQ2" s="66" t="s">
        <v>42</v>
      </c>
      <c r="AR2" s="66" t="s">
        <v>43</v>
      </c>
      <c r="AS2" s="66" t="s">
        <v>44</v>
      </c>
      <c r="AT2" s="66"/>
      <c r="AU2" s="66"/>
      <c r="AV2" s="66" t="s">
        <v>73</v>
      </c>
      <c r="AW2" s="51" t="s">
        <v>68</v>
      </c>
      <c r="AX2" s="51" t="s">
        <v>69</v>
      </c>
      <c r="AY2" s="51" t="s">
        <v>70</v>
      </c>
    </row>
    <row r="3" spans="1:51">
      <c r="A3" s="3" t="s">
        <v>3</v>
      </c>
      <c r="B3" s="3"/>
      <c r="C3" s="3" t="s">
        <v>2</v>
      </c>
      <c r="D3" s="3" t="s">
        <v>3</v>
      </c>
      <c r="E3" s="3"/>
      <c r="F3" s="3" t="s">
        <v>6</v>
      </c>
      <c r="G3" s="3" t="s">
        <v>7</v>
      </c>
      <c r="H3" s="3" t="s">
        <v>8</v>
      </c>
      <c r="I3" s="3" t="s">
        <v>9</v>
      </c>
      <c r="J3" s="3"/>
      <c r="K3" s="3" t="s">
        <v>3</v>
      </c>
      <c r="L3" s="3" t="s">
        <v>12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71</v>
      </c>
      <c r="AU3" s="3" t="s">
        <v>72</v>
      </c>
      <c r="AV3" s="3" t="s">
        <v>74</v>
      </c>
      <c r="AW3" s="52"/>
      <c r="AX3" s="52"/>
      <c r="AY3" s="52"/>
    </row>
    <row r="4" spans="1:51">
      <c r="A4" s="9">
        <v>5</v>
      </c>
      <c r="B4" s="9"/>
      <c r="C4" s="13">
        <v>35</v>
      </c>
      <c r="D4" s="114">
        <v>1</v>
      </c>
      <c r="E4" s="27" t="s">
        <v>80</v>
      </c>
      <c r="F4" s="8">
        <f>'new table'!EY2</f>
        <v>6.361831208563534</v>
      </c>
      <c r="G4" s="8">
        <f>'new table'!FB2</f>
        <v>10.228301248618788</v>
      </c>
      <c r="H4" s="8">
        <f>'new table'!FA2</f>
        <v>2.6832583425414365</v>
      </c>
      <c r="I4" s="8">
        <f>'new table'!EZ2</f>
        <v>5.8255782762430943</v>
      </c>
      <c r="J4" s="9" t="s">
        <v>17</v>
      </c>
      <c r="K4" s="10">
        <f>'new table'!GC2</f>
        <v>2.14731575076814</v>
      </c>
      <c r="L4" s="65">
        <f>'new table'!FI2</f>
        <v>5.7421598688985727</v>
      </c>
      <c r="M4" s="29">
        <f>R4-O4*0.95</f>
        <v>6.2860247246965635</v>
      </c>
      <c r="N4" s="47">
        <f>(M4-L4)/M4</f>
        <v>8.6519681295756282E-2</v>
      </c>
      <c r="O4" s="21">
        <f>'new table'!FP2/1000</f>
        <v>2.67370773480663</v>
      </c>
      <c r="P4" s="10">
        <f>[1]!pol(AI4,AQ4,input!$B$6:$K$6)+[1]!pol(AJ4,AR4,input!$B$6:$K$6)+[1]!pol(AK4,AS4,input!$B$6:$K$6)</f>
        <v>7.4243014139816985</v>
      </c>
      <c r="Q4" s="10">
        <f>[1]!pol(AI4,AQ4,input!$B$8:$K$8)+[1]!pol(AJ4,AR4,input!$B$8:$K$8)+[1]!pol(AK4,AS4,input!$B$8:$K$8)</f>
        <v>2.3645296797477693</v>
      </c>
      <c r="R4" s="10">
        <f>'new table'!CX2+'new table'!BM2+'new table'!AB2</f>
        <v>8.8260470727628615</v>
      </c>
      <c r="S4" s="12">
        <f>'new table'!AE2</f>
        <v>0.15301401676101967</v>
      </c>
      <c r="T4" s="12">
        <f>'new table'!BP2</f>
        <v>7.6201745375599511E-2</v>
      </c>
      <c r="U4" s="12">
        <f>'new table'!DA2</f>
        <v>0.1857959833606703</v>
      </c>
      <c r="V4" s="12">
        <f>(O4-Q4)/Q4</f>
        <v>0.13075668184966138</v>
      </c>
      <c r="W4" s="12">
        <f>(L4-P4)/P4</f>
        <v>-0.22657236705331754</v>
      </c>
      <c r="X4" s="24">
        <v>1400</v>
      </c>
      <c r="Y4" s="24">
        <f>'new table'!FK2</f>
        <v>69.941861878453039</v>
      </c>
      <c r="Z4" s="24">
        <f>'new table'!FJ2-'new table'!FK2</f>
        <v>77.688911602209998</v>
      </c>
      <c r="AA4" s="11">
        <v>63.346320174705397</v>
      </c>
      <c r="AB4" s="12">
        <v>0.49770046806758</v>
      </c>
      <c r="AC4" s="9" t="s">
        <v>19</v>
      </c>
      <c r="AD4" s="10">
        <f>'new table'!FG2</f>
        <v>10.453689410681394</v>
      </c>
      <c r="AE4" s="10">
        <f>'new table'!FF2</f>
        <v>1.4547244364640877</v>
      </c>
      <c r="AF4" s="10">
        <f>'new table'!H2</f>
        <v>72.158553519337033</v>
      </c>
      <c r="AG4" s="10">
        <f>'new table'!AS2</f>
        <v>72.444147430939225</v>
      </c>
      <c r="AH4" s="10">
        <f>'new table'!CD2</f>
        <v>69.746660955801119</v>
      </c>
      <c r="AI4" s="10">
        <f>'new table'!AM2</f>
        <v>-9.1300167582958931</v>
      </c>
      <c r="AJ4" s="10">
        <f>'new table'!BX2</f>
        <v>-7.4240516413401743</v>
      </c>
      <c r="AK4" s="10">
        <f>'new table'!DI2</f>
        <v>-8.3717235216011527</v>
      </c>
      <c r="AL4" s="10">
        <f>'new table'!AH2</f>
        <v>15.209968653323509</v>
      </c>
      <c r="AM4" s="10">
        <f>'new table'!BS2</f>
        <v>11.569930282224155</v>
      </c>
      <c r="AN4" s="10">
        <f>'new table'!DD2</f>
        <v>13.531144250882924</v>
      </c>
      <c r="AO4" s="101">
        <f>'new table'!DM2</f>
        <v>29.156818149171269</v>
      </c>
      <c r="AP4" s="101">
        <f>AVERAGE('new table'!DN2:DP2)</f>
        <v>34.30931169060775</v>
      </c>
      <c r="AQ4" s="10">
        <f>'new table'!AK2</f>
        <v>33.610166093849799</v>
      </c>
      <c r="AR4" s="10">
        <f>'new table'!BV2</f>
        <v>34.832006342679733</v>
      </c>
      <c r="AS4" s="10">
        <f>'new table'!DG2</f>
        <v>33.974439259679869</v>
      </c>
      <c r="AT4" s="24">
        <f>[1]!h_Tp("r290",AI4+AL4+273.15,[1]!P_D("r290",AI4+273.15))</f>
        <v>588700.05764905422</v>
      </c>
      <c r="AU4" s="24">
        <f>[1]!h_Tp("r290",AF4+273.15,[1]!P_D("r290",AQ4+273.15))</f>
        <v>689490.54881690512</v>
      </c>
      <c r="AV4" s="10">
        <f>L4/AY4*1000</f>
        <v>227.85433915225661</v>
      </c>
      <c r="AW4" s="53">
        <f>[1]!pol(AI4,AQ4,input!$B$12:$K$12)+[1]!pol(AJ4,AR4,input!$B$12:$K$12)+[1]!pol(AK4,AS4,input!$B$12:$K$12)</f>
        <v>26.292196581056096</v>
      </c>
      <c r="AX4" s="53">
        <f>AW4*(1+0.85*(AVERAGE('new table'!Y2,'new table'!BJ2,'new table'!CU2)-1))</f>
        <v>25.374130579929897</v>
      </c>
      <c r="AY4" s="54">
        <f>O4*0.95*1000/(AU4-AT4)*1000</f>
        <v>25.201011708895095</v>
      </c>
    </row>
    <row r="5" spans="1:51">
      <c r="A5" s="3">
        <v>4</v>
      </c>
      <c r="B5" s="3"/>
      <c r="C5" s="3">
        <v>55</v>
      </c>
      <c r="D5" s="114"/>
      <c r="E5" s="27" t="s">
        <v>80</v>
      </c>
      <c r="F5" s="8">
        <f>'new table'!EY3</f>
        <v>6.1833217434573013</v>
      </c>
      <c r="G5" s="55">
        <f>'new table'!FB3</f>
        <v>9.6646773388429761</v>
      </c>
      <c r="H5" s="55">
        <f>'new table'!FA3</f>
        <v>2.7741180082644616</v>
      </c>
      <c r="I5" s="55">
        <f>'new table'!EZ3</f>
        <v>5.9679413636363634</v>
      </c>
      <c r="J5" s="3" t="s">
        <v>17</v>
      </c>
      <c r="K5" s="4">
        <f>'new table'!GC3</f>
        <v>1.2280965734600413</v>
      </c>
      <c r="L5" s="65">
        <f>'new table'!FI3</f>
        <v>4.6480785971588006</v>
      </c>
      <c r="M5" s="29">
        <f t="shared" ref="M5:M23" si="0">R5-O5*0.95</f>
        <v>4.552617893206552</v>
      </c>
      <c r="N5" s="47">
        <f t="shared" ref="N5:N23" si="1">(M5-L5)/M5</f>
        <v>-2.0968310144081216E-2</v>
      </c>
      <c r="O5" s="22">
        <f>'new table'!FP3/1000</f>
        <v>3.7847826446280983</v>
      </c>
      <c r="P5" s="10">
        <f>[1]!pol(AI5,AQ5,input!$B$6:$K$6)+[1]!pol(AJ5,AR5,input!$B$6:$K$6)+[1]!pol(AK5,AS5,input!$B$6:$K$6)</f>
        <v>6.9837922959413214</v>
      </c>
      <c r="Q5" s="10">
        <f>[1]!pol(AI5,AQ5,input!$B$8:$K$8)+[1]!pol(AJ5,AR5,input!$B$8:$K$8)+[1]!pol(AK5,AS5,input!$B$8:$K$8)</f>
        <v>3.5172979693887791</v>
      </c>
      <c r="R5" s="17">
        <f>'new table'!CX3+'new table'!BM3+'new table'!AB3</f>
        <v>8.1481614056032452</v>
      </c>
      <c r="S5" s="6">
        <f>'new table'!AE3</f>
        <v>0.36086853577149464</v>
      </c>
      <c r="T5" s="6">
        <f>'new table'!BP3</f>
        <v>0.20527101284748128</v>
      </c>
      <c r="U5" s="6">
        <f>'new table'!DA3</f>
        <v>0.29503701808802962</v>
      </c>
      <c r="V5" s="6">
        <f t="shared" ref="V5:V12" si="2">(O5-Q5)/Q5</f>
        <v>7.6048340961514138E-2</v>
      </c>
      <c r="W5" s="6">
        <f t="shared" ref="W5:W23" si="3">(L5-P5)/P5</f>
        <v>-0.33444776130297243</v>
      </c>
      <c r="X5" s="23">
        <v>1400</v>
      </c>
      <c r="Y5" s="23">
        <f>'new table'!FK3</f>
        <v>69.300727272727258</v>
      </c>
      <c r="Z5" s="23">
        <f>'new table'!FJ3-'new table'!FK3</f>
        <v>77.715719008264486</v>
      </c>
      <c r="AA5" s="5">
        <v>82.6858</v>
      </c>
      <c r="AB5" s="6">
        <v>0.65</v>
      </c>
      <c r="AC5" s="104" t="s">
        <v>20</v>
      </c>
      <c r="AD5" s="17">
        <f>'new table'!FG3</f>
        <v>10.707218465564736</v>
      </c>
      <c r="AE5" s="17">
        <f>'new table'!FF3</f>
        <v>4.267347606060607</v>
      </c>
      <c r="AF5" s="17">
        <f>'new table'!H3</f>
        <v>88.86982918181819</v>
      </c>
      <c r="AG5" s="17">
        <f>'new table'!AS3</f>
        <v>91.002248099173542</v>
      </c>
      <c r="AH5" s="17">
        <f>'new table'!CD3</f>
        <v>86.107528355371883</v>
      </c>
      <c r="AI5" s="17">
        <f>'new table'!AM3</f>
        <v>-3.719171508593734</v>
      </c>
      <c r="AJ5" s="17">
        <f>'new table'!BX3</f>
        <v>-2.725056945193356</v>
      </c>
      <c r="AK5" s="17">
        <f>'new table'!DI3</f>
        <v>-2.9738057410431318</v>
      </c>
      <c r="AL5" s="17">
        <f>'new table'!AH3</f>
        <v>11.463779425949106</v>
      </c>
      <c r="AM5" s="17">
        <f>'new table'!BS3</f>
        <v>7.6494990113090573</v>
      </c>
      <c r="AN5" s="17">
        <f>'new table'!DD3</f>
        <v>9.1623992038530488</v>
      </c>
      <c r="AO5" s="98">
        <f>'new table'!DM3</f>
        <v>48.733733909090908</v>
      </c>
      <c r="AP5" s="98">
        <f>AVERAGE('new table'!DN3:DP3)</f>
        <v>53.915765057851246</v>
      </c>
      <c r="AQ5" s="17">
        <f>'new table'!AK3</f>
        <v>52.788810985642534</v>
      </c>
      <c r="AR5" s="17">
        <f>'new table'!BV3</f>
        <v>54.570732768127193</v>
      </c>
      <c r="AS5" s="17">
        <f>'new table'!DG3</f>
        <v>53.382881724282932</v>
      </c>
      <c r="AT5" s="24">
        <f>[1]!h_Tp("r290",AI5+AL5+273.15,[1]!P_D("r290",AI5+273.15))</f>
        <v>588662.24808275269</v>
      </c>
      <c r="AU5" s="24">
        <f>[1]!h_Tp("r290",AF5+273.15,[1]!P_D("r290",AQ5+273.15))</f>
        <v>709184.55225502432</v>
      </c>
      <c r="AV5" s="10">
        <f t="shared" ref="AV5:AV23" si="4">L5/AY5*1000</f>
        <v>155.80318818892172</v>
      </c>
      <c r="AW5" s="53">
        <f>[1]!pol(AI5,AQ5,input!$B$12:$K$12)+[1]!pol(AJ5,AR5,input!$B$12:$K$12)+[1]!pol(AK5,AS5,input!$B$12:$K$12)</f>
        <v>30.159201486600843</v>
      </c>
      <c r="AX5" s="53">
        <f>AW5*(1+0.85*(AVERAGE('new table'!Y3,'new table'!BJ3,'new table'!CU3)-1))</f>
        <v>29.583330743869499</v>
      </c>
      <c r="AY5" s="54">
        <f t="shared" ref="AY5:AY23" si="5">O5*0.95*1000/(AU5-AT5)*1000</f>
        <v>29.833013375327702</v>
      </c>
    </row>
    <row r="6" spans="1:51">
      <c r="A6" s="3">
        <v>18</v>
      </c>
      <c r="B6" s="3" t="s">
        <v>82</v>
      </c>
      <c r="C6" s="3">
        <v>35</v>
      </c>
      <c r="D6" s="116">
        <v>2</v>
      </c>
      <c r="E6" s="27" t="s">
        <v>80</v>
      </c>
      <c r="F6" s="8">
        <f>'new table'!EY4</f>
        <v>5.2426702772781768</v>
      </c>
      <c r="G6" s="55">
        <f>'new table'!FB4</f>
        <v>10.707658741007197</v>
      </c>
      <c r="H6" s="55">
        <f>'new table'!FA4</f>
        <v>0.40121015107913666</v>
      </c>
      <c r="I6" s="55">
        <f>'new table'!EZ4</f>
        <v>4.6770582589928082</v>
      </c>
      <c r="J6" s="3" t="s">
        <v>17</v>
      </c>
      <c r="K6" s="4">
        <f>'new table'!GC4</f>
        <v>2.237612131394576</v>
      </c>
      <c r="L6" s="29">
        <f>'new table'!FI4</f>
        <v>6.0309964417105473</v>
      </c>
      <c r="M6" s="29">
        <f t="shared" si="0"/>
        <v>5.9458899640204184</v>
      </c>
      <c r="N6" s="47">
        <f t="shared" si="1"/>
        <v>-1.4313496920582544E-2</v>
      </c>
      <c r="O6" s="22">
        <f>'new table'!FP4/1000</f>
        <v>2.6935057971014489</v>
      </c>
      <c r="P6" s="10">
        <f>[1]!pol(AI6,AQ6,input!$B$6:$K$6)+[1]!pol(AJ6,AR6,input!$B$6:$K$6)+[1]!pol(AK6,AS6,input!$B$6:$K$6)</f>
        <v>6.7958530240411292</v>
      </c>
      <c r="Q6" s="10">
        <f>[1]!pol(AI6,AQ6,input!$B$8:$K$8)+[1]!pol(AJ6,AR6,input!$B$8:$K$8)+[1]!pol(AK6,AS6,input!$B$8:$K$8)</f>
        <v>2.3987786344509217</v>
      </c>
      <c r="R6" s="17">
        <f>'new table'!CX4+'new table'!BM4+'new table'!AB4</f>
        <v>8.5047204712667952</v>
      </c>
      <c r="S6" s="6">
        <f>'new table'!AE4</f>
        <v>8.8280931599287377E-2</v>
      </c>
      <c r="T6" s="6">
        <f>'new table'!BP4</f>
        <v>6.9086730476725103E-2</v>
      </c>
      <c r="U6" s="6">
        <f>'new table'!DA4</f>
        <v>0.14738690140211372</v>
      </c>
      <c r="V6" s="6">
        <f t="shared" si="2"/>
        <v>0.12286551098033688</v>
      </c>
      <c r="W6" s="6">
        <f t="shared" si="3"/>
        <v>-0.11254754622043942</v>
      </c>
      <c r="X6" s="23">
        <v>1400</v>
      </c>
      <c r="Y6" s="23">
        <f>'new table'!FK4</f>
        <v>73.047702898550682</v>
      </c>
      <c r="Z6" s="23">
        <f>'new table'!FJ4-'new table'!FK4</f>
        <v>4.0724637681159521</v>
      </c>
      <c r="AA6" s="106">
        <v>62.435165442602901</v>
      </c>
      <c r="AB6" s="6">
        <v>0.49054169175036499</v>
      </c>
      <c r="AC6" s="104" t="s">
        <v>19</v>
      </c>
      <c r="AD6" s="17">
        <f>'new table'!FG4</f>
        <v>8.5132622901678658</v>
      </c>
      <c r="AE6" s="17">
        <f>'new table'!FF4</f>
        <v>-0.60557204076738613</v>
      </c>
      <c r="AF6" s="17">
        <f>'new table'!H4</f>
        <v>68.039885266187056</v>
      </c>
      <c r="AG6" s="17">
        <f>'new table'!AS4</f>
        <v>74.179245510791347</v>
      </c>
      <c r="AH6" s="17">
        <f>'new table'!CD4</f>
        <v>68.024244633093531</v>
      </c>
      <c r="AI6" s="17">
        <f>'new table'!AM4</f>
        <v>-9.8851700287461579</v>
      </c>
      <c r="AJ6" s="17">
        <f>'new table'!BX4</f>
        <v>-10.28068812641863</v>
      </c>
      <c r="AK6" s="17">
        <f>'new table'!DI4</f>
        <v>-10.21031330010265</v>
      </c>
      <c r="AL6" s="17">
        <f>'new table'!AH4</f>
        <v>8.0538754532065902</v>
      </c>
      <c r="AM6" s="17">
        <f>'new table'!BS4</f>
        <v>9.3624216659869735</v>
      </c>
      <c r="AN6" s="17">
        <f>'new table'!DD4</f>
        <v>8.580633940390415</v>
      </c>
      <c r="AO6" s="98">
        <f>'new table'!DM4</f>
        <v>30.037816273381303</v>
      </c>
      <c r="AP6" s="98">
        <f>AVERAGE('new table'!DN4:DP4)</f>
        <v>35.08762898321342</v>
      </c>
      <c r="AQ6" s="17">
        <f>'new table'!AK4</f>
        <v>34.992912684265953</v>
      </c>
      <c r="AR6" s="17">
        <f>'new table'!BV4</f>
        <v>35.515343235887357</v>
      </c>
      <c r="AS6" s="17">
        <f>'new table'!DG4</f>
        <v>34.343134644465344</v>
      </c>
      <c r="AT6" s="24">
        <f>[1]!h_Tp("r290",AI6+AL6+273.15,[1]!P_D("r290",AI6+273.15))</f>
        <v>575303.00116162898</v>
      </c>
      <c r="AU6" s="24">
        <f>[1]!h_Tp("r290",AF6+273.15,[1]!P_D("r290",AQ6+273.15))</f>
        <v>679564.09914574958</v>
      </c>
      <c r="AV6" s="10">
        <f t="shared" si="4"/>
        <v>245.73660083009253</v>
      </c>
      <c r="AW6" s="53">
        <f>[1]!pol(AI6,AQ6,input!$B$12:$K$12)+[1]!pol(AJ6,AR6,input!$B$12:$K$12)+[1]!pol(AK6,AS6,input!$B$12:$K$12)</f>
        <v>24.443646013476979</v>
      </c>
      <c r="AX6" s="53">
        <f>AW6*(1+0.85*(AVERAGE('new table'!Y4,'new table'!BJ4,'new table'!CU4)-1))</f>
        <v>24.06251115256234</v>
      </c>
      <c r="AY6" s="54">
        <f t="shared" si="5"/>
        <v>24.542524073898562</v>
      </c>
    </row>
    <row r="7" spans="1:51">
      <c r="A7" s="3">
        <v>19</v>
      </c>
      <c r="B7" s="3" t="s">
        <v>75</v>
      </c>
      <c r="C7" s="3">
        <v>35</v>
      </c>
      <c r="D7" s="116"/>
      <c r="E7" s="27" t="s">
        <v>80</v>
      </c>
      <c r="F7" s="8">
        <f>'new table'!EY5</f>
        <v>5.6353967839743584</v>
      </c>
      <c r="G7" s="55">
        <f>'new table'!FB5</f>
        <v>10.503763100000006</v>
      </c>
      <c r="H7" s="55">
        <f>'new table'!FA5</f>
        <v>1.7545583153846154</v>
      </c>
      <c r="I7" s="55">
        <f>'new table'!EZ5</f>
        <v>5.0458923692307662</v>
      </c>
      <c r="J7" s="3" t="s">
        <v>17</v>
      </c>
      <c r="K7" s="4">
        <f>'new table'!GC5</f>
        <v>2.3866834938648336</v>
      </c>
      <c r="L7" s="29">
        <f>'new table'!FI5</f>
        <v>6.4693691597863996</v>
      </c>
      <c r="M7" s="29">
        <f t="shared" si="0"/>
        <v>6.439998549291408</v>
      </c>
      <c r="N7" s="47">
        <f t="shared" si="1"/>
        <v>-4.5606548309274405E-3</v>
      </c>
      <c r="O7" s="22">
        <f>'new table'!FP5/1000</f>
        <v>2.7104230769230782</v>
      </c>
      <c r="P7" s="10">
        <f>[1]!pol(AI7,AQ7,input!$B$6:$K$6)+[1]!pol(AJ7,AR7,input!$B$6:$K$6)+[1]!pol(AK7,AS7,input!$B$6:$K$6)</f>
        <v>7.6035382432244774</v>
      </c>
      <c r="Q7" s="10">
        <f>[1]!pol(AI7,AQ7,input!$B$8:$K$8)+[1]!pol(AJ7,AR7,input!$B$8:$K$8)+[1]!pol(AK7,AS7,input!$B$8:$K$8)</f>
        <v>2.394245247443743</v>
      </c>
      <c r="R7" s="17">
        <f>'new table'!CX5+'new table'!BM5+'new table'!AB5</f>
        <v>9.0149004723683319</v>
      </c>
      <c r="S7" s="6">
        <f>'new table'!AE5</f>
        <v>0.10828221263714546</v>
      </c>
      <c r="T7" s="6">
        <f>'new table'!BP5</f>
        <v>8.955484364269764E-2</v>
      </c>
      <c r="U7" s="6">
        <f>'new table'!DA5</f>
        <v>0.19946932580040472</v>
      </c>
      <c r="V7" s="6">
        <f t="shared" si="2"/>
        <v>0.13205741133532908</v>
      </c>
      <c r="W7" s="6">
        <f t="shared" si="3"/>
        <v>-0.14916332990745951</v>
      </c>
      <c r="X7" s="23">
        <v>1400</v>
      </c>
      <c r="Y7" s="23">
        <f>'new table'!FK5</f>
        <v>108.64461538461534</v>
      </c>
      <c r="Z7" s="23">
        <f>'new table'!FJ5-'new table'!FK5</f>
        <v>-31.691184615384586</v>
      </c>
      <c r="AA7" s="5">
        <v>63.530255314449803</v>
      </c>
      <c r="AB7" s="6">
        <v>0.49914561286671499</v>
      </c>
      <c r="AC7" s="104" t="s">
        <v>19</v>
      </c>
      <c r="AD7" s="17">
        <f>'new table'!FG5</f>
        <v>8.4083379897435915</v>
      </c>
      <c r="AE7" s="17">
        <f>'new table'!FF5</f>
        <v>1.530621325641025</v>
      </c>
      <c r="AF7" s="17">
        <f>'new table'!H5</f>
        <v>65.964699023076946</v>
      </c>
      <c r="AG7" s="17">
        <f>'new table'!AS5</f>
        <v>71.11057030000002</v>
      </c>
      <c r="AH7" s="17">
        <f>'new table'!CD5</f>
        <v>66.365793884615371</v>
      </c>
      <c r="AI7" s="17">
        <f>'new table'!AM5</f>
        <v>-7.397099523647416</v>
      </c>
      <c r="AJ7" s="17">
        <f>'new table'!BX5</f>
        <v>-7.7908218001256131</v>
      </c>
      <c r="AK7" s="17">
        <f>'new table'!DI5</f>
        <v>-7.4966065507627038</v>
      </c>
      <c r="AL7" s="17">
        <f>'new table'!AH5</f>
        <v>8.0620999082627982</v>
      </c>
      <c r="AM7" s="17">
        <f>'new table'!BS5</f>
        <v>9.0646420539717649</v>
      </c>
      <c r="AN7" s="17">
        <f>'new table'!DD5</f>
        <v>8.5818244584550136</v>
      </c>
      <c r="AO7" s="98">
        <f>'new table'!DM5</f>
        <v>30.043786669230769</v>
      </c>
      <c r="AP7" s="98">
        <f>AVERAGE('new table'!DN5:DP5)</f>
        <v>35.074499589743589</v>
      </c>
      <c r="AQ7" s="17">
        <f>'new table'!AK5</f>
        <v>34.787264114570924</v>
      </c>
      <c r="AR7" s="17">
        <f>'new table'!BV5</f>
        <v>35.452786015748323</v>
      </c>
      <c r="AS7" s="17">
        <f>'new table'!DG5</f>
        <v>33.999511841121958</v>
      </c>
      <c r="AT7" s="24">
        <f>[1]!h_Tp("r290",AI7+AL7+273.15,[1]!P_D("r290",AI7+273.15))</f>
        <v>578253.0565897848</v>
      </c>
      <c r="AU7" s="24">
        <f>[1]!h_Tp("r290",AF7+273.15,[1]!P_D("r290",AQ7+273.15))</f>
        <v>675290.55897562206</v>
      </c>
      <c r="AV7" s="10">
        <f t="shared" si="4"/>
        <v>243.80401430104499</v>
      </c>
      <c r="AW7" s="53">
        <f>[1]!pol(AI7,AQ7,input!$B$12:$K$12)+[1]!pol(AJ7,AR7,input!$B$12:$K$12)+[1]!pol(AK7,AS7,input!$B$12:$K$12)</f>
        <v>27.003849607427398</v>
      </c>
      <c r="AX7" s="53">
        <f>AW7*(1+0.85*(AVERAGE('new table'!Y5,'new table'!BJ5,'new table'!CU5)-1))</f>
        <v>26.590210090544879</v>
      </c>
      <c r="AY7" s="54">
        <f t="shared" si="5"/>
        <v>26.535121574323771</v>
      </c>
    </row>
    <row r="8" spans="1:51">
      <c r="A8" s="3">
        <v>19</v>
      </c>
      <c r="B8" s="3" t="s">
        <v>76</v>
      </c>
      <c r="C8" s="3">
        <v>35</v>
      </c>
      <c r="D8" s="116"/>
      <c r="E8" s="27" t="s">
        <v>80</v>
      </c>
      <c r="F8" s="8">
        <f>'new table'!EY6</f>
        <v>5.6569175517559751</v>
      </c>
      <c r="G8" s="55">
        <f>'new table'!FB6</f>
        <v>11.191862568345323</v>
      </c>
      <c r="H8" s="55">
        <f>'new table'!FA6</f>
        <v>1.9951105452758994E-2</v>
      </c>
      <c r="I8" s="55">
        <f>'new table'!EZ6</f>
        <v>5.0098414100719433</v>
      </c>
      <c r="J8" s="3" t="s">
        <v>17</v>
      </c>
      <c r="K8" s="4">
        <f>'new table'!GC6</f>
        <v>2.0598865326740174</v>
      </c>
      <c r="L8" s="29">
        <f>'new table'!FI6</f>
        <v>5.5199574527051141</v>
      </c>
      <c r="M8" s="29">
        <f t="shared" si="0"/>
        <v>5.3974534432460697</v>
      </c>
      <c r="N8" s="47">
        <f t="shared" si="1"/>
        <v>-2.269663105891832E-2</v>
      </c>
      <c r="O8" s="22">
        <f>'new table'!FP6/1000</f>
        <v>2.6742791366906471</v>
      </c>
      <c r="P8" s="10">
        <f>[1]!pol(AI8,AQ8,input!$B$6:$K$6)+[1]!pol(AJ8,AR8,input!$B$6:$K$6)+[1]!pol(AK8,AS8,input!$B$6:$K$6)</f>
        <v>6.1271079465512006</v>
      </c>
      <c r="Q8" s="10">
        <f>[1]!pol(AI8,AQ8,input!$B$8:$K$8)+[1]!pol(AJ8,AR8,input!$B$8:$K$8)+[1]!pol(AK8,AS8,input!$B$8:$K$8)</f>
        <v>2.3941418446464913</v>
      </c>
      <c r="R8" s="17">
        <f>'new table'!CX6+'new table'!BM6+'new table'!AB6</f>
        <v>7.9380186231021845</v>
      </c>
      <c r="S8" s="6">
        <f>'new table'!AE6</f>
        <v>6.8822592580058586E-2</v>
      </c>
      <c r="T8" s="6">
        <f>'new table'!BP6</f>
        <v>6.4689071150797403E-2</v>
      </c>
      <c r="U8" s="6">
        <f>'new table'!DA6</f>
        <v>0.15049277431805039</v>
      </c>
      <c r="V8" s="6">
        <f t="shared" si="2"/>
        <v>0.11700947989801319</v>
      </c>
      <c r="W8" s="6">
        <f t="shared" si="3"/>
        <v>-9.9092508103735419E-2</v>
      </c>
      <c r="X8" s="23">
        <v>1400</v>
      </c>
      <c r="Y8" s="23">
        <f>'new table'!FK6</f>
        <v>47.957589928057502</v>
      </c>
      <c r="Z8" s="23">
        <f>'new table'!FJ6-'new table'!FK6</f>
        <v>29.149964028776992</v>
      </c>
      <c r="AA8" s="5">
        <v>59.1942125899986</v>
      </c>
      <c r="AB8" s="6">
        <v>0.465078117113709</v>
      </c>
      <c r="AC8" s="104" t="s">
        <v>19</v>
      </c>
      <c r="AD8" s="17">
        <f>'new table'!FG6</f>
        <v>7.9957534484412474</v>
      </c>
      <c r="AE8" s="17">
        <f>'new table'!FF6</f>
        <v>-0.36636474340527531</v>
      </c>
      <c r="AF8" s="17">
        <f>'new table'!H6</f>
        <v>70.524134309352519</v>
      </c>
      <c r="AG8" s="17">
        <f>'new table'!AS6</f>
        <v>77.646898913669077</v>
      </c>
      <c r="AH8" s="17">
        <f>'new table'!CD6</f>
        <v>71.570840992805728</v>
      </c>
      <c r="AI8" s="17">
        <f>'new table'!AM6</f>
        <v>-12.302142833380548</v>
      </c>
      <c r="AJ8" s="17">
        <f>'new table'!BX6</f>
        <v>-12.567939622594215</v>
      </c>
      <c r="AK8" s="17">
        <f>'new table'!DI6</f>
        <v>-12.436416976872218</v>
      </c>
      <c r="AL8" s="17">
        <f>'new table'!AH6</f>
        <v>8.5182182650352232</v>
      </c>
      <c r="AM8" s="17">
        <f>'new table'!BS6</f>
        <v>9.7368761765510463</v>
      </c>
      <c r="AN8" s="17">
        <f>'new table'!DD6</f>
        <v>8.707513394138406</v>
      </c>
      <c r="AO8" s="98">
        <f>'new table'!DM6</f>
        <v>30.04194430935252</v>
      </c>
      <c r="AP8" s="98">
        <f>AVERAGE('new table'!DN6:DP6)</f>
        <v>35.049201285371694</v>
      </c>
      <c r="AQ8" s="17">
        <f>'new table'!AK6</f>
        <v>35.046391155895826</v>
      </c>
      <c r="AR8" s="17">
        <f>'new table'!BV6</f>
        <v>35.662438751280526</v>
      </c>
      <c r="AS8" s="17">
        <f>'new table'!DG6</f>
        <v>34.403613726757854</v>
      </c>
      <c r="AT8" s="24">
        <f>[1]!h_Tp("r290",AI8+AL8+273.15,[1]!P_D("r290",AI8+273.15))</f>
        <v>573237.77945589204</v>
      </c>
      <c r="AU8" s="24">
        <f>[1]!h_Tp("r290",AF8+273.15,[1]!P_D("r290",AQ8+273.15))</f>
        <v>684846.90321021609</v>
      </c>
      <c r="AV8" s="10">
        <f t="shared" si="4"/>
        <v>242.49628363892643</v>
      </c>
      <c r="AW8" s="53">
        <f>[1]!pol(AI8,AQ8,input!$B$12:$K$12)+[1]!pol(AJ8,AR8,input!$B$12:$K$12)+[1]!pol(AK8,AS8,input!$B$12:$K$12)</f>
        <v>22.274806115352362</v>
      </c>
      <c r="AX8" s="53">
        <f>AW8*(1+0.85*(AVERAGE('new table'!Y6,'new table'!BJ6,'new table'!CU6)-1))</f>
        <v>21.900227212617228</v>
      </c>
      <c r="AY8" s="54">
        <f t="shared" si="5"/>
        <v>22.76305999362965</v>
      </c>
    </row>
    <row r="9" spans="1:51" s="107" customFormat="1">
      <c r="A9" s="3">
        <v>19</v>
      </c>
      <c r="B9" s="3" t="s">
        <v>77</v>
      </c>
      <c r="C9" s="3">
        <v>35</v>
      </c>
      <c r="D9" s="116"/>
      <c r="E9" s="27" t="s">
        <v>80</v>
      </c>
      <c r="F9" s="8">
        <f>'new table'!EY7</f>
        <v>6.1434519019423535</v>
      </c>
      <c r="G9" s="55">
        <f>'new table'!FB7</f>
        <v>10.580245022556392</v>
      </c>
      <c r="H9" s="55">
        <f>'new table'!FA7</f>
        <v>2.8627771879699258</v>
      </c>
      <c r="I9" s="55">
        <f>'new table'!EZ7</f>
        <v>5.616449981203008</v>
      </c>
      <c r="J9" s="3" t="s">
        <v>17</v>
      </c>
      <c r="K9" s="4">
        <f>'new table'!GC7</f>
        <v>2.4615203491012689</v>
      </c>
      <c r="L9" s="29">
        <f>'new table'!FI7</f>
        <v>6.6967511128360568</v>
      </c>
      <c r="M9" s="29">
        <f t="shared" si="0"/>
        <v>6.6539420146748611</v>
      </c>
      <c r="N9" s="47">
        <f t="shared" si="1"/>
        <v>-6.4336446074797276E-3</v>
      </c>
      <c r="O9" s="22">
        <f>'new table'!FP7/1000</f>
        <v>2.7205015037593991</v>
      </c>
      <c r="P9" s="10">
        <f>[1]!pol(AI9,AQ9,input!$B$6:$K$6)+[1]!pol(AJ9,AR9,input!$B$6:$K$6)+[1]!pol(AK9,AS9,input!$B$6:$K$6)</f>
        <v>7.8689460122727919</v>
      </c>
      <c r="Q9" s="10">
        <f>[1]!pol(AI9,AQ9,input!$B$8:$K$8)+[1]!pol(AJ9,AR9,input!$B$8:$K$8)+[1]!pol(AK9,AS9,input!$B$8:$K$8)</f>
        <v>2.3940939095470481</v>
      </c>
      <c r="R9" s="17">
        <f>'new table'!CX7+'new table'!BM7+'new table'!AB7</f>
        <v>9.2384184432462906</v>
      </c>
      <c r="S9" s="6">
        <f>'new table'!AE7</f>
        <v>0.11114745353951194</v>
      </c>
      <c r="T9" s="6">
        <f>'new table'!BP7</f>
        <v>7.4853717630268019E-2</v>
      </c>
      <c r="U9" s="6">
        <f>'new table'!DA7</f>
        <v>0.20649754827411979</v>
      </c>
      <c r="V9" s="6">
        <f t="shared" si="2"/>
        <v>0.13633867615247636</v>
      </c>
      <c r="W9" s="6">
        <f t="shared" si="3"/>
        <v>-0.14896466408697209</v>
      </c>
      <c r="X9" s="23">
        <v>1400</v>
      </c>
      <c r="Y9" s="23">
        <f>'new table'!FK7</f>
        <v>154.51751879699242</v>
      </c>
      <c r="Z9" s="23">
        <f>'new table'!FJ7-'new table'!FK7</f>
        <v>-77.496962406015015</v>
      </c>
      <c r="AA9" s="5">
        <v>64.238984613273402</v>
      </c>
      <c r="AB9" s="6">
        <v>0.50471396952555403</v>
      </c>
      <c r="AC9" s="104" t="s">
        <v>20</v>
      </c>
      <c r="AD9" s="17">
        <f>'new table'!FG7</f>
        <v>8.3235979598997467</v>
      </c>
      <c r="AE9" s="17">
        <f>'new table'!FF7</f>
        <v>2.2438730451127817</v>
      </c>
      <c r="AF9" s="17">
        <f>'new table'!H7</f>
        <v>65.160448112781992</v>
      </c>
      <c r="AG9" s="17">
        <f>'new table'!AS7</f>
        <v>69.438024075187982</v>
      </c>
      <c r="AH9" s="17">
        <f>'new table'!CD7</f>
        <v>65.417085616541371</v>
      </c>
      <c r="AI9" s="17">
        <f>'new table'!AM7</f>
        <v>-6.5594376665262457</v>
      </c>
      <c r="AJ9" s="17">
        <f>'new table'!BX7</f>
        <v>-7.0367280830536156</v>
      </c>
      <c r="AK9" s="17">
        <f>'new table'!DI7</f>
        <v>-6.640464316608643</v>
      </c>
      <c r="AL9" s="17">
        <f>'new table'!AH7</f>
        <v>8.0194505462254941</v>
      </c>
      <c r="AM9" s="17">
        <f>'new table'!BS7</f>
        <v>8.7648076770385757</v>
      </c>
      <c r="AN9" s="17">
        <f>'new table'!DD7</f>
        <v>8.5594366474357084</v>
      </c>
      <c r="AO9" s="98">
        <f>'new table'!DM7</f>
        <v>30.047597255639101</v>
      </c>
      <c r="AP9" s="98">
        <f>AVERAGE('new table'!DN7:DP7)</f>
        <v>35.145841187969921</v>
      </c>
      <c r="AQ9" s="17">
        <f>'new table'!AK7</f>
        <v>34.754021848487881</v>
      </c>
      <c r="AR9" s="17">
        <f>'new table'!BV7</f>
        <v>35.520746892252191</v>
      </c>
      <c r="AS9" s="17">
        <f>'new table'!DG7</f>
        <v>33.916039734472506</v>
      </c>
      <c r="AT9" s="24">
        <f>[1]!h_Tp("r290",AI9+AL9+273.15,[1]!P_D("r290",AI9+273.15))</f>
        <v>579163.46227801568</v>
      </c>
      <c r="AU9" s="24">
        <f>[1]!h_Tp("r290",AF9+273.15,[1]!P_D("r290",AQ9+273.15))</f>
        <v>673595.49763918528</v>
      </c>
      <c r="AV9" s="10">
        <f t="shared" si="4"/>
        <v>244.68702089956349</v>
      </c>
      <c r="AW9" s="53">
        <f>[1]!pol(AI9,AQ9,input!$B$12:$K$12)+[1]!pol(AJ9,AR9,input!$B$12:$K$12)+[1]!pol(AK9,AS9,input!$B$12:$K$12)</f>
        <v>27.848465640806985</v>
      </c>
      <c r="AX9" s="53">
        <f>AW9*(1+0.85*(AVERAGE('new table'!Y7,'new table'!BJ7,'new table'!CU7)-1))</f>
        <v>27.43500009184719</v>
      </c>
      <c r="AY9" s="54">
        <f t="shared" si="5"/>
        <v>27.368640511524589</v>
      </c>
    </row>
    <row r="10" spans="1:51" s="108" customFormat="1">
      <c r="A10" s="123">
        <v>24</v>
      </c>
      <c r="B10" s="123"/>
      <c r="C10" s="123">
        <v>35</v>
      </c>
      <c r="D10" s="116"/>
      <c r="E10" s="43" t="s">
        <v>80</v>
      </c>
      <c r="F10" s="31">
        <f>'new table'!EY8</f>
        <v>5.7464856175373145</v>
      </c>
      <c r="G10" s="31">
        <f>'new table'!FB8</f>
        <v>10.301409940298504</v>
      </c>
      <c r="H10" s="31">
        <f>'new table'!FA8</f>
        <v>1.5565693283582092</v>
      </c>
      <c r="I10" s="31">
        <f>'new table'!EZ8</f>
        <v>4.8651198320895537</v>
      </c>
      <c r="J10" s="32" t="s">
        <v>17</v>
      </c>
      <c r="K10" s="36">
        <f>'new table'!GC8</f>
        <v>2.4698352090151547</v>
      </c>
      <c r="L10" s="34">
        <f>'new table'!FI8</f>
        <v>6.6178070297019937</v>
      </c>
      <c r="M10" s="29">
        <f t="shared" si="0"/>
        <v>6.5540127388198677</v>
      </c>
      <c r="N10" s="47">
        <f t="shared" si="1"/>
        <v>-9.7336232662881637E-3</v>
      </c>
      <c r="O10" s="56">
        <f>'new table'!FP8/1000</f>
        <v>2.6788253731343303</v>
      </c>
      <c r="P10" s="36">
        <f>[1]!pol(AI10,AQ10,input!$B$6:$K$6)+[1]!pol(AJ10,AR10,input!$B$6:$K$6)+[1]!pol(AK10,AS10,input!$B$6:$K$6)</f>
        <v>7.2324686500653641</v>
      </c>
      <c r="Q10" s="36">
        <f>[1]!pol(AI10,AQ10,input!$B$8:$K$8)+[1]!pol(AJ10,AR10,input!$B$8:$K$8)+[1]!pol(AK10,AS10,input!$B$8:$K$8)</f>
        <v>2.3766399255539437</v>
      </c>
      <c r="R10" s="36">
        <f>'new table'!CX8+'new table'!BM8+'new table'!AB8</f>
        <v>9.0988968432974815</v>
      </c>
      <c r="S10" s="57">
        <f>'new table'!AE8</f>
        <v>4.7993699905100759E-2</v>
      </c>
      <c r="T10" s="57">
        <f>'new table'!BP8</f>
        <v>2.3528256477060673E-2</v>
      </c>
      <c r="U10" s="57">
        <f>'new table'!DA8</f>
        <v>0.15582195168759308</v>
      </c>
      <c r="V10" s="57">
        <f t="shared" si="2"/>
        <v>0.1271481827479414</v>
      </c>
      <c r="W10" s="57">
        <f t="shared" si="3"/>
        <v>-8.4986420280966618E-2</v>
      </c>
      <c r="X10" s="58">
        <v>1400</v>
      </c>
      <c r="Y10" s="58">
        <f>'new table'!FK8</f>
        <v>75.310940298507475</v>
      </c>
      <c r="Z10" s="58">
        <f>'new table'!FJ8-'new table'!FK8</f>
        <v>1.5834477611940088</v>
      </c>
      <c r="AA10" s="40">
        <v>61.3800877446999</v>
      </c>
      <c r="AB10" s="38">
        <v>0.48225213897688401</v>
      </c>
      <c r="AC10" s="105" t="s">
        <v>19</v>
      </c>
      <c r="AD10" s="36">
        <f>'new table'!FG8</f>
        <v>8.9380106716417878</v>
      </c>
      <c r="AE10" s="36">
        <f>'new table'!FF8</f>
        <v>0.35962881840796024</v>
      </c>
      <c r="AF10" s="36">
        <f>'new table'!H8</f>
        <v>66.10740749253732</v>
      </c>
      <c r="AG10" s="36">
        <f>'new table'!AS8</f>
        <v>71.510581925373131</v>
      </c>
      <c r="AH10" s="36">
        <f>'new table'!CD8</f>
        <v>66.748022208955206</v>
      </c>
      <c r="AI10" s="36">
        <f>'new table'!AM8</f>
        <v>-8.6722871852662013</v>
      </c>
      <c r="AJ10" s="36">
        <f>'new table'!BX8</f>
        <v>-9.1209759315528434</v>
      </c>
      <c r="AK10" s="36">
        <f>'new table'!DI8</f>
        <v>-8.7292592882512601</v>
      </c>
      <c r="AL10" s="36">
        <f>'new table'!AH8</f>
        <v>8.0613978569079947</v>
      </c>
      <c r="AM10" s="36">
        <f>'new table'!BS8</f>
        <v>9.0949798569259812</v>
      </c>
      <c r="AN10" s="36">
        <f>'new table'!DD8</f>
        <v>8.7312368703408083</v>
      </c>
      <c r="AO10" s="102">
        <f>'new table'!DM8</f>
        <v>30.033776432835822</v>
      </c>
      <c r="AP10" s="102">
        <f>AVERAGE('new table'!DN8:DP8)</f>
        <v>34.999790711442778</v>
      </c>
      <c r="AQ10" s="36">
        <f>'new table'!AK8</f>
        <v>34.389532864924334</v>
      </c>
      <c r="AR10" s="36">
        <f>'new table'!BV8</f>
        <v>35.102276691380631</v>
      </c>
      <c r="AS10" s="36">
        <f>'new table'!DG8</f>
        <v>33.751728906304429</v>
      </c>
      <c r="AT10" s="58">
        <f>[1]!h_Tp("r290",AI10+AL10+273.15,[1]!P_D("r290",AI10+273.15))</f>
        <v>576748.65805481339</v>
      </c>
      <c r="AU10" s="58">
        <f>[1]!h_Tp("r290",AF10+273.15,[1]!P_D("r290",AQ10+273.15))</f>
        <v>675936.4177308575</v>
      </c>
      <c r="AV10" s="36">
        <f t="shared" si="4"/>
        <v>257.93137380582465</v>
      </c>
      <c r="AW10" s="60">
        <f>[1]!pol(AI10,AQ10,input!$B$12:$K$12)+[1]!pol(AJ10,AR10,input!$B$12:$K$12)+[1]!pol(AK10,AS10,input!$B$12:$K$12)</f>
        <v>25.736368046664381</v>
      </c>
      <c r="AX10" s="53">
        <f>AW10*(1+0.85*(AVERAGE('new table'!Y8,'new table'!BJ8,'new table'!CU8)-1))</f>
        <v>25.337342824650534</v>
      </c>
      <c r="AY10" s="62">
        <f t="shared" si="5"/>
        <v>25.65723948992726</v>
      </c>
    </row>
    <row r="11" spans="1:51" s="107" customFormat="1">
      <c r="A11" s="3">
        <v>26</v>
      </c>
      <c r="B11" s="3"/>
      <c r="C11" s="3">
        <v>55</v>
      </c>
      <c r="D11" s="116"/>
      <c r="E11" s="27" t="s">
        <v>80</v>
      </c>
      <c r="F11" s="7">
        <f>'new table'!EY9</f>
        <v>6.7089231659305062</v>
      </c>
      <c r="G11" s="7">
        <f>'new table'!FB9</f>
        <v>10.852916650176681</v>
      </c>
      <c r="H11" s="7">
        <f>'new table'!FA9</f>
        <v>3.0443021837455837</v>
      </c>
      <c r="I11" s="7">
        <f>'new table'!EZ9</f>
        <v>6.0938509222614856</v>
      </c>
      <c r="J11" s="3" t="s">
        <v>17</v>
      </c>
      <c r="K11" s="4">
        <f>'new table'!GC9</f>
        <v>1.4275350138991996</v>
      </c>
      <c r="L11" s="29">
        <f>'new table'!FI9</f>
        <v>5.4298314745931489</v>
      </c>
      <c r="M11" s="29">
        <f t="shared" si="0"/>
        <v>5.232345908754283</v>
      </c>
      <c r="N11" s="47">
        <f t="shared" si="1"/>
        <v>-3.7743216767922604E-2</v>
      </c>
      <c r="O11" s="63">
        <f>'new table'!FP9/1000</f>
        <v>3.7535381437102484</v>
      </c>
      <c r="P11" s="10">
        <f>[1]!pol(AI11,AQ11,input!$B$6:$K$6)+[1]!pol(AJ11,AR11,input!$B$6:$K$6)+[1]!pol(AK11,AS11,input!$B$6:$K$6)</f>
        <v>6.0052399192080603</v>
      </c>
      <c r="Q11" s="10">
        <f>[1]!pol(AI11,AQ11,input!$B$8:$K$8)+[1]!pol(AJ11,AR11,input!$B$8:$K$8)+[1]!pol(AK11,AS11,input!$B$8:$K$8)</f>
        <v>3.5643218796345812</v>
      </c>
      <c r="R11" s="17">
        <f>'new table'!CX9+'new table'!BM9+'new table'!AB9</f>
        <v>8.7982071452790187</v>
      </c>
      <c r="S11" s="6">
        <f>'new table'!AE9</f>
        <v>4.7881973883249981E-2</v>
      </c>
      <c r="T11" s="6">
        <f>'new table'!BP9</f>
        <v>4.8557099598574696E-2</v>
      </c>
      <c r="U11" s="6">
        <f>'new table'!DA9</f>
        <v>0.15807490147018677</v>
      </c>
      <c r="V11" s="6">
        <f t="shared" si="2"/>
        <v>5.3086188752140939E-2</v>
      </c>
      <c r="W11" s="6">
        <f t="shared" si="3"/>
        <v>-9.5817727910326903E-2</v>
      </c>
      <c r="X11" s="23">
        <v>1400</v>
      </c>
      <c r="Y11" s="23">
        <f>'new table'!FK9</f>
        <v>74.359307420494716</v>
      </c>
      <c r="Z11" s="23">
        <f>'new table'!FJ9-'new table'!FK9</f>
        <v>2.6361660777384515</v>
      </c>
      <c r="AA11" s="5">
        <v>89.040456799301396</v>
      </c>
      <c r="AB11" s="6">
        <v>0.69957460676080196</v>
      </c>
      <c r="AC11" s="104" t="s">
        <v>20</v>
      </c>
      <c r="AD11" s="17">
        <f>'new table'!FG9</f>
        <v>9.2741883875147266</v>
      </c>
      <c r="AE11" s="17">
        <f>'new table'!FF9</f>
        <v>1.9538133439340393</v>
      </c>
      <c r="AF11" s="17">
        <f>'new table'!H9</f>
        <v>89.210155710247378</v>
      </c>
      <c r="AG11" s="17">
        <f>'new table'!AS9</f>
        <v>96.537472519434701</v>
      </c>
      <c r="AH11" s="17">
        <f>'new table'!CD9</f>
        <v>91.278025349823338</v>
      </c>
      <c r="AI11" s="17">
        <f>'new table'!AM9</f>
        <v>-6.115057880513449</v>
      </c>
      <c r="AJ11" s="17">
        <f>'new table'!BX9</f>
        <v>-6.5531187089930016</v>
      </c>
      <c r="AK11" s="17">
        <f>'new table'!DI9</f>
        <v>-6.1033123107128455</v>
      </c>
      <c r="AL11" s="17">
        <f>'new table'!AH9</f>
        <v>8.0589450218561964</v>
      </c>
      <c r="AM11" s="17">
        <f>'new table'!BS9</f>
        <v>9.0837509810778112</v>
      </c>
      <c r="AN11" s="17">
        <f>'new table'!DD9</f>
        <v>8.350025158769375</v>
      </c>
      <c r="AO11" s="98">
        <f>'new table'!DM9</f>
        <v>49.887284427561859</v>
      </c>
      <c r="AP11" s="98">
        <f>AVERAGE('new table'!DN9:DP9)</f>
        <v>54.699946107184928</v>
      </c>
      <c r="AQ11" s="17">
        <f>'new table'!AK9</f>
        <v>54.631702861268998</v>
      </c>
      <c r="AR11" s="17">
        <f>'new table'!BV9</f>
        <v>55.222927389242798</v>
      </c>
      <c r="AS11" s="17">
        <f>'new table'!DG9</f>
        <v>53.970962235885679</v>
      </c>
      <c r="AT11" s="24">
        <f>[1]!h_Tp("r290",AI11+AL11+273.15,[1]!P_D("r290",AI11+273.15))</f>
        <v>579755.49899235473</v>
      </c>
      <c r="AU11" s="24">
        <f>[1]!h_Tp("r290",AF11+273.15,[1]!P_D("r290",AQ11+273.15))</f>
        <v>707986.62831112347</v>
      </c>
      <c r="AV11" s="10">
        <f t="shared" si="4"/>
        <v>195.26094141460706</v>
      </c>
      <c r="AW11" s="53">
        <f>[1]!pol(AI11,AQ11,input!$B$12:$K$12)+[1]!pol(AJ11,AR11,input!$B$12:$K$12)+[1]!pol(AK11,AS11,input!$B$12:$K$12)</f>
        <v>26.702880021715799</v>
      </c>
      <c r="AX11" s="53">
        <f>AW11*(1+0.85*(AVERAGE('new table'!Y9,'new table'!BJ9,'new table'!CU9)-1))</f>
        <v>26.300216498766027</v>
      </c>
      <c r="AY11" s="54">
        <f t="shared" si="5"/>
        <v>27.808077925137741</v>
      </c>
    </row>
    <row r="12" spans="1:51" s="107" customFormat="1">
      <c r="A12" s="9">
        <v>27</v>
      </c>
      <c r="B12" s="9"/>
      <c r="C12" s="13">
        <v>35</v>
      </c>
      <c r="D12" s="121">
        <v>3</v>
      </c>
      <c r="E12" s="27" t="s">
        <v>80</v>
      </c>
      <c r="F12" s="7">
        <f>'new table'!EY10</f>
        <v>6.5605787292857141</v>
      </c>
      <c r="G12" s="7">
        <f>'new table'!FB10</f>
        <v>10.897675868571428</v>
      </c>
      <c r="H12" s="7">
        <f>'new table'!FA10</f>
        <v>2.965461434285714</v>
      </c>
      <c r="I12" s="7">
        <f>'new table'!EZ10</f>
        <v>6.2888182114285724</v>
      </c>
      <c r="J12" s="9" t="s">
        <v>17</v>
      </c>
      <c r="K12" s="10">
        <f>'new table'!GC10</f>
        <v>2.4203878202215638</v>
      </c>
      <c r="L12" s="29">
        <f>'new table'!FI10</f>
        <v>5.924618117464366</v>
      </c>
      <c r="M12" s="29">
        <f t="shared" si="0"/>
        <v>5.8855887131669089</v>
      </c>
      <c r="N12" s="47">
        <f t="shared" si="1"/>
        <v>-6.6313509488256719E-3</v>
      </c>
      <c r="O12" s="21">
        <f>'new table'!FP10/1000</f>
        <v>2.4476525714285726</v>
      </c>
      <c r="P12" s="10">
        <f>[1]!pol(AI12,AQ12,input!$B$6:$K$6)+[1]!pol(AJ12,AR12,input!$B$6:$K$6)+[1]!pol(AK12,AS12,input!$B$6:$K$6)</f>
        <v>8.4184283489442784</v>
      </c>
      <c r="Q12" s="10">
        <f>[1]!pol(AI12,AQ12,input!$B$8:$K$8)+[1]!pol(AJ12,AR12,input!$B$8:$K$8)+[1]!pol(AK12,AS12,input!$B$8:$K$8)</f>
        <v>2.2523617228190411</v>
      </c>
      <c r="R12" s="10">
        <f>'new table'!CX10+'new table'!BM10+'new table'!AB10</f>
        <v>8.2108586560240528</v>
      </c>
      <c r="S12" s="12">
        <f>'new table'!AE10</f>
        <v>0.27640954617044089</v>
      </c>
      <c r="T12" s="12">
        <f>'new table'!BP10</f>
        <v>0.28717334258617178</v>
      </c>
      <c r="U12" s="12">
        <f>'new table'!DA10</f>
        <v>0.19513971350449152</v>
      </c>
      <c r="V12" s="12">
        <f t="shared" si="2"/>
        <v>8.6704922495799988E-2</v>
      </c>
      <c r="W12" s="12">
        <f t="shared" si="3"/>
        <v>-0.29623228090937559</v>
      </c>
      <c r="X12" s="24">
        <v>1400</v>
      </c>
      <c r="Y12" s="24">
        <f>'new table'!FK10</f>
        <v>74.968742857142828</v>
      </c>
      <c r="Z12" s="24">
        <f>'new table'!FJ10-'new table'!FK10</f>
        <v>1.9366171428572017</v>
      </c>
      <c r="AA12" s="5">
        <v>58.390069652984501</v>
      </c>
      <c r="AB12" s="6">
        <v>0.45876011292591401</v>
      </c>
      <c r="AC12" s="104" t="s">
        <v>19</v>
      </c>
      <c r="AD12" s="10">
        <f>'new table'!FG10</f>
        <v>9.0322810933333368</v>
      </c>
      <c r="AE12" s="10">
        <f>'new table'!FF10</f>
        <v>2.2745510171428576</v>
      </c>
      <c r="AF12" s="10">
        <f>'new table'!H10</f>
        <v>61.575035885714264</v>
      </c>
      <c r="AG12" s="10">
        <f>'new table'!AS10</f>
        <v>61.10107048571431</v>
      </c>
      <c r="AH12" s="10">
        <f>'new table'!CD10</f>
        <v>61.243234788571407</v>
      </c>
      <c r="AI12" s="10">
        <f>'new table'!AM10</f>
        <v>-5.712438194824963</v>
      </c>
      <c r="AJ12" s="10">
        <f>'new table'!BX10</f>
        <v>-5.799154133978039</v>
      </c>
      <c r="AK12" s="10">
        <f>'new table'!DI10</f>
        <v>-6.4328674623213793</v>
      </c>
      <c r="AL12" s="10">
        <f>'new table'!AH10</f>
        <v>8.5890770805392478</v>
      </c>
      <c r="AM12" s="10">
        <f>'new table'!BS10</f>
        <v>8.3066087054066067</v>
      </c>
      <c r="AN12" s="10">
        <f>'new table'!DD10</f>
        <v>8.4717220908928077</v>
      </c>
      <c r="AO12" s="101">
        <f>'new table'!DM10</f>
        <v>30.016240559999989</v>
      </c>
      <c r="AP12" s="101">
        <f>AVERAGE('new table'!DN10:DP10)</f>
        <v>34.84808518285714</v>
      </c>
      <c r="AQ12" s="10">
        <f>'new table'!AK10</f>
        <v>30.791568951743368</v>
      </c>
      <c r="AR12" s="10">
        <f>'new table'!BV10</f>
        <v>31.39608626911982</v>
      </c>
      <c r="AS12" s="10">
        <f>'new table'!DG10</f>
        <v>33.010978231619262</v>
      </c>
      <c r="AT12" s="24">
        <f>[1]!h_Tp("r290",AI12+AL12+273.15,[1]!P_D("r290",AI12+273.15))</f>
        <v>581168.12205530424</v>
      </c>
      <c r="AU12" s="24">
        <f>[1]!h_Tp("r290",AF12+273.15,[1]!P_D("r290",AQ12+273.15))</f>
        <v>669312.33498340135</v>
      </c>
      <c r="AV12" s="10">
        <f t="shared" si="4"/>
        <v>224.58502182407659</v>
      </c>
      <c r="AW12" s="53">
        <f>[1]!pol(AI12,AQ12,input!$B$12:$K$12)+[1]!pol(AJ12,AR12,input!$B$12:$K$12)+[1]!pol(AK12,AS12,input!$B$12:$K$12)</f>
        <v>28.852635110661595</v>
      </c>
      <c r="AX12" s="53">
        <f>AW12*(1+0.85*(AVERAGE('new table'!Y10,'new table'!BJ10,'new table'!CU10)-1))</f>
        <v>28.422099308746088</v>
      </c>
      <c r="AY12" s="54">
        <f t="shared" si="5"/>
        <v>26.380290499093377</v>
      </c>
    </row>
    <row r="13" spans="1:51">
      <c r="A13" s="3">
        <v>28</v>
      </c>
      <c r="B13" s="3"/>
      <c r="C13" s="3">
        <v>55</v>
      </c>
      <c r="D13" s="122"/>
      <c r="E13" s="27" t="s">
        <v>80</v>
      </c>
      <c r="F13" s="7">
        <f>'new table'!EY11</f>
        <v>8.2588348468045112</v>
      </c>
      <c r="G13" s="7">
        <f>'new table'!FB11</f>
        <v>11.931278593984963</v>
      </c>
      <c r="H13" s="7">
        <f>'new table'!FA11</f>
        <v>5.333182624060151</v>
      </c>
      <c r="I13" s="7">
        <f>'new table'!EZ11</f>
        <v>8.1254197669172932</v>
      </c>
      <c r="J13" s="3" t="s">
        <v>17</v>
      </c>
      <c r="K13" s="4">
        <f>'new table'!GC11</f>
        <v>1.2316171536122291</v>
      </c>
      <c r="L13" s="29">
        <f>'new table'!FI11</f>
        <v>4.4575537452183873</v>
      </c>
      <c r="M13" s="29">
        <f t="shared" si="0"/>
        <v>4.3036272330440379</v>
      </c>
      <c r="N13" s="47">
        <f t="shared" si="1"/>
        <v>-3.5766692568648471E-2</v>
      </c>
      <c r="O13" s="22">
        <f>'new table'!FP11/1000</f>
        <v>3.6191781954887219</v>
      </c>
      <c r="P13" s="10">
        <f>[1]!pol(AI13,AQ13,input!$B$6:$K$6)+[1]!pol(AJ13,AR13,input!$B$6:$K$6)+[1]!pol(AK13,AS13,input!$B$6:$K$6)</f>
        <v>7.0551202484637479</v>
      </c>
      <c r="Q13" s="10">
        <f>[1]!pol(AI13,AQ13,input!$B$8:$K$8)+[1]!pol(AJ13,AR13,input!$B$8:$K$8)+[1]!pol(AK13,AS13,input!$B$8:$K$8)</f>
        <v>3.494359002286155</v>
      </c>
      <c r="R13" s="17">
        <f>'new table'!CX11+'new table'!BM11+'new table'!AB11</f>
        <v>7.7418465187583232</v>
      </c>
      <c r="S13" s="6">
        <f>'new table'!AE11</f>
        <v>0.32353648494374954</v>
      </c>
      <c r="T13" s="6">
        <f>'new table'!BP11</f>
        <v>0.3940724319375753</v>
      </c>
      <c r="U13" s="6">
        <f>'new table'!DA11</f>
        <v>0.20307901940207432</v>
      </c>
      <c r="V13" s="6">
        <f>(O13-Q13)/Q13</f>
        <v>3.5720197358343815E-2</v>
      </c>
      <c r="W13" s="6">
        <f t="shared" si="3"/>
        <v>-0.3681817476904069</v>
      </c>
      <c r="X13" s="23">
        <v>1400</v>
      </c>
      <c r="Y13" s="23">
        <f>'new table'!FK11</f>
        <v>74.57720300751879</v>
      </c>
      <c r="Z13" s="23">
        <f>'new table'!FJ11-'new table'!FK11</f>
        <v>2.5739774436090386</v>
      </c>
      <c r="AA13" s="5">
        <v>81.227108569287296</v>
      </c>
      <c r="AB13" s="6">
        <v>0.638186556744192</v>
      </c>
      <c r="AC13" s="104" t="s">
        <v>20</v>
      </c>
      <c r="AD13" s="17">
        <f>'new table'!FG11</f>
        <v>9.6331895614035066</v>
      </c>
      <c r="AE13" s="17">
        <f>'new table'!FF11</f>
        <v>3.9228957017543871</v>
      </c>
      <c r="AF13" s="17">
        <f>'new table'!H11</f>
        <v>85.995876609022559</v>
      </c>
      <c r="AG13" s="17">
        <f>'new table'!AS11</f>
        <v>85.644197413533789</v>
      </c>
      <c r="AH13" s="17">
        <f>'new table'!CD11</f>
        <v>85.56776211278202</v>
      </c>
      <c r="AI13" s="17">
        <f>'new table'!AM11</f>
        <v>-2.879757874341025</v>
      </c>
      <c r="AJ13" s="17">
        <f>'new table'!BX11</f>
        <v>-2.8555441436715436</v>
      </c>
      <c r="AK13" s="17">
        <f>'new table'!DI11</f>
        <v>-3.3551565730434416</v>
      </c>
      <c r="AL13" s="17">
        <f>'new table'!AH11</f>
        <v>7.5798832427620759</v>
      </c>
      <c r="AM13" s="17">
        <f>'new table'!BS11</f>
        <v>7.678570203821919</v>
      </c>
      <c r="AN13" s="17">
        <f>'new table'!DD11</f>
        <v>8.0431635429682551</v>
      </c>
      <c r="AO13" s="98">
        <f>'new table'!DM11</f>
        <v>49.851007676691736</v>
      </c>
      <c r="AP13" s="98">
        <f>AVERAGE('new table'!DN11:DP11)</f>
        <v>54.495457373433588</v>
      </c>
      <c r="AQ13" s="17">
        <f>'new table'!AK11</f>
        <v>52.849868615356165</v>
      </c>
      <c r="AR13" s="17">
        <f>'new table'!BV11</f>
        <v>52.926542225703336</v>
      </c>
      <c r="AS13" s="17">
        <f>'new table'!DG11</f>
        <v>53.975876907105466</v>
      </c>
      <c r="AT13" s="24">
        <f>[1]!h_Tp("r290",AI13+AL13+273.15,[1]!P_D("r290",AI13+273.15))</f>
        <v>582684.89240139117</v>
      </c>
      <c r="AU13" s="24">
        <f>[1]!h_Tp("r290",AF13+273.15,[1]!P_D("r290",AQ13+273.15))</f>
        <v>702436.57538299111</v>
      </c>
      <c r="AV13" s="10">
        <f t="shared" si="4"/>
        <v>155.25465905818152</v>
      </c>
      <c r="AW13" s="53">
        <f>[1]!pol(AI13,AQ13,input!$B$12:$K$12)+[1]!pol(AJ13,AR13,input!$B$12:$K$12)+[1]!pol(AK13,AS13,input!$B$12:$K$12)</f>
        <v>30.313144391205959</v>
      </c>
      <c r="AX13" s="53">
        <f>AW13*(1+0.85*(AVERAGE('new table'!Y11,'new table'!BJ11,'new table'!CU11)-1))</f>
        <v>29.945298105287566</v>
      </c>
      <c r="AY13" s="54">
        <f t="shared" si="5"/>
        <v>28.71123979311902</v>
      </c>
    </row>
    <row r="14" spans="1:51">
      <c r="A14" s="3" t="s">
        <v>280</v>
      </c>
      <c r="B14" s="3"/>
      <c r="C14" s="3">
        <v>45</v>
      </c>
      <c r="D14" s="122"/>
      <c r="E14" s="27" t="s">
        <v>80</v>
      </c>
      <c r="F14" s="31">
        <f>'new table'!EY14</f>
        <v>7.8025504423701273</v>
      </c>
      <c r="G14" s="31">
        <f>'new table'!FB14</f>
        <v>11.608994935064933</v>
      </c>
      <c r="H14" s="31">
        <f>'new table'!FA14</f>
        <v>4.7378467792207815</v>
      </c>
      <c r="I14" s="31">
        <f>'new table'!EZ14</f>
        <v>7.5906834902597371</v>
      </c>
      <c r="J14" s="9" t="s">
        <v>17</v>
      </c>
      <c r="K14" s="33">
        <f>'new table'!GC14</f>
        <v>1.7584364047722825</v>
      </c>
      <c r="L14" s="34">
        <f>'new table'!FI14</f>
        <v>5.245917452497598</v>
      </c>
      <c r="M14" s="29">
        <f t="shared" ref="M14:M19" si="6">R14-O14*0.95</f>
        <v>5.1623831406729757</v>
      </c>
      <c r="N14" s="47">
        <f t="shared" ref="N14:N19" si="7">(M14-L14)/M14</f>
        <v>-1.6181346782744351E-2</v>
      </c>
      <c r="O14" s="35">
        <f>'new table'!FP14/1000</f>
        <v>2.9832409090909091</v>
      </c>
      <c r="P14" s="36">
        <f>[1]!pol(AI14,AQ14,input!$B$6:$K$6)+[1]!pol(AJ14,AR14,input!$B$6:$K$6)+[1]!pol(AK14,AS14,input!$B$6:$K$6)</f>
        <v>7.9236826502870796</v>
      </c>
      <c r="Q14" s="36">
        <f>[1]!pol(AI14,AQ14,input!$B$8:$K$8)+[1]!pol(AJ14,AR14,input!$B$8:$K$8)+[1]!pol(AK14,AS14,input!$B$8:$K$8)</f>
        <v>2.8136119223206397</v>
      </c>
      <c r="R14" s="37">
        <f>'new table'!CX14+'new table'!BM14+'new table'!AB14</f>
        <v>7.9964620043093397</v>
      </c>
      <c r="S14" s="38">
        <f>'new table'!AE14</f>
        <v>0.29759373544593271</v>
      </c>
      <c r="T14" s="38">
        <f>'new table'!BP14</f>
        <v>0.35972869675114266</v>
      </c>
      <c r="U14" s="38">
        <f>'new table'!DA14</f>
        <v>0.20552938010677008</v>
      </c>
      <c r="V14" s="38">
        <f t="shared" ref="V14:V19" si="8">(O14-Q14)/Q14</f>
        <v>6.0288693484907133E-2</v>
      </c>
      <c r="W14" s="38">
        <f t="shared" ref="W14:W19" si="9">(L14-P14)/P14</f>
        <v>-0.33794452856999069</v>
      </c>
      <c r="X14" s="23">
        <v>1400</v>
      </c>
      <c r="Y14" s="39">
        <f>'new table'!FK14</f>
        <v>74.766389610389609</v>
      </c>
      <c r="Z14" s="39">
        <f>'new table'!FJ14-'new table'!FK14</f>
        <v>2.1709350649350228</v>
      </c>
      <c r="AA14" s="110">
        <v>69.568610252809293</v>
      </c>
      <c r="AB14" s="6">
        <v>0.54658786477481813</v>
      </c>
      <c r="AC14" s="1" t="s">
        <v>20</v>
      </c>
      <c r="AD14" s="37">
        <f>'new table'!FG14</f>
        <v>9.4892015562770542</v>
      </c>
      <c r="AE14" s="37">
        <f>'new table'!FF14</f>
        <v>3.3932013008658006</v>
      </c>
      <c r="AF14" s="37">
        <f>'new table'!H14</f>
        <v>73.149888006493541</v>
      </c>
      <c r="AG14" s="37">
        <f>'new table'!AS14</f>
        <v>72.078064305194786</v>
      </c>
      <c r="AH14" s="37">
        <f>'new table'!CD14</f>
        <v>72.861481727272746</v>
      </c>
      <c r="AI14" s="37">
        <f>'new table'!AM14</f>
        <v>-3.9824142513141867</v>
      </c>
      <c r="AJ14" s="37">
        <f>'new table'!BX14</f>
        <v>-3.8440071766574375</v>
      </c>
      <c r="AK14" s="37">
        <f>'new table'!DI14</f>
        <v>-4.4250916006250387</v>
      </c>
      <c r="AL14" s="37">
        <f>'new table'!AH14</f>
        <v>8.2096049915739258</v>
      </c>
      <c r="AM14" s="37">
        <f>'new table'!BS14</f>
        <v>8.0003889039301637</v>
      </c>
      <c r="AN14" s="37">
        <f>'new table'!DD14</f>
        <v>8.4008589188068559</v>
      </c>
      <c r="AO14" s="103">
        <f>'new table'!DM14</f>
        <v>39.955159298701297</v>
      </c>
      <c r="AP14" s="103">
        <f>AVERAGE('new table'!DN14:DP14)</f>
        <v>44.660608194805185</v>
      </c>
      <c r="AQ14" s="37">
        <f>'new table'!AK14</f>
        <v>42.13400795341758</v>
      </c>
      <c r="AR14" s="37">
        <f>'new table'!BV14</f>
        <v>42.120076036434043</v>
      </c>
      <c r="AS14" s="37">
        <f>'new table'!DG14</f>
        <v>43.6366363659331</v>
      </c>
      <c r="AT14" s="58">
        <f>[1]!h_Tp("r290",AI14+AL14+273.15,[1]!P_D("r290",AI14+273.15))</f>
        <v>582525.84764888685</v>
      </c>
      <c r="AU14" s="58">
        <f>[1]!h_Tp("r290",AF14+273.15,[1]!P_D("r290",AQ14+273.15))</f>
        <v>684263.37271912955</v>
      </c>
      <c r="AV14" s="36">
        <f t="shared" ref="AV14:AV19" si="10">L14/AY14*1000</f>
        <v>188.31750421197071</v>
      </c>
      <c r="AW14" s="60">
        <f>[1]!pol(AI14,AQ14,input!$B$12:$K$12)+[1]!pol(AJ14,AR14,input!$B$12:$K$12)+[1]!pol(AK14,AS14,input!$B$12:$K$12)</f>
        <v>30.108547548142596</v>
      </c>
      <c r="AX14" s="53">
        <f>AW14*(1+0.85*(AVERAGE('new table'!Y14,'new table'!BJ14,'new table'!CU14)-1))</f>
        <v>29.688494602718226</v>
      </c>
      <c r="AY14" s="62">
        <f t="shared" ref="AY14:AY19" si="11">O14*0.95*1000/(AU14-AT14)*1000</f>
        <v>27.856770269176774</v>
      </c>
    </row>
    <row r="15" spans="1:51">
      <c r="A15" s="3" t="s">
        <v>279</v>
      </c>
      <c r="B15" s="52" t="s">
        <v>286</v>
      </c>
      <c r="C15" s="3">
        <v>45</v>
      </c>
      <c r="D15" s="122"/>
      <c r="E15" s="43" t="s">
        <v>79</v>
      </c>
      <c r="F15" s="31">
        <f>'new table'!EY15</f>
        <v>6.5084596895363429</v>
      </c>
      <c r="G15" s="31">
        <f>'new table'!FB15</f>
        <v>11.125647067669171</v>
      </c>
      <c r="H15" s="31">
        <f>'new table'!FA15</f>
        <v>2.8791258270676687</v>
      </c>
      <c r="I15" s="31">
        <f>'new table'!EZ15</f>
        <v>6.4298983609022562</v>
      </c>
      <c r="J15" s="9" t="s">
        <v>17</v>
      </c>
      <c r="K15" s="33">
        <f>'new table'!GC15</f>
        <v>1.7675464384349346</v>
      </c>
      <c r="L15" s="34">
        <f>'new table'!FI15</f>
        <v>5.2584805502570422</v>
      </c>
      <c r="M15" s="29">
        <f t="shared" si="6"/>
        <v>5.1288087765733872</v>
      </c>
      <c r="N15" s="47">
        <f t="shared" si="7"/>
        <v>-2.5283019767855359E-2</v>
      </c>
      <c r="O15" s="35">
        <f>'new table'!FP15/1000</f>
        <v>2.9749496240601498</v>
      </c>
      <c r="P15" s="36">
        <f>[1]!pol(AI15,AQ15,input!$B$6:$K$6)+[1]!pol(AJ15,AR15,input!$B$6:$K$6)+[1]!pol(AK15,AS15,input!$B$6:$K$6)</f>
        <v>7.3397228597828335</v>
      </c>
      <c r="Q15" s="36">
        <f>[1]!pol(AI15,AQ15,input!$B$8:$K$8)+[1]!pol(AJ15,AR15,input!$B$8:$K$8)+[1]!pol(AK15,AS15,input!$B$8:$K$8)</f>
        <v>2.8405897659597841</v>
      </c>
      <c r="R15" s="37">
        <f>'new table'!CX15+'new table'!BM15+'new table'!AB15</f>
        <v>7.9550109194305296</v>
      </c>
      <c r="S15" s="38">
        <f>'new table'!AE15</f>
        <v>0.2682123585296079</v>
      </c>
      <c r="T15" s="38">
        <f>'new table'!BP15</f>
        <v>0.2946251571853909</v>
      </c>
      <c r="U15" s="38">
        <f>'new table'!DA15</f>
        <v>0.16065266031035286</v>
      </c>
      <c r="V15" s="38">
        <f t="shared" si="8"/>
        <v>4.7299986682507809E-2</v>
      </c>
      <c r="W15" s="38">
        <f t="shared" si="9"/>
        <v>-0.28355870504725988</v>
      </c>
      <c r="X15" s="23">
        <v>1400</v>
      </c>
      <c r="Y15" s="39">
        <f>'new table'!FK15</f>
        <v>74.99054887218044</v>
      </c>
      <c r="Z15" s="39">
        <f>'new table'!FJ15-'new table'!FK15</f>
        <v>2.251541353383459</v>
      </c>
      <c r="AA15" s="110">
        <v>69.636928538829395</v>
      </c>
      <c r="AB15" s="6">
        <v>0.54712462907045523</v>
      </c>
      <c r="AC15" s="1" t="s">
        <v>20</v>
      </c>
      <c r="AD15" s="37">
        <f>'new table'!FG15</f>
        <v>8.799431077694237</v>
      </c>
      <c r="AE15" s="37">
        <f>'new table'!FF15</f>
        <v>2.103389794486215</v>
      </c>
      <c r="AF15" s="37">
        <f>'new table'!H15</f>
        <v>74.24191220300753</v>
      </c>
      <c r="AG15" s="37">
        <f>'new table'!AS15</f>
        <v>73.767385699248152</v>
      </c>
      <c r="AH15" s="37">
        <f>'new table'!CD15</f>
        <v>74.137944654135367</v>
      </c>
      <c r="AI15" s="37">
        <f>'new table'!AM15</f>
        <v>-5.4697408956429996</v>
      </c>
      <c r="AJ15" s="37">
        <f>'new table'!BX15</f>
        <v>-5.5651368338232148</v>
      </c>
      <c r="AK15" s="37">
        <f>'new table'!DI15</f>
        <v>-6.183365097244474</v>
      </c>
      <c r="AL15" s="37">
        <f>'new table'!AH15</f>
        <v>8.4790114595527708</v>
      </c>
      <c r="AM15" s="37">
        <f>'new table'!BS15</f>
        <v>8.1005331270562948</v>
      </c>
      <c r="AN15" s="37">
        <f>'new table'!DD15</f>
        <v>8.4191907664174117</v>
      </c>
      <c r="AO15" s="103">
        <f>'new table'!DM15</f>
        <v>39.922876842105239</v>
      </c>
      <c r="AP15" s="103">
        <f>AVERAGE('new table'!DN15:DP15)</f>
        <v>44.677878488721795</v>
      </c>
      <c r="AQ15" s="37">
        <f>'new table'!AK15</f>
        <v>42.638108363401912</v>
      </c>
      <c r="AR15" s="37">
        <f>'new table'!BV15</f>
        <v>42.999097187216165</v>
      </c>
      <c r="AS15" s="37">
        <f>'new table'!DG15</f>
        <v>43.943655851225827</v>
      </c>
      <c r="AT15" s="58">
        <f>[1]!h_Tp("r290",AI15+AL15+273.15,[1]!P_D("r290",AI15+273.15))</f>
        <v>581258.77519262629</v>
      </c>
      <c r="AU15" s="58">
        <f>[1]!h_Tp("r290",AF15+273.15,[1]!P_D("r290",AQ15+273.15))</f>
        <v>686201.78632497566</v>
      </c>
      <c r="AV15" s="36">
        <f t="shared" si="10"/>
        <v>195.25878016884712</v>
      </c>
      <c r="AW15" s="60">
        <f>[1]!pol(AI15,AQ15,input!$B$12:$K$12)+[1]!pol(AJ15,AR15,input!$B$12:$K$12)+[1]!pol(AK15,AS15,input!$B$12:$K$12)</f>
        <v>28.268718142010925</v>
      </c>
      <c r="AX15" s="53">
        <f>AW15*(1+0.85*(AVERAGE('new table'!Y15,'new table'!BJ15,'new table'!CU15)-1))</f>
        <v>27.861130998791623</v>
      </c>
      <c r="AY15" s="62">
        <f t="shared" si="11"/>
        <v>26.930827621220665</v>
      </c>
    </row>
    <row r="16" spans="1:51">
      <c r="A16" s="3">
        <v>30</v>
      </c>
      <c r="B16" s="52" t="s">
        <v>288</v>
      </c>
      <c r="C16" s="3">
        <v>45</v>
      </c>
      <c r="D16" s="122"/>
      <c r="E16" s="43" t="s">
        <v>79</v>
      </c>
      <c r="F16" s="31">
        <f>'new table'!EY16</f>
        <v>6.3011611291407865</v>
      </c>
      <c r="G16" s="31">
        <f>'new table'!FB16</f>
        <v>11.00532896273292</v>
      </c>
      <c r="H16" s="31">
        <f>'new table'!FA16</f>
        <v>2.5886136149068317</v>
      </c>
      <c r="I16" s="31">
        <f>'new table'!EZ16</f>
        <v>6.2430437204968943</v>
      </c>
      <c r="J16" s="9" t="s">
        <v>17</v>
      </c>
      <c r="K16" s="33">
        <f>'new table'!GC16</f>
        <v>1.7461712610594884</v>
      </c>
      <c r="L16" s="34">
        <f>'new table'!FI16</f>
        <v>5.1890235635096351</v>
      </c>
      <c r="M16" s="29">
        <f t="shared" si="6"/>
        <v>5.0565633337235054</v>
      </c>
      <c r="N16" s="47">
        <f t="shared" si="7"/>
        <v>-2.6195702702410308E-2</v>
      </c>
      <c r="O16" s="35">
        <f>'new table'!FP16/1000</f>
        <v>2.9715633540372677</v>
      </c>
      <c r="P16" s="36">
        <f>[1]!pol(AI16,AQ16,input!$B$6:$K$6)+[1]!pol(AJ16,AR16,input!$B$6:$K$6)+[1]!pol(AK16,AS16,input!$B$6:$K$6)</f>
        <v>7.2344969142864297</v>
      </c>
      <c r="Q16" s="36">
        <f>[1]!pol(AI16,AQ16,input!$B$8:$K$8)+[1]!pol(AJ16,AR16,input!$B$8:$K$8)+[1]!pol(AK16,AS16,input!$B$8:$K$8)</f>
        <v>2.8409516209698031</v>
      </c>
      <c r="R16" s="37">
        <f>'new table'!CX16+'new table'!BM16+'new table'!AB16</f>
        <v>7.8795485200589095</v>
      </c>
      <c r="S16" s="38">
        <f>'new table'!AE16</f>
        <v>0.2781155381169868</v>
      </c>
      <c r="T16" s="38">
        <f>'new table'!BP16</f>
        <v>0.28444279816927792</v>
      </c>
      <c r="U16" s="38">
        <f>'new table'!DA16</f>
        <v>0.15678056886740391</v>
      </c>
      <c r="V16" s="38">
        <f t="shared" si="8"/>
        <v>4.5974641772631872E-2</v>
      </c>
      <c r="W16" s="38">
        <f t="shared" si="9"/>
        <v>-0.28273885178352426</v>
      </c>
      <c r="X16" s="23">
        <v>1400</v>
      </c>
      <c r="Y16" s="39">
        <f>'new table'!FK16</f>
        <v>74.123807453416177</v>
      </c>
      <c r="Z16" s="39">
        <f>'new table'!FJ16-'new table'!FK16</f>
        <v>2.998701863354043</v>
      </c>
      <c r="AA16" s="110">
        <v>69.097973188907602</v>
      </c>
      <c r="AB16" s="6">
        <v>0.54289015532069651</v>
      </c>
      <c r="AC16" s="1" t="s">
        <v>20</v>
      </c>
      <c r="AD16" s="37">
        <f>'new table'!FG16</f>
        <v>8.8050059544513477</v>
      </c>
      <c r="AE16" s="37">
        <f>'new table'!FF16</f>
        <v>1.9150844637681153</v>
      </c>
      <c r="AF16" s="37">
        <f>'new table'!H16</f>
        <v>74.062309732919246</v>
      </c>
      <c r="AG16" s="37">
        <f>'new table'!AS16</f>
        <v>74.170142074534198</v>
      </c>
      <c r="AH16" s="37">
        <f>'new table'!CD16</f>
        <v>74.41160368944098</v>
      </c>
      <c r="AI16" s="37">
        <f>'new table'!AM16</f>
        <v>-5.6858071378943009</v>
      </c>
      <c r="AJ16" s="37">
        <f>'new table'!BX16</f>
        <v>-5.9819172926863278</v>
      </c>
      <c r="AK16" s="37">
        <f>'new table'!DI16</f>
        <v>-6.5524531726166702</v>
      </c>
      <c r="AL16" s="37">
        <f>'new table'!AH16</f>
        <v>8.1216820944160357</v>
      </c>
      <c r="AM16" s="37">
        <f>'new table'!BS16</f>
        <v>8.1105564852329124</v>
      </c>
      <c r="AN16" s="37">
        <f>'new table'!DD16</f>
        <v>8.3260328496353058</v>
      </c>
      <c r="AO16" s="103">
        <f>'new table'!DM16</f>
        <v>39.921303260869564</v>
      </c>
      <c r="AP16" s="103">
        <f>AVERAGE('new table'!DN16:DP16)</f>
        <v>44.657472894409949</v>
      </c>
      <c r="AQ16" s="37">
        <f>'new table'!AK16</f>
        <v>42.526774189134329</v>
      </c>
      <c r="AR16" s="37">
        <f>'new table'!BV16</f>
        <v>43.151193494726314</v>
      </c>
      <c r="AS16" s="37">
        <f>'new table'!DG16</f>
        <v>43.990152925910344</v>
      </c>
      <c r="AT16" s="58">
        <f>[1]!h_Tp("r290",AI16+AL16+273.15,[1]!P_D("r290",AI16+273.15))</f>
        <v>580370.87169886113</v>
      </c>
      <c r="AU16" s="58">
        <f>[1]!h_Tp("r290",AF16+273.15,[1]!P_D("r290",AQ16+273.15))</f>
        <v>685909.99202151399</v>
      </c>
      <c r="AV16" s="36">
        <f t="shared" si="10"/>
        <v>193.99498972831577</v>
      </c>
      <c r="AW16" s="60">
        <f>[1]!pol(AI16,AQ16,input!$B$12:$K$12)+[1]!pol(AJ16,AR16,input!$B$12:$K$12)+[1]!pol(AK16,AS16,input!$B$12:$K$12)</f>
        <v>27.913155181937171</v>
      </c>
      <c r="AX16" s="53">
        <f>AW16*(1+0.85*(AVERAGE('new table'!Y16,'new table'!BJ16,'new table'!CU16)-1))</f>
        <v>27.528432325963035</v>
      </c>
      <c r="AY16" s="62">
        <f t="shared" si="11"/>
        <v>26.748234945534978</v>
      </c>
    </row>
    <row r="17" spans="1:51">
      <c r="A17" s="3">
        <v>31</v>
      </c>
      <c r="B17" s="52" t="s">
        <v>287</v>
      </c>
      <c r="C17" s="3">
        <v>45</v>
      </c>
      <c r="D17" s="122"/>
      <c r="E17" s="43" t="s">
        <v>79</v>
      </c>
      <c r="F17" s="31">
        <f>'new table'!EY17</f>
        <v>6.133362368603799</v>
      </c>
      <c r="G17" s="31">
        <f>'new table'!FB17</f>
        <v>10.970243745614034</v>
      </c>
      <c r="H17" s="31">
        <f>'new table'!FA17</f>
        <v>2.1871974912280709</v>
      </c>
      <c r="I17" s="31">
        <f>'new table'!EZ17</f>
        <v>6.0378147127192969</v>
      </c>
      <c r="J17" s="9" t="s">
        <v>17</v>
      </c>
      <c r="K17" s="33">
        <f>'new table'!GC17</f>
        <v>1.7332057603717568</v>
      </c>
      <c r="L17" s="34">
        <f>'new table'!FI17</f>
        <v>5.1394068294460791</v>
      </c>
      <c r="M17" s="29">
        <f t="shared" si="6"/>
        <v>4.9885522615736431</v>
      </c>
      <c r="N17" s="47">
        <f t="shared" si="7"/>
        <v>-3.0240149839554614E-2</v>
      </c>
      <c r="O17" s="35">
        <f>'new table'!FP17/1000</f>
        <v>2.9649912280701756</v>
      </c>
      <c r="P17" s="36">
        <f>[1]!pol(AI17,AQ17,input!$B$6:$K$6)+[1]!pol(AJ17,AR17,input!$B$6:$K$6)+[1]!pol(AK17,AS17,input!$B$6:$K$6)</f>
        <v>7.0364976183048116</v>
      </c>
      <c r="Q17" s="36">
        <f>[1]!pol(AI17,AQ17,input!$B$8:$K$8)+[1]!pol(AJ17,AR17,input!$B$8:$K$8)+[1]!pol(AK17,AS17,input!$B$8:$K$8)</f>
        <v>2.8397206443079974</v>
      </c>
      <c r="R17" s="37">
        <f>'new table'!CX17+'new table'!BM17+'new table'!AB17</f>
        <v>7.8052939282403093</v>
      </c>
      <c r="S17" s="38">
        <f>'new table'!AE17</f>
        <v>0.27301391520133977</v>
      </c>
      <c r="T17" s="38">
        <f>'new table'!BP17</f>
        <v>0.26534376244738139</v>
      </c>
      <c r="U17" s="38">
        <f>'new table'!DA17</f>
        <v>0.14387357863094971</v>
      </c>
      <c r="V17" s="38">
        <f t="shared" si="8"/>
        <v>4.4113699709608212E-2</v>
      </c>
      <c r="W17" s="38">
        <f t="shared" si="9"/>
        <v>-0.26960725232445509</v>
      </c>
      <c r="X17" s="23">
        <v>1400</v>
      </c>
      <c r="Y17" s="39">
        <f>'new table'!FK17</f>
        <v>73.751763157894715</v>
      </c>
      <c r="Z17" s="39">
        <f>'new table'!FJ17-'new table'!FK17</f>
        <v>3.3064692982456023</v>
      </c>
      <c r="AA17" s="110">
        <v>70.090007002271406</v>
      </c>
      <c r="AB17" s="6">
        <v>0.55068438380766049</v>
      </c>
      <c r="AC17" s="1" t="s">
        <v>20</v>
      </c>
      <c r="AD17" s="37">
        <f>'new table'!FG17</f>
        <v>8.8724575380116981</v>
      </c>
      <c r="AE17" s="37">
        <f>'new table'!FF17</f>
        <v>1.6546976798245616</v>
      </c>
      <c r="AF17" s="37">
        <f>'new table'!H17</f>
        <v>74.237214815789471</v>
      </c>
      <c r="AG17" s="37">
        <f>'new table'!AS17</f>
        <v>74.781699850877203</v>
      </c>
      <c r="AH17" s="37">
        <f>'new table'!CD17</f>
        <v>74.853029767543859</v>
      </c>
      <c r="AI17" s="37">
        <f>'new table'!AM17</f>
        <v>-6.2688876443894515</v>
      </c>
      <c r="AJ17" s="37">
        <f>'new table'!BX17</f>
        <v>-6.6766084967363817</v>
      </c>
      <c r="AK17" s="37">
        <f>'new table'!DI17</f>
        <v>-7.2128650555013047</v>
      </c>
      <c r="AL17" s="37">
        <f>'new table'!AH17</f>
        <v>7.9858362540385706</v>
      </c>
      <c r="AM17" s="37">
        <f>'new table'!BS17</f>
        <v>8.1693105625258529</v>
      </c>
      <c r="AN17" s="37">
        <f>'new table'!DD17</f>
        <v>8.3443180467293754</v>
      </c>
      <c r="AO17" s="103">
        <f>'new table'!DM17</f>
        <v>39.919536561403547</v>
      </c>
      <c r="AP17" s="103">
        <f>AVERAGE('new table'!DN17:DP17)</f>
        <v>44.646276451754368</v>
      </c>
      <c r="AQ17" s="37">
        <f>'new table'!AK17</f>
        <v>42.498408046703794</v>
      </c>
      <c r="AR17" s="37">
        <f>'new table'!BV17</f>
        <v>43.255787923431321</v>
      </c>
      <c r="AS17" s="37">
        <f>'new table'!DG17</f>
        <v>43.993535417976474</v>
      </c>
      <c r="AT17" s="58">
        <f>[1]!h_Tp("r290",AI17+AL17+273.15,[1]!P_D("r290",AI17+273.15))</f>
        <v>579445.50425615371</v>
      </c>
      <c r="AU17" s="58">
        <f>[1]!h_Tp("r290",AF17+273.15,[1]!P_D("r290",AQ17+273.15))</f>
        <v>686325.4950999798</v>
      </c>
      <c r="AV17" s="36">
        <f t="shared" si="10"/>
        <v>195.01247181248812</v>
      </c>
      <c r="AW17" s="60">
        <f>[1]!pol(AI17,AQ17,input!$B$12:$K$12)+[1]!pol(AJ17,AR17,input!$B$12:$K$12)+[1]!pol(AK17,AS17,input!$B$12:$K$12)</f>
        <v>27.235176098996842</v>
      </c>
      <c r="AX17" s="53">
        <f>AW17*(1+0.85*(AVERAGE('new table'!Y17,'new table'!BJ17,'new table'!CU17)-1))</f>
        <v>26.862806442751737</v>
      </c>
      <c r="AY17" s="62">
        <f t="shared" si="11"/>
        <v>26.354246893438759</v>
      </c>
    </row>
    <row r="18" spans="1:51">
      <c r="A18" s="3">
        <v>32</v>
      </c>
      <c r="B18" s="52" t="s">
        <v>289</v>
      </c>
      <c r="C18" s="3">
        <v>45</v>
      </c>
      <c r="D18" s="122"/>
      <c r="E18" s="43" t="s">
        <v>79</v>
      </c>
      <c r="F18" s="31">
        <f>'new table'!EY18</f>
        <v>7.6756203502109708</v>
      </c>
      <c r="G18" s="31">
        <f>'new table'!FB18</f>
        <v>11.973974556962022</v>
      </c>
      <c r="H18" s="31">
        <f>'new table'!FA18</f>
        <v>4.1921717468354442</v>
      </c>
      <c r="I18" s="31">
        <f>'new table'!EZ18</f>
        <v>7.4902126835443052</v>
      </c>
      <c r="J18" s="9" t="s">
        <v>17</v>
      </c>
      <c r="K18" s="33">
        <f>'new table'!GC18</f>
        <v>1.719067954632163</v>
      </c>
      <c r="L18" s="34">
        <f>'new table'!FI18</f>
        <v>5.1574111215024896</v>
      </c>
      <c r="M18" s="29">
        <f t="shared" si="6"/>
        <v>5.0432147797988147</v>
      </c>
      <c r="N18" s="47">
        <f t="shared" si="7"/>
        <v>-2.2643561039894958E-2</v>
      </c>
      <c r="O18" s="35">
        <f>'new table'!FP18/1000</f>
        <v>3.0001875746114983</v>
      </c>
      <c r="P18" s="36">
        <f>[1]!pol(AI18,AQ18,input!$B$6:$K$6)+[1]!pol(AJ18,AR18,input!$B$6:$K$6)+[1]!pol(AK18,AS18,input!$B$6:$K$6)</f>
        <v>7.9559678851062872</v>
      </c>
      <c r="Q18" s="36">
        <f>[1]!pol(AI18,AQ18,input!$B$8:$K$8)+[1]!pol(AJ18,AR18,input!$B$8:$K$8)+[1]!pol(AK18,AS18,input!$B$8:$K$8)</f>
        <v>2.8116331306005513</v>
      </c>
      <c r="R18" s="37">
        <f>'new table'!CX18+'new table'!BM18+'new table'!AB18</f>
        <v>7.8933929756797383</v>
      </c>
      <c r="S18" s="38">
        <f>'new table'!AE18</f>
        <v>0.3184821890078674</v>
      </c>
      <c r="T18" s="38">
        <f>'new table'!BP18</f>
        <v>0.36427902689484654</v>
      </c>
      <c r="U18" s="38">
        <f>'new table'!DA18</f>
        <v>0.21277194249756493</v>
      </c>
      <c r="V18" s="38">
        <f t="shared" si="8"/>
        <v>6.7062250034972626E-2</v>
      </c>
      <c r="W18" s="38">
        <f t="shared" si="9"/>
        <v>-0.35175566367515704</v>
      </c>
      <c r="X18" s="23">
        <v>1400</v>
      </c>
      <c r="Y18" s="39">
        <f>'new table'!FK18</f>
        <v>0</v>
      </c>
      <c r="Z18" s="39">
        <f>'new table'!FJ18-'new table'!FK18</f>
        <v>0</v>
      </c>
      <c r="AA18" s="110">
        <v>67.361298948258096</v>
      </c>
      <c r="AB18" s="6">
        <v>0.52924542299736099</v>
      </c>
      <c r="AC18" s="1" t="s">
        <v>20</v>
      </c>
      <c r="AD18" s="37">
        <f>'new table'!FG18</f>
        <v>9.5894795991561246</v>
      </c>
      <c r="AE18" s="37">
        <f>'new table'!FF18</f>
        <v>3.4654236708860764</v>
      </c>
      <c r="AF18" s="37">
        <f>'new table'!H18</f>
        <v>72.758688683544307</v>
      </c>
      <c r="AG18" s="37">
        <f>'new table'!AS18</f>
        <v>71.834215886075924</v>
      </c>
      <c r="AH18" s="37">
        <f>'new table'!CD18</f>
        <v>72.70685899999998</v>
      </c>
      <c r="AI18" s="37">
        <f>'new table'!AM18</f>
        <v>-3.7923878916271732</v>
      </c>
      <c r="AJ18" s="37">
        <f>'new table'!BX18</f>
        <v>-3.7945492950895945</v>
      </c>
      <c r="AK18" s="37">
        <f>'new table'!DI18</f>
        <v>-4.4092313955549649</v>
      </c>
      <c r="AL18" s="37">
        <f>'new table'!AH18</f>
        <v>8.1257092587157818</v>
      </c>
      <c r="AM18" s="37">
        <f>'new table'!BS18</f>
        <v>7.8937670419250399</v>
      </c>
      <c r="AN18" s="37">
        <f>'new table'!DD18</f>
        <v>8.1171114208714208</v>
      </c>
      <c r="AO18" s="103">
        <f>'new table'!DM18</f>
        <v>39.916561620253155</v>
      </c>
      <c r="AP18" s="103">
        <f>AVERAGE('new table'!DN18:DP18)</f>
        <v>44.896765075949368</v>
      </c>
      <c r="AQ18" s="37">
        <f>'new table'!AK18</f>
        <v>41.927863123800527</v>
      </c>
      <c r="AR18" s="37">
        <f>'new table'!BV18</f>
        <v>42.083313691477898</v>
      </c>
      <c r="AS18" s="37">
        <f>'new table'!DG18</f>
        <v>43.762264869032165</v>
      </c>
      <c r="AT18" s="58">
        <f>[1]!h_Tp("r290",AI18+AL18+273.15,[1]!P_D("r290",AI18+273.15))</f>
        <v>582598.37002868752</v>
      </c>
      <c r="AU18" s="58">
        <f>[1]!h_Tp("r290",AF18+273.15,[1]!P_D("r290",AQ18+273.15))</f>
        <v>683594.67724646814</v>
      </c>
      <c r="AV18" s="36">
        <f t="shared" si="10"/>
        <v>182.75330252278218</v>
      </c>
      <c r="AW18" s="60">
        <f>[1]!pol(AI18,AQ18,input!$B$12:$K$12)+[1]!pol(AJ18,AR18,input!$B$12:$K$12)+[1]!pol(AK18,AS18,input!$B$12:$K$12)</f>
        <v>30.206096039066779</v>
      </c>
      <c r="AX18" s="53">
        <f>AW18*(1+0.85*(AVERAGE('new table'!Y18,'new table'!BJ18,'new table'!CU18)-1))</f>
        <v>29.804821791904011</v>
      </c>
      <c r="AY18" s="62">
        <f t="shared" si="11"/>
        <v>28.220617905712331</v>
      </c>
    </row>
    <row r="19" spans="1:51">
      <c r="A19" s="3">
        <v>33</v>
      </c>
      <c r="B19" s="52" t="s">
        <v>286</v>
      </c>
      <c r="C19" s="3">
        <v>45</v>
      </c>
      <c r="D19" s="122"/>
      <c r="E19" s="43" t="s">
        <v>79</v>
      </c>
      <c r="F19" s="31">
        <f>'new table'!EY19</f>
        <v>7.2124242014492763</v>
      </c>
      <c r="G19" s="31">
        <f>'new table'!FB19</f>
        <v>11.443932321739135</v>
      </c>
      <c r="H19" s="31">
        <f>'new table'!FA19</f>
        <v>3.905777426086956</v>
      </c>
      <c r="I19" s="31">
        <f>'new table'!EZ19</f>
        <v>7.109010869565215</v>
      </c>
      <c r="J19" s="9" t="s">
        <v>17</v>
      </c>
      <c r="K19" s="33">
        <f>'new table'!GC19</f>
        <v>1.7574727648789708</v>
      </c>
      <c r="L19" s="34">
        <f>'new table'!FI19</f>
        <v>5.2457002117198064</v>
      </c>
      <c r="M19" s="29">
        <f t="shared" si="6"/>
        <v>5.1189296508860576</v>
      </c>
      <c r="N19" s="47">
        <f t="shared" si="7"/>
        <v>-2.4765052360468671E-2</v>
      </c>
      <c r="O19" s="35">
        <f>'new table'!FP19/1000</f>
        <v>2.9847876852097448</v>
      </c>
      <c r="P19" s="36">
        <f>[1]!pol(AI19,AQ19,input!$B$6:$K$6)+[1]!pol(AJ19,AR19,input!$B$6:$K$6)+[1]!pol(AK19,AS19,input!$B$6:$K$6)</f>
        <v>7.5699809614608808</v>
      </c>
      <c r="Q19" s="36">
        <f>[1]!pol(AI19,AQ19,input!$B$8:$K$8)+[1]!pol(AJ19,AR19,input!$B$8:$K$8)+[1]!pol(AK19,AS19,input!$B$8:$K$8)</f>
        <v>2.8287192265117569</v>
      </c>
      <c r="R19" s="37">
        <f>'new table'!CX19+'new table'!BM19+'new table'!AB19</f>
        <v>7.9544779518353153</v>
      </c>
      <c r="S19" s="38">
        <f>'new table'!AE19</f>
        <v>0.28543388250348889</v>
      </c>
      <c r="T19" s="38">
        <f>'new table'!BP19</f>
        <v>0.32237895691926238</v>
      </c>
      <c r="U19" s="38">
        <f>'new table'!DA19</f>
        <v>0.17499523896493008</v>
      </c>
      <c r="V19" s="38">
        <f t="shared" si="8"/>
        <v>5.5172834841740077E-2</v>
      </c>
      <c r="W19" s="38">
        <f t="shared" si="9"/>
        <v>-0.3070391803591177</v>
      </c>
      <c r="X19" s="23">
        <v>1400</v>
      </c>
      <c r="Y19" s="39">
        <f>'new table'!FK19</f>
        <v>0</v>
      </c>
      <c r="Z19" s="39">
        <f>'new table'!FJ19-'new table'!FK19</f>
        <v>77</v>
      </c>
      <c r="AA19" s="111">
        <v>67.692243013286088</v>
      </c>
      <c r="AB19" s="6">
        <v>0.53184559007280197</v>
      </c>
      <c r="AC19" s="112" t="s">
        <v>20</v>
      </c>
      <c r="AD19" s="37">
        <f>'new table'!FG19</f>
        <v>8.9408860231884102</v>
      </c>
      <c r="AE19" s="37">
        <f>'new table'!FF19</f>
        <v>2.5592064057971031</v>
      </c>
      <c r="AF19" s="37">
        <f>'new table'!H19</f>
        <v>73.63323599130436</v>
      </c>
      <c r="AG19" s="37">
        <f>'new table'!AS19</f>
        <v>72.957982956521747</v>
      </c>
      <c r="AH19" s="37">
        <f>'new table'!CD19</f>
        <v>73.718956008695699</v>
      </c>
      <c r="AI19" s="37">
        <f>'new table'!AM19</f>
        <v>-4.8366922573240814</v>
      </c>
      <c r="AJ19" s="37">
        <f>'new table'!BX19</f>
        <v>-4.8901574420354317</v>
      </c>
      <c r="AK19" s="37">
        <f>'new table'!DI19</f>
        <v>-5.5271352904223852</v>
      </c>
      <c r="AL19" s="37">
        <f>'new table'!AH19</f>
        <v>8.3771860225414745</v>
      </c>
      <c r="AM19" s="37">
        <f>'new table'!BS19</f>
        <v>8.0369461811658649</v>
      </c>
      <c r="AN19" s="37">
        <f>'new table'!DD19</f>
        <v>8.451300568683255</v>
      </c>
      <c r="AO19" s="103">
        <f>'new table'!DM19</f>
        <v>39.92774288695653</v>
      </c>
      <c r="AP19" s="103">
        <f>AVERAGE('new table'!DN19:DP19)</f>
        <v>44.713557188405808</v>
      </c>
      <c r="AQ19" s="37">
        <f>'new table'!AK19</f>
        <v>42.330867241948368</v>
      </c>
      <c r="AR19" s="37">
        <f>'new table'!BV19</f>
        <v>42.602495885523496</v>
      </c>
      <c r="AS19" s="37">
        <f>'new table'!DG19</f>
        <v>43.899881375681531</v>
      </c>
      <c r="AT19" s="58">
        <f>[1]!h_Tp("r290",AI19+AL19+273.15,[1]!P_D("r290",AI19+273.15))</f>
        <v>581822.34281354619</v>
      </c>
      <c r="AU19" s="58">
        <f>[1]!h_Tp("r290",AF19+273.15,[1]!P_D("r290",AQ19+273.15))</f>
        <v>685146.02156641998</v>
      </c>
      <c r="AV19" s="36">
        <f t="shared" si="10"/>
        <v>191.14646833142365</v>
      </c>
      <c r="AW19" s="60">
        <f>[1]!pol(AI19,AQ19,input!$B$12:$K$12)+[1]!pol(AJ19,AR19,input!$B$12:$K$12)+[1]!pol(AK19,AS19,input!$B$12:$K$12)</f>
        <v>28.990349840473286</v>
      </c>
      <c r="AX19" s="53">
        <f>AW19*(1+0.85*(AVERAGE('new table'!Y19,'new table'!BJ19,'new table'!CU19)-1))</f>
        <v>28.576867840220554</v>
      </c>
      <c r="AY19" s="62">
        <f t="shared" si="11"/>
        <v>27.443354080832034</v>
      </c>
    </row>
    <row r="20" spans="1:51">
      <c r="A20" s="3">
        <v>34</v>
      </c>
      <c r="B20" s="3"/>
      <c r="C20" s="3">
        <v>40</v>
      </c>
      <c r="D20" s="122"/>
      <c r="E20" s="27" t="s">
        <v>79</v>
      </c>
      <c r="F20" s="7">
        <f>'new table'!EY12</f>
        <v>5.9402115739644961</v>
      </c>
      <c r="G20" s="7">
        <f>'new table'!FB12</f>
        <v>10.702709934911246</v>
      </c>
      <c r="H20" s="7">
        <f>'new table'!FA12</f>
        <v>2.0740052603550301</v>
      </c>
      <c r="I20" s="7">
        <f>'new table'!EZ12</f>
        <v>5.8470643934911246</v>
      </c>
      <c r="J20" s="9" t="s">
        <v>17</v>
      </c>
      <c r="K20" s="4">
        <f>'new table'!GC12</f>
        <v>2.0363301359559105</v>
      </c>
      <c r="L20" s="29">
        <f>'new table'!FI12</f>
        <v>5.4829546204057111</v>
      </c>
      <c r="M20" s="29">
        <f t="shared" si="0"/>
        <v>5.357207014250184</v>
      </c>
      <c r="N20" s="47">
        <f t="shared" si="1"/>
        <v>-2.347260537459878E-2</v>
      </c>
      <c r="O20" s="22">
        <f>'new table'!FP12/1000</f>
        <v>2.692406508875739</v>
      </c>
      <c r="P20" s="10">
        <f>[1]!pol(AI20,AQ20,input!$B$6:$K$6)+[1]!pol(AJ20,AR20,input!$B$6:$K$6)+[1]!pol(AK20,AS20,input!$B$6:$K$6)</f>
        <v>7.3520265065655899</v>
      </c>
      <c r="Q20" s="10">
        <f>[1]!pol(AI20,AQ20,input!$B$8:$K$8)+[1]!pol(AJ20,AR20,input!$B$8:$K$8)+[1]!pol(AK20,AS20,input!$B$8:$K$8)</f>
        <v>2.54746311433248</v>
      </c>
      <c r="R20" s="17">
        <f>'new table'!CX12+'new table'!BM12+'new table'!AB12</f>
        <v>7.9149931976821364</v>
      </c>
      <c r="S20" s="6">
        <f>'new table'!AE12</f>
        <v>0.27443074520302552</v>
      </c>
      <c r="T20" s="6">
        <f>'new table'!BP12</f>
        <v>0.18040755481880841</v>
      </c>
      <c r="U20" s="6">
        <f>'new table'!DA12</f>
        <v>0.19241652899282288</v>
      </c>
      <c r="V20" s="6">
        <f>(O20-Q20)/Q20</f>
        <v>5.6897151416160537E-2</v>
      </c>
      <c r="W20" s="6">
        <f t="shared" si="3"/>
        <v>-0.2542254009137126</v>
      </c>
      <c r="X20" s="23">
        <v>1400</v>
      </c>
      <c r="Y20" s="23">
        <f>'new table'!FK12</f>
        <v>75.173165680473389</v>
      </c>
      <c r="Z20" s="23">
        <f>'new table'!FJ12-'new table'!FK12</f>
        <v>5.1132721893490611</v>
      </c>
      <c r="AA20" s="5">
        <v>63.725648100331902</v>
      </c>
      <c r="AB20" s="6">
        <v>0.50068077829893498</v>
      </c>
      <c r="AC20" s="104" t="s">
        <v>20</v>
      </c>
      <c r="AD20" s="17">
        <f>'new table'!FG12</f>
        <v>8.4155929112426104</v>
      </c>
      <c r="AE20" s="17">
        <f>'new table'!FF12</f>
        <v>1.1066649526627215</v>
      </c>
      <c r="AF20" s="17">
        <f>'new table'!H12</f>
        <v>67.91319757396451</v>
      </c>
      <c r="AG20" s="17">
        <f>'new table'!AS12</f>
        <v>69.132552295857963</v>
      </c>
      <c r="AH20" s="17">
        <f>'new table'!CD12</f>
        <v>68.032272881656809</v>
      </c>
      <c r="AI20" s="17">
        <f>'new table'!AM12</f>
        <v>-6.9045841889851518</v>
      </c>
      <c r="AJ20" s="17">
        <f>'new table'!BX12</f>
        <v>-7.6500919733913531</v>
      </c>
      <c r="AK20" s="17">
        <f>'new table'!DI12</f>
        <v>-7.7174946695795743</v>
      </c>
      <c r="AL20" s="17">
        <f>'new table'!AH12</f>
        <v>8.1892494079200659</v>
      </c>
      <c r="AM20" s="17">
        <f>'new table'!BS12</f>
        <v>8.2972422751664965</v>
      </c>
      <c r="AN20" s="17">
        <f>'new table'!DD12</f>
        <v>8.4706678648458418</v>
      </c>
      <c r="AO20" s="98">
        <f>'new table'!DM12</f>
        <v>34.956221455621304</v>
      </c>
      <c r="AP20" s="98">
        <f>AVERAGE('new table'!DN12:DP12)</f>
        <v>39.737931978303742</v>
      </c>
      <c r="AQ20" s="17">
        <f>'new table'!AK12</f>
        <v>36.702738836016657</v>
      </c>
      <c r="AR20" s="17">
        <f>'new table'!BV12</f>
        <v>38.693535368860559</v>
      </c>
      <c r="AS20" s="17">
        <f>'new table'!DG12</f>
        <v>38.144205682360521</v>
      </c>
      <c r="AT20" s="24">
        <f>[1]!h_Tp("r290",AI20+AL20+273.15,[1]!P_D("r290",AI20+273.15))</f>
        <v>579056.84371838626</v>
      </c>
      <c r="AU20" s="24">
        <f>[1]!h_Tp("r290",AF20+273.15,[1]!P_D("r290",AQ20+273.15))</f>
        <v>677812.62366127339</v>
      </c>
      <c r="AV20" s="10">
        <f t="shared" si="4"/>
        <v>211.69613919920849</v>
      </c>
      <c r="AW20" s="53">
        <f>[1]!pol(AI20,AQ20,input!$B$12:$K$12)+[1]!pol(AJ20,AR20,input!$B$12:$K$12)+[1]!pol(AK20,AS20,input!$B$12:$K$12)</f>
        <v>26.926028579890513</v>
      </c>
      <c r="AX20" s="53">
        <f>AW20*(1+0.85*(AVERAGE('new table'!Y12,'new table'!BJ12,'new table'!CU12)-1))</f>
        <v>26.54145222165721</v>
      </c>
      <c r="AY20" s="54">
        <f t="shared" si="5"/>
        <v>25.900116275839061</v>
      </c>
    </row>
    <row r="21" spans="1:51" s="42" customFormat="1">
      <c r="A21" s="41">
        <v>35</v>
      </c>
      <c r="B21" s="41"/>
      <c r="C21" s="41">
        <v>35</v>
      </c>
      <c r="D21" s="122"/>
      <c r="E21" s="43" t="s">
        <v>79</v>
      </c>
      <c r="F21" s="31">
        <f>'new table'!EY13</f>
        <v>5.3644525548245632</v>
      </c>
      <c r="G21" s="31">
        <f>'new table'!FB13</f>
        <v>10.552392578947375</v>
      </c>
      <c r="H21" s="31">
        <f>'new table'!FA13</f>
        <v>0.97833490977443582</v>
      </c>
      <c r="I21" s="31">
        <f>'new table'!EZ13</f>
        <v>5.363694766917293</v>
      </c>
      <c r="J21" s="32" t="s">
        <v>17</v>
      </c>
      <c r="K21" s="33">
        <f>'new table'!GC13</f>
        <v>2.363299103088258</v>
      </c>
      <c r="L21" s="34">
        <f>'new table'!FI13</f>
        <v>5.7738945297097848</v>
      </c>
      <c r="M21" s="29">
        <f t="shared" si="0"/>
        <v>5.679886349194696</v>
      </c>
      <c r="N21" s="47">
        <f t="shared" si="1"/>
        <v>-1.6551067175563712E-2</v>
      </c>
      <c r="O21" s="35">
        <f>'new table'!FP13/1000</f>
        <v>2.4428721804511282</v>
      </c>
      <c r="P21" s="36">
        <f>[1]!pol(AI21,AQ21,input!$B$6:$K$6)+[1]!pol(AJ21,AR21,input!$B$6:$K$6)+[1]!pol(AK21,AS21,input!$B$6:$K$6)</f>
        <v>7.3902219717933741</v>
      </c>
      <c r="Q21" s="36">
        <f>[1]!pol(AI21,AQ21,input!$B$8:$K$8)+[1]!pol(AJ21,AR21,input!$B$8:$K$8)+[1]!pol(AK21,AS21,input!$B$8:$K$8)</f>
        <v>2.2988196365515661</v>
      </c>
      <c r="R21" s="37">
        <f>'new table'!CX13+'new table'!BM13+'new table'!AB13</f>
        <v>8.0006149206232671</v>
      </c>
      <c r="S21" s="38">
        <f>'new table'!AE13</f>
        <v>0.24418618792738625</v>
      </c>
      <c r="T21" s="38">
        <f>'new table'!BP13</f>
        <v>0.14039926153087287</v>
      </c>
      <c r="U21" s="38">
        <f>'new table'!DA13</f>
        <v>0.17316715972826835</v>
      </c>
      <c r="V21" s="38">
        <f>(O21-Q21)/Q21</f>
        <v>6.2663699930653863E-2</v>
      </c>
      <c r="W21" s="38">
        <f t="shared" si="3"/>
        <v>-0.21871162304091898</v>
      </c>
      <c r="X21" s="23">
        <v>1400</v>
      </c>
      <c r="Y21" s="39">
        <f>'new table'!FK13</f>
        <v>75.018000000000043</v>
      </c>
      <c r="Z21" s="39">
        <f>'new table'!FJ13-'new table'!FK13</f>
        <v>5.2694360902254971</v>
      </c>
      <c r="AA21" s="40">
        <v>56.621581280592601</v>
      </c>
      <c r="AB21" s="38">
        <v>0.44486542277999802</v>
      </c>
      <c r="AC21" s="41" t="s">
        <v>19</v>
      </c>
      <c r="AD21" s="37">
        <f>'new table'!FG13</f>
        <v>7.7394616566416055</v>
      </c>
      <c r="AE21" s="37">
        <f>'new table'!FF13</f>
        <v>4.247287218045101E-2</v>
      </c>
      <c r="AF21" s="37">
        <f>'new table'!H13</f>
        <v>62.721691413533826</v>
      </c>
      <c r="AG21" s="37">
        <f>'new table'!AS13</f>
        <v>64.00103336842102</v>
      </c>
      <c r="AH21" s="37">
        <f>'new table'!CD13</f>
        <v>63.23850250375942</v>
      </c>
      <c r="AI21" s="37">
        <f>'new table'!AM13</f>
        <v>-8.311238414546775</v>
      </c>
      <c r="AJ21" s="37">
        <f>'new table'!BX13</f>
        <v>-9.052786246364267</v>
      </c>
      <c r="AK21" s="37">
        <f>'new table'!DI13</f>
        <v>-9.1141322493883798</v>
      </c>
      <c r="AL21" s="37">
        <f>'new table'!AH13</f>
        <v>8.2951944972535383</v>
      </c>
      <c r="AM21" s="37">
        <f>'new table'!BS13</f>
        <v>8.2755513065146431</v>
      </c>
      <c r="AN21" s="37">
        <f>'new table'!DD13</f>
        <v>8.6952643997643193</v>
      </c>
      <c r="AO21" s="103">
        <f>'new table'!DM13</f>
        <v>29.996802593984963</v>
      </c>
      <c r="AP21" s="103">
        <f>AVERAGE('new table'!DN13:DP13)</f>
        <v>34.801081335839598</v>
      </c>
      <c r="AQ21" s="37">
        <f>'new table'!AK13</f>
        <v>31.462156541096192</v>
      </c>
      <c r="AR21" s="37">
        <f>'new table'!BV13</f>
        <v>33.631937837227973</v>
      </c>
      <c r="AS21" s="37">
        <f>'new table'!DG13</f>
        <v>33.100027622898089</v>
      </c>
      <c r="AT21" s="58">
        <f>[1]!h_Tp("r290",AI21+AL21+273.15,[1]!P_D("r290",AI21+273.15))</f>
        <v>577583.79318383872</v>
      </c>
      <c r="AU21" s="58">
        <f>[1]!h_Tp("r290",AF21+273.15,[1]!P_D("r290",AQ21+273.15))</f>
        <v>671182.58756872686</v>
      </c>
      <c r="AV21" s="36">
        <f t="shared" si="4"/>
        <v>232.87064826959244</v>
      </c>
      <c r="AW21" s="60">
        <f>[1]!pol(AI21,AQ21,input!$B$12:$K$12)+[1]!pol(AJ21,AR21,input!$B$12:$K$12)+[1]!pol(AK21,AS21,input!$B$12:$K$12)</f>
        <v>25.863076077002617</v>
      </c>
      <c r="AX21" s="53">
        <f>AW21*(1+0.85*(AVERAGE('new table'!Y13,'new table'!BJ13,'new table'!CU13)-1))</f>
        <v>25.484232413765092</v>
      </c>
      <c r="AY21" s="62">
        <f t="shared" si="5"/>
        <v>24.794428033821568</v>
      </c>
    </row>
    <row r="22" spans="1:51">
      <c r="A22" s="123">
        <v>40</v>
      </c>
      <c r="B22" s="123"/>
      <c r="C22" s="123">
        <v>35</v>
      </c>
      <c r="D22" s="122"/>
      <c r="E22" s="43" t="s">
        <v>79</v>
      </c>
      <c r="F22" s="31">
        <f>'new table'!EY20</f>
        <v>7.6612150045379543</v>
      </c>
      <c r="G22" s="31">
        <f>'new table'!FB20</f>
        <v>12.445952475247529</v>
      </c>
      <c r="H22" s="31">
        <f>'new table'!FA20</f>
        <v>4.2567460594059403</v>
      </c>
      <c r="I22" s="31">
        <f>'new table'!EZ20</f>
        <v>7.2411981782178216</v>
      </c>
      <c r="J22" s="9" t="s">
        <v>17</v>
      </c>
      <c r="K22" s="33">
        <f>'new table'!GC20</f>
        <v>2.2955150990568596</v>
      </c>
      <c r="L22" s="34">
        <f>'new table'!FI20</f>
        <v>5.7598897807230793</v>
      </c>
      <c r="M22" s="29">
        <f>R22-O22*0.95</f>
        <v>5.7220307463966495</v>
      </c>
      <c r="N22" s="47">
        <f t="shared" si="1"/>
        <v>-6.6163633165150088E-3</v>
      </c>
      <c r="O22" s="35">
        <f>'new table'!FP20/1000</f>
        <v>2.5383168316831686</v>
      </c>
      <c r="P22" s="36">
        <f>[1]!pol(AI22,AQ22,input!$B$6:$K$6)+[1]!pol(AJ22,AR22,input!$B$6:$K$6)+[1]!pol(AK22,AS22,input!$B$6:$K$6)</f>
        <v>9.1639957825714227</v>
      </c>
      <c r="Q22" s="36">
        <f>[1]!pol(AI22,AQ22,input!$B$8:$K$8)+[1]!pol(AJ22,AR22,input!$B$8:$K$8)+[1]!pol(AK22,AS22,input!$B$8:$K$8)</f>
        <v>2.1804577207636369</v>
      </c>
      <c r="R22" s="37">
        <f>'new table'!CX20+'new table'!BM20+'new table'!AB20</f>
        <v>8.133431736495659</v>
      </c>
      <c r="S22" s="38">
        <f>'new table'!AE20</f>
        <v>0.31708976440843184</v>
      </c>
      <c r="T22" s="38">
        <f>'new table'!BP20</f>
        <v>0.29300332199690449</v>
      </c>
      <c r="U22" s="38">
        <f>'new table'!DA20</f>
        <v>0.3483509090944823</v>
      </c>
      <c r="V22" s="38">
        <f t="shared" ref="V22:V23" si="12">(O22-Q22)/Q22</f>
        <v>0.16412109600281669</v>
      </c>
      <c r="W22" s="38">
        <f t="shared" si="3"/>
        <v>-0.3714652519070834</v>
      </c>
      <c r="X22" s="23">
        <v>1400</v>
      </c>
      <c r="Y22" s="39">
        <f>'new table'!FK20</f>
        <v>76.184158415841537</v>
      </c>
      <c r="Z22" s="39">
        <f>'new table'!FJ20-'new table'!FK20</f>
        <v>1.1267326732672416</v>
      </c>
      <c r="AA22" s="110">
        <v>70.090007002271406</v>
      </c>
      <c r="AB22" s="6">
        <v>0.55068438380766049</v>
      </c>
      <c r="AC22" s="1" t="s">
        <v>20</v>
      </c>
      <c r="AD22" s="37">
        <f>'new table'!FG20</f>
        <v>10.211474359735977</v>
      </c>
      <c r="AE22" s="37">
        <f>'new table'!FF20</f>
        <v>3.644251141914193</v>
      </c>
      <c r="AF22" s="37">
        <f>'new table'!H20</f>
        <v>61.958240861386166</v>
      </c>
      <c r="AG22" s="37">
        <f>'new table'!AS20</f>
        <v>59.493832495049524</v>
      </c>
      <c r="AH22" s="37">
        <f>'new table'!CD20</f>
        <v>59.373607584158449</v>
      </c>
      <c r="AI22" s="37">
        <f>'new table'!AM20</f>
        <v>-4.2878426360430684</v>
      </c>
      <c r="AJ22" s="37">
        <f>'new table'!BX20</f>
        <v>-4.3107912654803497</v>
      </c>
      <c r="AK22" s="37">
        <f>'new table'!DI20</f>
        <v>-4.265332532788646</v>
      </c>
      <c r="AL22" s="37">
        <f>'new table'!AH20</f>
        <v>8.8227899726767323</v>
      </c>
      <c r="AM22" s="37">
        <f>'new table'!BS20</f>
        <v>7.8003162753813395</v>
      </c>
      <c r="AN22" s="37">
        <f>'new table'!DD20</f>
        <v>8.8665282060559747</v>
      </c>
      <c r="AO22" s="103">
        <f>'new table'!DM20</f>
        <v>30.013161207920788</v>
      </c>
      <c r="AP22" s="103">
        <f>AVERAGE('new table'!DN20:DP20)</f>
        <v>34.799919689768963</v>
      </c>
      <c r="AQ22" s="37">
        <f>'new table'!AK20</f>
        <v>29.516417128789602</v>
      </c>
      <c r="AR22" s="37">
        <f>'new table'!BV20</f>
        <v>31.15255403338081</v>
      </c>
      <c r="AS22" s="37">
        <f>'new table'!DG20</f>
        <v>30.104953059683357</v>
      </c>
      <c r="AT22" s="58">
        <f>[1]!h_Tp("r290",AI22+AL22+273.15,[1]!P_D("r290",AI22+273.15))</f>
        <v>583262.45381584438</v>
      </c>
      <c r="AU22" s="58">
        <f>[1]!h_Tp("r290",AF22+273.15,[1]!P_D("r290",AQ22+273.15))</f>
        <v>671136.2584317564</v>
      </c>
      <c r="AV22" s="36">
        <f t="shared" si="4"/>
        <v>209.89600289567207</v>
      </c>
      <c r="AW22" s="60">
        <f>[1]!pol(AI22,AQ22,input!$B$12:$K$12)+[1]!pol(AJ22,AR22,input!$B$12:$K$12)+[1]!pol(AK22,AS22,input!$B$12:$K$12)</f>
        <v>30.779743858123421</v>
      </c>
      <c r="AX22" s="53">
        <f>AW22*(1+0.85*(AVERAGE('new table'!Y20,'new table'!BJ20,'new table'!CU20)-1))</f>
        <v>30.312497590046686</v>
      </c>
      <c r="AY22" s="62">
        <f t="shared" si="5"/>
        <v>27.441636340192762</v>
      </c>
    </row>
    <row r="23" spans="1:51">
      <c r="A23" s="123">
        <v>47</v>
      </c>
      <c r="B23" s="123"/>
      <c r="C23" s="123">
        <v>35</v>
      </c>
      <c r="D23" s="122"/>
      <c r="E23" s="43" t="s">
        <v>79</v>
      </c>
      <c r="F23" s="31">
        <f>'new table'!EY21</f>
        <v>5.9104578195970685</v>
      </c>
      <c r="G23" s="31">
        <f>'new table'!FB21</f>
        <v>11.086460049450551</v>
      </c>
      <c r="H23" s="31">
        <f>'new table'!FA21</f>
        <v>1.566343912087911</v>
      </c>
      <c r="I23" s="31">
        <f>'new table'!EZ21</f>
        <v>5.6271006043956016</v>
      </c>
      <c r="J23" s="9" t="s">
        <v>290</v>
      </c>
      <c r="K23" s="33">
        <f>'new table'!GC21</f>
        <v>2.2428275565861155</v>
      </c>
      <c r="L23" s="34">
        <f>'new table'!FI21</f>
        <v>5.6984568325039362</v>
      </c>
      <c r="M23" s="29">
        <f>R23-O23*0.95</f>
        <v>5.629424988996492</v>
      </c>
      <c r="N23" s="47">
        <f t="shared" ref="N23" si="13">(M23-L23)/M23</f>
        <v>-1.2262681116166694E-2</v>
      </c>
      <c r="O23" s="35">
        <f>'new table'!FP21/1000</f>
        <v>2.5407686813186801</v>
      </c>
      <c r="P23" s="36">
        <f>[1]!pol(AI23,AQ23,input!$B$6:$K$6)+[1]!pol(AJ23,AR23,input!$B$6:$K$6)+[1]!pol(AK23,AS23,input!$B$6:$K$6)</f>
        <v>7.7540303129897046</v>
      </c>
      <c r="Q23" s="36">
        <f>[1]!pol(AI23,AQ23,input!$B$8:$K$8)+[1]!pol(AJ23,AR23,input!$B$8:$K$8)+[1]!pol(AK23,AS23,input!$B$8:$K$8)</f>
        <v>2.2734578819980422</v>
      </c>
      <c r="R23" s="37">
        <f>'new table'!CX21+'new table'!BM21+'new table'!AB21</f>
        <v>8.0431552362492376</v>
      </c>
      <c r="S23" s="38">
        <f>'new table'!AE21</f>
        <v>0.26513698344346914</v>
      </c>
      <c r="T23" s="38">
        <f>'new table'!BP21</f>
        <v>0.18480886559182463</v>
      </c>
      <c r="U23" s="38">
        <f>'new table'!DA21</f>
        <v>0.2296920241061495</v>
      </c>
      <c r="V23" s="38">
        <f t="shared" ref="V23" si="14">(O23-Q23)/Q23</f>
        <v>0.1175789538206488</v>
      </c>
      <c r="W23" s="38">
        <f t="shared" ref="W23" si="15">(L23-P23)/P23</f>
        <v>-0.26509742643670492</v>
      </c>
      <c r="X23" s="23">
        <v>1401</v>
      </c>
      <c r="Y23" s="39">
        <f>'new table'!FK21</f>
        <v>75.517445054945043</v>
      </c>
      <c r="Z23" s="39">
        <f>'new table'!FJ21-'new table'!FK21</f>
        <v>1.6693296703296596</v>
      </c>
      <c r="AA23" s="110">
        <v>71.090007002271406</v>
      </c>
      <c r="AB23" s="6">
        <v>1.55068438380766</v>
      </c>
      <c r="AC23" s="1" t="s">
        <v>20</v>
      </c>
      <c r="AD23" s="37">
        <f>'new table'!FG21</f>
        <v>8.8614194597069602</v>
      </c>
      <c r="AE23" s="37">
        <f>'new table'!FF21</f>
        <v>1.0753785805860809</v>
      </c>
      <c r="AF23" s="37">
        <f>'new table'!H21</f>
        <v>63.49187450000003</v>
      </c>
      <c r="AG23" s="37">
        <f>'new table'!AS21</f>
        <v>62.838566434065918</v>
      </c>
      <c r="AH23" s="37">
        <f>'new table'!CD21</f>
        <v>62.276223439560411</v>
      </c>
      <c r="AI23" s="37">
        <f>'new table'!AM21</f>
        <v>-7.3770155438574916</v>
      </c>
      <c r="AJ23" s="37">
        <f>'new table'!BX21</f>
        <v>-8.0156613535557995</v>
      </c>
      <c r="AK23" s="37">
        <f>'new table'!DI21</f>
        <v>-8.1526835045243757</v>
      </c>
      <c r="AL23" s="37">
        <f>'new table'!AH21</f>
        <v>8.2007734669344146</v>
      </c>
      <c r="AM23" s="37">
        <f>'new table'!BS21</f>
        <v>8.2636804085008588</v>
      </c>
      <c r="AN23" s="37">
        <f>'new table'!DD21</f>
        <v>8.785525856172729</v>
      </c>
      <c r="AO23" s="103">
        <f>'new table'!DM21</f>
        <v>30.03065906043955</v>
      </c>
      <c r="AP23" s="103">
        <f>AVERAGE('new table'!DN21:DP21)</f>
        <v>34.835980278388291</v>
      </c>
      <c r="AQ23" s="37">
        <f>'new table'!AK21</f>
        <v>30.935119069821432</v>
      </c>
      <c r="AR23" s="37">
        <f>'new table'!BV21</f>
        <v>33.051959249774463</v>
      </c>
      <c r="AS23" s="37">
        <f>'new table'!DG21</f>
        <v>32.504639858006989</v>
      </c>
      <c r="AT23" s="58">
        <f>[1]!h_Tp("r290",AI23+AL23+273.15,[1]!P_D("r290",AI23+273.15))</f>
        <v>578520.52378026443</v>
      </c>
      <c r="AU23" s="58">
        <f>[1]!h_Tp("r290",AF23+273.15,[1]!P_D("r290",AQ23+273.15))</f>
        <v>673233.50504860224</v>
      </c>
      <c r="AV23" s="36">
        <f t="shared" ref="AV23" si="16">L23/AY23*1000</f>
        <v>223.60321160563481</v>
      </c>
      <c r="AW23" s="60">
        <f>[1]!pol(AI23,AQ23,input!$B$12:$K$12)+[1]!pol(AJ23,AR23,input!$B$12:$K$12)+[1]!pol(AK23,AS23,input!$B$12:$K$12)</f>
        <v>26.883006698384399</v>
      </c>
      <c r="AX23" s="53">
        <f>AW23*(1+0.85*(AVERAGE('new table'!Y21,'new table'!BJ21,'new table'!CU21)-1))</f>
        <v>26.488782278569339</v>
      </c>
      <c r="AY23" s="62">
        <f t="shared" ref="AY23" si="17">O23*0.95*1000/(AU23-AT23)*1000</f>
        <v>25.484682404983555</v>
      </c>
    </row>
    <row r="24" spans="1:5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 s="109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5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109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5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 s="109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5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5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5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5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5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5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</sheetData>
  <mergeCells count="10">
    <mergeCell ref="D12:D23"/>
    <mergeCell ref="AL2:AN2"/>
    <mergeCell ref="D4:D5"/>
    <mergeCell ref="D6:D11"/>
    <mergeCell ref="A1:D1"/>
    <mergeCell ref="F1:L1"/>
    <mergeCell ref="AA1:AC1"/>
    <mergeCell ref="F2:I2"/>
    <mergeCell ref="AF2:AH2"/>
    <mergeCell ref="AI2:AK2"/>
  </mergeCells>
  <conditionalFormatting sqref="V4:W21">
    <cfRule type="cellIs" dxfId="2" priority="4" operator="lessThan">
      <formula>0</formula>
    </cfRule>
  </conditionalFormatting>
  <conditionalFormatting sqref="V22:W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input</vt:lpstr>
      <vt:lpstr>new table</vt:lpstr>
      <vt:lpstr>final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2017-11-17T12:41:30Z</dcterms:modified>
</cp:coreProperties>
</file>