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CLa\Desktop\Class Folder\01 Module\Starter_Code\Starter_Code\"/>
    </mc:Choice>
  </mc:AlternateContent>
  <xr:revisionPtr revIDLastSave="0" documentId="13_ncr:1_{8514AD3D-A709-405A-8E95-75F57E6638C3}" xr6:coauthVersionLast="47" xr6:coauthVersionMax="47" xr10:uidLastSave="{00000000-0000-0000-0000-000000000000}"/>
  <bookViews>
    <workbookView xWindow="17450" yWindow="280" windowWidth="17650" windowHeight="19660" tabRatio="526" xr2:uid="{00000000-000D-0000-FFFF-FFFF00000000}"/>
  </bookViews>
  <sheets>
    <sheet name="Crowdfunding" sheetId="1" r:id="rId1"/>
    <sheet name="Sheet1" sheetId="3" r:id="rId2"/>
    <sheet name="Sheet2" sheetId="5" r:id="rId3"/>
    <sheet name="Sheet3" sheetId="14" r:id="rId4"/>
    <sheet name="Crowdfunding Goals Analysis" sheetId="15" r:id="rId5"/>
    <sheet name="Sheet4" sheetId="1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Q2" i="16"/>
  <c r="H2" i="16"/>
  <c r="P2" i="16"/>
  <c r="G2" i="16"/>
  <c r="F2" i="16" s="1"/>
  <c r="O2" i="16"/>
  <c r="N2" i="16"/>
  <c r="E2" i="16"/>
  <c r="M2" i="16"/>
  <c r="D2" i="16"/>
  <c r="L2" i="16"/>
  <c r="C2" i="16"/>
  <c r="D10" i="15"/>
  <c r="C10" i="15"/>
  <c r="B10" i="15"/>
  <c r="D9" i="15"/>
  <c r="C9" i="15"/>
  <c r="B9" i="15"/>
  <c r="D7" i="15"/>
  <c r="C7" i="15"/>
  <c r="B7" i="15"/>
  <c r="D4" i="15"/>
  <c r="D6" i="15"/>
  <c r="D8" i="15"/>
  <c r="D13" i="15"/>
  <c r="C13" i="15"/>
  <c r="D12" i="15"/>
  <c r="C12" i="15"/>
  <c r="D11" i="15"/>
  <c r="C11" i="15"/>
  <c r="C8" i="15"/>
  <c r="C6" i="15"/>
  <c r="D5" i="15"/>
  <c r="C5" i="15"/>
  <c r="C4" i="15"/>
  <c r="D3" i="15"/>
  <c r="C3" i="15"/>
  <c r="D2" i="15"/>
  <c r="C2" i="15"/>
  <c r="B12" i="15"/>
  <c r="B11" i="15"/>
  <c r="B13" i="15"/>
  <c r="B8" i="15"/>
  <c r="B6" i="15"/>
  <c r="B5" i="15"/>
  <c r="B4" i="15"/>
  <c r="B3" i="15"/>
  <c r="E3" i="15" s="1"/>
  <c r="G3" i="15" s="1"/>
  <c r="B2" i="15"/>
  <c r="K2" i="15"/>
  <c r="M4" i="1"/>
  <c r="O87" i="1"/>
  <c r="O89" i="1"/>
  <c r="O100" i="1"/>
  <c r="O114" i="1"/>
  <c r="O131" i="1"/>
  <c r="O158" i="1"/>
  <c r="O159" i="1"/>
  <c r="O169" i="1"/>
  <c r="O182" i="1"/>
  <c r="O205" i="1"/>
  <c r="O211" i="1"/>
  <c r="O238" i="1"/>
  <c r="O243" i="1"/>
  <c r="O250" i="1"/>
  <c r="O269" i="1"/>
  <c r="O298" i="1"/>
  <c r="O299" i="1"/>
  <c r="O367" i="1"/>
  <c r="O398" i="1"/>
  <c r="O504" i="1"/>
  <c r="O512" i="1"/>
  <c r="O553" i="1"/>
  <c r="O565" i="1"/>
  <c r="O592" i="1"/>
  <c r="O622" i="1"/>
  <c r="O658" i="1"/>
  <c r="O674" i="1"/>
  <c r="O708" i="1"/>
  <c r="O725" i="1"/>
  <c r="O764" i="1"/>
  <c r="O768" i="1"/>
  <c r="O787" i="1"/>
  <c r="O807" i="1"/>
  <c r="O829" i="1"/>
  <c r="O857" i="1"/>
  <c r="O874" i="1"/>
  <c r="O898" i="1"/>
  <c r="O915" i="1"/>
  <c r="O921" i="1"/>
  <c r="O944" i="1"/>
  <c r="O946" i="1"/>
  <c r="O956" i="1"/>
  <c r="O2" i="1"/>
  <c r="O62" i="1"/>
  <c r="O63" i="1"/>
  <c r="O125" i="1"/>
  <c r="O129" i="1"/>
  <c r="O181" i="1"/>
  <c r="O185" i="1"/>
  <c r="O189" i="1"/>
  <c r="O202" i="1"/>
  <c r="O255" i="1"/>
  <c r="O275" i="1"/>
  <c r="O291" i="1"/>
  <c r="O341" i="1"/>
  <c r="O354" i="1"/>
  <c r="O360" i="1"/>
  <c r="O395" i="1"/>
  <c r="O405" i="1"/>
  <c r="O410" i="1"/>
  <c r="O420" i="1"/>
  <c r="O436" i="1"/>
  <c r="O452" i="1"/>
  <c r="O469" i="1"/>
  <c r="O517" i="1"/>
  <c r="O529" i="1"/>
  <c r="O534" i="1"/>
  <c r="O556" i="1"/>
  <c r="O589" i="1"/>
  <c r="O615" i="1"/>
  <c r="O644" i="1"/>
  <c r="O646" i="1"/>
  <c r="O686" i="1"/>
  <c r="O687" i="1"/>
  <c r="O700" i="1"/>
  <c r="O732" i="1"/>
  <c r="O760" i="1"/>
  <c r="O789" i="1"/>
  <c r="O814" i="1"/>
  <c r="O817" i="1"/>
  <c r="O855" i="1"/>
  <c r="O856" i="1"/>
  <c r="O878" i="1"/>
  <c r="O893" i="1"/>
  <c r="O911" i="1"/>
  <c r="O942" i="1"/>
  <c r="O31" i="1"/>
  <c r="O94" i="1"/>
  <c r="O136" i="1"/>
  <c r="O147" i="1"/>
  <c r="O164" i="1"/>
  <c r="O297" i="1"/>
  <c r="O390" i="1"/>
  <c r="O516" i="1"/>
  <c r="O533" i="1"/>
  <c r="O552" i="1"/>
  <c r="O563" i="1"/>
  <c r="O564" i="1"/>
  <c r="O643" i="1"/>
  <c r="O651" i="1"/>
  <c r="O710" i="1"/>
  <c r="O780" i="1"/>
  <c r="O783" i="1"/>
  <c r="O795" i="1"/>
  <c r="O802" i="1"/>
  <c r="O811" i="1"/>
  <c r="O859" i="1"/>
  <c r="O901" i="1"/>
  <c r="O920" i="1"/>
  <c r="O7" i="1"/>
  <c r="O9" i="1"/>
  <c r="O10" i="1"/>
  <c r="O37" i="1"/>
  <c r="O41" i="1"/>
  <c r="O46" i="1"/>
  <c r="O132" i="1"/>
  <c r="O170" i="1"/>
  <c r="O184" i="1"/>
  <c r="O198" i="1"/>
  <c r="O212" i="1"/>
  <c r="O240" i="1"/>
  <c r="O285" i="1"/>
  <c r="O290" i="1"/>
  <c r="O302" i="1"/>
  <c r="O309" i="1"/>
  <c r="O356" i="1"/>
  <c r="O409" i="1"/>
  <c r="O451" i="1"/>
  <c r="O497" i="1"/>
  <c r="O500" i="1"/>
  <c r="O539" i="1"/>
  <c r="O557" i="1"/>
  <c r="O601" i="1"/>
  <c r="O638" i="1"/>
  <c r="O663" i="1"/>
  <c r="O722" i="1"/>
  <c r="O757" i="1"/>
  <c r="O816" i="1"/>
  <c r="O834" i="1"/>
  <c r="O835" i="1"/>
  <c r="O34" i="1"/>
  <c r="O43" i="1"/>
  <c r="O52" i="1"/>
  <c r="O70" i="1"/>
  <c r="O72" i="1"/>
  <c r="O93" i="1"/>
  <c r="O105" i="1"/>
  <c r="O117" i="1"/>
  <c r="O126" i="1"/>
  <c r="O190" i="1"/>
  <c r="O193" i="1"/>
  <c r="O236" i="1"/>
  <c r="O268" i="1"/>
  <c r="O295" i="1"/>
  <c r="O318" i="1"/>
  <c r="O358" i="1"/>
  <c r="O400" i="1"/>
  <c r="O437" i="1"/>
  <c r="O444" i="1"/>
  <c r="O491" i="1"/>
  <c r="O506" i="1"/>
  <c r="O537" i="1"/>
  <c r="O538" i="1"/>
  <c r="O543" i="1"/>
  <c r="O571" i="1"/>
  <c r="O573" i="1"/>
  <c r="O600" i="1"/>
  <c r="O617" i="1"/>
  <c r="O653" i="1"/>
  <c r="O671" i="1"/>
  <c r="O675" i="1"/>
  <c r="O697" i="1"/>
  <c r="O711" i="1"/>
  <c r="O713" i="1"/>
  <c r="O751" i="1"/>
  <c r="O762" i="1"/>
  <c r="O772" i="1"/>
  <c r="O776" i="1"/>
  <c r="O788" i="1"/>
  <c r="O819" i="1"/>
  <c r="O844" i="1"/>
  <c r="O880" i="1"/>
  <c r="O895" i="1"/>
  <c r="O926" i="1"/>
  <c r="O930" i="1"/>
  <c r="O965" i="1"/>
  <c r="O995" i="1"/>
  <c r="O999" i="1"/>
  <c r="O8" i="1"/>
  <c r="O25" i="1"/>
  <c r="O33" i="1"/>
  <c r="O53" i="1"/>
  <c r="O69" i="1"/>
  <c r="O76" i="1"/>
  <c r="O84" i="1"/>
  <c r="O96" i="1"/>
  <c r="O133" i="1"/>
  <c r="O220" i="1"/>
  <c r="O258" i="1"/>
  <c r="O325" i="1"/>
  <c r="O332" i="1"/>
  <c r="O347" i="1"/>
  <c r="O362" i="1"/>
  <c r="O370" i="1"/>
  <c r="O381" i="1"/>
  <c r="O449" i="1"/>
  <c r="O473" i="1"/>
  <c r="O481" i="1"/>
  <c r="O486" i="1"/>
  <c r="O487" i="1"/>
  <c r="O488" i="1"/>
  <c r="O530" i="1"/>
  <c r="O535" i="1"/>
  <c r="O544" i="1"/>
  <c r="O590" i="1"/>
  <c r="O602" i="1"/>
  <c r="O608" i="1"/>
  <c r="O618" i="1"/>
  <c r="O625" i="1"/>
  <c r="O629" i="1"/>
  <c r="O661" i="1"/>
  <c r="O694" i="1"/>
  <c r="O707" i="1"/>
  <c r="O726" i="1"/>
  <c r="O752" i="1"/>
  <c r="O801" i="1"/>
  <c r="O822" i="1"/>
  <c r="O827" i="1"/>
  <c r="O847" i="1"/>
  <c r="O896" i="1"/>
  <c r="O916" i="1"/>
  <c r="O917" i="1"/>
  <c r="O919" i="1"/>
  <c r="O931" i="1"/>
  <c r="O967" i="1"/>
  <c r="O981" i="1"/>
  <c r="O3" i="1"/>
  <c r="O5" i="1"/>
  <c r="O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2" i="1"/>
  <c r="O35" i="1"/>
  <c r="O36" i="1"/>
  <c r="O38" i="1"/>
  <c r="O39" i="1"/>
  <c r="O40" i="1"/>
  <c r="O42" i="1"/>
  <c r="O44" i="1"/>
  <c r="O45" i="1"/>
  <c r="O47" i="1"/>
  <c r="O48" i="1"/>
  <c r="O49" i="1"/>
  <c r="O50" i="1"/>
  <c r="O51" i="1"/>
  <c r="O54" i="1"/>
  <c r="O55" i="1"/>
  <c r="O56" i="1"/>
  <c r="O57" i="1"/>
  <c r="O58" i="1"/>
  <c r="O59" i="1"/>
  <c r="O60" i="1"/>
  <c r="O61" i="1"/>
  <c r="O64" i="1"/>
  <c r="O65" i="1"/>
  <c r="O66" i="1"/>
  <c r="O67" i="1"/>
  <c r="O68" i="1"/>
  <c r="O71" i="1"/>
  <c r="O73" i="1"/>
  <c r="O74" i="1"/>
  <c r="O75" i="1"/>
  <c r="O77" i="1"/>
  <c r="O78" i="1"/>
  <c r="O79" i="1"/>
  <c r="O80" i="1"/>
  <c r="O81" i="1"/>
  <c r="O82" i="1"/>
  <c r="O83" i="1"/>
  <c r="O85" i="1"/>
  <c r="O86" i="1"/>
  <c r="O88" i="1"/>
  <c r="O90" i="1"/>
  <c r="O91" i="1"/>
  <c r="O92" i="1"/>
  <c r="O95" i="1"/>
  <c r="O97" i="1"/>
  <c r="O98" i="1"/>
  <c r="O99" i="1"/>
  <c r="O101" i="1"/>
  <c r="O102" i="1"/>
  <c r="O103" i="1"/>
  <c r="O104" i="1"/>
  <c r="O106" i="1"/>
  <c r="O107" i="1"/>
  <c r="O108" i="1"/>
  <c r="O109" i="1"/>
  <c r="O110" i="1"/>
  <c r="O111" i="1"/>
  <c r="O112" i="1"/>
  <c r="O113" i="1"/>
  <c r="O115" i="1"/>
  <c r="O116" i="1"/>
  <c r="O118" i="1"/>
  <c r="O119" i="1"/>
  <c r="O120" i="1"/>
  <c r="O121" i="1"/>
  <c r="O122" i="1"/>
  <c r="O123" i="1"/>
  <c r="O124" i="1"/>
  <c r="O127" i="1"/>
  <c r="O128" i="1"/>
  <c r="O130" i="1"/>
  <c r="O134" i="1"/>
  <c r="O135" i="1"/>
  <c r="O137" i="1"/>
  <c r="O138" i="1"/>
  <c r="O139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5" i="1"/>
  <c r="O156" i="1"/>
  <c r="O157" i="1"/>
  <c r="O160" i="1"/>
  <c r="O161" i="1"/>
  <c r="O162" i="1"/>
  <c r="O163" i="1"/>
  <c r="O165" i="1"/>
  <c r="O166" i="1"/>
  <c r="O167" i="1"/>
  <c r="O168" i="1"/>
  <c r="O171" i="1"/>
  <c r="O172" i="1"/>
  <c r="O173" i="1"/>
  <c r="O174" i="1"/>
  <c r="O175" i="1"/>
  <c r="O176" i="1"/>
  <c r="O177" i="1"/>
  <c r="O178" i="1"/>
  <c r="O179" i="1"/>
  <c r="O180" i="1"/>
  <c r="O183" i="1"/>
  <c r="O186" i="1"/>
  <c r="O187" i="1"/>
  <c r="O188" i="1"/>
  <c r="O191" i="1"/>
  <c r="O192" i="1"/>
  <c r="O194" i="1"/>
  <c r="O195" i="1"/>
  <c r="O196" i="1"/>
  <c r="O197" i="1"/>
  <c r="O199" i="1"/>
  <c r="O200" i="1"/>
  <c r="O201" i="1"/>
  <c r="O203" i="1"/>
  <c r="O204" i="1"/>
  <c r="O206" i="1"/>
  <c r="O207" i="1"/>
  <c r="O208" i="1"/>
  <c r="O209" i="1"/>
  <c r="O210" i="1"/>
  <c r="O213" i="1"/>
  <c r="O214" i="1"/>
  <c r="O215" i="1"/>
  <c r="O216" i="1"/>
  <c r="O217" i="1"/>
  <c r="O218" i="1"/>
  <c r="O219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7" i="1"/>
  <c r="O239" i="1"/>
  <c r="O241" i="1"/>
  <c r="O242" i="1"/>
  <c r="O244" i="1"/>
  <c r="O245" i="1"/>
  <c r="O246" i="1"/>
  <c r="O247" i="1"/>
  <c r="O248" i="1"/>
  <c r="O249" i="1"/>
  <c r="O251" i="1"/>
  <c r="O252" i="1"/>
  <c r="O253" i="1"/>
  <c r="O254" i="1"/>
  <c r="O256" i="1"/>
  <c r="O257" i="1"/>
  <c r="O259" i="1"/>
  <c r="O260" i="1"/>
  <c r="O261" i="1"/>
  <c r="O262" i="1"/>
  <c r="O263" i="1"/>
  <c r="O264" i="1"/>
  <c r="O265" i="1"/>
  <c r="O266" i="1"/>
  <c r="O267" i="1"/>
  <c r="O270" i="1"/>
  <c r="O271" i="1"/>
  <c r="O272" i="1"/>
  <c r="O273" i="1"/>
  <c r="O274" i="1"/>
  <c r="O276" i="1"/>
  <c r="O277" i="1"/>
  <c r="O278" i="1"/>
  <c r="O279" i="1"/>
  <c r="O280" i="1"/>
  <c r="O281" i="1"/>
  <c r="O282" i="1"/>
  <c r="O283" i="1"/>
  <c r="O284" i="1"/>
  <c r="O286" i="1"/>
  <c r="O287" i="1"/>
  <c r="O288" i="1"/>
  <c r="O289" i="1"/>
  <c r="O292" i="1"/>
  <c r="O293" i="1"/>
  <c r="O294" i="1"/>
  <c r="O296" i="1"/>
  <c r="O300" i="1"/>
  <c r="O301" i="1"/>
  <c r="O303" i="1"/>
  <c r="O304" i="1"/>
  <c r="O305" i="1"/>
  <c r="O306" i="1"/>
  <c r="O307" i="1"/>
  <c r="O308" i="1"/>
  <c r="O310" i="1"/>
  <c r="O311" i="1"/>
  <c r="O312" i="1"/>
  <c r="O313" i="1"/>
  <c r="O314" i="1"/>
  <c r="O315" i="1"/>
  <c r="O316" i="1"/>
  <c r="O317" i="1"/>
  <c r="O319" i="1"/>
  <c r="O320" i="1"/>
  <c r="O321" i="1"/>
  <c r="O322" i="1"/>
  <c r="O323" i="1"/>
  <c r="O324" i="1"/>
  <c r="O326" i="1"/>
  <c r="O327" i="1"/>
  <c r="O328" i="1"/>
  <c r="O329" i="1"/>
  <c r="O330" i="1"/>
  <c r="O331" i="1"/>
  <c r="O333" i="1"/>
  <c r="O334" i="1"/>
  <c r="O335" i="1"/>
  <c r="O336" i="1"/>
  <c r="O337" i="1"/>
  <c r="O338" i="1"/>
  <c r="O339" i="1"/>
  <c r="O340" i="1"/>
  <c r="O342" i="1"/>
  <c r="O343" i="1"/>
  <c r="O344" i="1"/>
  <c r="O345" i="1"/>
  <c r="O346" i="1"/>
  <c r="O348" i="1"/>
  <c r="O349" i="1"/>
  <c r="O350" i="1"/>
  <c r="O351" i="1"/>
  <c r="O352" i="1"/>
  <c r="O353" i="1"/>
  <c r="O355" i="1"/>
  <c r="O357" i="1"/>
  <c r="O359" i="1"/>
  <c r="O361" i="1"/>
  <c r="O363" i="1"/>
  <c r="O364" i="1"/>
  <c r="O365" i="1"/>
  <c r="O366" i="1"/>
  <c r="O368" i="1"/>
  <c r="O369" i="1"/>
  <c r="O371" i="1"/>
  <c r="O372" i="1"/>
  <c r="O373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89" i="1"/>
  <c r="O391" i="1"/>
  <c r="O392" i="1"/>
  <c r="O393" i="1"/>
  <c r="O394" i="1"/>
  <c r="O396" i="1"/>
  <c r="O397" i="1"/>
  <c r="O399" i="1"/>
  <c r="O401" i="1"/>
  <c r="O402" i="1"/>
  <c r="O403" i="1"/>
  <c r="O404" i="1"/>
  <c r="O406" i="1"/>
  <c r="O407" i="1"/>
  <c r="O408" i="1"/>
  <c r="O411" i="1"/>
  <c r="O412" i="1"/>
  <c r="O413" i="1"/>
  <c r="O414" i="1"/>
  <c r="O415" i="1"/>
  <c r="O416" i="1"/>
  <c r="O417" i="1"/>
  <c r="O418" i="1"/>
  <c r="O419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8" i="1"/>
  <c r="O439" i="1"/>
  <c r="O440" i="1"/>
  <c r="O441" i="1"/>
  <c r="O442" i="1"/>
  <c r="O443" i="1"/>
  <c r="O445" i="1"/>
  <c r="O446" i="1"/>
  <c r="O447" i="1"/>
  <c r="O448" i="1"/>
  <c r="O450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70" i="1"/>
  <c r="O471" i="1"/>
  <c r="O472" i="1"/>
  <c r="O474" i="1"/>
  <c r="O475" i="1"/>
  <c r="O476" i="1"/>
  <c r="O477" i="1"/>
  <c r="O478" i="1"/>
  <c r="O479" i="1"/>
  <c r="O480" i="1"/>
  <c r="O482" i="1"/>
  <c r="O483" i="1"/>
  <c r="O484" i="1"/>
  <c r="O485" i="1"/>
  <c r="O489" i="1"/>
  <c r="O490" i="1"/>
  <c r="O492" i="1"/>
  <c r="O493" i="1"/>
  <c r="O494" i="1"/>
  <c r="O495" i="1"/>
  <c r="O496" i="1"/>
  <c r="O498" i="1"/>
  <c r="O499" i="1"/>
  <c r="O501" i="1"/>
  <c r="O502" i="1"/>
  <c r="O503" i="1"/>
  <c r="O505" i="1"/>
  <c r="O507" i="1"/>
  <c r="O508" i="1"/>
  <c r="O509" i="1"/>
  <c r="O510" i="1"/>
  <c r="O511" i="1"/>
  <c r="O513" i="1"/>
  <c r="O514" i="1"/>
  <c r="O515" i="1"/>
  <c r="O518" i="1"/>
  <c r="O519" i="1"/>
  <c r="O520" i="1"/>
  <c r="O521" i="1"/>
  <c r="O522" i="1"/>
  <c r="O523" i="1"/>
  <c r="O524" i="1"/>
  <c r="O525" i="1"/>
  <c r="O526" i="1"/>
  <c r="O527" i="1"/>
  <c r="O528" i="1"/>
  <c r="O531" i="1"/>
  <c r="O532" i="1"/>
  <c r="O536" i="1"/>
  <c r="O540" i="1"/>
  <c r="O541" i="1"/>
  <c r="O542" i="1"/>
  <c r="O545" i="1"/>
  <c r="O546" i="1"/>
  <c r="O547" i="1"/>
  <c r="O548" i="1"/>
  <c r="O549" i="1"/>
  <c r="O550" i="1"/>
  <c r="O551" i="1"/>
  <c r="O554" i="1"/>
  <c r="O555" i="1"/>
  <c r="O558" i="1"/>
  <c r="O559" i="1"/>
  <c r="O560" i="1"/>
  <c r="O561" i="1"/>
  <c r="O562" i="1"/>
  <c r="O566" i="1"/>
  <c r="O567" i="1"/>
  <c r="O568" i="1"/>
  <c r="O569" i="1"/>
  <c r="O570" i="1"/>
  <c r="O572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91" i="1"/>
  <c r="O593" i="1"/>
  <c r="O594" i="1"/>
  <c r="O595" i="1"/>
  <c r="O596" i="1"/>
  <c r="O597" i="1"/>
  <c r="O598" i="1"/>
  <c r="O599" i="1"/>
  <c r="O603" i="1"/>
  <c r="O604" i="1"/>
  <c r="O605" i="1"/>
  <c r="O606" i="1"/>
  <c r="O607" i="1"/>
  <c r="O609" i="1"/>
  <c r="O610" i="1"/>
  <c r="O611" i="1"/>
  <c r="O612" i="1"/>
  <c r="O613" i="1"/>
  <c r="O614" i="1"/>
  <c r="O616" i="1"/>
  <c r="O619" i="1"/>
  <c r="O620" i="1"/>
  <c r="O621" i="1"/>
  <c r="O623" i="1"/>
  <c r="O624" i="1"/>
  <c r="O626" i="1"/>
  <c r="O627" i="1"/>
  <c r="O628" i="1"/>
  <c r="O630" i="1"/>
  <c r="O631" i="1"/>
  <c r="O632" i="1"/>
  <c r="O633" i="1"/>
  <c r="O634" i="1"/>
  <c r="O635" i="1"/>
  <c r="O636" i="1"/>
  <c r="O637" i="1"/>
  <c r="O639" i="1"/>
  <c r="O640" i="1"/>
  <c r="O641" i="1"/>
  <c r="O642" i="1"/>
  <c r="O645" i="1"/>
  <c r="O647" i="1"/>
  <c r="O648" i="1"/>
  <c r="O649" i="1"/>
  <c r="O650" i="1"/>
  <c r="O652" i="1"/>
  <c r="O654" i="1"/>
  <c r="O655" i="1"/>
  <c r="O656" i="1"/>
  <c r="O657" i="1"/>
  <c r="O659" i="1"/>
  <c r="O660" i="1"/>
  <c r="O662" i="1"/>
  <c r="O664" i="1"/>
  <c r="O665" i="1"/>
  <c r="O666" i="1"/>
  <c r="O667" i="1"/>
  <c r="O668" i="1"/>
  <c r="O669" i="1"/>
  <c r="O670" i="1"/>
  <c r="O672" i="1"/>
  <c r="O673" i="1"/>
  <c r="O676" i="1"/>
  <c r="O677" i="1"/>
  <c r="O678" i="1"/>
  <c r="O679" i="1"/>
  <c r="O680" i="1"/>
  <c r="O681" i="1"/>
  <c r="O682" i="1"/>
  <c r="O683" i="1"/>
  <c r="O684" i="1"/>
  <c r="O685" i="1"/>
  <c r="O688" i="1"/>
  <c r="O689" i="1"/>
  <c r="O690" i="1"/>
  <c r="O691" i="1"/>
  <c r="O692" i="1"/>
  <c r="O693" i="1"/>
  <c r="O695" i="1"/>
  <c r="O696" i="1"/>
  <c r="O698" i="1"/>
  <c r="O699" i="1"/>
  <c r="O701" i="1"/>
  <c r="O702" i="1"/>
  <c r="O703" i="1"/>
  <c r="O704" i="1"/>
  <c r="O705" i="1"/>
  <c r="O706" i="1"/>
  <c r="O709" i="1"/>
  <c r="O712" i="1"/>
  <c r="O714" i="1"/>
  <c r="O715" i="1"/>
  <c r="O716" i="1"/>
  <c r="O717" i="1"/>
  <c r="O718" i="1"/>
  <c r="O719" i="1"/>
  <c r="O720" i="1"/>
  <c r="O721" i="1"/>
  <c r="O723" i="1"/>
  <c r="O724" i="1"/>
  <c r="O727" i="1"/>
  <c r="O728" i="1"/>
  <c r="O729" i="1"/>
  <c r="O730" i="1"/>
  <c r="O731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3" i="1"/>
  <c r="O754" i="1"/>
  <c r="O755" i="1"/>
  <c r="O756" i="1"/>
  <c r="O758" i="1"/>
  <c r="O759" i="1"/>
  <c r="O761" i="1"/>
  <c r="O763" i="1"/>
  <c r="O765" i="1"/>
  <c r="O766" i="1"/>
  <c r="O767" i="1"/>
  <c r="O769" i="1"/>
  <c r="O770" i="1"/>
  <c r="O771" i="1"/>
  <c r="O773" i="1"/>
  <c r="O774" i="1"/>
  <c r="O775" i="1"/>
  <c r="O777" i="1"/>
  <c r="O778" i="1"/>
  <c r="O779" i="1"/>
  <c r="O781" i="1"/>
  <c r="O782" i="1"/>
  <c r="O784" i="1"/>
  <c r="O785" i="1"/>
  <c r="O786" i="1"/>
  <c r="O790" i="1"/>
  <c r="O791" i="1"/>
  <c r="O792" i="1"/>
  <c r="O793" i="1"/>
  <c r="O794" i="1"/>
  <c r="O796" i="1"/>
  <c r="O797" i="1"/>
  <c r="O798" i="1"/>
  <c r="O799" i="1"/>
  <c r="O800" i="1"/>
  <c r="O803" i="1"/>
  <c r="O804" i="1"/>
  <c r="O805" i="1"/>
  <c r="O806" i="1"/>
  <c r="O808" i="1"/>
  <c r="O809" i="1"/>
  <c r="O810" i="1"/>
  <c r="O812" i="1"/>
  <c r="O813" i="1"/>
  <c r="O815" i="1"/>
  <c r="O818" i="1"/>
  <c r="O820" i="1"/>
  <c r="O821" i="1"/>
  <c r="O823" i="1"/>
  <c r="O824" i="1"/>
  <c r="O825" i="1"/>
  <c r="O826" i="1"/>
  <c r="O828" i="1"/>
  <c r="O830" i="1"/>
  <c r="O831" i="1"/>
  <c r="O832" i="1"/>
  <c r="O833" i="1"/>
  <c r="O836" i="1"/>
  <c r="O837" i="1"/>
  <c r="O838" i="1"/>
  <c r="O839" i="1"/>
  <c r="O840" i="1"/>
  <c r="O841" i="1"/>
  <c r="O842" i="1"/>
  <c r="O843" i="1"/>
  <c r="O845" i="1"/>
  <c r="O846" i="1"/>
  <c r="O848" i="1"/>
  <c r="O849" i="1"/>
  <c r="O850" i="1"/>
  <c r="O851" i="1"/>
  <c r="O852" i="1"/>
  <c r="O853" i="1"/>
  <c r="O854" i="1"/>
  <c r="O858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5" i="1"/>
  <c r="O876" i="1"/>
  <c r="O877" i="1"/>
  <c r="O879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4" i="1"/>
  <c r="O897" i="1"/>
  <c r="O899" i="1"/>
  <c r="O900" i="1"/>
  <c r="O902" i="1"/>
  <c r="O903" i="1"/>
  <c r="O904" i="1"/>
  <c r="O905" i="1"/>
  <c r="O906" i="1"/>
  <c r="O907" i="1"/>
  <c r="O908" i="1"/>
  <c r="O909" i="1"/>
  <c r="O910" i="1"/>
  <c r="O912" i="1"/>
  <c r="O913" i="1"/>
  <c r="O914" i="1"/>
  <c r="O918" i="1"/>
  <c r="O922" i="1"/>
  <c r="O923" i="1"/>
  <c r="O924" i="1"/>
  <c r="O925" i="1"/>
  <c r="O927" i="1"/>
  <c r="O928" i="1"/>
  <c r="O929" i="1"/>
  <c r="O932" i="1"/>
  <c r="O933" i="1"/>
  <c r="O934" i="1"/>
  <c r="O935" i="1"/>
  <c r="O936" i="1"/>
  <c r="O937" i="1"/>
  <c r="O938" i="1"/>
  <c r="O939" i="1"/>
  <c r="O940" i="1"/>
  <c r="O941" i="1"/>
  <c r="O943" i="1"/>
  <c r="O945" i="1"/>
  <c r="O947" i="1"/>
  <c r="O948" i="1"/>
  <c r="O949" i="1"/>
  <c r="O950" i="1"/>
  <c r="O951" i="1"/>
  <c r="O952" i="1"/>
  <c r="O953" i="1"/>
  <c r="O954" i="1"/>
  <c r="O955" i="1"/>
  <c r="O957" i="1"/>
  <c r="O958" i="1"/>
  <c r="O959" i="1"/>
  <c r="O960" i="1"/>
  <c r="O961" i="1"/>
  <c r="O962" i="1"/>
  <c r="O963" i="1"/>
  <c r="O964" i="1"/>
  <c r="O966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6" i="1"/>
  <c r="O997" i="1"/>
  <c r="O998" i="1"/>
  <c r="O1000" i="1"/>
  <c r="O1001" i="1"/>
  <c r="O4" i="1"/>
  <c r="M205" i="1"/>
  <c r="M211" i="1"/>
  <c r="M238" i="1"/>
  <c r="M243" i="1"/>
  <c r="M250" i="1"/>
  <c r="M269" i="1"/>
  <c r="M298" i="1"/>
  <c r="M299" i="1"/>
  <c r="M367" i="1"/>
  <c r="M398" i="1"/>
  <c r="M504" i="1"/>
  <c r="M512" i="1"/>
  <c r="M553" i="1"/>
  <c r="M565" i="1"/>
  <c r="M592" i="1"/>
  <c r="M622" i="1"/>
  <c r="M658" i="1"/>
  <c r="M674" i="1"/>
  <c r="M708" i="1"/>
  <c r="M725" i="1"/>
  <c r="M764" i="1"/>
  <c r="M768" i="1"/>
  <c r="M787" i="1"/>
  <c r="M807" i="1"/>
  <c r="M829" i="1"/>
  <c r="M857" i="1"/>
  <c r="M874" i="1"/>
  <c r="M898" i="1"/>
  <c r="M915" i="1"/>
  <c r="M921" i="1"/>
  <c r="M944" i="1"/>
  <c r="M946" i="1"/>
  <c r="M956" i="1"/>
  <c r="M2" i="1"/>
  <c r="M62" i="1"/>
  <c r="M63" i="1"/>
  <c r="M125" i="1"/>
  <c r="M129" i="1"/>
  <c r="M181" i="1"/>
  <c r="M185" i="1"/>
  <c r="M189" i="1"/>
  <c r="M202" i="1"/>
  <c r="M255" i="1"/>
  <c r="M275" i="1"/>
  <c r="M291" i="1"/>
  <c r="M341" i="1"/>
  <c r="M354" i="1"/>
  <c r="M360" i="1"/>
  <c r="M395" i="1"/>
  <c r="M405" i="1"/>
  <c r="M410" i="1"/>
  <c r="M420" i="1"/>
  <c r="M436" i="1"/>
  <c r="M452" i="1"/>
  <c r="M469" i="1"/>
  <c r="M517" i="1"/>
  <c r="M529" i="1"/>
  <c r="M534" i="1"/>
  <c r="M556" i="1"/>
  <c r="M589" i="1"/>
  <c r="M615" i="1"/>
  <c r="M644" i="1"/>
  <c r="M646" i="1"/>
  <c r="M686" i="1"/>
  <c r="M687" i="1"/>
  <c r="M700" i="1"/>
  <c r="M732" i="1"/>
  <c r="M760" i="1"/>
  <c r="M789" i="1"/>
  <c r="M814" i="1"/>
  <c r="M817" i="1"/>
  <c r="M855" i="1"/>
  <c r="M856" i="1"/>
  <c r="M878" i="1"/>
  <c r="M893" i="1"/>
  <c r="M911" i="1"/>
  <c r="M942" i="1"/>
  <c r="M31" i="1"/>
  <c r="M94" i="1"/>
  <c r="M136" i="1"/>
  <c r="M147" i="1"/>
  <c r="M164" i="1"/>
  <c r="M297" i="1"/>
  <c r="M390" i="1"/>
  <c r="M516" i="1"/>
  <c r="M533" i="1"/>
  <c r="M552" i="1"/>
  <c r="M563" i="1"/>
  <c r="M564" i="1"/>
  <c r="M643" i="1"/>
  <c r="M651" i="1"/>
  <c r="M710" i="1"/>
  <c r="M780" i="1"/>
  <c r="M783" i="1"/>
  <c r="M795" i="1"/>
  <c r="M802" i="1"/>
  <c r="M811" i="1"/>
  <c r="M859" i="1"/>
  <c r="M901" i="1"/>
  <c r="M920" i="1"/>
  <c r="M7" i="1"/>
  <c r="M9" i="1"/>
  <c r="M10" i="1"/>
  <c r="M37" i="1"/>
  <c r="M41" i="1"/>
  <c r="M46" i="1"/>
  <c r="M132" i="1"/>
  <c r="M170" i="1"/>
  <c r="M184" i="1"/>
  <c r="M198" i="1"/>
  <c r="M212" i="1"/>
  <c r="M240" i="1"/>
  <c r="M285" i="1"/>
  <c r="M290" i="1"/>
  <c r="M302" i="1"/>
  <c r="M309" i="1"/>
  <c r="M356" i="1"/>
  <c r="M409" i="1"/>
  <c r="M451" i="1"/>
  <c r="M497" i="1"/>
  <c r="M500" i="1"/>
  <c r="M539" i="1"/>
  <c r="M557" i="1"/>
  <c r="M601" i="1"/>
  <c r="M638" i="1"/>
  <c r="M663" i="1"/>
  <c r="M722" i="1"/>
  <c r="M757" i="1"/>
  <c r="M816" i="1"/>
  <c r="M834" i="1"/>
  <c r="M835" i="1"/>
  <c r="M34" i="1"/>
  <c r="M43" i="1"/>
  <c r="M52" i="1"/>
  <c r="M70" i="1"/>
  <c r="M72" i="1"/>
  <c r="M93" i="1"/>
  <c r="M105" i="1"/>
  <c r="M117" i="1"/>
  <c r="M126" i="1"/>
  <c r="M190" i="1"/>
  <c r="M193" i="1"/>
  <c r="M236" i="1"/>
  <c r="M268" i="1"/>
  <c r="M295" i="1"/>
  <c r="M318" i="1"/>
  <c r="M358" i="1"/>
  <c r="M400" i="1"/>
  <c r="M437" i="1"/>
  <c r="M444" i="1"/>
  <c r="M491" i="1"/>
  <c r="M506" i="1"/>
  <c r="M537" i="1"/>
  <c r="M538" i="1"/>
  <c r="M543" i="1"/>
  <c r="M571" i="1"/>
  <c r="M573" i="1"/>
  <c r="M600" i="1"/>
  <c r="M617" i="1"/>
  <c r="M653" i="1"/>
  <c r="M671" i="1"/>
  <c r="M675" i="1"/>
  <c r="M697" i="1"/>
  <c r="M711" i="1"/>
  <c r="M713" i="1"/>
  <c r="M751" i="1"/>
  <c r="M762" i="1"/>
  <c r="M772" i="1"/>
  <c r="M776" i="1"/>
  <c r="M788" i="1"/>
  <c r="M819" i="1"/>
  <c r="M844" i="1"/>
  <c r="M880" i="1"/>
  <c r="M895" i="1"/>
  <c r="M926" i="1"/>
  <c r="M930" i="1"/>
  <c r="M965" i="1"/>
  <c r="M995" i="1"/>
  <c r="M999" i="1"/>
  <c r="M8" i="1"/>
  <c r="M25" i="1"/>
  <c r="M33" i="1"/>
  <c r="M53" i="1"/>
  <c r="M69" i="1"/>
  <c r="M76" i="1"/>
  <c r="M84" i="1"/>
  <c r="M96" i="1"/>
  <c r="M133" i="1"/>
  <c r="M220" i="1"/>
  <c r="M258" i="1"/>
  <c r="M325" i="1"/>
  <c r="M332" i="1"/>
  <c r="M347" i="1"/>
  <c r="M362" i="1"/>
  <c r="M370" i="1"/>
  <c r="M381" i="1"/>
  <c r="M449" i="1"/>
  <c r="M473" i="1"/>
  <c r="M481" i="1"/>
  <c r="M486" i="1"/>
  <c r="M487" i="1"/>
  <c r="M488" i="1"/>
  <c r="M530" i="1"/>
  <c r="M535" i="1"/>
  <c r="M544" i="1"/>
  <c r="M590" i="1"/>
  <c r="M602" i="1"/>
  <c r="M608" i="1"/>
  <c r="M618" i="1"/>
  <c r="M625" i="1"/>
  <c r="M629" i="1"/>
  <c r="M661" i="1"/>
  <c r="M694" i="1"/>
  <c r="M707" i="1"/>
  <c r="M726" i="1"/>
  <c r="M752" i="1"/>
  <c r="M801" i="1"/>
  <c r="M822" i="1"/>
  <c r="M827" i="1"/>
  <c r="M847" i="1"/>
  <c r="M896" i="1"/>
  <c r="M916" i="1"/>
  <c r="M917" i="1"/>
  <c r="M919" i="1"/>
  <c r="M931" i="1"/>
  <c r="M967" i="1"/>
  <c r="M981" i="1"/>
  <c r="M3" i="1"/>
  <c r="M5" i="1"/>
  <c r="M6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2" i="1"/>
  <c r="M35" i="1"/>
  <c r="M36" i="1"/>
  <c r="M38" i="1"/>
  <c r="M39" i="1"/>
  <c r="M40" i="1"/>
  <c r="M42" i="1"/>
  <c r="M44" i="1"/>
  <c r="M45" i="1"/>
  <c r="M47" i="1"/>
  <c r="M48" i="1"/>
  <c r="M49" i="1"/>
  <c r="M50" i="1"/>
  <c r="M51" i="1"/>
  <c r="M54" i="1"/>
  <c r="M55" i="1"/>
  <c r="M56" i="1"/>
  <c r="M57" i="1"/>
  <c r="M58" i="1"/>
  <c r="M59" i="1"/>
  <c r="M60" i="1"/>
  <c r="M61" i="1"/>
  <c r="M64" i="1"/>
  <c r="M65" i="1"/>
  <c r="M66" i="1"/>
  <c r="M67" i="1"/>
  <c r="M68" i="1"/>
  <c r="M71" i="1"/>
  <c r="M73" i="1"/>
  <c r="M74" i="1"/>
  <c r="M75" i="1"/>
  <c r="M77" i="1"/>
  <c r="M78" i="1"/>
  <c r="M79" i="1"/>
  <c r="M80" i="1"/>
  <c r="M81" i="1"/>
  <c r="M82" i="1"/>
  <c r="M83" i="1"/>
  <c r="M85" i="1"/>
  <c r="M86" i="1"/>
  <c r="M88" i="1"/>
  <c r="M90" i="1"/>
  <c r="M91" i="1"/>
  <c r="M92" i="1"/>
  <c r="M95" i="1"/>
  <c r="M97" i="1"/>
  <c r="M98" i="1"/>
  <c r="M99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115" i="1"/>
  <c r="M116" i="1"/>
  <c r="M118" i="1"/>
  <c r="M119" i="1"/>
  <c r="M120" i="1"/>
  <c r="M121" i="1"/>
  <c r="M122" i="1"/>
  <c r="M123" i="1"/>
  <c r="M124" i="1"/>
  <c r="M127" i="1"/>
  <c r="M128" i="1"/>
  <c r="M130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8" i="1"/>
  <c r="M149" i="1"/>
  <c r="M150" i="1"/>
  <c r="M151" i="1"/>
  <c r="M152" i="1"/>
  <c r="M153" i="1"/>
  <c r="M154" i="1"/>
  <c r="M155" i="1"/>
  <c r="M156" i="1"/>
  <c r="M157" i="1"/>
  <c r="M160" i="1"/>
  <c r="M161" i="1"/>
  <c r="M162" i="1"/>
  <c r="M163" i="1"/>
  <c r="M165" i="1"/>
  <c r="M166" i="1"/>
  <c r="M167" i="1"/>
  <c r="M168" i="1"/>
  <c r="M171" i="1"/>
  <c r="M172" i="1"/>
  <c r="M173" i="1"/>
  <c r="M174" i="1"/>
  <c r="M175" i="1"/>
  <c r="M176" i="1"/>
  <c r="M177" i="1"/>
  <c r="M178" i="1"/>
  <c r="M179" i="1"/>
  <c r="M180" i="1"/>
  <c r="M183" i="1"/>
  <c r="M186" i="1"/>
  <c r="M187" i="1"/>
  <c r="M188" i="1"/>
  <c r="M191" i="1"/>
  <c r="M192" i="1"/>
  <c r="M194" i="1"/>
  <c r="M195" i="1"/>
  <c r="M196" i="1"/>
  <c r="M197" i="1"/>
  <c r="M199" i="1"/>
  <c r="M200" i="1"/>
  <c r="M201" i="1"/>
  <c r="M203" i="1"/>
  <c r="M204" i="1"/>
  <c r="M206" i="1"/>
  <c r="M207" i="1"/>
  <c r="M208" i="1"/>
  <c r="M209" i="1"/>
  <c r="M210" i="1"/>
  <c r="M213" i="1"/>
  <c r="M214" i="1"/>
  <c r="M215" i="1"/>
  <c r="M216" i="1"/>
  <c r="M217" i="1"/>
  <c r="M218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9" i="1"/>
  <c r="M241" i="1"/>
  <c r="M242" i="1"/>
  <c r="M244" i="1"/>
  <c r="M245" i="1"/>
  <c r="M246" i="1"/>
  <c r="M247" i="1"/>
  <c r="M248" i="1"/>
  <c r="M249" i="1"/>
  <c r="M251" i="1"/>
  <c r="M252" i="1"/>
  <c r="M253" i="1"/>
  <c r="M254" i="1"/>
  <c r="M256" i="1"/>
  <c r="M257" i="1"/>
  <c r="M259" i="1"/>
  <c r="M260" i="1"/>
  <c r="M261" i="1"/>
  <c r="M262" i="1"/>
  <c r="M263" i="1"/>
  <c r="M264" i="1"/>
  <c r="M265" i="1"/>
  <c r="M266" i="1"/>
  <c r="M267" i="1"/>
  <c r="M270" i="1"/>
  <c r="M271" i="1"/>
  <c r="M272" i="1"/>
  <c r="M273" i="1"/>
  <c r="M274" i="1"/>
  <c r="M276" i="1"/>
  <c r="M277" i="1"/>
  <c r="M278" i="1"/>
  <c r="M279" i="1"/>
  <c r="M280" i="1"/>
  <c r="M281" i="1"/>
  <c r="M282" i="1"/>
  <c r="M283" i="1"/>
  <c r="M284" i="1"/>
  <c r="M286" i="1"/>
  <c r="M287" i="1"/>
  <c r="M288" i="1"/>
  <c r="M289" i="1"/>
  <c r="M292" i="1"/>
  <c r="M293" i="1"/>
  <c r="M294" i="1"/>
  <c r="M296" i="1"/>
  <c r="M300" i="1"/>
  <c r="M301" i="1"/>
  <c r="M303" i="1"/>
  <c r="M304" i="1"/>
  <c r="M305" i="1"/>
  <c r="M306" i="1"/>
  <c r="M307" i="1"/>
  <c r="M308" i="1"/>
  <c r="M310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6" i="1"/>
  <c r="M327" i="1"/>
  <c r="M328" i="1"/>
  <c r="M329" i="1"/>
  <c r="M330" i="1"/>
  <c r="M331" i="1"/>
  <c r="M333" i="1"/>
  <c r="M334" i="1"/>
  <c r="M335" i="1"/>
  <c r="M336" i="1"/>
  <c r="M337" i="1"/>
  <c r="M338" i="1"/>
  <c r="M339" i="1"/>
  <c r="M340" i="1"/>
  <c r="M342" i="1"/>
  <c r="M343" i="1"/>
  <c r="M344" i="1"/>
  <c r="M345" i="1"/>
  <c r="M346" i="1"/>
  <c r="M348" i="1"/>
  <c r="M349" i="1"/>
  <c r="M350" i="1"/>
  <c r="M351" i="1"/>
  <c r="M352" i="1"/>
  <c r="M353" i="1"/>
  <c r="M355" i="1"/>
  <c r="M357" i="1"/>
  <c r="M359" i="1"/>
  <c r="M361" i="1"/>
  <c r="M363" i="1"/>
  <c r="M364" i="1"/>
  <c r="M365" i="1"/>
  <c r="M366" i="1"/>
  <c r="M368" i="1"/>
  <c r="M369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1" i="1"/>
  <c r="M392" i="1"/>
  <c r="M393" i="1"/>
  <c r="M394" i="1"/>
  <c r="M396" i="1"/>
  <c r="M397" i="1"/>
  <c r="M399" i="1"/>
  <c r="M401" i="1"/>
  <c r="M402" i="1"/>
  <c r="M403" i="1"/>
  <c r="M404" i="1"/>
  <c r="M406" i="1"/>
  <c r="M407" i="1"/>
  <c r="M408" i="1"/>
  <c r="M411" i="1"/>
  <c r="M412" i="1"/>
  <c r="M413" i="1"/>
  <c r="M414" i="1"/>
  <c r="M415" i="1"/>
  <c r="M416" i="1"/>
  <c r="M417" i="1"/>
  <c r="M418" i="1"/>
  <c r="M419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8" i="1"/>
  <c r="M439" i="1"/>
  <c r="M440" i="1"/>
  <c r="M441" i="1"/>
  <c r="M442" i="1"/>
  <c r="M443" i="1"/>
  <c r="M445" i="1"/>
  <c r="M446" i="1"/>
  <c r="M447" i="1"/>
  <c r="M448" i="1"/>
  <c r="M450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70" i="1"/>
  <c r="M471" i="1"/>
  <c r="M472" i="1"/>
  <c r="M474" i="1"/>
  <c r="M475" i="1"/>
  <c r="M476" i="1"/>
  <c r="M477" i="1"/>
  <c r="M478" i="1"/>
  <c r="M479" i="1"/>
  <c r="M480" i="1"/>
  <c r="M482" i="1"/>
  <c r="M483" i="1"/>
  <c r="M484" i="1"/>
  <c r="M485" i="1"/>
  <c r="M489" i="1"/>
  <c r="M490" i="1"/>
  <c r="M492" i="1"/>
  <c r="M493" i="1"/>
  <c r="M494" i="1"/>
  <c r="M495" i="1"/>
  <c r="M496" i="1"/>
  <c r="M498" i="1"/>
  <c r="M499" i="1"/>
  <c r="M501" i="1"/>
  <c r="M502" i="1"/>
  <c r="M503" i="1"/>
  <c r="M505" i="1"/>
  <c r="M507" i="1"/>
  <c r="M508" i="1"/>
  <c r="M509" i="1"/>
  <c r="M510" i="1"/>
  <c r="M511" i="1"/>
  <c r="M513" i="1"/>
  <c r="M514" i="1"/>
  <c r="M515" i="1"/>
  <c r="M518" i="1"/>
  <c r="M519" i="1"/>
  <c r="M520" i="1"/>
  <c r="M521" i="1"/>
  <c r="M522" i="1"/>
  <c r="M523" i="1"/>
  <c r="M524" i="1"/>
  <c r="M525" i="1"/>
  <c r="M526" i="1"/>
  <c r="M527" i="1"/>
  <c r="M528" i="1"/>
  <c r="M531" i="1"/>
  <c r="M532" i="1"/>
  <c r="M536" i="1"/>
  <c r="M540" i="1"/>
  <c r="M541" i="1"/>
  <c r="M542" i="1"/>
  <c r="M545" i="1"/>
  <c r="M546" i="1"/>
  <c r="M547" i="1"/>
  <c r="M548" i="1"/>
  <c r="M549" i="1"/>
  <c r="M550" i="1"/>
  <c r="M551" i="1"/>
  <c r="M554" i="1"/>
  <c r="M555" i="1"/>
  <c r="M558" i="1"/>
  <c r="M559" i="1"/>
  <c r="M560" i="1"/>
  <c r="M561" i="1"/>
  <c r="M562" i="1"/>
  <c r="M566" i="1"/>
  <c r="M567" i="1"/>
  <c r="M568" i="1"/>
  <c r="M569" i="1"/>
  <c r="M570" i="1"/>
  <c r="M572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91" i="1"/>
  <c r="M593" i="1"/>
  <c r="M594" i="1"/>
  <c r="M595" i="1"/>
  <c r="M596" i="1"/>
  <c r="M597" i="1"/>
  <c r="M598" i="1"/>
  <c r="M599" i="1"/>
  <c r="M603" i="1"/>
  <c r="M604" i="1"/>
  <c r="M605" i="1"/>
  <c r="M606" i="1"/>
  <c r="M607" i="1"/>
  <c r="M609" i="1"/>
  <c r="M610" i="1"/>
  <c r="M611" i="1"/>
  <c r="M612" i="1"/>
  <c r="M613" i="1"/>
  <c r="M614" i="1"/>
  <c r="M616" i="1"/>
  <c r="M619" i="1"/>
  <c r="M620" i="1"/>
  <c r="M621" i="1"/>
  <c r="M623" i="1"/>
  <c r="M624" i="1"/>
  <c r="M626" i="1"/>
  <c r="M627" i="1"/>
  <c r="M628" i="1"/>
  <c r="M630" i="1"/>
  <c r="M631" i="1"/>
  <c r="M632" i="1"/>
  <c r="M633" i="1"/>
  <c r="M634" i="1"/>
  <c r="M635" i="1"/>
  <c r="M636" i="1"/>
  <c r="M637" i="1"/>
  <c r="M639" i="1"/>
  <c r="M640" i="1"/>
  <c r="M641" i="1"/>
  <c r="M642" i="1"/>
  <c r="M645" i="1"/>
  <c r="M647" i="1"/>
  <c r="M648" i="1"/>
  <c r="M649" i="1"/>
  <c r="M650" i="1"/>
  <c r="M652" i="1"/>
  <c r="M654" i="1"/>
  <c r="M655" i="1"/>
  <c r="M656" i="1"/>
  <c r="M657" i="1"/>
  <c r="M659" i="1"/>
  <c r="M660" i="1"/>
  <c r="M662" i="1"/>
  <c r="M664" i="1"/>
  <c r="M665" i="1"/>
  <c r="M666" i="1"/>
  <c r="M667" i="1"/>
  <c r="M668" i="1"/>
  <c r="M669" i="1"/>
  <c r="M670" i="1"/>
  <c r="M672" i="1"/>
  <c r="M673" i="1"/>
  <c r="M676" i="1"/>
  <c r="M677" i="1"/>
  <c r="M678" i="1"/>
  <c r="M679" i="1"/>
  <c r="M680" i="1"/>
  <c r="M681" i="1"/>
  <c r="M682" i="1"/>
  <c r="M683" i="1"/>
  <c r="M684" i="1"/>
  <c r="M685" i="1"/>
  <c r="M688" i="1"/>
  <c r="M689" i="1"/>
  <c r="M690" i="1"/>
  <c r="M691" i="1"/>
  <c r="M692" i="1"/>
  <c r="M693" i="1"/>
  <c r="M695" i="1"/>
  <c r="M696" i="1"/>
  <c r="M698" i="1"/>
  <c r="M699" i="1"/>
  <c r="M701" i="1"/>
  <c r="M702" i="1"/>
  <c r="M703" i="1"/>
  <c r="M704" i="1"/>
  <c r="M705" i="1"/>
  <c r="M706" i="1"/>
  <c r="M709" i="1"/>
  <c r="M712" i="1"/>
  <c r="M714" i="1"/>
  <c r="M715" i="1"/>
  <c r="M716" i="1"/>
  <c r="M717" i="1"/>
  <c r="M718" i="1"/>
  <c r="M719" i="1"/>
  <c r="M720" i="1"/>
  <c r="M721" i="1"/>
  <c r="M723" i="1"/>
  <c r="M724" i="1"/>
  <c r="M727" i="1"/>
  <c r="M728" i="1"/>
  <c r="M729" i="1"/>
  <c r="M730" i="1"/>
  <c r="M731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3" i="1"/>
  <c r="M754" i="1"/>
  <c r="M755" i="1"/>
  <c r="M756" i="1"/>
  <c r="M758" i="1"/>
  <c r="M759" i="1"/>
  <c r="M761" i="1"/>
  <c r="M763" i="1"/>
  <c r="M765" i="1"/>
  <c r="M766" i="1"/>
  <c r="M767" i="1"/>
  <c r="M769" i="1"/>
  <c r="M770" i="1"/>
  <c r="M771" i="1"/>
  <c r="M773" i="1"/>
  <c r="M774" i="1"/>
  <c r="M775" i="1"/>
  <c r="M777" i="1"/>
  <c r="M778" i="1"/>
  <c r="M779" i="1"/>
  <c r="M781" i="1"/>
  <c r="M782" i="1"/>
  <c r="M784" i="1"/>
  <c r="M785" i="1"/>
  <c r="M786" i="1"/>
  <c r="M790" i="1"/>
  <c r="M791" i="1"/>
  <c r="M792" i="1"/>
  <c r="M793" i="1"/>
  <c r="M794" i="1"/>
  <c r="M796" i="1"/>
  <c r="M797" i="1"/>
  <c r="M798" i="1"/>
  <c r="M799" i="1"/>
  <c r="M800" i="1"/>
  <c r="M803" i="1"/>
  <c r="M804" i="1"/>
  <c r="M805" i="1"/>
  <c r="M806" i="1"/>
  <c r="M808" i="1"/>
  <c r="M809" i="1"/>
  <c r="M810" i="1"/>
  <c r="M812" i="1"/>
  <c r="M813" i="1"/>
  <c r="M815" i="1"/>
  <c r="M818" i="1"/>
  <c r="M820" i="1"/>
  <c r="M821" i="1"/>
  <c r="M823" i="1"/>
  <c r="M824" i="1"/>
  <c r="M825" i="1"/>
  <c r="M826" i="1"/>
  <c r="M828" i="1"/>
  <c r="M830" i="1"/>
  <c r="M831" i="1"/>
  <c r="M832" i="1"/>
  <c r="M833" i="1"/>
  <c r="M836" i="1"/>
  <c r="M837" i="1"/>
  <c r="M838" i="1"/>
  <c r="M839" i="1"/>
  <c r="M840" i="1"/>
  <c r="M841" i="1"/>
  <c r="M842" i="1"/>
  <c r="M843" i="1"/>
  <c r="M845" i="1"/>
  <c r="M846" i="1"/>
  <c r="M848" i="1"/>
  <c r="M849" i="1"/>
  <c r="M850" i="1"/>
  <c r="M851" i="1"/>
  <c r="M852" i="1"/>
  <c r="M853" i="1"/>
  <c r="M854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5" i="1"/>
  <c r="M876" i="1"/>
  <c r="M877" i="1"/>
  <c r="M879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4" i="1"/>
  <c r="M897" i="1"/>
  <c r="M899" i="1"/>
  <c r="M900" i="1"/>
  <c r="M902" i="1"/>
  <c r="M903" i="1"/>
  <c r="M904" i="1"/>
  <c r="M905" i="1"/>
  <c r="M906" i="1"/>
  <c r="M907" i="1"/>
  <c r="M908" i="1"/>
  <c r="M909" i="1"/>
  <c r="M910" i="1"/>
  <c r="M912" i="1"/>
  <c r="M913" i="1"/>
  <c r="M914" i="1"/>
  <c r="M918" i="1"/>
  <c r="M922" i="1"/>
  <c r="M923" i="1"/>
  <c r="M924" i="1"/>
  <c r="M925" i="1"/>
  <c r="M927" i="1"/>
  <c r="M928" i="1"/>
  <c r="M929" i="1"/>
  <c r="M932" i="1"/>
  <c r="M933" i="1"/>
  <c r="M934" i="1"/>
  <c r="M935" i="1"/>
  <c r="M936" i="1"/>
  <c r="M937" i="1"/>
  <c r="M938" i="1"/>
  <c r="M939" i="1"/>
  <c r="M940" i="1"/>
  <c r="M941" i="1"/>
  <c r="M943" i="1"/>
  <c r="M945" i="1"/>
  <c r="M947" i="1"/>
  <c r="M948" i="1"/>
  <c r="M949" i="1"/>
  <c r="M950" i="1"/>
  <c r="M951" i="1"/>
  <c r="M952" i="1"/>
  <c r="M953" i="1"/>
  <c r="M954" i="1"/>
  <c r="M955" i="1"/>
  <c r="M957" i="1"/>
  <c r="M958" i="1"/>
  <c r="M959" i="1"/>
  <c r="M960" i="1"/>
  <c r="M961" i="1"/>
  <c r="M962" i="1"/>
  <c r="M963" i="1"/>
  <c r="M964" i="1"/>
  <c r="M966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6" i="1"/>
  <c r="M997" i="1"/>
  <c r="M998" i="1"/>
  <c r="M1000" i="1"/>
  <c r="M1001" i="1"/>
  <c r="M87" i="1"/>
  <c r="M89" i="1"/>
  <c r="M100" i="1"/>
  <c r="M114" i="1"/>
  <c r="M131" i="1"/>
  <c r="M158" i="1"/>
  <c r="M159" i="1"/>
  <c r="M169" i="1"/>
  <c r="M182" i="1"/>
  <c r="H62" i="1"/>
  <c r="H63" i="1"/>
  <c r="H125" i="1"/>
  <c r="H129" i="1"/>
  <c r="H181" i="1"/>
  <c r="H185" i="1"/>
  <c r="H189" i="1"/>
  <c r="H202" i="1"/>
  <c r="H255" i="1"/>
  <c r="H275" i="1"/>
  <c r="H291" i="1"/>
  <c r="H341" i="1"/>
  <c r="H354" i="1"/>
  <c r="H360" i="1"/>
  <c r="H395" i="1"/>
  <c r="H405" i="1"/>
  <c r="H410" i="1"/>
  <c r="H420" i="1"/>
  <c r="H436" i="1"/>
  <c r="H452" i="1"/>
  <c r="H469" i="1"/>
  <c r="H517" i="1"/>
  <c r="H529" i="1"/>
  <c r="H534" i="1"/>
  <c r="H556" i="1"/>
  <c r="H589" i="1"/>
  <c r="H615" i="1"/>
  <c r="H644" i="1"/>
  <c r="H646" i="1"/>
  <c r="H686" i="1"/>
  <c r="H687" i="1"/>
  <c r="H700" i="1"/>
  <c r="H732" i="1"/>
  <c r="H760" i="1"/>
  <c r="H789" i="1"/>
  <c r="H814" i="1"/>
  <c r="H817" i="1"/>
  <c r="H855" i="1"/>
  <c r="H856" i="1"/>
  <c r="H878" i="1"/>
  <c r="H893" i="1"/>
  <c r="H911" i="1"/>
  <c r="H942" i="1"/>
  <c r="H31" i="1"/>
  <c r="H94" i="1"/>
  <c r="H136" i="1"/>
  <c r="H147" i="1"/>
  <c r="H164" i="1"/>
  <c r="H297" i="1"/>
  <c r="H390" i="1"/>
  <c r="H516" i="1"/>
  <c r="H533" i="1"/>
  <c r="H552" i="1"/>
  <c r="H563" i="1"/>
  <c r="H564" i="1"/>
  <c r="H643" i="1"/>
  <c r="H651" i="1"/>
  <c r="H710" i="1"/>
  <c r="H780" i="1"/>
  <c r="H783" i="1"/>
  <c r="H795" i="1"/>
  <c r="H802" i="1"/>
  <c r="H811" i="1"/>
  <c r="H859" i="1"/>
  <c r="H901" i="1"/>
  <c r="H920" i="1"/>
  <c r="H7" i="1"/>
  <c r="H9" i="1"/>
  <c r="H10" i="1"/>
  <c r="H37" i="1"/>
  <c r="H41" i="1"/>
  <c r="H46" i="1"/>
  <c r="H132" i="1"/>
  <c r="H170" i="1"/>
  <c r="H184" i="1"/>
  <c r="H198" i="1"/>
  <c r="H212" i="1"/>
  <c r="H240" i="1"/>
  <c r="H285" i="1"/>
  <c r="H290" i="1"/>
  <c r="H302" i="1"/>
  <c r="H309" i="1"/>
  <c r="H356" i="1"/>
  <c r="H409" i="1"/>
  <c r="H451" i="1"/>
  <c r="H497" i="1"/>
  <c r="H500" i="1"/>
  <c r="H539" i="1"/>
  <c r="H557" i="1"/>
  <c r="H601" i="1"/>
  <c r="H638" i="1"/>
  <c r="H663" i="1"/>
  <c r="H722" i="1"/>
  <c r="H757" i="1"/>
  <c r="H816" i="1"/>
  <c r="H834" i="1"/>
  <c r="H835" i="1"/>
  <c r="H34" i="1"/>
  <c r="H43" i="1"/>
  <c r="H52" i="1"/>
  <c r="H70" i="1"/>
  <c r="H72" i="1"/>
  <c r="H93" i="1"/>
  <c r="H105" i="1"/>
  <c r="H117" i="1"/>
  <c r="H126" i="1"/>
  <c r="H190" i="1"/>
  <c r="H193" i="1"/>
  <c r="H236" i="1"/>
  <c r="H268" i="1"/>
  <c r="H295" i="1"/>
  <c r="H318" i="1"/>
  <c r="H358" i="1"/>
  <c r="H400" i="1"/>
  <c r="H437" i="1"/>
  <c r="H444" i="1"/>
  <c r="H491" i="1"/>
  <c r="H506" i="1"/>
  <c r="H537" i="1"/>
  <c r="H538" i="1"/>
  <c r="H543" i="1"/>
  <c r="H571" i="1"/>
  <c r="H573" i="1"/>
  <c r="H600" i="1"/>
  <c r="H617" i="1"/>
  <c r="H653" i="1"/>
  <c r="H671" i="1"/>
  <c r="H675" i="1"/>
  <c r="H697" i="1"/>
  <c r="H711" i="1"/>
  <c r="H713" i="1"/>
  <c r="H751" i="1"/>
  <c r="H762" i="1"/>
  <c r="H772" i="1"/>
  <c r="H776" i="1"/>
  <c r="H788" i="1"/>
  <c r="H819" i="1"/>
  <c r="H844" i="1"/>
  <c r="H880" i="1"/>
  <c r="H895" i="1"/>
  <c r="H926" i="1"/>
  <c r="H930" i="1"/>
  <c r="H965" i="1"/>
  <c r="H995" i="1"/>
  <c r="H999" i="1"/>
  <c r="H8" i="1"/>
  <c r="H25" i="1"/>
  <c r="H33" i="1"/>
  <c r="H53" i="1"/>
  <c r="H69" i="1"/>
  <c r="H76" i="1"/>
  <c r="H84" i="1"/>
  <c r="H96" i="1"/>
  <c r="H133" i="1"/>
  <c r="H220" i="1"/>
  <c r="H258" i="1"/>
  <c r="H325" i="1"/>
  <c r="H332" i="1"/>
  <c r="H347" i="1"/>
  <c r="H362" i="1"/>
  <c r="H370" i="1"/>
  <c r="H381" i="1"/>
  <c r="H449" i="1"/>
  <c r="H473" i="1"/>
  <c r="H481" i="1"/>
  <c r="H486" i="1"/>
  <c r="H487" i="1"/>
  <c r="H488" i="1"/>
  <c r="H530" i="1"/>
  <c r="H535" i="1"/>
  <c r="H544" i="1"/>
  <c r="H590" i="1"/>
  <c r="H602" i="1"/>
  <c r="H608" i="1"/>
  <c r="H618" i="1"/>
  <c r="H625" i="1"/>
  <c r="H629" i="1"/>
  <c r="H661" i="1"/>
  <c r="H694" i="1"/>
  <c r="H707" i="1"/>
  <c r="H726" i="1"/>
  <c r="H752" i="1"/>
  <c r="H801" i="1"/>
  <c r="H822" i="1"/>
  <c r="H827" i="1"/>
  <c r="H847" i="1"/>
  <c r="H896" i="1"/>
  <c r="H916" i="1"/>
  <c r="H917" i="1"/>
  <c r="H919" i="1"/>
  <c r="H931" i="1"/>
  <c r="H967" i="1"/>
  <c r="H981" i="1"/>
  <c r="H3" i="1"/>
  <c r="H5" i="1"/>
  <c r="H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2" i="1"/>
  <c r="H35" i="1"/>
  <c r="H36" i="1"/>
  <c r="H38" i="1"/>
  <c r="H39" i="1"/>
  <c r="H40" i="1"/>
  <c r="H42" i="1"/>
  <c r="H44" i="1"/>
  <c r="H45" i="1"/>
  <c r="H47" i="1"/>
  <c r="H48" i="1"/>
  <c r="H49" i="1"/>
  <c r="H50" i="1"/>
  <c r="H51" i="1"/>
  <c r="H54" i="1"/>
  <c r="H55" i="1"/>
  <c r="H56" i="1"/>
  <c r="H57" i="1"/>
  <c r="H58" i="1"/>
  <c r="H59" i="1"/>
  <c r="H60" i="1"/>
  <c r="H61" i="1"/>
  <c r="H64" i="1"/>
  <c r="H65" i="1"/>
  <c r="H66" i="1"/>
  <c r="H67" i="1"/>
  <c r="H68" i="1"/>
  <c r="H71" i="1"/>
  <c r="H73" i="1"/>
  <c r="H74" i="1"/>
  <c r="H75" i="1"/>
  <c r="H77" i="1"/>
  <c r="H78" i="1"/>
  <c r="H79" i="1"/>
  <c r="H80" i="1"/>
  <c r="H81" i="1"/>
  <c r="H82" i="1"/>
  <c r="H83" i="1"/>
  <c r="H85" i="1"/>
  <c r="H86" i="1"/>
  <c r="H88" i="1"/>
  <c r="H90" i="1"/>
  <c r="H91" i="1"/>
  <c r="H92" i="1"/>
  <c r="H95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5" i="1"/>
  <c r="H116" i="1"/>
  <c r="H118" i="1"/>
  <c r="H119" i="1"/>
  <c r="H120" i="1"/>
  <c r="H121" i="1"/>
  <c r="H122" i="1"/>
  <c r="H123" i="1"/>
  <c r="H124" i="1"/>
  <c r="H127" i="1"/>
  <c r="H128" i="1"/>
  <c r="H130" i="1"/>
  <c r="H134" i="1"/>
  <c r="H135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60" i="1"/>
  <c r="H161" i="1"/>
  <c r="H162" i="1"/>
  <c r="H163" i="1"/>
  <c r="H165" i="1"/>
  <c r="H166" i="1"/>
  <c r="H167" i="1"/>
  <c r="H168" i="1"/>
  <c r="H171" i="1"/>
  <c r="H172" i="1"/>
  <c r="H173" i="1"/>
  <c r="H174" i="1"/>
  <c r="H175" i="1"/>
  <c r="H176" i="1"/>
  <c r="H177" i="1"/>
  <c r="H178" i="1"/>
  <c r="H179" i="1"/>
  <c r="H180" i="1"/>
  <c r="H183" i="1"/>
  <c r="H186" i="1"/>
  <c r="H187" i="1"/>
  <c r="H188" i="1"/>
  <c r="H191" i="1"/>
  <c r="H192" i="1"/>
  <c r="H194" i="1"/>
  <c r="H195" i="1"/>
  <c r="H196" i="1"/>
  <c r="H197" i="1"/>
  <c r="H199" i="1"/>
  <c r="H200" i="1"/>
  <c r="H201" i="1"/>
  <c r="H203" i="1"/>
  <c r="H204" i="1"/>
  <c r="H206" i="1"/>
  <c r="H207" i="1"/>
  <c r="H208" i="1"/>
  <c r="H209" i="1"/>
  <c r="H210" i="1"/>
  <c r="H213" i="1"/>
  <c r="H214" i="1"/>
  <c r="H215" i="1"/>
  <c r="H216" i="1"/>
  <c r="H217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7" i="1"/>
  <c r="H239" i="1"/>
  <c r="H241" i="1"/>
  <c r="H242" i="1"/>
  <c r="H244" i="1"/>
  <c r="H245" i="1"/>
  <c r="H246" i="1"/>
  <c r="H247" i="1"/>
  <c r="H248" i="1"/>
  <c r="H249" i="1"/>
  <c r="H251" i="1"/>
  <c r="H252" i="1"/>
  <c r="H253" i="1"/>
  <c r="H254" i="1"/>
  <c r="H256" i="1"/>
  <c r="H257" i="1"/>
  <c r="H259" i="1"/>
  <c r="H260" i="1"/>
  <c r="H261" i="1"/>
  <c r="H262" i="1"/>
  <c r="H263" i="1"/>
  <c r="H264" i="1"/>
  <c r="H265" i="1"/>
  <c r="H266" i="1"/>
  <c r="H267" i="1"/>
  <c r="H270" i="1"/>
  <c r="H271" i="1"/>
  <c r="H272" i="1"/>
  <c r="H273" i="1"/>
  <c r="H274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89" i="1"/>
  <c r="H292" i="1"/>
  <c r="H293" i="1"/>
  <c r="H294" i="1"/>
  <c r="H296" i="1"/>
  <c r="H300" i="1"/>
  <c r="H301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8" i="1"/>
  <c r="H349" i="1"/>
  <c r="H350" i="1"/>
  <c r="H351" i="1"/>
  <c r="H352" i="1"/>
  <c r="H353" i="1"/>
  <c r="H355" i="1"/>
  <c r="H357" i="1"/>
  <c r="H359" i="1"/>
  <c r="H361" i="1"/>
  <c r="H363" i="1"/>
  <c r="H364" i="1"/>
  <c r="H365" i="1"/>
  <c r="H366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1" i="1"/>
  <c r="H392" i="1"/>
  <c r="H393" i="1"/>
  <c r="H394" i="1"/>
  <c r="H396" i="1"/>
  <c r="H397" i="1"/>
  <c r="H399" i="1"/>
  <c r="H401" i="1"/>
  <c r="H402" i="1"/>
  <c r="H403" i="1"/>
  <c r="H404" i="1"/>
  <c r="H406" i="1"/>
  <c r="H407" i="1"/>
  <c r="H408" i="1"/>
  <c r="H411" i="1"/>
  <c r="H412" i="1"/>
  <c r="H413" i="1"/>
  <c r="H414" i="1"/>
  <c r="H415" i="1"/>
  <c r="H416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8" i="1"/>
  <c r="H439" i="1"/>
  <c r="H440" i="1"/>
  <c r="H441" i="1"/>
  <c r="H442" i="1"/>
  <c r="H443" i="1"/>
  <c r="H445" i="1"/>
  <c r="H446" i="1"/>
  <c r="H447" i="1"/>
  <c r="H448" i="1"/>
  <c r="H450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70" i="1"/>
  <c r="H471" i="1"/>
  <c r="H472" i="1"/>
  <c r="H474" i="1"/>
  <c r="H475" i="1"/>
  <c r="H476" i="1"/>
  <c r="H477" i="1"/>
  <c r="H478" i="1"/>
  <c r="H479" i="1"/>
  <c r="H480" i="1"/>
  <c r="H482" i="1"/>
  <c r="H483" i="1"/>
  <c r="H484" i="1"/>
  <c r="H485" i="1"/>
  <c r="H489" i="1"/>
  <c r="H490" i="1"/>
  <c r="H492" i="1"/>
  <c r="H493" i="1"/>
  <c r="H494" i="1"/>
  <c r="H495" i="1"/>
  <c r="H496" i="1"/>
  <c r="H498" i="1"/>
  <c r="H499" i="1"/>
  <c r="H501" i="1"/>
  <c r="H502" i="1"/>
  <c r="H503" i="1"/>
  <c r="H505" i="1"/>
  <c r="H507" i="1"/>
  <c r="H508" i="1"/>
  <c r="H509" i="1"/>
  <c r="H510" i="1"/>
  <c r="H511" i="1"/>
  <c r="H513" i="1"/>
  <c r="H514" i="1"/>
  <c r="H515" i="1"/>
  <c r="H518" i="1"/>
  <c r="H519" i="1"/>
  <c r="H520" i="1"/>
  <c r="H521" i="1"/>
  <c r="H522" i="1"/>
  <c r="H523" i="1"/>
  <c r="H524" i="1"/>
  <c r="H525" i="1"/>
  <c r="H526" i="1"/>
  <c r="H527" i="1"/>
  <c r="H528" i="1"/>
  <c r="H531" i="1"/>
  <c r="H532" i="1"/>
  <c r="H536" i="1"/>
  <c r="H540" i="1"/>
  <c r="H541" i="1"/>
  <c r="H542" i="1"/>
  <c r="H545" i="1"/>
  <c r="H546" i="1"/>
  <c r="H547" i="1"/>
  <c r="H548" i="1"/>
  <c r="H549" i="1"/>
  <c r="H550" i="1"/>
  <c r="H551" i="1"/>
  <c r="H554" i="1"/>
  <c r="H555" i="1"/>
  <c r="H558" i="1"/>
  <c r="H559" i="1"/>
  <c r="H560" i="1"/>
  <c r="H561" i="1"/>
  <c r="H562" i="1"/>
  <c r="H566" i="1"/>
  <c r="H567" i="1"/>
  <c r="H568" i="1"/>
  <c r="H569" i="1"/>
  <c r="H570" i="1"/>
  <c r="H572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91" i="1"/>
  <c r="H593" i="1"/>
  <c r="H594" i="1"/>
  <c r="H595" i="1"/>
  <c r="H596" i="1"/>
  <c r="H597" i="1"/>
  <c r="H598" i="1"/>
  <c r="H599" i="1"/>
  <c r="H603" i="1"/>
  <c r="H604" i="1"/>
  <c r="H605" i="1"/>
  <c r="H606" i="1"/>
  <c r="H607" i="1"/>
  <c r="H609" i="1"/>
  <c r="H610" i="1"/>
  <c r="H611" i="1"/>
  <c r="H612" i="1"/>
  <c r="H613" i="1"/>
  <c r="H614" i="1"/>
  <c r="H616" i="1"/>
  <c r="H619" i="1"/>
  <c r="H620" i="1"/>
  <c r="H621" i="1"/>
  <c r="H623" i="1"/>
  <c r="H624" i="1"/>
  <c r="H626" i="1"/>
  <c r="H627" i="1"/>
  <c r="H628" i="1"/>
  <c r="H630" i="1"/>
  <c r="H631" i="1"/>
  <c r="H632" i="1"/>
  <c r="H633" i="1"/>
  <c r="H634" i="1"/>
  <c r="H635" i="1"/>
  <c r="H636" i="1"/>
  <c r="H637" i="1"/>
  <c r="H639" i="1"/>
  <c r="H640" i="1"/>
  <c r="H641" i="1"/>
  <c r="H642" i="1"/>
  <c r="H645" i="1"/>
  <c r="H647" i="1"/>
  <c r="H648" i="1"/>
  <c r="H649" i="1"/>
  <c r="H650" i="1"/>
  <c r="H652" i="1"/>
  <c r="H654" i="1"/>
  <c r="H655" i="1"/>
  <c r="H656" i="1"/>
  <c r="H657" i="1"/>
  <c r="H659" i="1"/>
  <c r="H660" i="1"/>
  <c r="H662" i="1"/>
  <c r="H664" i="1"/>
  <c r="H665" i="1"/>
  <c r="H666" i="1"/>
  <c r="H667" i="1"/>
  <c r="H668" i="1"/>
  <c r="H669" i="1"/>
  <c r="H670" i="1"/>
  <c r="H672" i="1"/>
  <c r="H673" i="1"/>
  <c r="H676" i="1"/>
  <c r="H677" i="1"/>
  <c r="H678" i="1"/>
  <c r="H679" i="1"/>
  <c r="H680" i="1"/>
  <c r="H681" i="1"/>
  <c r="H682" i="1"/>
  <c r="H683" i="1"/>
  <c r="H684" i="1"/>
  <c r="H685" i="1"/>
  <c r="H688" i="1"/>
  <c r="H689" i="1"/>
  <c r="H690" i="1"/>
  <c r="H691" i="1"/>
  <c r="H692" i="1"/>
  <c r="H693" i="1"/>
  <c r="H695" i="1"/>
  <c r="H696" i="1"/>
  <c r="H698" i="1"/>
  <c r="H699" i="1"/>
  <c r="H701" i="1"/>
  <c r="H702" i="1"/>
  <c r="H703" i="1"/>
  <c r="H704" i="1"/>
  <c r="H705" i="1"/>
  <c r="H706" i="1"/>
  <c r="H709" i="1"/>
  <c r="H712" i="1"/>
  <c r="H714" i="1"/>
  <c r="H715" i="1"/>
  <c r="H716" i="1"/>
  <c r="H717" i="1"/>
  <c r="H718" i="1"/>
  <c r="H719" i="1"/>
  <c r="H720" i="1"/>
  <c r="H721" i="1"/>
  <c r="H723" i="1"/>
  <c r="H724" i="1"/>
  <c r="H727" i="1"/>
  <c r="H728" i="1"/>
  <c r="H729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3" i="1"/>
  <c r="H754" i="1"/>
  <c r="H755" i="1"/>
  <c r="H756" i="1"/>
  <c r="H758" i="1"/>
  <c r="H759" i="1"/>
  <c r="H761" i="1"/>
  <c r="H763" i="1"/>
  <c r="H765" i="1"/>
  <c r="H766" i="1"/>
  <c r="H767" i="1"/>
  <c r="H769" i="1"/>
  <c r="H770" i="1"/>
  <c r="H771" i="1"/>
  <c r="H773" i="1"/>
  <c r="H774" i="1"/>
  <c r="H775" i="1"/>
  <c r="H777" i="1"/>
  <c r="H778" i="1"/>
  <c r="H779" i="1"/>
  <c r="H781" i="1"/>
  <c r="H782" i="1"/>
  <c r="H784" i="1"/>
  <c r="H785" i="1"/>
  <c r="H786" i="1"/>
  <c r="H790" i="1"/>
  <c r="H791" i="1"/>
  <c r="H792" i="1"/>
  <c r="H793" i="1"/>
  <c r="H794" i="1"/>
  <c r="H796" i="1"/>
  <c r="H797" i="1"/>
  <c r="H798" i="1"/>
  <c r="H799" i="1"/>
  <c r="H800" i="1"/>
  <c r="H803" i="1"/>
  <c r="H804" i="1"/>
  <c r="H805" i="1"/>
  <c r="H806" i="1"/>
  <c r="H808" i="1"/>
  <c r="H809" i="1"/>
  <c r="H810" i="1"/>
  <c r="H812" i="1"/>
  <c r="H813" i="1"/>
  <c r="H815" i="1"/>
  <c r="H818" i="1"/>
  <c r="H820" i="1"/>
  <c r="H821" i="1"/>
  <c r="H823" i="1"/>
  <c r="H824" i="1"/>
  <c r="H825" i="1"/>
  <c r="H826" i="1"/>
  <c r="H828" i="1"/>
  <c r="H830" i="1"/>
  <c r="H831" i="1"/>
  <c r="H832" i="1"/>
  <c r="H833" i="1"/>
  <c r="H836" i="1"/>
  <c r="H837" i="1"/>
  <c r="H838" i="1"/>
  <c r="H839" i="1"/>
  <c r="H840" i="1"/>
  <c r="H841" i="1"/>
  <c r="H842" i="1"/>
  <c r="H843" i="1"/>
  <c r="H845" i="1"/>
  <c r="H846" i="1"/>
  <c r="H848" i="1"/>
  <c r="H849" i="1"/>
  <c r="H850" i="1"/>
  <c r="H851" i="1"/>
  <c r="H852" i="1"/>
  <c r="H853" i="1"/>
  <c r="H854" i="1"/>
  <c r="H858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5" i="1"/>
  <c r="H876" i="1"/>
  <c r="H877" i="1"/>
  <c r="H879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4" i="1"/>
  <c r="H897" i="1"/>
  <c r="H899" i="1"/>
  <c r="H900" i="1"/>
  <c r="H902" i="1"/>
  <c r="H903" i="1"/>
  <c r="H904" i="1"/>
  <c r="H905" i="1"/>
  <c r="H906" i="1"/>
  <c r="H907" i="1"/>
  <c r="H908" i="1"/>
  <c r="H909" i="1"/>
  <c r="H910" i="1"/>
  <c r="H912" i="1"/>
  <c r="H913" i="1"/>
  <c r="H914" i="1"/>
  <c r="H918" i="1"/>
  <c r="H922" i="1"/>
  <c r="H923" i="1"/>
  <c r="H924" i="1"/>
  <c r="H925" i="1"/>
  <c r="H927" i="1"/>
  <c r="H928" i="1"/>
  <c r="H929" i="1"/>
  <c r="H932" i="1"/>
  <c r="H933" i="1"/>
  <c r="H934" i="1"/>
  <c r="H935" i="1"/>
  <c r="H936" i="1"/>
  <c r="H937" i="1"/>
  <c r="H938" i="1"/>
  <c r="H939" i="1"/>
  <c r="H940" i="1"/>
  <c r="H941" i="1"/>
  <c r="H943" i="1"/>
  <c r="H945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66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6" i="1"/>
  <c r="H997" i="1"/>
  <c r="H998" i="1"/>
  <c r="H1000" i="1"/>
  <c r="H1001" i="1"/>
  <c r="H87" i="1"/>
  <c r="H89" i="1"/>
  <c r="H100" i="1"/>
  <c r="H114" i="1"/>
  <c r="H131" i="1"/>
  <c r="H158" i="1"/>
  <c r="H159" i="1"/>
  <c r="H169" i="1"/>
  <c r="H182" i="1"/>
  <c r="H205" i="1"/>
  <c r="H211" i="1"/>
  <c r="H238" i="1"/>
  <c r="H243" i="1"/>
  <c r="H250" i="1"/>
  <c r="H269" i="1"/>
  <c r="H298" i="1"/>
  <c r="H299" i="1"/>
  <c r="H367" i="1"/>
  <c r="H398" i="1"/>
  <c r="H504" i="1"/>
  <c r="H512" i="1"/>
  <c r="H553" i="1"/>
  <c r="H565" i="1"/>
  <c r="H592" i="1"/>
  <c r="H622" i="1"/>
  <c r="H658" i="1"/>
  <c r="H674" i="1"/>
  <c r="H708" i="1"/>
  <c r="H725" i="1"/>
  <c r="H764" i="1"/>
  <c r="H768" i="1"/>
  <c r="H787" i="1"/>
  <c r="H807" i="1"/>
  <c r="H829" i="1"/>
  <c r="H857" i="1"/>
  <c r="H874" i="1"/>
  <c r="H898" i="1"/>
  <c r="H915" i="1"/>
  <c r="H921" i="1"/>
  <c r="H944" i="1"/>
  <c r="H946" i="1"/>
  <c r="H956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5" l="1"/>
  <c r="H4" i="15" s="1"/>
  <c r="E5" i="15"/>
  <c r="E8" i="15"/>
  <c r="F8" i="15" s="1"/>
  <c r="H3" i="15"/>
  <c r="G5" i="15"/>
  <c r="H5" i="15"/>
  <c r="E6" i="15"/>
  <c r="G6" i="15" s="1"/>
  <c r="H12" i="15"/>
  <c r="F12" i="15"/>
  <c r="G11" i="15"/>
  <c r="F11" i="15"/>
  <c r="F5" i="15"/>
  <c r="E2" i="15"/>
  <c r="H2" i="15" s="1"/>
  <c r="F4" i="15"/>
  <c r="E13" i="15"/>
  <c r="G13" i="15" s="1"/>
  <c r="F3" i="15"/>
  <c r="E12" i="15"/>
  <c r="G12" i="15" s="1"/>
  <c r="E11" i="15"/>
  <c r="H11" i="15" s="1"/>
  <c r="E10" i="15"/>
  <c r="G10" i="15" s="1"/>
  <c r="E9" i="15"/>
  <c r="F9" i="15" s="1"/>
  <c r="E7" i="15"/>
  <c r="G7" i="15"/>
  <c r="H7" i="15"/>
  <c r="F7" i="15"/>
  <c r="G4" i="15" l="1"/>
  <c r="H8" i="15"/>
  <c r="G8" i="15"/>
  <c r="F6" i="15"/>
  <c r="H6" i="15"/>
  <c r="F13" i="15"/>
  <c r="F2" i="15"/>
  <c r="G2" i="15"/>
  <c r="H13" i="15"/>
  <c r="F10" i="15"/>
  <c r="H10" i="15"/>
  <c r="H9" i="15"/>
  <c r="G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Bishop</author>
  </authors>
  <commentList>
    <comment ref="H2" authorId="0" shapeId="0" xr:uid="{CA93C81F-C295-4E80-971B-96641C335BAF}">
      <text>
        <r>
          <rPr>
            <b/>
            <sz val="9"/>
            <color indexed="81"/>
            <rFont val="Tahoma"/>
            <family val="2"/>
          </rPr>
          <t>Laura Bishop:</t>
        </r>
        <r>
          <rPr>
            <sz val="9"/>
            <color indexed="81"/>
            <rFont val="Tahoma"/>
            <family val="2"/>
          </rPr>
          <t xml:space="preserve">
I know I have to Error Trap this #DIV/0. I'm not sure how. I think it lies in AVERAGEIF(), but I cannot figure out the Syntax.</t>
        </r>
      </text>
    </comment>
  </commentList>
</comments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<sst xmlns="http://schemas.openxmlformats.org/spreadsheetml/2006/main" count="9070" uniqueCount="2116">
  <si>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</si>
  <si>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</si>
  <si>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</si>
  <si>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</si>
  <si>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</si>
  <si>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</si>
  <si>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</si>
  <si>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</si>
  <si>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</si>
  <si>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</si>
  <si>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</si>
  <si>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</si>
  <si>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</si>
  <si>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</si>
  <si>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</si>
  <si>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</si>
  <si>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</si>
  <si>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</si>
  <si>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</si>
  <si>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</si>
  <si>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</si>
  <si>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</si>
  <si>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</si>
  <si>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</si>
  <si>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</si>
  <si>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</si>
  <si>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</si>
  <si>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</si>
  <si>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</si>
  <si>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</si>
  <si>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</si>
  <si>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</si>
  <si>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</si>
  <si>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</si>
  <si>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</si>
  <si>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</si>
  <si>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</si>
  <si>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</si>
  <si>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</si>
  <si>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</si>
  <si>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</si>
  <si>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</si>
  <si>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</si>
  <si>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</si>
  <si>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</si>
  <si>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</si>
  <si>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</si>
  <si>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</si>
  <si>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</si>
  <si>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</si>
  <si>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</si>
  <si>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</si>
  <si>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</si>
  <si>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</si>
  <si>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</si>
  <si>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</si>
  <si>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</si>
  <si>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</si>
  <si>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</si>
  <si>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</si>
  <si>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</si>
  <si>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</si>
  <si>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</si>
  <si>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</si>
  <si>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</si>
  <si>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</si>
  <si>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</si>
  <si>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</si>
  <si>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</si>
  <si>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</si>
  <si>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</si>
  <si>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</si>
  <si>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</si>
  <si>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</si>
  <si>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</si>
  <si>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</si>
  <si>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</si>
  <si>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</si>
  <si>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</si>
  <si>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</si>
  <si>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</si>
  <si>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</si>
  <si>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</si>
  <si>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</si>
  <si>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</si>
  <si>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</si>
  <si>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</si>
  <si>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</si>
  <si>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</si>
  <si>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</si>
  <si>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</si>
  <si>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</si>
  <si>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</si>
  <si>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</si>
  <si>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</si>
  <si>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</si>
  <si>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</si>
  <si>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</si>
  <si>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</si>
  <si>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</si>
  <si>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</si>
  <si>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</si>
  <si>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</si>
  <si>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</si>
  <si>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</si>
  <si>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</si>
  <si>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</si>
  <si>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</si>
  <si>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</si>
  <si>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</si>
  <si>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</si>
  <si>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</si>
  <si>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</si>
  <si>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</si>
  <si>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</si>
  <si>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</si>
  <si>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</si>
  <si>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</si>
  <si>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</si>
  <si>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</si>
  <si>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</si>
  <si>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</si>
  <si>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</si>
  <si>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</si>
  <si>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</si>
  <si>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</si>
  <si>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</si>
  <si>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</si>
  <si>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</si>
  <si>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</si>
  <si>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</si>
  <si>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</si>
  <si>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</si>
  <si>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</si>
  <si>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</si>
  <si>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</si>
  <si>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</si>
  <si>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</si>
  <si>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</si>
  <si>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</si>
  <si>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</si>
  <si>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</si>
  <si>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</si>
  <si>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</si>
  <si>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</si>
  <si>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</si>
  <si>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</si>
  <si>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</si>
  <si>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</si>
  <si>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</si>
  <si>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</si>
  <si>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</si>
  <si>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</si>
  <si>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</si>
  <si>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</si>
  <si>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</si>
  <si>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</si>
  <si>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</si>
  <si>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</si>
  <si>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</si>
  <si>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</si>
  <si>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</si>
  <si>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</si>
  <si>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</si>
  <si>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</si>
  <si>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</si>
  <si>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</si>
  <si>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</si>
  <si>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</si>
  <si>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</si>
  <si>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</si>
  <si>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</si>
  <si>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</si>
  <si>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</si>
  <si>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</si>
  <si>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</si>
  <si>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</si>
  <si>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</si>
  <si>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</si>
  <si>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</si>
  <si>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</si>
  <si>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</si>
  <si>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</si>
  <si>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</si>
  <si>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</si>
  <si>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</si>
  <si>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</si>
  <si>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</si>
  <si>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</si>
  <si>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</si>
  <si>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</si>
  <si>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</si>
  <si>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</si>
  <si>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</si>
  <si>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</si>
  <si>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</si>
  <si>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</si>
  <si>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</si>
  <si>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</si>
  <si>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</si>
  <si>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</si>
  <si>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</si>
  <si>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</si>
  <si>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</si>
  <si>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</si>
  <si>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</si>
  <si>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</si>
  <si>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</si>
  <si>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</si>
  <si>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</si>
  <si>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</si>
  <si>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</si>
  <si>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</si>
  <si>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</si>
  <si>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</si>
  <si>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</si>
  <si>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</si>
  <si>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</si>
  <si>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</si>
  <si>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</si>
  <si>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</si>
  <si>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</si>
  <si>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</si>
  <si>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</si>
  <si>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</si>
  <si>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</si>
  <si>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</si>
  <si>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</si>
  <si>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</si>
  <si>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</si>
  <si>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</si>
  <si>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</si>
  <si>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</si>
  <si>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</si>
  <si>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</si>
  <si>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</si>
  <si>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</si>
  <si>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</si>
  <si>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</si>
  <si>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</si>
  <si>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</si>
  <si>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</si>
  <si>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</si>
  <si>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</si>
  <si>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</si>
  <si>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</si>
  <si>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</si>
  <si>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</si>
  <si>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</si>
  <si>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</si>
  <si>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</si>
  <si>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</si>
  <si>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</si>
  <si>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</si>
  <si>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</si>
  <si>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</si>
  <si>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</si>
  <si>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</si>
  <si>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</si>
  <si>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</si>
  <si>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</si>
  <si>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</si>
  <si>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</si>
  <si>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</si>
  <si>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</si>
  <si>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</si>
  <si>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</si>
  <si>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</si>
  <si>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</si>
  <si>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</si>
  <si>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</si>
  <si>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</si>
  <si>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</si>
  <si>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</si>
  <si>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</si>
  <si>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</si>
  <si>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</si>
  <si>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</si>
  <si>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</si>
  <si>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</si>
  <si>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</si>
  <si>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</si>
  <si>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</si>
  <si>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</si>
  <si>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</si>
  <si>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</si>
  <si>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</si>
  <si>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</si>
  <si>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</si>
  <si>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</si>
  <si>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</si>
  <si>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</si>
  <si>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</si>
  <si>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</si>
  <si>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</si>
  <si>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</si>
  <si>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</si>
  <si>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</si>
  <si>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</si>
  <si>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</si>
  <si>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</si>
  <si>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</si>
  <si>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</si>
  <si>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</si>
  <si>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</si>
  <si>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</si>
  <si>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</si>
  <si>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</si>
  <si>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</si>
  <si>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</si>
  <si>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</si>
  <si>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</si>
  <si>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</si>
  <si>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</si>
  <si>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</si>
  <si>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</si>
  <si>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</si>
  <si>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</si>
  <si>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</si>
  <si>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</si>
  <si>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</si>
  <si>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</si>
  <si>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</si>
  <si>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</si>
  <si>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</si>
  <si>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</si>
  <si>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</si>
  <si>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</si>
  <si>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</si>
  <si>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</si>
  <si>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</si>
  <si>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</si>
  <si>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</si>
  <si>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</si>
  <si>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</si>
  <si>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</si>
  <si>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</si>
  <si>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</si>
  <si>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</si>
  <si>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</si>
  <si>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</si>
  <si>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</si>
  <si>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</si>
  <si>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</si>
  <si>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</si>
  <si>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</si>
  <si>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</si>
  <si>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</si>
  <si>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</si>
  <si>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</si>
  <si>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</si>
  <si>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</si>
  <si>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</si>
  <si>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</si>
  <si>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</si>
  <si>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</si>
  <si>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</si>
  <si>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</si>
  <si>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</si>
  <si>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</si>
  <si>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</si>
  <si>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</si>
  <si>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</si>
  <si>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</si>
  <si>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</si>
  <si>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</si>
  <si>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</si>
  <si>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</si>
  <si>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</si>
  <si>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</si>
  <si>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</si>
  <si>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</si>
  <si>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</si>
  <si>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</si>
  <si>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</si>
  <si>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</si>
  <si>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</si>
  <si>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</si>
  <si>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</si>
  <si>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</si>
  <si>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</si>
  <si>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</si>
  <si>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</si>
  <si>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</si>
  <si>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</si>
  <si>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</si>
  <si>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</si>
  <si>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</si>
  <si>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</si>
  <si>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</si>
  <si>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</si>
  <si>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</si>
  <si>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</si>
  <si>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</si>
  <si>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</si>
  <si>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</si>
  <si>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</si>
  <si>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</si>
  <si>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</si>
  <si>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</si>
  <si>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</si>
  <si>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</si>
  <si>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</si>
  <si>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</si>
  <si>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</si>
  <si>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</si>
  <si>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</si>
  <si>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</si>
  <si>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</si>
  <si>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</si>
  <si>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</si>
  <si>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</si>
  <si>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</si>
  <si>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</si>
  <si>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</si>
  <si>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</si>
  <si>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</si>
  <si>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</si>
  <si>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</si>
  <si>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</si>
  <si>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</si>
  <si>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</si>
  <si>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</si>
  <si>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</si>
  <si>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</si>
  <si>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</si>
  <si>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</si>
  <si>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</si>
  <si>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</si>
  <si>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</si>
  <si>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</si>
  <si>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</si>
  <si>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</si>
  <si>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</si>
  <si>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</si>
  <si>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</si>
  <si>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</si>
  <si>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</si>
  <si>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</si>
  <si>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</si>
  <si>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</si>
  <si>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</si>
  <si>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</si>
  <si>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</si>
  <si>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</si>
  <si>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</si>
  <si>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</si>
  <si>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</si>
  <si>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</si>
  <si>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</si>
  <si>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</si>
  <si>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</si>
  <si>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</si>
  <si>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</si>
  <si>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</si>
  <si>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</si>
  <si>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</si>
  <si>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</si>
  <si>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</si>
  <si>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</si>
  <si>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</si>
  <si>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</si>
  <si>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</si>
  <si>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</si>
  <si>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</si>
  <si>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</si>
  <si>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</si>
  <si>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</si>
  <si>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</si>
  <si>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</si>
  <si>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</si>
  <si>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</si>
  <si>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</si>
  <si>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</si>
  <si>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</si>
  <si>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</si>
  <si>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</si>
  <si>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</si>
  <si>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</si>
  <si>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</si>
  <si>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</si>
  <si>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</si>
  <si>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</si>
  <si>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</si>
  <si>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</si>
  <si>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</si>
  <si>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</si>
  <si>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</si>
  <si>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</si>
  <si>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</si>
  <si>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</si>
  <si>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</si>
  <si>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</si>
  <si>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</si>
  <si>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</si>
  <si>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</si>
  <si>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</si>
  <si>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</si>
  <si>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</si>
  <si>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</si>
  <si>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</si>
  <si>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</si>
  <si>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</si>
  <si>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</si>
  <si>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</si>
  <si>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</si>
  <si>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</si>
  <si>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</si>
  <si>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</si>
  <si>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</si>
  <si>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</si>
  <si>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</si>
  <si>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</si>
  <si>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</si>
  <si>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</si>
  <si>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</si>
  <si>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</si>
  <si>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</si>
  <si>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</si>
  <si>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</si>
  <si>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</si>
  <si>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</si>
  <si>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</si>
  <si>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</si>
  <si>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</si>
  <si>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</si>
  <si>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</si>
  <si>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</si>
  <si>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</si>
  <si>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</si>
  <si>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</si>
  <si>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</si>
  <si>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</si>
  <si>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</si>
  <si>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</si>
  <si>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</si>
  <si>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</si>
  <si>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</si>
  <si>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</si>
  <si>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</si>
  <si>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</si>
  <si>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</si>
  <si>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</si>
  <si>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</si>
  <si>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</si>
  <si>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</si>
  <si>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</si>
  <si>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</si>
  <si>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</si>
  <si>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</si>
  <si>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</si>
  <si>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</si>
  <si>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</si>
  <si>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</si>
  <si>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</si>
  <si>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</si>
  <si>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</si>
  <si>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</si>
  <si>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</si>
  <si>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</si>
  <si>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</si>
  <si>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</si>
  <si>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</si>
  <si>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</si>
  <si>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</si>
  <si>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</si>
  <si>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</si>
  <si>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</si>
  <si>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</si>
  <si>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</si>
  <si>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</si>
  <si>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</si>
  <si>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</si>
  <si>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</si>
  <si>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</si>
  <si>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</si>
  <si>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</si>
  <si>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</si>
  <si>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</si>
  <si>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</si>
  <si>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</si>
  <si>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</si>
  <si>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</si>
  <si>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</si>
  <si>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</si>
  <si>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</si>
  <si>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</si>
  <si>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</si>
  <si>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</si>
  <si>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</si>
  <si>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</si>
  <si>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</si>
  <si>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</si>
  <si>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</si>
  <si>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</si>
  <si>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</si>
  <si>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</si>
  <si>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</si>
  <si>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</si>
  <si>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</si>
  <si>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</si>
  <si>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</si>
  <si>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</si>
  <si>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</si>
  <si>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</si>
  <si>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</si>
  <si>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</si>
  <si>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</si>
  <si>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</si>
  <si>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</si>
  <si>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</si>
  <si>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</si>
  <si>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</si>
  <si>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</si>
  <si>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</si>
  <si>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</si>
  <si>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</si>
  <si>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</si>
  <si>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</si>
  <si>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</si>
  <si>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</si>
  <si>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</si>
  <si>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</si>
  <si>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</si>
  <si>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</si>
  <si>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</si>
  <si>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</si>
  <si>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</si>
  <si>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</si>
  <si>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</si>
  <si>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</si>
  <si>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</si>
  <si>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</si>
  <si>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</si>
  <si>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</si>
  <si>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</si>
  <si>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</si>
  <si>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</si>
  <si>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</si>
  <si>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</si>
  <si>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</si>
  <si>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</si>
  <si>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</si>
  <si>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</si>
  <si>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</si>
  <si>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</si>
  <si>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</si>
  <si>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</si>
  <si>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</si>
  <si>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</si>
  <si>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</si>
  <si>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</si>
  <si>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</si>
  <si>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</si>
  <si>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</si>
  <si>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</si>
  <si>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</si>
  <si>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</si>
  <si>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</si>
  <si>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</si>
  <si>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</si>
  <si>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</si>
  <si>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</si>
  <si>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</si>
  <si>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</si>
  <si>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</si>
  <si>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</si>
  <si>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</si>
  <si>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</si>
  <si>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</si>
  <si>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</si>
  <si>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</si>
  <si>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</si>
  <si>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</si>
  <si>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</si>
  <si>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</si>
  <si>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</si>
  <si>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</si>
  <si>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</si>
  <si>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</si>
  <si>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</si>
  <si>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</si>
  <si>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</si>
  <si>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</si>
  <si>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</si>
  <si>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</si>
  <si>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</si>
  <si>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</si>
  <si>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</si>
  <si>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</si>
  <si>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</si>
  <si>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</si>
  <si>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</si>
  <si>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</si>
  <si>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</si>
  <si>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</si>
  <si>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</si>
  <si>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</si>
  <si>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</si>
  <si>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</si>
  <si>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</si>
  <si>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</si>
  <si>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</si>
  <si>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</si>
  <si>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</si>
  <si>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</si>
  <si>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</si>
  <si>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</si>
  <si>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</si>
  <si>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</si>
  <si>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</si>
  <si>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</si>
  <si>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</si>
  <si>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</si>
  <si>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</si>
  <si>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</si>
  <si>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</si>
  <si>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</si>
  <si>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</si>
  <si>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</si>
  <si>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</si>
  <si>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</si>
  <si>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</si>
  <si>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</si>
  <si>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</si>
  <si>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</si>
  <si>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</si>
  <si>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</si>
  <si>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</si>
  <si>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</si>
  <si>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</si>
  <si>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</si>
  <si>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</si>
  <si>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</si>
  <si>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</si>
  <si>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</si>
  <si>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</si>
  <si>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</si>
  <si>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</si>
  <si>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</si>
  <si>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</si>
  <si>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</si>
  <si>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</si>
  <si>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</si>
  <si>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</si>
  <si>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</si>
  <si>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</si>
  <si>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</si>
  <si>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</si>
  <si>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</si>
  <si>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</si>
  <si>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</si>
  <si>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</si>
  <si>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</si>
  <si>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</si>
  <si>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</si>
  <si>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</si>
  <si>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</si>
  <si>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</si>
  <si>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</si>
  <si>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</si>
  <si>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</si>
  <si>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</si>
  <si>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</si>
  <si>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</si>
  <si>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</si>
  <si>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</si>
  <si>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</si>
  <si>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</si>
  <si>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</si>
  <si>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</si>
  <si>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</si>
  <si>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</si>
  <si>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</si>
  <si>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</si>
  <si>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</si>
  <si>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</si>
  <si>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</si>
  <si>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</si>
  <si>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</si>
  <si>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</si>
  <si>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</si>
  <si>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</si>
  <si>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</si>
  <si>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</si>
  <si>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</si>
  <si>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</si>
  <si>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</si>
  <si>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</si>
  <si>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</si>
  <si>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</si>
  <si>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</si>
  <si>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</si>
  <si>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</si>
  <si>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</si>
  <si>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</si>
  <si>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</si>
  <si>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</si>
  <si>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</si>
  <si>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</si>
  <si>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</si>
  <si>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</si>
  <si>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</si>
  <si>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</si>
  <si>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</si>
  <si>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</si>
  <si>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</si>
  <si>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</si>
  <si>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</si>
  <si>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</si>
  <si>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</si>
  <si>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</si>
  <si>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</si>
  <si>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</si>
  <si>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</si>
  <si>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</si>
  <si>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</si>
  <si>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</si>
  <si>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</si>
  <si>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</si>
  <si>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</si>
  <si>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</si>
  <si>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</si>
  <si>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</si>
  <si>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</si>
  <si>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</si>
  <si>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</si>
  <si>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</si>
  <si>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</si>
  <si>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</si>
  <si>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</si>
  <si>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</si>
  <si>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</si>
  <si>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</si>
  <si>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</si>
  <si>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</si>
  <si>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</si>
  <si>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</si>
  <si>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</si>
  <si>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</si>
  <si>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</si>
  <si>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</si>
  <si>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</si>
  <si>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</si>
  <si>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</si>
  <si>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</si>
  <si>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</si>
  <si>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</si>
  <si>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</si>
  <si>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</si>
  <si>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</si>
  <si>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</si>
  <si>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</si>
  <si>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</si>
  <si>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</si>
  <si>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</si>
  <si>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</si>
  <si>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</si>
  <si>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</si>
  <si>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</si>
  <si>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</si>
  <si>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</si>
  <si>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</si>
  <si>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</si>
  <si>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</si>
  <si>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</si>
  <si>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</si>
  <si>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</si>
  <si>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</si>
  <si>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</si>
  <si>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</si>
  <si>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</si>
  <si>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</si>
  <si>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</si>
  <si>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</si>
  <si>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</si>
  <si>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</si>
  <si>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</si>
  <si>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</si>
  <si>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</si>
  <si>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</si>
  <si>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</si>
  <si>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</si>
  <si>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</si>
  <si>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</si>
  <si>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</si>
  <si>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</si>
  <si>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</si>
  <si>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</si>
  <si>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</si>
  <si>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</si>
  <si>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</si>
  <si>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</si>
  <si>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</si>
  <si>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</si>
  <si>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</si>
  <si>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</si>
  <si>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</si>
  <si>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</si>
  <si>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</si>
  <si>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</si>
  <si>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</si>
  <si>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</si>
  <si>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</si>
  <si>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</si>
  <si>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</si>
  <si>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</si>
  <si>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</si>
  <si>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</si>
  <si>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</si>
  <si>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</si>
  <si>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</si>
  <si>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</si>
  <si>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</si>
  <si>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</si>
  <si>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</si>
  <si>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</si>
  <si>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</si>
  <si>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</si>
  <si>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</si>
  <si>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</si>
  <si>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</si>
  <si>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</si>
  <si>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</si>
  <si>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</si>
  <si>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</si>
  <si>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</si>
  <si>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</si>
  <si>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</si>
  <si>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</si>
  <si>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</si>
  <si>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</si>
  <si>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</si>
  <si>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</si>
  <si>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</si>
  <si>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</si>
  <si>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</si>
  <si>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</si>
  <si>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</si>
  <si>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</si>
  <si>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</si>
  <si>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</si>
  <si>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</si>
  <si>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</si>
  <si>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</si>
  <si>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</si>
  <si>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</si>
  <si>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</si>
  <si>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</si>
  <si>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</si>
  <si>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</si>
  <si>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</si>
  <si>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</si>
  <si>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</si>
  <si>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</si>
  <si>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</si>
  <si>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</si>
  <si>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</si>
  <si>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</si>
  <si>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</si>
  <si>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</si>
  <si>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</si>
  <si>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</si>
  <si>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</si>
  <si>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</si>
  <si>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</si>
  <si>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</si>
  <si>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</si>
  <si>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</si>
  <si>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</si>
  <si>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</si>
  <si>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</si>
  <si>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</si>
  <si>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</si>
  <si>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</si>
  <si>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</si>
  <si>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</si>
  <si>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</si>
  <si>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</si>
  <si>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</si>
  <si>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</si>
  <si>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</si>
  <si>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</si>
  <si>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</si>
  <si>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</si>
  <si>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</si>
  <si>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</si>
  <si>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</si>
  <si>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</si>
  <si>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</si>
  <si>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</si>
  <si>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</si>
  <si>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</si>
  <si>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</si>
  <si>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</si>
  <si>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</si>
  <si>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</si>
  <si>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</si>
  <si>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</si>
  <si>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</si>
  <si>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</si>
  <si>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</si>
  <si>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</si>
  <si>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</si>
  <si>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</si>
  <si>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</si>
  <si>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</si>
  <si>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</si>
  <si>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</si>
  <si>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</si>
  <si>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</si>
  <si>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</si>
  <si>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</si>
  <si>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</si>
  <si>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</si>
  <si>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</si>
  <si>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</si>
  <si>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</si>
  <si>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</si>
  <si>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</si>
  <si>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</si>
  <si>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</si>
  <si>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</si>
  <si>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</si>
  <si>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</si>
  <si>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</si>
  <si>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</si>
  <si>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</si>
  <si>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</si>
  <si>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</si>
  <si>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</si>
  <si>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</si>
  <si>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</si>
  <si>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</si>
  <si>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</si>
  <si>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</si>
  <si>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</si>
  <si>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</si>
  <si>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</si>
  <si>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</si>
  <si>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</si>
  <si>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</si>
  <si>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</si>
  <si>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</si>
  <si>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</si>
  <si>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</si>
  <si>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</si>
  <si>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</si>
  <si>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</si>
  <si>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</si>
  <si>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</si>
  <si>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</si>
  <si>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</si>
  <si>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</si>
  <si>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</si>
  <si>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</si>
  <si>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</si>
  <si>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</si>
  <si>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</si>
  <si>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</si>
  <si>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</si>
  <si>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</si>
  <si>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</si>
  <si>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</si>
  <si>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</si>
  <si>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</si>
  <si>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</si>
  <si>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</si>
  <si>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</si>
  <si>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</si>
  <si>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</si>
  <si>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</si>
  <si>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</si>
  <si>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</si>
  <si>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</si>
  <si>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</si>
  <si>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</si>
  <si>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</si>
  <si>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</si>
  <si>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</si>
  <si>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</si>
  <si>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</si>
  <si>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</si>
  <si>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</si>
  <si>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</si>
  <si>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</si>
  <si>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</si>
  <si>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</si>
  <si>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</si>
  <si>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</si>
  <si>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</si>
  <si>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</si>
  <si>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</si>
  <si>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</si>
  <si>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</si>
  <si>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</si>
  <si>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</si>
  <si>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</si>
  <si>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</si>
  <si>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</si>
  <si>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</si>
  <si>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</si>
  <si>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</si>
  <si>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</si>
  <si>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</si>
  <si>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</si>
  <si>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</si>
  <si>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</si>
  <si>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</si>
  <si>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</si>
  <si>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</si>
  <si>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</si>
  <si>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</si>
  <si>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</si>
  <si>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</si>
  <si>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</si>
  <si>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</si>
  <si>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</si>
  <si>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</si>
  <si>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</si>
  <si>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</si>
  <si>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</si>
  <si>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</si>
  <si>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</si>
  <si>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</si>
  <si>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</si>
  <si>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</si>
  <si>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</si>
  <si>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</si>
  <si>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</si>
  <si>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</si>
  <si>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</si>
  <si>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</si>
  <si>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</si>
  <si>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</si>
  <si>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</si>
  <si>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</si>
  <si>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</si>
  <si>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</si>
  <si>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</si>
  <si>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</si>
  <si>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</si>
  <si>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</si>
  <si>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</si>
  <si>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</si>
  <si>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</si>
  <si>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</si>
  <si>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</si>
  <si>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</si>
  <si>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</si>
  <si>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</si>
  <si>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</si>
  <si>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</si>
  <si>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</si>
  <si>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</si>
  <si>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</si>
  <si>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</si>
  <si>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</si>
  <si>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</si>
  <si>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</si>
  <si>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</si>
  <si>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</si>
  <si>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</si>
  <si>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</si>
  <si>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</si>
  <si>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</si>
  <si>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</si>
  <si>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</si>
  <si>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</si>
  <si>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</si>
  <si>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</si>
  <si>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</si>
  <si>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</si>
  <si>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</si>
  <si>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</si>
  <si>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</si>
  <si>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</si>
  <si>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</si>
  <si>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</si>
  <si>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</si>
  <si>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</si>
  <si>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</si>
  <si>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</si>
  <si>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</si>
  <si>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</si>
  <si>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</si>
  <si>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</si>
  <si>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</si>
  <si>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</si>
  <si>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</si>
  <si>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</si>
  <si>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</si>
  <si>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</si>
  <si>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</si>
  <si>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</si>
  <si>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</si>
  <si>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</si>
  <si>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</si>
  <si>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</si>
  <si>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</si>
  <si>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</si>
  <si>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</si>
  <si>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</si>
  <si>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</si>
  <si>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</si>
  <si>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</si>
  <si>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</si>
  <si>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</si>
  <si>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</si>
  <si>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</si>
  <si>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</si>
  <si>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</si>
  <si>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</si>
  <si>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</si>
  <si>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</si>
  <si>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</si>
  <si>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</si>
  <si>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</si>
  <si>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</si>
  <si>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</si>
  <si>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</si>
  <si>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</si>
  <si>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</si>
  <si>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</si>
  <si>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</si>
  <si>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</si>
  <si>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</si>
  <si>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</si>
  <si>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</si>
  <si>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</si>
  <si>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</si>
  <si>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</si>
  <si>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</si>
  <si>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</si>
  <si>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</si>
  <si>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</si>
  <si>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</si>
  <si>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</si>
  <si>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</si>
  <si>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</si>
  <si>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</si>
  <si>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</si>
  <si>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</si>
  <si>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</si>
  <si>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</si>
  <si>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</si>
  <si>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</si>
  <si>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</si>
  <si>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</si>
  <si>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</si>
  <si>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</si>
  <si>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</si>
  <si>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</si>
  <si>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</si>
  <si>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</si>
  <si>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</si>
  <si>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</si>
  <si>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</si>
  <si>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</si>
  <si>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</si>
  <si>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</si>
  <si>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</si>
  <si>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</si>
  <si>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</si>
  <si>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</si>
  <si>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</si>
  <si>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</si>
  <si>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</si>
  <si>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</si>
  <si>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</si>
  <si>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</si>
  <si>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</si>
  <si>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</si>
  <si>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</si>
  <si>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</si>
  <si>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</si>
  <si>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</si>
  <si>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</si>
  <si>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</si>
  <si>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</si>
  <si>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</si>
  <si>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</si>
  <si>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</si>
  <si>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</si>
  <si>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</si>
  <si>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</si>
  <si>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</si>
  <si>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</si>
  <si>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</si>
  <si>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</si>
  <si>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</si>
  <si>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</si>
  <si>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</si>
  <si>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</si>
  <si>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</si>
  <si>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</si>
  <si>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</si>
  <si>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</si>
  <si>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</si>
  <si>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</si>
  <si>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</si>
  <si>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</si>
  <si>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</si>
  <si>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</si>
  <si>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</si>
  <si>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</si>
  <si>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</si>
  <si>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</si>
  <si>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</si>
  <si>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</si>
  <si>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</si>
  <si>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</si>
  <si>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</si>
  <si>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</si>
  <si>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</si>
  <si>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</si>
  <si>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</si>
  <si>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</si>
  <si>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</si>
  <si>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</si>
  <si>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</si>
  <si>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</si>
  <si>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</si>
  <si>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</si>
  <si>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</si>
  <si>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</si>
  <si>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</si>
  <si>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</si>
  <si>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</si>
  <si>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</si>
  <si>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</si>
  <si>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</si>
  <si>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</si>
  <si>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</si>
  <si>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</si>
  <si>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</si>
  <si>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</si>
  <si>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</si>
  <si>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</si>
  <si>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</si>
  <si>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</si>
  <si>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</si>
  <si>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</si>
  <si>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</si>
  <si>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</si>
  <si>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</si>
  <si>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</si>
  <si>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</si>
  <si>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</si>
  <si>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</si>
  <si>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</si>
  <si>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</si>
  <si>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</si>
  <si>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</si>
  <si>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</si>
  <si>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</si>
  <si>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</si>
  <si>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</si>
  <si>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</si>
  <si>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</si>
  <si>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</si>
  <si>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</si>
  <si>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</si>
  <si>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</si>
  <si>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</si>
  <si>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</si>
  <si>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</si>
  <si>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</si>
  <si>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</si>
  <si>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</si>
  <si>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</si>
  <si>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</si>
  <si>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</si>
  <si>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</si>
  <si>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</si>
  <si>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</si>
  <si>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</si>
  <si>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</si>
  <si>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</si>
  <si>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</si>
  <si>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</si>
  <si>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</si>
  <si>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</si>
  <si>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</si>
  <si>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</si>
  <si>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</si>
  <si>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</si>
  <si>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</si>
  <si>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</si>
  <si>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</si>
  <si>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</si>
  <si>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</si>
  <si>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</si>
  <si>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</si>
  <si>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</si>
  <si>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</si>
  <si>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</si>
  <si>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</si>
  <si>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</si>
  <si>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</si>
  <si>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</si>
  <si>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</si>
  <si>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</si>
  <si>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</si>
  <si>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</si>
  <si>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</si>
  <si>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</si>
  <si>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</si>
  <si>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</si>
  <si>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</si>
  <si>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</si>
  <si>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</si>
  <si>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</si>
  <si>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</si>
  <si>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</si>
  <si>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</si>
  <si>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</si>
  <si>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</si>
  <si>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</si>
  <si>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</si>
  <si>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</si>
  <si>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</si>
  <si>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</si>
  <si>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</si>
  <si>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</si>
  <si>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</si>
  <si>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</si>
  <si>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</si>
  <si>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</si>
  <si>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</si>
  <si>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</si>
  <si>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</si>
  <si>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</si>
  <si>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</si>
  <si>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</si>
  <si>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</si>
  <si>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</si>
  <si>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</si>
  <si>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</si>
  <si>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</si>
  <si>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</si>
  <si>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</si>
  <si>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</si>
  <si>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</si>
  <si>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</si>
  <si>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</si>
  <si>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</si>
  <si>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</si>
  <si>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</si>
  <si>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</si>
  <si>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</si>
  <si>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</si>
  <si>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</si>
  <si>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</si>
  <si>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</si>
  <si>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</si>
  <si>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</si>
  <si>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</si>
  <si>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</si>
  <si>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</si>
  <si>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</si>
  <si>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</si>
  <si>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</si>
  <si>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</si>
  <si>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</si>
  <si>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</si>
  <si>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</si>
  <si>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</si>
  <si>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</si>
  <si>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</si>
  <si>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</si>
  <si>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</si>
  <si>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</si>
  <si>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</si>
  <si>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</si>
  <si>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</si>
  <si>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</si>
  <si>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</si>
  <si>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</si>
  <si>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</si>
  <si>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</si>
  <si>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</si>
  <si>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</si>
  <si>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</si>
  <si>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</si>
  <si>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</si>
  <si>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</si>
  <si>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</si>
  <si>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</si>
  <si>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</si>
  <si>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</si>
  <si>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</si>
  <si>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</si>
  <si>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</si>
  <si>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</si>
  <si>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</si>
  <si>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</si>
  <si>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</si>
  <si>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</si>
  <si>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</si>
  <si>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</si>
  <si>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</si>
  <si>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</si>
  <si>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</si>
  <si>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</si>
  <si>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</si>
  <si>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</si>
  <si>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</si>
  <si>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</si>
  <si>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</si>
  <si>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</si>
  <si>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</si>
  <si>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</si>
  <si>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</si>
  <si>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</si>
  <si>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</si>
  <si>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</si>
  <si>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</si>
  <si>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</si>
  <si>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</si>
  <si>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</si>
  <si>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</si>
  <si>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</si>
  <si>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</si>
  <si>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</si>
  <si>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</si>
  <si>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</si>
  <si>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</si>
  <si>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</si>
  <si>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</si>
  <si>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</si>
  <si>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</si>
  <si>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</si>
  <si>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</si>
  <si>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</si>
  <si>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</si>
  <si>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</si>
  <si>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</si>
  <si>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</si>
  <si>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</si>
  <si>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</si>
  <si>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</si>
  <si>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</si>
  <si>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</si>
  <si>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</si>
  <si>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</si>
  <si>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</si>
  <si>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</si>
  <si>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</si>
  <si>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</si>
  <si>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</si>
  <si>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</si>
  <si>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</si>
  <si>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</si>
  <si>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</si>
  <si>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</si>
  <si>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</si>
  <si>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</si>
  <si>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</si>
  <si>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</si>
  <si>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</si>
  <si>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</si>
  <si>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</si>
  <si>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</si>
  <si>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</si>
  <si>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</si>
  <si>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</si>
  <si>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</si>
  <si>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</si>
  <si>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</si>
  <si>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</si>
  <si>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</si>
  <si>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</si>
  <si>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</si>
  <si>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</si>
  <si>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</si>
  <si>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</si>
  <si>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</si>
  <si>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</si>
  <si>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</si>
  <si>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</si>
  <si>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</si>
  <si>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</si>
  <si>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</si>
  <si>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</si>
  <si>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</si>
  <si>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</si>
  <si>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</si>
  <si>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</si>
  <si>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</si>
  <si>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</si>
  <si>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</si>
  <si>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</si>
  <si>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</si>
  <si>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</si>
  <si>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</si>
  <si>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</si>
  <si>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</si>
  <si>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</si>
  <si>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</si>
  <si>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</si>
  <si>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</si>
  <si>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</si>
  <si>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</si>
  <si>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</si>
  <si>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</si>
  <si>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</si>
  <si>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</si>
  <si>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</si>
  <si>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</si>
  <si>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</si>
  <si>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</si>
  <si>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</si>
  <si>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</si>
  <si>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</si>
  <si>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</si>
  <si>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</si>
  <si>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</si>
  <si>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</si>
  <si>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</si>
  <si>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</si>
  <si>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</si>
  <si>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</si>
  <si>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</si>
  <si>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</si>
  <si>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</si>
  <si>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</si>
  <si>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</si>
  <si>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</si>
  <si>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</si>
  <si>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</si>
  <si>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</si>
  <si>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</si>
  <si>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</si>
  <si>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</si>
  <si>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</si>
  <si>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</si>
  <si>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</si>
  <si>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</si>
  <si>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</si>
  <si>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</si>
  <si>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</si>
  <si>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</si>
  <si>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</si>
  <si>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</si>
  <si>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</si>
  <si>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</si>
  <si>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</si>
  <si>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</si>
  <si>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</si>
  <si>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</si>
  <si>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</si>
  <si>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</si>
  <si>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</si>
  <si>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</si>
  <si>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</si>
  <si>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</si>
  <si>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</si>
  <si>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</si>
  <si>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</si>
  <si>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</si>
  <si>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</si>
  <si>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</si>
  <si>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</si>
  <si>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</si>
  <si>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</si>
  <si>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</si>
  <si>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</si>
  <si>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</si>
  <si>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</si>
  <si>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</si>
  <si>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</si>
  <si>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</si>
  <si>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</si>
  <si>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</si>
  <si>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</si>
  <si>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</si>
  <si>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</si>
  <si>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</si>
  <si>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</si>
  <si>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</si>
  <si>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</si>
  <si>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</si>
  <si>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</si>
  <si>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</si>
  <si>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</si>
  <si>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</si>
  <si>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</si>
  <si>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</si>
  <si>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</si>
  <si>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</si>
  <si>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</si>
  <si>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</si>
  <si>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</si>
  <si>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</si>
  <si>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</si>
  <si>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</si>
  <si>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</si>
  <si>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</si>
  <si>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</si>
  <si>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</si>
  <si>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</si>
  <si>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</si>
  <si>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</si>
  <si>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</si>
  <si>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</si>
  <si>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</si>
  <si>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</si>
  <si>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</si>
  <si>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</si>
  <si>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</si>
  <si>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</si>
  <si>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</si>
  <si>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</si>
  <si>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</si>
  <si>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</si>
  <si>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</si>
  <si>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</si>
  <si>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</si>
  <si>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</si>
  <si>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</si>
  <si>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</si>
  <si>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</si>
  <si>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</si>
  <si>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</si>
  <si>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</si>
  <si>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</si>
  <si>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</si>
  <si>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</si>
  <si>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</si>
  <si>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</si>
  <si>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</si>
  <si>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</si>
  <si>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</si>
  <si>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</si>
  <si>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</si>
  <si>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</si>
  <si>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</si>
  <si>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</si>
  <si>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</si>
  <si>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</si>
  <si>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</si>
  <si>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</si>
  <si>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</si>
  <si>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</si>
  <si>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</si>
  <si>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</si>
  <si>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</si>
  <si>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</si>
  <si>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</si>
  <si>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</si>
  <si>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</si>
  <si>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</si>
  <si>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</si>
  <si>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</si>
  <si>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</si>
  <si>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</si>
  <si>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</si>
  <si>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</si>
  <si>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</si>
  <si>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</si>
  <si>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</si>
  <si>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</si>
  <si>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</si>
  <si>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</si>
  <si>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</si>
  <si>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</si>
  <si>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</si>
  <si>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</si>
  <si>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</si>
  <si>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</si>
  <si>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</si>
  <si>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</si>
  <si>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</si>
  <si>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</si>
  <si>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</si>
  <si>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</si>
  <si>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</si>
  <si>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</si>
  <si>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</si>
  <si>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</si>
  <si>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</si>
  <si>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</si>
  <si>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</si>
  <si>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</si>
  <si>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</si>
  <si>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</si>
  <si>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</si>
  <si>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</si>
  <si>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</si>
  <si>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</si>
  <si>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</si>
  <si>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</si>
  <si>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</si>
  <si>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</si>
  <si>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</si>
  <si>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</si>
  <si>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</si>
  <si>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</si>
  <si>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</si>
  <si>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</si>
  <si>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</si>
  <si>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</si>
  <si>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</si>
  <si>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</si>
  <si>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</si>
  <si>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</si>
  <si>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</si>
  <si>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</si>
  <si>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</si>
  <si>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</si>
  <si>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</si>
  <si>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</si>
  <si>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</si>
  <si>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</si>
  <si>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</si>
  <si>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</si>
  <si>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</si>
  <si>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</si>
  <si>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</si>
  <si>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</si>
  <si>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</si>
  <si>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</si>
  <si>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</si>
  <si>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</si>
  <si>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</si>
  <si>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</si>
  <si>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</si>
  <si>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</si>
  <si>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</si>
  <si>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</si>
  <si>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</si>
  <si>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</si>
  <si>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</si>
  <si>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</si>
  <si>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</si>
  <si>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</si>
  <si>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</si>
  <si>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</si>
  <si>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</si>
  <si>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</si>
  <si>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</si>
  <si>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</si>
  <si>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</si>
  <si>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</si>
  <si>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</si>
  <si>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</si>
  <si>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</si>
  <si>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</si>
  <si>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</si>
  <si>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</si>
  <si>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</si>
  <si>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</si>
  <si>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</si>
  <si>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</si>
  <si>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</si>
  <si>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</si>
  <si>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</si>
  <si>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</si>
  <si>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</si>
  <si>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</si>
  <si>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</si>
  <si>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</si>
  <si>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</si>
  <si>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</si>
  <si>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</si>
  <si>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</si>
  <si>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</si>
  <si>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</si>
  <si>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</si>
  <si>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</si>
  <si>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</si>
  <si>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</si>
  <si>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</si>
  <si>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</si>
  <si>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</si>
  <si>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</si>
  <si>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</si>
  <si>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</si>
  <si>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</si>
  <si>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</si>
  <si>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</si>
  <si>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</si>
  <si>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</si>
  <si>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</si>
  <si>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</si>
  <si>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</si>
  <si>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</si>
  <si>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</si>
  <si>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</si>
  <si>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</si>
  <si>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</si>
  <si>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</si>
  <si>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</si>
  <si>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</si>
  <si>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</si>
  <si>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</si>
  <si>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</si>
  <si>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</si>
  <si>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</si>
  <si>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</si>
  <si>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</si>
  <si>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</si>
  <si>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</si>
  <si>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</si>
  <si>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</si>
  <si>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</si>
  <si>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</si>
  <si>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</si>
  <si>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</si>
  <si>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</si>
  <si>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</si>
  <si>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</si>
  <si>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</si>
  <si>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</si>
  <si>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</si>
  <si>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</si>
  <si>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</si>
  <si>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</si>
  <si>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</si>
  <si>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</si>
  <si>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</si>
  <si>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</si>
  <si>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</si>
  <si>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</si>
  <si>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</si>
  <si>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</si>
  <si>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</si>
  <si>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</si>
  <si>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</si>
  <si>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</si>
  <si>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</si>
  <si>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</si>
  <si>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</si>
  <si>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</si>
  <si>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</si>
  <si>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</si>
  <si>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</si>
  <si>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</si>
  <si>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</si>
  <si>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</si>
  <si>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</si>
  <si>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</si>
  <si>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</si>
  <si>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</si>
  <si>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</si>
  <si>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</si>
  <si>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</si>
  <si>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</si>
  <si>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</si>
  <si>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</si>
  <si>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</si>
  <si>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</si>
  <si>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</si>
  <si>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</si>
  <si>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</si>
  <si>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</si>
  <si>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</si>
  <si>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</si>
  <si>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</si>
  <si>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</si>
  <si>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</si>
  <si>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</si>
  <si>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</si>
  <si>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</si>
  <si>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</si>
  <si>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</si>
  <si>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</si>
  <si>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</si>
  <si>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</si>
  <si>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</si>
  <si>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</si>
  <si>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</si>
  <si>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</si>
  <si>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</si>
  <si>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</si>
  <si>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</si>
  <si>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</si>
  <si>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</si>
  <si>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</si>
  <si>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</si>
  <si>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</si>
  <si>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</si>
  <si>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</si>
  <si>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</si>
  <si>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</si>
  <si>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</si>
  <si>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</si>
  <si>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</si>
  <si>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</si>
  <si>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</si>
  <si>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</si>
  <si>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</si>
  <si>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</si>
  <si>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</si>
  <si>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</si>
  <si>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</si>
  <si>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</si>
  <si>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</si>
  <si>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</si>
  <si>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</si>
  <si>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</si>
  <si>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</si>
  <si>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</si>
  <si>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</si>
  <si>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</si>
  <si>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</si>
  <si>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</si>
  <si>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</si>
  <si>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</si>
  <si>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</si>
  <si>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</si>
  <si>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</si>
  <si>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</si>
  <si>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</si>
  <si>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</si>
  <si>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</si>
  <si>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</si>
  <si>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</si>
  <si>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</si>
  <si>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</si>
  <si>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</si>
  <si>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</si>
  <si>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</si>
  <si>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</si>
  <si>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</si>
  <si>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</si>
  <si>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</si>
  <si>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</si>
  <si>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</si>
  <si>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</si>
  <si>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</si>
  <si>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</si>
  <si>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technology</t>
  </si>
  <si>
    <t>web</t>
  </si>
  <si>
    <t>music</t>
  </si>
  <si>
    <t>indie rock</t>
  </si>
  <si>
    <t>rock</t>
  </si>
  <si>
    <t>games</t>
  </si>
  <si>
    <t>video games</t>
  </si>
  <si>
    <t>food</t>
  </si>
  <si>
    <t>food trucks</t>
  </si>
  <si>
    <t>photography</t>
  </si>
  <si>
    <t>photography books</t>
  </si>
  <si>
    <t>theater</t>
  </si>
  <si>
    <t>plays</t>
  </si>
  <si>
    <t>wearables</t>
  </si>
  <si>
    <t>film &amp; video</t>
  </si>
  <si>
    <t>documentary</t>
  </si>
  <si>
    <t>publishing</t>
  </si>
  <si>
    <t>nonfiction</t>
  </si>
  <si>
    <t>mobile games</t>
  </si>
  <si>
    <t>drama</t>
  </si>
  <si>
    <t>radio &amp; podcasts</t>
  </si>
  <si>
    <t>jazz</t>
  </si>
  <si>
    <t>science fiction</t>
  </si>
  <si>
    <t>animation</t>
  </si>
  <si>
    <t>shorts</t>
  </si>
  <si>
    <t>fiction</t>
  </si>
  <si>
    <t>metal</t>
  </si>
  <si>
    <t>translations</t>
  </si>
  <si>
    <t>electric music</t>
  </si>
  <si>
    <t>television</t>
  </si>
  <si>
    <t>world music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</si>
  <si>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</si>
  <si>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</si>
  <si>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</si>
  <si>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</si>
  <si>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</si>
  <si>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</si>
  <si>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</si>
  <si>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</si>
  <si>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</si>
  <si>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</si>
  <si>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</si>
  <si>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</si>
  <si>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</si>
  <si>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</si>
  <si>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</si>
  <si>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</si>
  <si>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</si>
  <si>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</si>
  <si>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</si>
  <si>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</si>
  <si>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</si>
  <si>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</si>
  <si>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</si>
  <si>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</si>
  <si>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</si>
  <si>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</si>
  <si>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</si>
  <si>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</si>
  <si>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</si>
  <si>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</si>
  <si>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</si>
  <si>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</si>
  <si>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</si>
  <si>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</si>
  <si>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</si>
  <si>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</si>
  <si>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</si>
  <si>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</si>
  <si>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</si>
  <si>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</si>
  <si>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</si>
  <si>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</si>
  <si>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Average/Mean</t>
  </si>
  <si>
    <t>Median</t>
  </si>
  <si>
    <t>Minimum</t>
  </si>
  <si>
    <t>Max</t>
  </si>
  <si>
    <t>Variance</t>
  </si>
  <si>
    <t>Standard</t>
  </si>
  <si>
    <t>Q: Use your data to determine whether the mean or the median better summarizes the data.</t>
  </si>
  <si>
    <t>Q: Use your data to determine if there is more variability with successful or unsuccessful campaigns. Does this make sense? Why or why not?</t>
  </si>
  <si>
    <t>A: The Median is better because the Mean is higher than the Median and the Standard diviation is too large.</t>
  </si>
  <si>
    <t xml:space="preserve">A: There is more variable with Successful Campaigns because there is no cap on success once it passes 100%. I.e., it can have 4000% success! Unsuccessful Campaigns have less variability as once they fail to reach even 100%, they are over and the data stops.  This makes sense to me in the broadest sence, but I admit I'm a little lost when it comes to mathimatically showing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</si>
</sst>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DKK]\ * #,##0.00_);_([$DKK]\ * \(#,##0.00\);_([$DKK]\ * &quot;-&quot;??_);_(@_)"/>
    <numFmt numFmtId="166" formatCode="_-* #,##0.00\ [$CHF-100C]_-;\-* #,##0.00\ [$CHF-100C]_-;_-* &quot;-&quot;??\ [$CHF-100C]_-;_-@_-"/>
    <numFmt numFmtId="167" formatCode="_-[$£-809]* #,##0.00_-;\-[$£-809]* #,##0.00_-;_-[$£-809]* &quot;-&quot;??_-;_-@_-"/>
    <numFmt numFmtId="168" formatCode="_-[$$-C09]* #,##0.00_-;\-[$$-C09]* #,##0.00_-;_-[$$-C09]* &quot;-&quot;??_-;_-@_-"/>
    <numFmt numFmtId="169" formatCode="_-[$$-1009]* #,##0.00_-;\-[$$-1009]* #,##0.00_-;_-[$$-1009]* &quot;-&quot;??_-;_-@_-"/>
    <numFmt numFmtId="170" formatCode="_-* #,##0.00\ [$€-410]_-;\-* #,##0.00\ [$€-410]_-;_-* &quot;-&quot;??\ [$€-410]_-;_-@_-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B2B2B"/>
      <name val="Roboto"/>
    </font>
    <font>
      <sz val="8"/>
      <color rgb="FF2B2B2B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42" applyNumberFormat="1" applyFont="1" applyAlignment="1"/>
    <xf numFmtId="169" fontId="0" fillId="0" borderId="0" xfId="0" applyNumberFormat="1"/>
    <xf numFmtId="17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20" fillId="0" borderId="0" xfId="0" applyFont="1" applyAlignment="1">
      <alignment horizontal="left" vertical="center" wrapText="1"/>
    </xf>
    <xf numFmtId="9" fontId="0" fillId="0" borderId="0" xfId="43" applyFont="1"/>
    <xf numFmtId="0" fontId="16" fillId="35" borderId="10" xfId="0" applyFont="1" applyFill="1" applyBorder="1" applyAlignment="1">
      <alignment horizontal="center"/>
    </xf>
    <xf numFmtId="0" fontId="21" fillId="0" borderId="0" xfId="0" applyFont="1" applyAlignment="1">
      <alignment horizontal="lef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834B-410E-B13E-276433D9B94E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834B-410E-B13E-276433D9B94E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834B-410E-B13E-276433D9B94E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834B-410E-B13E-276433D9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054432"/>
        <c:axId val="1189061152"/>
      </c:barChart>
      <c:catAx>
        <c:axId val="11890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61152"/>
        <c:crosses val="autoZero"/>
        <c:auto val="1"/>
        <c:lblAlgn val="ctr"/>
        <c:lblOffset val="100"/>
        <c:noMultiLvlLbl val="0"/>
      </c:catAx>
      <c:valAx>
        <c:axId val="11890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LBishop.xlsx]Sheet2!PivotTable3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4-45E9-AF98-5AAC413A072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4-45E9-AF98-5AAC413A072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4-45E9-AF98-5AAC413A072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4-45E9-AF98-5AAC413A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2622544"/>
        <c:axId val="1232611504"/>
      </c:barChart>
      <c:catAx>
        <c:axId val="12326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11504"/>
        <c:crosses val="autoZero"/>
        <c:auto val="1"/>
        <c:lblAlgn val="ctr"/>
        <c:lblOffset val="100"/>
        <c:noMultiLvlLbl val="0"/>
      </c:catAx>
      <c:valAx>
        <c:axId val="12326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LBishop.xlsx]Sheet3!PivotTable13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7-4C18-BCB2-644649E3E28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7-4C18-BCB2-644649E3E28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7-4C18-BCB2-644649E3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696976"/>
        <c:axId val="1172678736"/>
      </c:lineChart>
      <c:catAx>
        <c:axId val="11726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8736"/>
        <c:crosses val="autoZero"/>
        <c:auto val="1"/>
        <c:lblAlgn val="ctr"/>
        <c:lblOffset val="100"/>
        <c:noMultiLvlLbl val="0"/>
      </c:catAx>
      <c:valAx>
        <c:axId val="11726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1-4D1F-AC4A-36BB1C87F17C}"/>
            </c:ext>
          </c:extLst>
        </c:ser>
        <c:ser>
          <c:idx val="1"/>
          <c:order val="1"/>
          <c:tx>
            <c:strRef>
              <c:f>'Crowdfunding Goals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1-4D1F-AC4A-36BB1C87F17C}"/>
            </c:ext>
          </c:extLst>
        </c:ser>
        <c:ser>
          <c:idx val="2"/>
          <c:order val="2"/>
          <c:tx>
            <c:strRef>
              <c:f>'Crowdfunding Goals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1-4D1F-AC4A-36BB1C87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9727"/>
        <c:axId val="1379050207"/>
      </c:lineChart>
      <c:catAx>
        <c:axId val="13790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0207"/>
        <c:crosses val="autoZero"/>
        <c:auto val="1"/>
        <c:lblAlgn val="ctr"/>
        <c:lblOffset val="100"/>
        <c:noMultiLvlLbl val="0"/>
      </c:catAx>
      <c:valAx>
        <c:axId val="13790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101600</xdr:rowOff>
    </xdr:from>
    <xdr:to>
      <xdr:col>16</xdr:col>
      <xdr:colOff>403226</xdr:colOff>
      <xdr:row>22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96F6A-FBC7-42CB-B1C7-C1C23B12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301624</xdr:colOff>
      <xdr:row>30</xdr:row>
      <xdr:rowOff>184150</xdr:rowOff>
    </xdr:from>
    <xdr:to>
      <xdr:col>8</xdr:col>
      <xdr:colOff>146049</xdr:colOff>
      <xdr:row>53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BE8F4-6A9E-661B-9C78-E7B77FC8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21</xdr:row>
      <xdr:rowOff>0</xdr:rowOff>
    </xdr:from>
    <xdr:to>
      <xdr:col>8</xdr:col>
      <xdr:colOff>482599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DB328-9620-51FD-FBA1-F86A86F33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16</xdr:row>
      <xdr:rowOff>25400</xdr:rowOff>
    </xdr:from>
    <xdr:to>
      <xdr:col>8</xdr:col>
      <xdr:colOff>215900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55A0C4-887E-F6A8-B03A-6D3F56F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Bishop" refreshedDate="45111.630812847223" createdVersion="8" refreshedVersion="8" minRefreshableVersion="3" recordCount="1000" xr:uid="{9900CFF4-9F66-45C4-993B-0E9CEA9D93A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canceled"/>
        <s v="live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AU"/>
        <s v="CA"/>
        <s v="CH"/>
        <s v="DK"/>
        <s v="IT"/>
        <s v="GB"/>
        <s v="US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384840800"/>
        <n v="1316408400"/>
        <n v="1300510800"/>
        <n v="1438318800"/>
        <n v="1410152400"/>
        <n v="1425103200"/>
        <n v="1572325200"/>
        <n v="1389420000"/>
        <n v="1371704400"/>
        <n v="1269666000"/>
        <n v="1484805600"/>
        <n v="1463115600"/>
        <n v="1562043600"/>
        <n v="1398229200"/>
        <n v="1420437600"/>
        <n v="1352440800"/>
        <n v="1550556000"/>
        <n v="1390456800"/>
        <n v="1485324000"/>
        <n v="1539406800"/>
        <n v="1345870800"/>
        <n v="1529816400"/>
        <n v="1422511200"/>
        <n v="1543816800"/>
        <n v="1420092000"/>
        <n v="1468299600"/>
        <n v="1514872800"/>
        <n v="1522472400"/>
        <n v="1547445600"/>
        <n v="1458709200"/>
        <n v="1355032800"/>
        <n v="1537419600"/>
        <n v="1559278800"/>
        <n v="1305435600"/>
        <n v="1311051600"/>
        <n v="1536382800"/>
        <n v="1310878800"/>
        <n v="1558760400"/>
        <n v="1510725600"/>
        <n v="1296194400"/>
        <n v="1488348000"/>
        <n v="1350363600"/>
        <n v="1450159200"/>
        <n v="1342760400"/>
        <n v="1301720400"/>
        <n v="1448604000"/>
        <n v="1273899600"/>
        <n v="1363582800"/>
        <n v="1285131600"/>
        <n v="1364014800"/>
        <n v="1270443600"/>
        <n v="1303275600"/>
        <n v="1505883600"/>
        <n v="1438837200"/>
        <n v="1502859600"/>
        <n v="1447567200"/>
        <n v="1534136400"/>
        <n v="1500354000"/>
        <n v="1276750800"/>
        <n v="1468126800"/>
        <n v="1336366800"/>
        <n v="1481781600"/>
        <n v="1542088800"/>
        <n v="1448863200"/>
        <n v="1324792800"/>
        <n v="1457762400"/>
        <n v="1516946400"/>
        <n v="1482645600"/>
        <n v="1552366800"/>
        <n v="1504501200"/>
        <n v="1545804000"/>
        <n v="1546495200"/>
        <n v="1279515600"/>
        <n v="1442379600"/>
        <n v="1323324000"/>
        <n v="1432875600"/>
        <n v="1414904400"/>
        <n v="1306731600"/>
        <n v="1524286800"/>
        <n v="1514181600"/>
        <n v="1308978000"/>
        <n v="1576389600"/>
        <n v="1326693600"/>
        <n v="1530421200"/>
        <n v="1356242400"/>
        <n v="1535518800"/>
        <n v="1277355600"/>
        <n v="1312693200"/>
        <n v="1410498000"/>
        <n v="1546840800"/>
        <n v="1383976800"/>
        <n v="1325829600"/>
        <n v="1386741600"/>
        <n v="1388988000"/>
        <n v="1332306000"/>
        <n v="1319000400"/>
        <n v="1552539600"/>
        <n v="1489986000"/>
        <n v="1288501200"/>
        <n v="1496293200"/>
        <n v="1313643600"/>
        <n v="1292911200"/>
        <n v="1372482000"/>
        <n v="1434430800"/>
        <n v="1345006800"/>
        <n v="1330408800"/>
        <n v="1382677200"/>
        <n v="1344315600"/>
        <n v="1347080400"/>
        <n v="1439614800"/>
        <n v="1281502800"/>
        <n v="1551506400"/>
        <n v="1362978000"/>
        <n v="1552885200"/>
        <n v="1320991200"/>
        <n v="1552798800"/>
        <n v="1561957200"/>
        <n v="1474520400"/>
        <n v="1490850000"/>
        <n v="1515391200"/>
        <n v="1465016400"/>
        <n v="1331787600"/>
        <n v="1504155600"/>
        <n v="1340686800"/>
        <n v="1378789200"/>
        <n v="1571547600"/>
        <n v="1553317200"/>
        <n v="1402722000"/>
        <n v="1420264800"/>
        <n v="1537592400"/>
        <n v="1399093200"/>
        <n v="1424412000"/>
        <n v="1330754400"/>
        <n v="1335502800"/>
        <n v="1520402400"/>
        <n v="1464498000"/>
        <n v="1448431200"/>
        <n v="1298613600"/>
        <n v="1517896800"/>
        <n v="1348981200"/>
        <n v="1377752400"/>
        <n v="1505192400"/>
        <n v="1472878800"/>
        <n v="1288674000"/>
        <n v="1513922400"/>
        <n v="1562302800"/>
        <n v="1417586400"/>
        <n v="1552626000"/>
        <n v="1503982800"/>
        <n v="1418191200"/>
        <n v="1287032400"/>
        <n v="1574229600"/>
        <n v="1327298400"/>
        <n v="1525928400"/>
        <n v="1419660000"/>
        <n v="1505710800"/>
        <n v="1282366800"/>
        <n v="1432011600"/>
        <n v="1528606800"/>
        <n v="1284872400"/>
        <n v="1436158800"/>
        <n v="1295762400"/>
        <n v="1438750800"/>
        <n v="1279083600"/>
        <n v="1462770000"/>
        <n v="1394344800"/>
        <n v="1499230800"/>
        <n v="1462510800"/>
        <n v="1335416400"/>
        <n v="1453788000"/>
        <n v="1413781200"/>
        <n v="1567141200"/>
        <n v="1398056400"/>
        <n v="1467522000"/>
        <n v="1522731600"/>
        <n v="1559365200"/>
        <n v="1529298000"/>
        <n v="1581141600"/>
        <n v="1434690000"/>
        <n v="1573452000"/>
        <n v="1389074400"/>
        <n v="1299823200"/>
        <n v="1452405600"/>
        <n v="1390629600"/>
        <n v="1505365200"/>
        <n v="1554699600"/>
        <n v="1454392800"/>
        <n v="1334206800"/>
        <n v="1264831200"/>
        <n v="1459141200"/>
        <n v="1548309600"/>
        <n v="1555563600"/>
        <n v="1386828000"/>
        <n v="1323928800"/>
        <n v="1456812000"/>
        <n v="1396069200"/>
        <n v="1512799200"/>
        <n v="1436504400"/>
        <n v="1295071200"/>
        <n v="1288933200"/>
        <n v="1320904800"/>
        <n v="1515045600"/>
        <n v="1335934800"/>
        <n v="1501477200"/>
        <n v="1411362000"/>
        <n v="1563685200"/>
        <n v="1521867600"/>
        <n v="1456034400"/>
        <n v="1272171600"/>
        <n v="1376197200"/>
        <n v="1458277200"/>
        <n v="1379739600"/>
        <n v="1437454800"/>
        <n v="1278738000"/>
        <n v="1564203600"/>
        <n v="1387087200"/>
        <n v="1414126800"/>
        <n v="1280120400"/>
        <n v="1454479200"/>
        <n v="1533963600"/>
        <n v="1501995600"/>
        <n v="1529557200"/>
        <n v="1376110800"/>
        <n v="1376629200"/>
        <n v="1504760400"/>
        <n v="1311310800"/>
        <n v="1494997200"/>
        <n v="1267855200"/>
        <n v="1426914000"/>
        <n v="1408597200"/>
        <n v="15689556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403499600"/>
        <n v="1307422800"/>
        <n v="1535346000"/>
        <n v="1444539600"/>
        <n v="1267682400"/>
        <n v="1559106000"/>
        <n v="1415685600"/>
        <n v="1490677200"/>
        <n v="1300856400"/>
        <n v="1573192800"/>
        <n v="1287810000"/>
        <n v="1310533200"/>
        <n v="1407560400"/>
        <n v="1479362400"/>
        <n v="1280552400"/>
        <n v="1398661200"/>
        <n v="1436245200"/>
        <n v="1575439200"/>
        <n v="1403931600"/>
        <n v="1521262800"/>
        <n v="1533358800"/>
        <n v="1421474400"/>
        <n v="1505278800"/>
        <n v="1443934800"/>
        <n v="1498539600"/>
        <n v="1433566800"/>
        <n v="1493874000"/>
        <n v="1531803600"/>
        <n v="1296712800"/>
        <n v="1428901200"/>
        <n v="1295676000"/>
        <n v="1480485600"/>
        <n v="1532322000"/>
        <n v="1426222800"/>
        <n v="1286773200"/>
        <n v="1523941200"/>
        <n v="1506574800"/>
        <n v="1513576800"/>
        <n v="1471582800"/>
        <n v="1431838800"/>
        <n v="1431061200"/>
        <n v="1271480400"/>
        <n v="1456380000"/>
        <n v="1351054800"/>
        <n v="1571634000"/>
        <n v="1439874000"/>
        <n v="1419400800"/>
        <n v="1320555600"/>
        <n v="1526878800"/>
        <n v="1495602000"/>
        <n v="1366434000"/>
        <n v="1568350800"/>
        <n v="1336885200"/>
        <n v="1389679200"/>
        <n v="1538283600"/>
        <n v="1348808400"/>
        <n v="1505797200"/>
        <n v="1554872400"/>
        <n v="1442638800"/>
        <n v="1317186000"/>
        <n v="1391234400"/>
        <n v="1404363600"/>
        <n v="1429592400"/>
        <n v="1413608400"/>
        <n v="1537678800"/>
        <n v="1473570000"/>
        <n v="1284008400"/>
        <n v="1517119200"/>
        <n v="13150260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322460000"/>
        <n v="1466312400"/>
        <n v="1501736400"/>
        <n v="1361512800"/>
        <n v="1545026400"/>
        <n v="1406696400"/>
        <n v="1487916000"/>
        <n v="1351141200"/>
        <n v="1270789200"/>
        <n v="1449640800"/>
        <n v="1555218000"/>
        <n v="1557723600"/>
        <n v="1443502800"/>
        <n v="1512712800"/>
        <n v="1507525200"/>
        <n v="1504328400"/>
        <n v="12933432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508648400"/>
        <n v="1556946000"/>
        <n v="1527138000"/>
        <n v="1402117200"/>
        <n v="1457071200"/>
        <n v="1370408400"/>
        <n v="1404190800"/>
        <n v="1523509200"/>
        <n v="1443589200"/>
        <n v="1533445200"/>
        <n v="1499403600"/>
        <n v="1283576400"/>
        <n v="1436590800"/>
        <n v="1407819600"/>
        <n v="1317877200"/>
        <n v="1302670800"/>
        <n v="1540789200"/>
        <n v="1268028000"/>
        <n v="1537160400"/>
        <n v="1512280800"/>
        <n v="1379653200"/>
        <n v="1580364000"/>
        <n v="1289714400"/>
        <n v="1282712400"/>
        <n v="1550210400"/>
        <n v="1322114400"/>
        <n v="1557205200"/>
        <n v="1346130000"/>
        <n v="1340427600"/>
        <n v="1412312400"/>
        <n v="1459314000"/>
        <n v="1415426400"/>
        <n v="1432184400"/>
        <n v="1474779600"/>
        <n v="1500440400"/>
        <n v="1575612000"/>
        <n v="1374123600"/>
        <n v="1469509200"/>
        <n v="1309237200"/>
        <n v="1487397600"/>
        <n v="1398574800"/>
        <n v="1441170000"/>
        <n v="1281157200"/>
        <n v="1495256400"/>
        <n v="1409806800"/>
        <n v="1396933200"/>
        <n v="1376024400"/>
        <n v="1483682400"/>
        <n v="1420783200"/>
        <n v="1267423200"/>
        <n v="1355205600"/>
        <n v="1383109200"/>
        <n v="1487829600"/>
        <n v="1298268000"/>
        <n v="1363669200"/>
        <n v="1482904800"/>
        <n v="1356588000"/>
        <n v="1349845200"/>
        <n v="1283058000"/>
        <n v="1304226000"/>
        <n v="1263016800"/>
        <n v="1362031200"/>
        <n v="1455602400"/>
        <n v="1353304800"/>
        <n v="1550728800"/>
        <n v="1291442400"/>
        <n v="1452146400"/>
        <n v="15648948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70926800"/>
        <n v="1333429200"/>
        <n v="1541570400"/>
        <n v="1458018000"/>
        <n v="1461819600"/>
        <n v="1426395600"/>
        <n v="1452578400"/>
        <n v="1474088400"/>
        <n v="1461906000"/>
        <n v="1500267600"/>
        <n v="1303189200"/>
        <n v="1318309200"/>
        <n v="1298872800"/>
        <n v="1383282000"/>
        <n v="1330495200"/>
        <n v="1403413200"/>
        <n v="1495861200"/>
        <n v="1392530400"/>
        <n v="1283662800"/>
        <n v="1305781200"/>
        <n v="1302325200"/>
        <n v="1291788000"/>
        <n v="1435899600"/>
        <n v="1531112400"/>
        <n v="1451628000"/>
        <n v="1567314000"/>
        <n v="1544508000"/>
        <n v="1482472800"/>
        <n v="1324360800"/>
        <n v="1364533200"/>
        <n v="1545112800"/>
        <n v="1516168800"/>
        <n v="1574920800"/>
        <n v="1292479200"/>
        <n v="1573538400"/>
        <n v="1320382800"/>
        <n v="1323756000"/>
        <n v="1441342800"/>
        <n v="1375333200"/>
        <n v="1520056800"/>
        <n v="1508302800"/>
        <n v="1425708000"/>
        <n v="1502600400"/>
        <n v="1433653200"/>
        <n v="1441602000"/>
        <n v="1562389200"/>
        <n v="1488520800"/>
        <n v="1443416400"/>
        <n v="1509426000"/>
        <n v="1299391200"/>
        <n v="1325052000"/>
        <n v="1522818000"/>
        <n v="12941208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72395600"/>
        <n v="1437714000"/>
        <n v="1509771600"/>
        <n v="1489039200"/>
        <n v="1556600400"/>
        <n v="1278565200"/>
        <n v="1339909200"/>
        <n v="1290578400"/>
        <n v="1380344400"/>
        <n v="1389852000"/>
        <n v="1294466400"/>
        <n v="1375938000"/>
        <n v="1323410400"/>
        <n v="1369803600"/>
        <n v="1297231200"/>
        <n v="1378530000"/>
        <n v="1572152400"/>
        <n v="1329890400"/>
        <n v="1510898400"/>
        <n v="1532408400"/>
        <n v="1360562400"/>
        <n v="1492837200"/>
        <n v="1496206800"/>
        <n v="1389592800"/>
        <n v="1545631200"/>
        <n v="1272430800"/>
        <n v="1327903200"/>
        <n v="1296021600"/>
        <n v="15432984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64965200"/>
        <n v="1479016800"/>
        <n v="1499662800"/>
        <n v="1337835600"/>
        <n v="1287464400"/>
        <n v="1311656400"/>
        <n v="1293170400"/>
        <n v="1355983200"/>
        <n v="13660884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32098000"/>
        <n v="1482127200"/>
        <n v="1530075600"/>
        <n v="1418796000"/>
        <n v="1534395600"/>
        <n v="1311397200"/>
        <n v="1269061200"/>
        <n v="1415772000"/>
        <n v="1331013600"/>
        <n v="1576735200"/>
        <n v="1495515600"/>
        <n v="1455948000"/>
        <n v="1574575200"/>
        <n v="1374901200"/>
        <n v="1278910800"/>
        <n v="1562907600"/>
        <n v="1332478800"/>
        <n v="1496811600"/>
        <n v="1482213600"/>
        <n v="1458450000"/>
        <n v="1366347600"/>
        <n v="1512885600"/>
        <n v="1369717200"/>
        <n v="1534654800"/>
        <n v="1337058000"/>
        <n v="1404622800"/>
        <n v="1284181200"/>
        <n v="1284354000"/>
        <n v="1494392400"/>
        <n v="1555909200"/>
        <n v="1472446800"/>
        <n v="1268114400"/>
        <n v="1273381200"/>
        <n v="1290837600"/>
        <n v="1454306400"/>
        <n v="1284440400"/>
        <n v="1534568400"/>
        <n v="1381208400"/>
        <n v="1562475600"/>
        <n v="1527397200"/>
        <n v="1380171600"/>
        <n v="1453356000"/>
        <n v="1578981600"/>
        <n v="1423202400"/>
        <n v="1460610000"/>
        <n v="1370494800"/>
        <n v="1480312800"/>
        <n v="1294034400"/>
        <n v="1315890000"/>
        <n v="1444021200"/>
        <n v="1460005200"/>
        <n v="1470718800"/>
        <n v="1427086800"/>
        <n v="1323064800"/>
        <n v="14195736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436677200"/>
        <n v="1279947600"/>
        <n v="1402203600"/>
        <n v="1467262800"/>
        <n v="1270530000"/>
        <n v="1575525600"/>
        <n v="1402894800"/>
        <n v="1557896400"/>
        <n v="1297490400"/>
        <n v="1447394400"/>
        <n v="1395723600"/>
        <n v="1552197600"/>
        <n v="1549087200"/>
        <n v="1356847200"/>
        <n v="1375765200"/>
        <n v="1289800800"/>
        <n v="1485669600"/>
        <n v="1369285200"/>
        <n v="1304744400"/>
        <n v="1474174800"/>
        <n v="1526014800"/>
        <n v="1422684000"/>
        <n v="1581314400"/>
        <n v="1286427600"/>
        <n v="1467954000"/>
        <n v="1557637200"/>
        <n v="1553922000"/>
        <n v="1416463200"/>
        <n v="1447221600"/>
        <n v="1491627600"/>
        <n v="1363150800"/>
        <n v="1479794400"/>
        <n v="1281243600"/>
        <n v="1532754000"/>
        <n v="1489899600"/>
        <n v="1539752400"/>
        <n v="1364101200"/>
        <n v="1525323600"/>
        <n v="1500872400"/>
        <n v="1407128400"/>
        <n v="1460264400"/>
        <n v="1440824400"/>
        <n v="1489554000"/>
        <n v="1515736800"/>
        <n v="1442898000"/>
        <n v="1440910800"/>
        <n v="1544680800"/>
        <n v="1288414800"/>
        <n v="1330581600"/>
        <n v="1378357200"/>
        <n v="1411102800"/>
        <n v="1344834000"/>
        <n v="1457416800"/>
        <n v="1280898000"/>
        <n v="1317790800"/>
        <n v="1568782800"/>
        <n v="1349413200"/>
        <n v="1548050400"/>
        <n v="1571806800"/>
        <n v="1576476000"/>
        <n v="1324965600"/>
        <n v="1387519200"/>
        <n v="1537246800"/>
        <n v="1523077200"/>
        <n v="1548482400"/>
        <n v="1384063200"/>
        <n v="1322892000"/>
        <n v="1350709200"/>
        <n v="1509685200"/>
        <n v="1514959200"/>
        <n v="1522645200"/>
        <n v="1561525200"/>
        <n v="1265695200"/>
        <n v="1301806800"/>
        <n v="1336453200"/>
        <n v="1468904400"/>
        <n v="1547359200"/>
        <n v="1532149200"/>
        <n v="1471496400"/>
        <n v="1408510800"/>
        <n v="1375851600"/>
        <n v="1315803600"/>
        <n v="1373691600"/>
        <n v="1339218000"/>
        <n v="1523336400"/>
        <n v="1416204000"/>
        <n v="1552971600"/>
        <n v="1465102800"/>
        <n v="13601304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59486800"/>
        <n v="1282539600"/>
        <n v="1275886800"/>
        <n v="1422252000"/>
        <n v="1305522000"/>
        <n v="1501131600"/>
        <n v="1339477200"/>
        <n v="1305954000"/>
        <n v="1447999200"/>
        <n v="1388037600"/>
        <n v="1550815200"/>
        <n v="1550037600"/>
        <n v="1492923600"/>
        <n v="1416117600"/>
        <n v="1563771600"/>
        <n v="1319259600"/>
        <n v="1440306000"/>
        <n v="1470805200"/>
        <n v="1301374800"/>
        <n v="1387864800"/>
        <n v="1458190800"/>
        <n v="1352527200"/>
        <n v="1266645600"/>
        <n v="1482818400"/>
        <n v="1374642000"/>
        <n v="1478235600"/>
        <n v="1408078800"/>
        <n v="1548136800"/>
        <n v="1340859600"/>
        <n v="1579672800"/>
        <n v="1516600800"/>
        <n v="1332997200"/>
        <n v="1464930000"/>
        <n v="1452492000"/>
        <n v="1346907600"/>
        <n v="1392184800"/>
        <n v="1549173600"/>
        <n v="1489381200"/>
        <n v="1395032400"/>
        <n v="1412485200"/>
        <n v="1294639200"/>
        <n v="1435122000"/>
        <n v="1335675600"/>
        <n v="1425621600"/>
        <n v="1266300000"/>
        <n v="1305867600"/>
        <n v="1538802000"/>
        <n v="1398920400"/>
        <n v="1405659600"/>
        <n v="1457244000"/>
        <n v="1535778000"/>
        <n v="1327471200"/>
        <n v="1535259600"/>
        <n v="1515564000"/>
        <n v="1277096400"/>
        <n v="1329026400"/>
        <n v="1338786000"/>
        <n v="13367124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275282000"/>
        <n v="1294984800"/>
        <n v="1469595600"/>
        <n v="1563858000"/>
        <n v="1438923600"/>
        <n v="1422165600"/>
        <n v="1277874000"/>
        <n v="1399352400"/>
        <n v="1493528400"/>
        <n v="1395205200"/>
        <n v="1277960400"/>
        <n v="1518415200"/>
        <n v="1576994400"/>
        <n v="1411189200"/>
        <n v="1337490000"/>
        <n v="1349672400"/>
        <n v="1379826000"/>
        <n v="1497762000"/>
        <n v="1304485200"/>
        <n v="1421992800"/>
        <n v="1568178000"/>
        <n v="1347944400"/>
        <n v="1551247200"/>
        <n v="1330236000"/>
        <n v="1279170000"/>
        <n v="1507093200"/>
        <n v="1463374800"/>
        <n v="1344574800"/>
        <n v="1425448800"/>
        <n v="1404104400"/>
        <n v="1394773200"/>
        <n v="1366520400"/>
        <n v="1456639200"/>
        <n v="1564030800"/>
        <n v="1449295200"/>
        <n v="1531890000"/>
        <n v="1306213200"/>
        <n v="1297576800"/>
        <n v="1414558800"/>
        <n v="1334898000"/>
        <n v="1308373200"/>
        <n v="1419228000"/>
        <n v="1471928400"/>
        <n v="1453701600"/>
        <n v="1353996000"/>
        <n v="1451109600"/>
        <n v="1329631200"/>
        <n v="1278997200"/>
        <n v="1458104400"/>
        <n v="1386223200"/>
        <n v="14317524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14040400"/>
        <n v="13596984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technology/web"/>
        <s v="music/indie rock"/>
        <s v="music/rock"/>
        <s v="games/video games"/>
        <s v="food/food trucks"/>
        <s v="photography/photography books"/>
        <s v="theater/plays"/>
        <s v="technology/wearables"/>
        <s v="film &amp; video/documentary"/>
        <s v="publishing/nonfiction"/>
        <s v="games/mobile games"/>
        <s v="film &amp; video/drama"/>
        <s v="publishing/radio &amp; podcasts"/>
        <s v="music/jazz"/>
        <s v="film &amp; video/science fiction"/>
        <s v="film &amp; video/animation"/>
        <s v="film &amp; video/shorts"/>
        <s v="publishing/fiction"/>
        <s v="music/metal"/>
        <s v="publishing/translations"/>
        <s v="music/electric music"/>
        <s v="film &amp; video/television"/>
        <s v="music/world music"/>
        <s v="journalism/audio"/>
      </sharedItems>
    </cacheField>
    <cacheField name="Parent Category" numFmtId="0">
      <sharedItems count="9">
        <s v="technology"/>
        <s v="music"/>
        <s v="games"/>
        <s v="food"/>
        <s v="photography"/>
        <s v="theater"/>
        <s v="film &amp; video"/>
        <s v="publishing"/>
        <s v="journalism"/>
      </sharedItems>
    </cacheField>
    <cacheField name="Sub-category" numFmtId="0">
      <sharedItems count="24">
        <s v="web"/>
        <s v="indie rock"/>
        <s v="rock"/>
        <s v="video games"/>
        <s v="food trucks"/>
        <s v="photography books"/>
        <s v="plays"/>
        <s v="wearables"/>
        <s v="documentary"/>
        <s v="nonfiction"/>
        <s v="mobile games"/>
        <s v="drama"/>
        <s v="radio &amp; podcasts"/>
        <s v="jazz"/>
        <s v="science fiction"/>
        <s v="animation"/>
        <s v="shorts"/>
        <s v="fiction"/>
        <s v="metal"/>
        <s v="translations"/>
        <s v="electric music"/>
        <s v="television"/>
        <s v="world music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Bishop" refreshedDate="45111.687181944442" createdVersion="8" refreshedVersion="8" minRefreshableVersion="3" recordCount="1001" xr:uid="{FCE5827D-E46A-4F97-AB6C-986F9A62086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3-11-17T06:00:00"/>
        <d v="2011-09-11T05:00:00"/>
        <d v="2011-03-08T06:00:00"/>
        <d v="2015-07-27T05:00:00"/>
        <d v="2014-08-24T05:00:00"/>
        <d v="2015-02-03T06:00:00"/>
        <d v="2019-10-05T05:00:00"/>
        <d v="2013-12-30T06:00:00"/>
        <d v="2013-06-10T05:00:00"/>
        <d v="2010-03-22T05:00:00"/>
        <d v="2017-01-17T06:00:00"/>
        <d v="2016-05-06T05:00:00"/>
        <d v="2019-06-25T05:00:00"/>
        <d v="2014-04-13T05:00:00"/>
        <d v="2014-12-31T06:00:00"/>
        <d v="2012-10-24T05:00:00"/>
        <d v="2019-01-28T06:00:00"/>
        <d v="2014-01-14T06:00:00"/>
        <d v="2016-12-29T06:00:00"/>
        <d v="2018-10-05T05:00:00"/>
        <d v="2012-07-27T05:00:00"/>
        <d v="2018-05-31T05:00:00"/>
        <d v="2014-12-20T06:00:00"/>
        <d v="2018-11-13T06:00:00"/>
        <d v="2014-12-21T06:00:00"/>
        <d v="2016-07-08T05:00:00"/>
        <d v="2017-12-28T06:00:00"/>
        <d v="2018-03-21T05:00:00"/>
        <d v="2019-01-06T06:00:00"/>
        <d v="2016-03-02T06:00:00"/>
        <d v="2012-11-28T06:00:00"/>
        <d v="2018-09-19T05:00:00"/>
        <d v="2019-04-27T05:00:00"/>
        <d v="2014-11-15T06:00:00"/>
        <d v="2011-05-03T05:00:00"/>
        <d v="2011-06-18T05:00:00"/>
        <d v="2018-09-03T05:00:00"/>
        <d v="2011-07-14T05:00:00"/>
        <d v="2019-05-12T05:00:00"/>
        <d v="2017-10-14T05:00:00"/>
        <d v="2011-01-25T06:00:00"/>
        <d v="2017-02-10T06:00:00"/>
        <d v="2012-09-22T05:00:00"/>
        <d v="2015-11-28T06:00:00"/>
        <d v="2012-07-17T05:00:00"/>
        <d v="2011-02-21T06:00:00"/>
        <d v="2015-11-24T06:00:00"/>
        <d v="2010-05-12T05:00:00"/>
        <d v="2013-03-17T05:00:00"/>
        <d v="2010-09-09T05:00:00"/>
        <d v="2013-02-23T06:00:00"/>
        <d v="2010-03-25T05:00:00"/>
        <d v="2011-04-08T05:00:00"/>
        <d v="2017-09-17T05:00:00"/>
        <d v="2015-08-03T05:00:00"/>
        <d v="2017-08-02T05:00:00"/>
        <d v="2015-11-07T06:00:00"/>
        <d v="2018-08-10T05:00:00"/>
        <d v="2017-07-17T05:00:00"/>
        <d v="2016-06-20T05:00:00"/>
        <d v="2012-05-06T05:00:00"/>
        <d v="2016-12-01T06:00:00"/>
        <d v="2018-10-21T05:00:00"/>
        <d v="2015-11-23T06:00:00"/>
        <d v="2011-12-23T06:00:00"/>
        <d v="2016-02-05T06:00:00"/>
        <d v="2018-01-25T06:00:00"/>
        <d v="2016-12-19T06:00:00"/>
        <d v="2019-01-19T06:00:00"/>
        <d v="2017-08-26T05:00:00"/>
        <d v="2018-12-17T06:00:00"/>
        <d v="2018-12-18T06:00:00"/>
        <d v="2010-06-29T05:00:00"/>
        <d v="2015-08-23T05:00:00"/>
        <d v="2011-11-24T06:00:00"/>
        <d v="2015-05-23T05:00:00"/>
        <d v="2014-10-24T05:00:00"/>
        <d v="2011-05-21T05:00:00"/>
        <d v="2018-04-16T05:00:00"/>
        <d v="2017-11-29T06:00:00"/>
        <d v="2011-06-20T05:00:00"/>
        <d v="2019-11-18T06:00:00"/>
        <d v="2019-06-08T05:00:00"/>
        <d v="2011-12-03T06:00:00"/>
        <d v="2018-06-04T05:00:00"/>
        <d v="2012-12-01T06:00:00"/>
        <d v="2018-07-20T05:00:00"/>
        <d v="2010-06-23T05:00:00"/>
        <d v="2011-06-19T05:00:00"/>
        <d v="2014-09-07T05:00:00"/>
        <d v="2018-12-08T06:00:00"/>
        <d v="2013-10-15T05:00:00"/>
        <d v="2012-01-04T06:00:00"/>
        <d v="2013-12-06T06:00:00"/>
        <d v="2013-11-11T06:00:00"/>
        <d v="2012-02-29T06:00:00"/>
        <d v="2011-10-17T05:00:00"/>
        <d v="2019-03-12T05:00:00"/>
        <d v="2017-02-20T06:00:00"/>
        <d v="2010-10-20T05:00:00"/>
        <d v="2017-05-22T05:00:00"/>
        <d v="2011-08-13T05:00:00"/>
        <d v="2010-10-31T05:00:00"/>
        <d v="2013-06-25T05:00:00"/>
        <d v="2015-06-12T05:00:00"/>
        <d v="2012-08-14T05:00:00"/>
        <d v="2012-02-05T06:00:00"/>
        <d v="2013-10-07T05:00:00"/>
        <d v="2012-08-28T05:00:00"/>
        <d v="2015-08-13T05:00:00"/>
        <d v="2010-08-09T05:00:00"/>
        <d v="2013-02-25T06:00:00"/>
        <d v="2019-03-17T05:00:00"/>
        <d v="2011-10-26T05:00:00"/>
        <d v="2019-02-22T06:00:00"/>
        <d v="2019-06-15T05:00:00"/>
        <d v="2016-09-03T05:00:00"/>
        <d v="2017-03-03T06:00:00"/>
        <d v="2017-12-14T06:00:00"/>
        <d v="2016-05-30T05:00:00"/>
        <d v="2012-03-14T05:00:00"/>
        <d v="2017-08-30T05:00:00"/>
        <d v="2012-06-06T05:00:00"/>
        <d v="2013-09-03T05:00:00"/>
        <d v="2019-10-13T05:00:00"/>
        <d v="2019-03-06T06:00:00"/>
        <d v="2014-06-10T05:00:00"/>
        <d v="2015-01-01T06:00:00"/>
        <d v="2018-08-30T05:00:00"/>
        <d v="2014-04-02T05:00:00"/>
        <d v="2015-02-12T06:00:00"/>
        <d v="2012-01-18T06:00:00"/>
        <d v="2012-03-28T05:00:00"/>
        <d v="2018-02-21T06:00:00"/>
        <d v="2017-12-27T06:00:00"/>
        <d v="2016-05-27T05:00:00"/>
        <d v="2015-10-22T05:00:00"/>
        <d v="2011-02-14T06:00:00"/>
        <d v="2018-01-10T06:00:00"/>
        <d v="2012-09-04T05:00:00"/>
        <d v="2013-08-01T05:00:00"/>
        <d v="2017-07-27T05:00:00"/>
        <d v="2010-11-02T05:00:00"/>
        <d v="2016-08-06T05:00:00"/>
        <d v="2010-10-24T05:00:00"/>
        <d v="2017-11-17T06:00:00"/>
        <d v="2019-05-13T05:00:00"/>
        <d v="2014-12-02T06:00:00"/>
        <d v="2017-08-22T05:00:00"/>
        <d v="2014-11-07T06:00:00"/>
        <d v="2010-10-05T05:00:00"/>
        <d v="2019-11-19T06:00:00"/>
        <d v="2012-01-14T06:00:00"/>
        <d v="2018-05-08T05:00:00"/>
        <d v="2014-12-15T06:00:00"/>
        <d v="2017-09-02T05:00:00"/>
        <d v="2010-08-16T05:00:00"/>
        <d v="2015-05-18T05:00:00"/>
        <d v="2018-06-08T05:00:00"/>
        <d v="2010-08-24T05:00:00"/>
        <d v="2015-06-10T05:00:00"/>
        <d v="2011-01-11T06:00:00"/>
        <d v="2015-06-19T05:00:00"/>
        <d v="2010-06-15T05:00:00"/>
        <d v="2016-04-29T05:00:00"/>
        <d v="2014-02-22T06:00:00"/>
        <d v="2017-06-26T05:00:00"/>
        <d v="2016-04-15T05:00:00"/>
        <d v="2015-11-14T06:00:00"/>
        <d v="2012-04-19T05:00:00"/>
        <d v="2016-01-24T06:00:00"/>
        <d v="2014-10-08T05:00:00"/>
        <d v="2019-08-01T05:00:00"/>
        <d v="2014-04-14T05:00:00"/>
        <d v="2016-05-23T05:00:00"/>
        <d v="2018-03-27T05:00:00"/>
        <d v="2019-05-04T05:00:00"/>
        <d v="2018-06-15T05:00:00"/>
        <d v="2020-01-15T06:00:00"/>
        <d v="2015-06-15T05:00:00"/>
        <d v="2019-10-31T05:00:00"/>
        <d v="2013-12-29T06:00:00"/>
        <d v="2011-03-05T06:00:00"/>
        <d v="2015-12-24T06:00:00"/>
        <d v="2014-01-20T06:00:00"/>
        <d v="2017-09-13T05:00:00"/>
        <d v="2019-02-14T06:00:00"/>
        <d v="2016-01-05T06:00:00"/>
        <d v="2012-03-27T05:00:00"/>
        <d v="2010-01-25T06:00:00"/>
        <d v="2016-03-27T05:00:00"/>
        <d v="2019-01-17T06:00:00"/>
        <d v="2019-04-07T05:00:00"/>
        <d v="2013-11-29T06:00:00"/>
        <d v="2011-11-11T06:00:00"/>
        <d v="2014-03-27T05:00:00"/>
        <d v="2017-12-08T06:00:00"/>
        <d v="2015-07-09T05:00:00"/>
        <d v="2011-01-01T06:00:00"/>
        <d v="2010-10-13T05:00:00"/>
        <d v="2011-10-27T05:00:00"/>
        <d v="2017-12-19T06:00:00"/>
        <d v="2012-05-02T05:00:00"/>
        <d v="2017-07-29T05:00:00"/>
        <d v="2014-08-04T05:00:00"/>
        <d v="2019-06-10T05:00:00"/>
        <d v="2018-03-09T06:00:00"/>
        <d v="2013-11-23T06:00:00"/>
        <d v="2013-07-24T05:00:00"/>
        <d v="2016-01-22T06:00:00"/>
        <d v="2013-07-30T05:00:00"/>
        <d v="2016-03-07T06:00:00"/>
        <d v="2013-09-20T05:00:00"/>
        <d v="2015-07-16T05:00:00"/>
        <d v="2010-06-16T05:00:00"/>
        <d v="2011-01-27T06:00:00"/>
        <d v="2019-07-09T05:00:00"/>
        <d v="2013-12-11T06:00:00"/>
        <d v="2014-10-22T05:00:00"/>
        <d v="2010-07-01T05:00:00"/>
        <d v="2016-01-30T06:00:00"/>
        <d v="2018-07-29T05:00:00"/>
        <d v="2017-07-25T05:00:00"/>
        <d v="2018-05-15T05:00:00"/>
        <d v="2013-07-11T05:00:00"/>
        <d v="2013-08-04T05:00:00"/>
        <d v="2017-08-29T05:00:00"/>
        <d v="2011-06-28T05:00:00"/>
        <d v="2017-05-03T05:00:00"/>
        <d v="2015-03-15T05:00:00"/>
        <d v="2014-08-19T05:00:00"/>
        <d v="2019-08-11T05:00:00"/>
        <d v="2019-01-20T06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4-06-21T05:00:00"/>
        <d v="2011-05-18T05:00:00"/>
        <d v="2018-07-31T05:00:00"/>
        <d v="2015-10-03T05:00:00"/>
        <d v="2010-02-09T06:00:00"/>
        <d v="2019-05-24T05:00:00"/>
        <d v="2014-10-05T05:00:00"/>
        <d v="2017-03-23T05:00:00"/>
        <d v="2011-02-26T06:00:00"/>
        <d v="2019-10-06T05:00:00"/>
        <d v="2010-10-18T05:00:00"/>
        <d v="2010-06-05T05:00:00"/>
        <d v="2011-07-04T05:00:00"/>
        <d v="2014-07-24T05:00:00"/>
        <d v="2016-11-02T05:00:00"/>
        <d v="2010-07-08T05:00:00"/>
        <d v="2014-03-29T05:00:00"/>
        <d v="2015-06-25T05:00:00"/>
        <d v="2019-10-20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5-06-05T05:00:00"/>
        <d v="2017-04-28T05:00:00"/>
        <d v="2018-07-02T05:00:00"/>
        <d v="2015-04-08T05:00:00"/>
        <d v="2010-12-19T06:00:00"/>
        <d v="2019-11-30T06:00:00"/>
        <d v="2015-07-01T05:00:00"/>
        <d v="2016-11-27T06:00:00"/>
        <d v="2018-07-15T05:00:00"/>
        <d v="2015-01-23T06:00:00"/>
        <d v="2010-09-27T05:00:00"/>
        <d v="2018-06-16T05:00:00"/>
        <d v="2017-11-23T06:00:00"/>
        <d v="2016-07-28T05:00:00"/>
        <d v="2012-07-28T05:00:00"/>
        <d v="2015-05-04T05:00:00"/>
        <d v="2015-04-16T05:00:00"/>
        <d v="2010-04-15T05:00:00"/>
        <d v="2016-02-25T06:00:00"/>
        <d v="2012-10-20T05:00:00"/>
        <d v="2019-10-14T05:00:00"/>
        <d v="2011-03-10T06:00:00"/>
        <d v="2014-11-25T06:00:00"/>
        <d v="2011-10-19T05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7-09-12T05:00:00"/>
        <d v="2019-04-09T05:00:00"/>
        <d v="2015-09-18T05:00:00"/>
        <d v="2011-09-22T05:00:00"/>
        <d v="2014-01-26T06:00:00"/>
        <d v="2014-06-16T05:00:00"/>
        <d v="2015-04-17T05:00:00"/>
        <d v="2014-11-27T06:00:00"/>
        <d v="2016-08-14T05:00:00"/>
        <d v="2010-08-27T05:00:00"/>
        <d v="2018-01-12T06:00:00"/>
        <d v="2011-08-12T05:00:00"/>
        <d v="2013-03-07T06:00:00"/>
        <d v="2014-06-07T05:00:00"/>
        <d v="2010-10-06T05:00:00"/>
        <d v="2012-09-28T05:00:00"/>
        <d v="2015-04-21T05:00:00"/>
        <d v="2018-02-25T06:00:00"/>
        <d v="2010-06-28T05:00:00"/>
        <d v="2019-06-17T05:00:00"/>
        <d v="2011-11-08T06:00:00"/>
        <d v="2016-06-13T05:00:00"/>
        <d v="2013-01-01T06:00:00"/>
        <d v="2018-12-16T06:00:00"/>
        <d v="2014-06-09T05:00:00"/>
        <d v="2017-02-17T06:00:00"/>
        <d v="2012-10-19T05:00:00"/>
        <d v="2016-05-12T05:00:00"/>
        <d v="2015-12-08T06:00:00"/>
        <d v="2019-03-27T05:00:00"/>
        <d v="2015-09-23T05:00:00"/>
        <d v="2017-10-20T05:00:00"/>
        <d v="2017-10-08T05:00:00"/>
        <d v="2017-08-01T05:00:00"/>
        <d v="2010-1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0-11-15T06:00:00"/>
        <d v="2017-09-21T05:00:00"/>
        <d v="2017-10-04T05:00:00"/>
        <d v="2019-05-03T05:00:00"/>
        <d v="2018-05-13T05:00:00"/>
        <d v="2014-05-23T05:00:00"/>
        <d v="2016-03-04T06:00:00"/>
        <d v="2013-06-04T05:00:00"/>
        <d v="2014-06-27T05:00:00"/>
        <d v="2018-04-08T05:00:00"/>
        <d v="2015-09-14T05:00:00"/>
        <d v="2017-06-23T05:00:00"/>
        <d v="2010-08-06T05:00:00"/>
        <d v="2015-07-07T05:00:00"/>
        <d v="2014-07-25T05:00:00"/>
        <d v="2011-10-02T05:00:00"/>
        <d v="2011-04-03T05:00:00"/>
        <d v="2018-10-17T05:00:00"/>
        <d v="2010-02-27T06:00:00"/>
        <d v="2018-08-28T05:00:00"/>
        <d v="2017-11-09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2-13T06:00:00"/>
        <d v="2014-04-25T05:00:00"/>
        <d v="2015-08-29T05:00:00"/>
        <d v="2017-05-10T05:00:00"/>
        <d v="2018-03-04T06:00:00"/>
        <d v="2014-07-14T05:00:00"/>
        <d v="2014-04-07T05:00:00"/>
        <d v="2013-08-05T05:00:00"/>
        <d v="2016-12-22T06:00:00"/>
        <d v="2015-01-02T06:00:00"/>
        <d v="2012-12-09T06:00:00"/>
        <d v="2013-10-25T05:00:00"/>
        <d v="2017-02-21T06:00:00"/>
        <d v="2011-02-16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2-10-04T05:00:00"/>
        <d v="2019-01-31T06:00:00"/>
        <d v="2010-12-02T06:00:00"/>
        <d v="2015-12-07T06:00:00"/>
        <d v="2019-07-10T05:00:00"/>
        <d v="2017-11-06T06:00:00"/>
        <d v="2019-04-06T05:00:00"/>
        <d v="2010-07-19T05:00:00"/>
        <d v="2012-11-26T06:00:00"/>
        <d v="2017-11-21T06:00:00"/>
        <d v="2012-03-11T06:00:00"/>
        <d v="2012-05-01T05:00:00"/>
        <d v="2016-09-10T05:00:00"/>
        <d v="2016-11-23T06:00:00"/>
        <d v="2015-04-28T05:00:00"/>
        <d v="2013-05-10T05:00:00"/>
        <d v="2011-10-15T05:00:00"/>
        <d v="2012-03-16T05:00:00"/>
        <d v="2018-10-26T05:00:00"/>
        <d v="2016-02-26T06:00:00"/>
        <d v="2016-03-03T06:00:00"/>
        <d v="2015-02-26T06:00:00"/>
        <d v="2018-09-02T05:00:00"/>
        <d v="2016-01-07T06:00:00"/>
        <d v="2016-08-07T05:00:00"/>
        <d v="2016-03-19T05:00:00"/>
        <d v="2017-07-14T05:00:00"/>
        <d v="2011-04-18T05:00:00"/>
        <d v="2011-09-21T05:00:00"/>
        <d v="2010-04-09T05:00:00"/>
        <d v="2012-02-27T06:00:00"/>
        <d v="2014-05-24T05:00:00"/>
        <d v="2017-05-14T05:00:00"/>
        <d v="2014-02-14T06:00:00"/>
        <d v="2010-08-12T05:00:00"/>
        <d v="2011-05-10T05:00:00"/>
        <d v="2011-04-01T05:00:00"/>
        <d v="2010-11-25T06:00:00"/>
        <d v="2015-06-21T05:00:00"/>
        <d v="2015-12-26T06:00:00"/>
        <d v="2019-08-28T05:00:00"/>
        <d v="2018-11-30T06:00:00"/>
        <d v="2016-12-12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1-12-12T06:00:00"/>
        <d v="2015-08-28T05:00:00"/>
        <d v="2013-07-20T05:00:00"/>
        <d v="2013-11-19T06:00:00"/>
        <d v="2018-01-22T06:00:00"/>
        <d v="2017-08-24T05:00:00"/>
        <d v="2015-02-11T06:00:00"/>
        <d v="2017-02-16T06:00:00"/>
        <d v="2015-05-20T05:00:00"/>
        <d v="2015-08-24T05:00:00"/>
        <d v="2019-07-05T05:00:00"/>
        <d v="2017-01-22T06:00:00"/>
        <d v="2015-09-03T05:00:00"/>
        <d v="2011-08-27T05:00:00"/>
        <d v="2017-10-07T05:00:00"/>
        <d v="2011-12-27T06:00:00"/>
        <d v="2018-03-05T06:00:00"/>
        <d v="2011-01-03T06:00:00"/>
        <d v="2014-10-18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3-06-23T05:00:00"/>
        <d v="2015-06-08T05:00:00"/>
        <d v="2017-10-16T05:00:00"/>
        <d v="2019-03-29T05:00:00"/>
        <d v="2010-06-26T05:00:00"/>
        <d v="2012-06-12T05:00:00"/>
        <d v="2010-10-28T05:00:00"/>
        <d v="2013-09-13T05:00:00"/>
        <d v="2011-01-06T06:00:00"/>
        <d v="2013-07-29T05:00:00"/>
        <d v="2011-12-08T06:00:00"/>
        <d v="2013-05-23T05:00:00"/>
        <d v="2011-02-02T06:00:00"/>
        <d v="2013-08-16T05:00:00"/>
        <d v="2019-10-27T05:00:00"/>
        <d v="2012-01-06T06:00:00"/>
        <d v="2017-11-14T06:00:00"/>
        <d v="2013-01-30T06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9-04-20T05:00:00"/>
        <d v="2015-09-13T05:00:00"/>
        <d v="2013-03-04T06:00:00"/>
        <d v="2016-11-06T05:00:00"/>
        <d v="2017-06-30T05:00:00"/>
        <d v="2012-04-26T05:00:00"/>
        <d v="2010-09-30T05:00:00"/>
        <d v="2011-07-24T05:00:00"/>
        <d v="2010-12-03T06:00:00"/>
        <d v="2012-12-18T06:00:00"/>
        <d v="2013-04-14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9-04-14T05:00:00"/>
        <d v="2019-03-11T05:00:00"/>
        <d v="2018-06-26T05:00:00"/>
        <d v="2014-12-16T06:00:00"/>
        <d v="2011-06-26T05:00:00"/>
        <d v="2015-03-09T05:00:00"/>
        <d v="2010-03-11T06:00:00"/>
        <d v="2014-10-01T05:00:00"/>
        <d v="2012-02-24T06:00:00"/>
        <d v="2019-12-12T06:00:00"/>
        <d v="2017-04-20T05:00:00"/>
        <d v="2016-02-03T06:00:00"/>
        <d v="2019-11-17T06:00:00"/>
        <d v="2013-07-01T05:00:00"/>
        <d v="2010-06-07T05:00:00"/>
        <d v="2019-06-29T05:00:00"/>
        <d v="2012-03-22T05:00:00"/>
        <d v="2017-05-21T05:00:00"/>
        <d v="2016-12-20T06:00:00"/>
        <d v="2016-03-15T05:00:00"/>
        <d v="2013-05-01T05:00:00"/>
        <d v="2013-03-12T05:00:00"/>
        <d v="2013-03-08T06:00:00"/>
        <d v="2013-04-09T05:00:00"/>
        <d v="2012-05-05T05:00:00"/>
        <d v="2019-07-25T05:00:00"/>
        <d v="2014-07-05T05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4-05-10T05:00:00"/>
        <d v="2010-08-31T05:00:00"/>
        <d v="2018-08-17T05:00:00"/>
        <d v="2013-09-22T05:00:00"/>
        <d v="2019-07-01T05:00:00"/>
        <d v="2018-05-05T05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6-11-26T06:00:00"/>
        <d v="2011-01-02T06:00:00"/>
        <d v="2011-09-06T05:00:00"/>
        <d v="2015-10-02T05:00:00"/>
        <d v="2016-02-24T06:00:00"/>
        <d v="2016-08-02T05:00:00"/>
        <d v="2011-11-18T06:00:00"/>
        <d v="2011-11-15T06:00:00"/>
        <d v="2014-07-10T05:00:00"/>
        <d v="2010-07-15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0-07-14T05:00:00"/>
        <d v="2014-05-30T05:00:00"/>
        <d v="2014-03-26T05:00:00"/>
        <d v="2016-06-27T05:00:00"/>
        <d v="2010-03-16T05:00:00"/>
        <d v="2016-03-05T06:00:00"/>
        <d v="2019-04-18T05:00:00"/>
        <d v="2011-01-22T06:00:00"/>
        <d v="2014-03-23T05:00:00"/>
        <d v="2019-01-16T06:00:00"/>
        <d v="2012-12-16T06:00:00"/>
        <d v="2013-07-25T05:00:00"/>
        <d v="2010-10-23T05:00:00"/>
        <d v="2017-01-11T06:00:00"/>
        <d v="2014-06-04T05:00:00"/>
        <d v="2013-05-02T05:00:00"/>
        <d v="2011-05-06T05:00:00"/>
        <d v="2016-09-13T05:00:00"/>
        <d v="2018-04-15T05:00:00"/>
        <d v="2020-01-27T06:00:00"/>
        <d v="2010-09-28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6-11-14T06:00:00"/>
        <d v="2010-07-27T05:00:00"/>
        <d v="2018-07-28T05:00:00"/>
        <d v="2016-01-18T06:00:00"/>
        <d v="2017-03-01T06:00:00"/>
        <d v="2018-09-26T05:00:00"/>
        <d v="2013-03-13T05:00:00"/>
        <d v="2018-04-09T05:00:00"/>
        <d v="2017-07-06T05:00:00"/>
        <d v="2014-07-08T05:00:00"/>
        <d v="2016-08-05T05:00:00"/>
        <d v="2016-04-08T05:00:00"/>
        <d v="2017-03-02T06:00:00"/>
        <d v="2015-08-30T05:00:00"/>
        <d v="2015-08-21T05:00:00"/>
        <d v="2018-12-09T06:00:00"/>
        <d v="2010-10-07T05:00:00"/>
        <d v="2011-07-09T05:00:00"/>
        <d v="2013-08-30T05:00:00"/>
        <d v="2014-09-10T05:00:00"/>
        <d v="2012-08-01T05:00:00"/>
        <d v="2010-07-31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8-09-16T05:00:00"/>
        <d v="2017-03-12T06:00:00"/>
        <d v="2019-01-10T06:00:00"/>
        <d v="2013-10-29T05:00:00"/>
        <d v="2011-11-27T06:00:00"/>
        <d v="2012-10-03T05:00:00"/>
        <d v="2017-10-17T05:00:00"/>
        <d v="2017-11-27T06:00:00"/>
        <d v="2015-04-20T05:00:00"/>
        <d v="2018-03-31T05:00:00"/>
        <d v="2011-03-27T05:00:00"/>
        <d v="2013-07-22T05:00:00"/>
        <d v="2012-04-21T05:00:00"/>
        <d v="2016-07-04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4-04T05:00:00"/>
        <d v="2010-10-25T05:00:00"/>
        <d v="2016-05-25T05:00:00"/>
        <d v="2013-02-04T06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6-03-17T05:00:00"/>
        <d v="2010-08-05T05:00:00"/>
        <d v="2012-10-28T05:00:00"/>
        <d v="2015-01-20T06:00:00"/>
        <d v="2011-05-12T05:00:00"/>
        <d v="2018-02-05T06:00:00"/>
        <d v="2017-07-22T05:00:00"/>
        <d v="2012-05-08T05:00:00"/>
        <d v="2011-05-13T05:00:00"/>
        <d v="2017-04-15T05:00:00"/>
        <d v="2015-10-06T05:00:00"/>
        <d v="2013-08-15T05:00:00"/>
        <d v="2019-01-26T06:00:00"/>
        <d v="2019-02-09T06:00:00"/>
        <d v="2017-04-13T05:00:00"/>
        <d v="2014-11-06T06:00:00"/>
        <d v="2019-07-04T05:00:00"/>
        <d v="2015-08-14T05:00:00"/>
        <d v="2016-07-22T05:00:00"/>
        <d v="2011-03-01T06:00:00"/>
        <d v="2013-12-17T06:00:00"/>
        <d v="2016-03-06T06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6-05-17T05:00:00"/>
        <d v="2017-11-28T06:00:00"/>
        <d v="2016-01-09T06:00:00"/>
        <d v="2012-08-27T05:00:00"/>
        <d v="2019-01-21T06:00:00"/>
        <d v="2012-11-24T06:00:00"/>
        <d v="2017-02-28T06:00:00"/>
        <d v="2014-02-28T06:00:00"/>
        <d v="2010-06-19T05:00:00"/>
        <d v="2010-12-13T06:00:00"/>
        <d v="2015-06-09T05:00:00"/>
        <d v="2018-01-03T06:00:00"/>
        <d v="2012-03-26T05:00:00"/>
        <d v="2015-02-28T06:00:00"/>
        <d v="2010-02-05T06:00:00"/>
        <d v="2018-09-27T05:00:00"/>
        <d v="2014-03-17T05:00:00"/>
        <d v="2014-07-16T05:00:00"/>
        <d v="2016-02-19T06:00:00"/>
        <d v="2018-08-26T05:00:00"/>
        <d v="2012-01-22T06:00:00"/>
        <d v="2018-07-21T05:00:00"/>
        <d v="2018-01-07T06:00:00"/>
        <d v="2010-06-12T05:00:00"/>
        <d v="2012-02-09T06:00:00"/>
        <d v="2011-11-19T06:00:00"/>
        <d v="2011-07-16T05:00:00"/>
        <d v="2012-04-24T05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6-07-26T05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0-05-21T05:00:00"/>
        <d v="2018-02-03T06:00:00"/>
        <d v="2019-12-16T06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4-12-18T06:00:00"/>
        <d v="2019-02-07T06:00:00"/>
        <d v="2012-02-12T06:00:00"/>
        <d v="2017-09-22T05:00:00"/>
        <d v="2012-07-12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1-01-09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4-10-17T05:00:00"/>
        <d v="2018-11-04T05:00:00"/>
        <d v="2013-01-02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technology"/>
        <s v="music"/>
        <s v="games"/>
        <s v="food"/>
        <s v="photography"/>
        <s v="theater"/>
        <s v="film &amp; video"/>
        <s v="publishing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"/>
    <s v="Melton, Robinson and Fritz"/>
    <s v="Function-based leadingedge pricing structure"/>
    <n v="108400"/>
    <n v="142523"/>
    <n v="1.3147878228782288"/>
    <x v="0"/>
    <n v="100.01614035087719"/>
    <n v="1425"/>
    <x v="0"/>
    <s v="AUD"/>
    <n v="1384668000"/>
    <x v="0"/>
    <b v="0"/>
    <b v="0"/>
    <x v="0"/>
    <x v="0"/>
    <x v="0"/>
  </r>
  <r>
    <n v="85"/>
    <s v="Hill, Lawson and Wilkinson"/>
    <s v="Multi-tiered eco-centric architecture"/>
    <n v="4900"/>
    <n v="6430"/>
    <n v="1.3122448979591836"/>
    <x v="0"/>
    <n v="90.563380281690144"/>
    <n v="71"/>
    <x v="0"/>
    <s v="AUD"/>
    <n v="1315717200"/>
    <x v="1"/>
    <b v="0"/>
    <b v="0"/>
    <x v="1"/>
    <x v="1"/>
    <x v="1"/>
  </r>
  <r>
    <n v="87"/>
    <s v="Farrell and Sons"/>
    <s v="Synergized 4thgeneration conglomeration"/>
    <n v="198500"/>
    <n v="123040"/>
    <n v="0.6198488664987406"/>
    <x v="1"/>
    <n v="83.022941970310384"/>
    <n v="1482"/>
    <x v="0"/>
    <s v="AUD"/>
    <n v="1299564000"/>
    <x v="2"/>
    <b v="0"/>
    <b v="1"/>
    <x v="2"/>
    <x v="1"/>
    <x v="2"/>
  </r>
  <r>
    <n v="98"/>
    <s v="Arias, Allen and Miller"/>
    <s v="Seamless transitional portal"/>
    <n v="97800"/>
    <n v="32951"/>
    <n v="0.33692229038854804"/>
    <x v="1"/>
    <n v="27.009016393442622"/>
    <n v="1220"/>
    <x v="0"/>
    <s v="AUD"/>
    <n v="1437973200"/>
    <x v="3"/>
    <b v="0"/>
    <b v="0"/>
    <x v="3"/>
    <x v="2"/>
    <x v="3"/>
  </r>
  <r>
    <n v="112"/>
    <s v="Jones-Meyer"/>
    <s v="Re-engineered client-driven hub"/>
    <n v="4700"/>
    <n v="12635"/>
    <n v="2.6882978723404256"/>
    <x v="0"/>
    <n v="35"/>
    <n v="361"/>
    <x v="0"/>
    <s v="AUD"/>
    <n v="1408856400"/>
    <x v="4"/>
    <b v="0"/>
    <b v="0"/>
    <x v="0"/>
    <x v="0"/>
    <x v="0"/>
  </r>
  <r>
    <n v="129"/>
    <s v="Morgan-Martinez"/>
    <s v="Mandatory tertiary implementation"/>
    <n v="148500"/>
    <n v="4756"/>
    <n v="3.2026936026936029E-2"/>
    <x v="2"/>
    <n v="86.472727272727269"/>
    <n v="55"/>
    <x v="0"/>
    <s v="AUD"/>
    <n v="1422943200"/>
    <x v="5"/>
    <b v="0"/>
    <b v="0"/>
    <x v="4"/>
    <x v="3"/>
    <x v="4"/>
  </r>
  <r>
    <n v="156"/>
    <s v="Meza-Rogers"/>
    <s v="Streamlined encompassing encryption"/>
    <n v="36400"/>
    <n v="26914"/>
    <n v="0.73939560439560437"/>
    <x v="2"/>
    <n v="71.013192612137203"/>
    <n v="379"/>
    <x v="0"/>
    <s v="AUD"/>
    <n v="1570251600"/>
    <x v="6"/>
    <b v="0"/>
    <b v="0"/>
    <x v="2"/>
    <x v="1"/>
    <x v="2"/>
  </r>
  <r>
    <n v="157"/>
    <s v="Curtis-Curtis"/>
    <s v="User-friendly reciprocal initiative"/>
    <n v="4200"/>
    <n v="2212"/>
    <n v="0.52666666666666662"/>
    <x v="1"/>
    <n v="73.733333333333334"/>
    <n v="30"/>
    <x v="0"/>
    <s v="AUD"/>
    <n v="1388383200"/>
    <x v="7"/>
    <b v="0"/>
    <b v="0"/>
    <x v="5"/>
    <x v="4"/>
    <x v="5"/>
  </r>
  <r>
    <n v="167"/>
    <s v="Cruz-Ward"/>
    <s v="Robust content-based emulation"/>
    <n v="2600"/>
    <n v="10804"/>
    <n v="4.155384615384615"/>
    <x v="0"/>
    <n v="74"/>
    <n v="146"/>
    <x v="0"/>
    <s v="AUD"/>
    <n v="1370840400"/>
    <x v="8"/>
    <b v="0"/>
    <b v="0"/>
    <x v="6"/>
    <x v="5"/>
    <x v="6"/>
  </r>
  <r>
    <n v="180"/>
    <s v="Olsen, Edwards and Reid"/>
    <s v="Optional clear-thinking software"/>
    <n v="56000"/>
    <n v="172736"/>
    <n v="3.0845714285714285"/>
    <x v="0"/>
    <n v="81.98196487897485"/>
    <n v="2107"/>
    <x v="0"/>
    <s v="AUD"/>
    <n v="1269234000"/>
    <x v="9"/>
    <b v="0"/>
    <b v="0"/>
    <x v="7"/>
    <x v="0"/>
    <x v="7"/>
  </r>
  <r>
    <n v="203"/>
    <s v="Hayden, Shannon and Stein"/>
    <s v="Customer-focused client-server service-desk"/>
    <n v="143900"/>
    <n v="193413"/>
    <n v="1.3440792216817234"/>
    <x v="0"/>
    <n v="42.999777678968428"/>
    <n v="4498"/>
    <x v="0"/>
    <s v="AUD"/>
    <n v="1484632800"/>
    <x v="10"/>
    <b v="0"/>
    <b v="0"/>
    <x v="6"/>
    <x v="5"/>
    <x v="6"/>
  </r>
  <r>
    <n v="209"/>
    <s v="Warren Ltd"/>
    <s v="Distributed system-worthy application"/>
    <n v="194500"/>
    <n v="41212"/>
    <n v="0.21188688946015424"/>
    <x v="3"/>
    <n v="51.004950495049506"/>
    <n v="808"/>
    <x v="0"/>
    <s v="AUD"/>
    <n v="1462510800"/>
    <x v="11"/>
    <b v="0"/>
    <b v="0"/>
    <x v="8"/>
    <x v="6"/>
    <x v="8"/>
  </r>
  <r>
    <n v="236"/>
    <s v="Gallegos-Cobb"/>
    <s v="Object-based directional function"/>
    <n v="39500"/>
    <n v="4323"/>
    <n v="0.10944303797468355"/>
    <x v="1"/>
    <n v="75.84210526315789"/>
    <n v="57"/>
    <x v="0"/>
    <s v="AUD"/>
    <n v="1561438800"/>
    <x v="12"/>
    <b v="0"/>
    <b v="1"/>
    <x v="2"/>
    <x v="1"/>
    <x v="2"/>
  </r>
  <r>
    <n v="241"/>
    <s v="Gonzalez-Martinez"/>
    <s v="Vision-oriented actuating open system"/>
    <n v="168500"/>
    <n v="171729"/>
    <n v="1.0191632047477746"/>
    <x v="0"/>
    <n v="101.97684085510689"/>
    <n v="1684"/>
    <x v="0"/>
    <s v="AUD"/>
    <n v="1397365200"/>
    <x v="13"/>
    <b v="0"/>
    <b v="1"/>
    <x v="9"/>
    <x v="7"/>
    <x v="9"/>
  </r>
  <r>
    <n v="248"/>
    <s v="Roberts and Sons"/>
    <s v="Streamlined holistic knowledgebase"/>
    <n v="6200"/>
    <n v="13103"/>
    <n v="2.1133870967741935"/>
    <x v="0"/>
    <n v="60.105504587155963"/>
    <n v="218"/>
    <x v="0"/>
    <s v="AUD"/>
    <n v="1420005600"/>
    <x v="14"/>
    <b v="0"/>
    <b v="0"/>
    <x v="10"/>
    <x v="2"/>
    <x v="10"/>
  </r>
  <r>
    <n v="267"/>
    <s v="Acosta PLC"/>
    <s v="Extended eco-centric function"/>
    <n v="61600"/>
    <n v="143910"/>
    <n v="2.3362012987012988"/>
    <x v="0"/>
    <n v="51.990606936416185"/>
    <n v="2768"/>
    <x v="0"/>
    <s v="AUD"/>
    <n v="1351054800"/>
    <x v="15"/>
    <b v="0"/>
    <b v="0"/>
    <x v="6"/>
    <x v="5"/>
    <x v="6"/>
  </r>
  <r>
    <n v="296"/>
    <s v="Smith-Hess"/>
    <s v="Grass-roots real-time Local Area Network"/>
    <n v="6100"/>
    <n v="3352"/>
    <n v="0.54950819672131146"/>
    <x v="1"/>
    <n v="88.21052631578948"/>
    <n v="38"/>
    <x v="0"/>
    <s v="AUD"/>
    <n v="1548655200"/>
    <x v="16"/>
    <b v="0"/>
    <b v="0"/>
    <x v="6"/>
    <x v="5"/>
    <x v="6"/>
  </r>
  <r>
    <n v="297"/>
    <s v="Brown, Herring and Bass"/>
    <s v="Organized client-driven capacity"/>
    <n v="7200"/>
    <n v="6785"/>
    <n v="0.94236111111111109"/>
    <x v="1"/>
    <n v="65.240384615384613"/>
    <n v="104"/>
    <x v="0"/>
    <s v="AUD"/>
    <n v="1389679200"/>
    <x v="17"/>
    <b v="0"/>
    <b v="1"/>
    <x v="6"/>
    <x v="5"/>
    <x v="6"/>
  </r>
  <r>
    <n v="365"/>
    <s v="Lucas, Hall and Bonilla"/>
    <s v="Networked bottom-line initiative"/>
    <n v="1600"/>
    <n v="11735"/>
    <n v="7.3343749999999996"/>
    <x v="0"/>
    <n v="104.77678571428571"/>
    <n v="112"/>
    <x v="0"/>
    <s v="AUD"/>
    <n v="1482991200"/>
    <x v="18"/>
    <b v="0"/>
    <b v="0"/>
    <x v="6"/>
    <x v="5"/>
    <x v="6"/>
  </r>
  <r>
    <n v="396"/>
    <s v="Holmes PLC"/>
    <s v="Digitized local info-mediaries"/>
    <n v="46100"/>
    <n v="77012"/>
    <n v="1.6705422993492407"/>
    <x v="0"/>
    <n v="48.012468827930178"/>
    <n v="1604"/>
    <x v="0"/>
    <s v="AUD"/>
    <n v="1538715600"/>
    <x v="19"/>
    <b v="0"/>
    <b v="0"/>
    <x v="11"/>
    <x v="6"/>
    <x v="11"/>
  </r>
  <r>
    <n v="502"/>
    <s v="Johnson Inc"/>
    <s v="Reduced context-sensitive complexity"/>
    <n v="1300"/>
    <n v="6889"/>
    <n v="5.2992307692307694"/>
    <x v="0"/>
    <n v="37.037634408602152"/>
    <n v="186"/>
    <x v="0"/>
    <s v="AUD"/>
    <n v="1343365200"/>
    <x v="20"/>
    <b v="0"/>
    <b v="1"/>
    <x v="3"/>
    <x v="2"/>
    <x v="3"/>
  </r>
  <r>
    <n v="510"/>
    <s v="Best, Miller and Thomas"/>
    <s v="Re-engineered mobile task-force"/>
    <n v="7800"/>
    <n v="9289"/>
    <n v="1.1908974358974358"/>
    <x v="0"/>
    <n v="70.908396946564892"/>
    <n v="131"/>
    <x v="0"/>
    <s v="AUD"/>
    <n v="1527742800"/>
    <x v="21"/>
    <b v="0"/>
    <b v="0"/>
    <x v="11"/>
    <x v="6"/>
    <x v="11"/>
  </r>
  <r>
    <n v="551"/>
    <s v="Martin-James"/>
    <s v="Streamlined upward-trending analyzer"/>
    <n v="180100"/>
    <n v="105598"/>
    <n v="0.58632981676846196"/>
    <x v="1"/>
    <n v="37.99856063332134"/>
    <n v="2779"/>
    <x v="0"/>
    <s v="AUD"/>
    <n v="1419055200"/>
    <x v="22"/>
    <b v="0"/>
    <b v="1"/>
    <x v="0"/>
    <x v="0"/>
    <x v="0"/>
  </r>
  <r>
    <n v="563"/>
    <s v="Kelley, Stanton and Sanchez"/>
    <s v="Optional tangible pricing structure"/>
    <n v="3700"/>
    <n v="5107"/>
    <n v="1.3802702702702703"/>
    <x v="0"/>
    <n v="60.082352941176474"/>
    <n v="85"/>
    <x v="0"/>
    <s v="AUD"/>
    <n v="1542088800"/>
    <x v="23"/>
    <b v="0"/>
    <b v="0"/>
    <x v="8"/>
    <x v="6"/>
    <x v="8"/>
  </r>
  <r>
    <n v="590"/>
    <s v="Cox Group"/>
    <s v="Synergized analyzing process improvement"/>
    <n v="7100"/>
    <n v="5824"/>
    <n v="0.82028169014084507"/>
    <x v="1"/>
    <n v="67.720930232558146"/>
    <n v="86"/>
    <x v="0"/>
    <s v="AUD"/>
    <n v="1419141600"/>
    <x v="24"/>
    <b v="0"/>
    <b v="0"/>
    <x v="12"/>
    <x v="7"/>
    <x v="12"/>
  </r>
  <r>
    <n v="620"/>
    <s v="Swanson, Wilson and Baker"/>
    <s v="Synergized well-modulated project"/>
    <n v="4300"/>
    <n v="11525"/>
    <n v="2.6802325581395348"/>
    <x v="0"/>
    <n v="90.0390625"/>
    <n v="128"/>
    <x v="0"/>
    <s v="AUD"/>
    <n v="1467954000"/>
    <x v="25"/>
    <b v="0"/>
    <b v="0"/>
    <x v="5"/>
    <x v="4"/>
    <x v="5"/>
  </r>
  <r>
    <n v="656"/>
    <s v="Hobbs, Brown and Lee"/>
    <s v="Vision-oriented systematic Graphical User Interface"/>
    <n v="118400"/>
    <n v="49879"/>
    <n v="0.42127533783783783"/>
    <x v="1"/>
    <n v="98.966269841269835"/>
    <n v="504"/>
    <x v="0"/>
    <s v="AUD"/>
    <n v="1514440800"/>
    <x v="26"/>
    <b v="0"/>
    <b v="0"/>
    <x v="4"/>
    <x v="3"/>
    <x v="4"/>
  </r>
  <r>
    <n v="672"/>
    <s v="Kelly-Colon"/>
    <s v="Stand-alone grid-enabled leverage"/>
    <n v="197900"/>
    <n v="110689"/>
    <n v="0.55931783729156137"/>
    <x v="1"/>
    <n v="24.997515808491418"/>
    <n v="4428"/>
    <x v="0"/>
    <s v="AUD"/>
    <n v="1521608400"/>
    <x v="27"/>
    <b v="0"/>
    <b v="0"/>
    <x v="6"/>
    <x v="5"/>
    <x v="6"/>
  </r>
  <r>
    <n v="706"/>
    <s v="Moreno Ltd"/>
    <s v="Customer-focused multimedia methodology"/>
    <n v="108400"/>
    <n v="138586"/>
    <n v="1.278468634686347"/>
    <x v="0"/>
    <n v="103.03791821561339"/>
    <n v="1345"/>
    <x v="0"/>
    <s v="AUD"/>
    <n v="1546754400"/>
    <x v="28"/>
    <b v="0"/>
    <b v="1"/>
    <x v="0"/>
    <x v="0"/>
    <x v="0"/>
  </r>
  <r>
    <n v="723"/>
    <s v="Beck-Knight"/>
    <s v="Exclusive fresh-thinking model"/>
    <n v="4900"/>
    <n v="13250"/>
    <n v="2.704081632653061"/>
    <x v="0"/>
    <n v="92.013888888888886"/>
    <n v="144"/>
    <x v="0"/>
    <s v="AUD"/>
    <n v="1456898400"/>
    <x v="29"/>
    <b v="0"/>
    <b v="0"/>
    <x v="6"/>
    <x v="5"/>
    <x v="6"/>
  </r>
  <r>
    <n v="762"/>
    <s v="Davis Ltd"/>
    <s v="Upgradable uniform service-desk"/>
    <n v="3500"/>
    <n v="6204"/>
    <n v="1.7725714285714285"/>
    <x v="0"/>
    <n v="62.04"/>
    <n v="100"/>
    <x v="0"/>
    <s v="AUD"/>
    <n v="1354082400"/>
    <x v="30"/>
    <b v="0"/>
    <b v="0"/>
    <x v="13"/>
    <x v="1"/>
    <x v="13"/>
  </r>
  <r>
    <n v="766"/>
    <s v="Montgomery-Castro"/>
    <s v="De-engineered disintermediate encryption"/>
    <n v="43800"/>
    <n v="13653"/>
    <n v="0.31171232876712329"/>
    <x v="1"/>
    <n v="55.052419354838712"/>
    <n v="248"/>
    <x v="0"/>
    <s v="AUD"/>
    <n v="1537333200"/>
    <x v="31"/>
    <b v="0"/>
    <b v="0"/>
    <x v="14"/>
    <x v="6"/>
    <x v="14"/>
  </r>
  <r>
    <n v="785"/>
    <s v="Peterson, Fletcher and Sanchez"/>
    <s v="Multi-channeled bi-directional moratorium"/>
    <n v="6700"/>
    <n v="12939"/>
    <n v="1.9311940298507462"/>
    <x v="0"/>
    <n v="101.88188976377953"/>
    <n v="127"/>
    <x v="0"/>
    <s v="AUD"/>
    <n v="1556341200"/>
    <x v="32"/>
    <b v="0"/>
    <b v="1"/>
    <x v="15"/>
    <x v="6"/>
    <x v="15"/>
  </r>
  <r>
    <n v="805"/>
    <s v="Smith-Nguyen"/>
    <s v="Advanced intermediate Graphic Interface"/>
    <n v="9700"/>
    <n v="4932"/>
    <n v="0.50845360824742269"/>
    <x v="1"/>
    <n v="73.611940298507463"/>
    <n v="67"/>
    <x v="0"/>
    <s v="AUD"/>
    <n v="1416031200"/>
    <x v="14"/>
    <b v="0"/>
    <b v="0"/>
    <x v="8"/>
    <x v="6"/>
    <x v="8"/>
  </r>
  <r>
    <n v="827"/>
    <s v="Miranda, Martinez and Lowery"/>
    <s v="Innovative actuating artificial intelligence"/>
    <n v="2300"/>
    <n v="6134"/>
    <n v="2.6669565217391304"/>
    <x v="0"/>
    <n v="74.804878048780495"/>
    <n v="82"/>
    <x v="0"/>
    <s v="AUD"/>
    <n v="1304398800"/>
    <x v="33"/>
    <b v="0"/>
    <b v="1"/>
    <x v="11"/>
    <x v="6"/>
    <x v="11"/>
  </r>
  <r>
    <n v="855"/>
    <s v="Moses-Terry"/>
    <s v="Horizontal clear-thinking framework"/>
    <n v="23400"/>
    <n v="23956"/>
    <n v="1.0237606837606839"/>
    <x v="0"/>
    <n v="53"/>
    <n v="452"/>
    <x v="0"/>
    <s v="AUD"/>
    <n v="1308373200"/>
    <x v="34"/>
    <b v="0"/>
    <b v="0"/>
    <x v="6"/>
    <x v="5"/>
    <x v="6"/>
  </r>
  <r>
    <n v="872"/>
    <s v="Davis LLC"/>
    <s v="Compatible logistical paradigm"/>
    <n v="4700"/>
    <n v="7992"/>
    <n v="1.7004255319148935"/>
    <x v="0"/>
    <n v="98.666666666666671"/>
    <n v="81"/>
    <x v="0"/>
    <s v="AUD"/>
    <n v="1535950800"/>
    <x v="35"/>
    <b v="0"/>
    <b v="0"/>
    <x v="14"/>
    <x v="6"/>
    <x v="14"/>
  </r>
  <r>
    <n v="896"/>
    <s v="Wright-Bryant"/>
    <s v="Reverse-engineered client-server extranet"/>
    <n v="19800"/>
    <n v="153338"/>
    <n v="7.7443434343434348"/>
    <x v="0"/>
    <n v="105.02602739726028"/>
    <n v="1460"/>
    <x v="0"/>
    <s v="AUD"/>
    <n v="1310619600"/>
    <x v="36"/>
    <b v="0"/>
    <b v="1"/>
    <x v="4"/>
    <x v="3"/>
    <x v="4"/>
  </r>
  <r>
    <n v="913"/>
    <s v="Rivera-Pearson"/>
    <s v="Re-engineered asymmetric challenge"/>
    <n v="70200"/>
    <n v="35536"/>
    <n v="0.50621082621082625"/>
    <x v="1"/>
    <n v="67.946462715105156"/>
    <n v="523"/>
    <x v="0"/>
    <s v="AUD"/>
    <n v="1557637200"/>
    <x v="37"/>
    <b v="0"/>
    <b v="0"/>
    <x v="11"/>
    <x v="6"/>
    <x v="11"/>
  </r>
  <r>
    <n v="919"/>
    <s v="Fox Ltd"/>
    <s v="Extended multimedia firmware"/>
    <n v="35600"/>
    <n v="20915"/>
    <n v="0.58750000000000002"/>
    <x v="1"/>
    <n v="92.955555555555549"/>
    <n v="225"/>
    <x v="0"/>
    <s v="AUD"/>
    <n v="1507957200"/>
    <x v="38"/>
    <b v="0"/>
    <b v="1"/>
    <x v="6"/>
    <x v="5"/>
    <x v="6"/>
  </r>
  <r>
    <n v="942"/>
    <s v="Allen Inc"/>
    <s v="Horizontal optimizing model"/>
    <n v="9600"/>
    <n v="6205"/>
    <n v="0.64635416666666667"/>
    <x v="1"/>
    <n v="92.611940298507463"/>
    <n v="67"/>
    <x v="0"/>
    <s v="AUD"/>
    <n v="1295935200"/>
    <x v="39"/>
    <b v="0"/>
    <b v="0"/>
    <x v="6"/>
    <x v="5"/>
    <x v="6"/>
  </r>
  <r>
    <n v="944"/>
    <s v="Walter Inc"/>
    <s v="Streamlined 5thgeneration intranet"/>
    <n v="10000"/>
    <n v="8142"/>
    <n v="0.81420000000000003"/>
    <x v="1"/>
    <n v="30.958174904942965"/>
    <n v="263"/>
    <x v="0"/>
    <s v="AUD"/>
    <n v="1486706400"/>
    <x v="40"/>
    <b v="0"/>
    <b v="0"/>
    <x v="5"/>
    <x v="4"/>
    <x v="5"/>
  </r>
  <r>
    <n v="954"/>
    <s v="Henderson, Parker and Diaz"/>
    <s v="Enterprise-wide client-driven policy"/>
    <n v="42600"/>
    <n v="156384"/>
    <n v="3.6709859154929578"/>
    <x v="0"/>
    <n v="101.02325581395348"/>
    <n v="1548"/>
    <x v="0"/>
    <s v="AUD"/>
    <n v="1348290000"/>
    <x v="41"/>
    <b v="0"/>
    <b v="0"/>
    <x v="0"/>
    <x v="0"/>
    <x v="0"/>
  </r>
  <r>
    <n v="0"/>
    <s v="Baldwin, Riley and Jackson"/>
    <s v="Pre-emptive tertiary standardization"/>
    <n v="100"/>
    <n v="0"/>
    <n v="0"/>
    <x v="1"/>
    <e v="#DIV/0!"/>
    <n v="0"/>
    <x v="1"/>
    <s v="CAD"/>
    <n v="1448690400"/>
    <x v="42"/>
    <b v="0"/>
    <b v="0"/>
    <x v="4"/>
    <x v="3"/>
    <x v="4"/>
  </r>
  <r>
    <n v="60"/>
    <s v="Crawford-Peters"/>
    <s v="User-centric regional database"/>
    <n v="94200"/>
    <n v="135997"/>
    <n v="1.4437048832271762"/>
    <x v="0"/>
    <n v="84.998125000000002"/>
    <n v="1600"/>
    <x v="1"/>
    <s v="CAD"/>
    <n v="1342501200"/>
    <x v="43"/>
    <b v="0"/>
    <b v="0"/>
    <x v="6"/>
    <x v="5"/>
    <x v="6"/>
  </r>
  <r>
    <n v="61"/>
    <s v="Romero-Hoffman"/>
    <s v="Open-source zero administration complexity"/>
    <n v="199200"/>
    <n v="184750"/>
    <n v="0.92745983935742971"/>
    <x v="1"/>
    <n v="82.001775410563695"/>
    <n v="2253"/>
    <x v="1"/>
    <s v="CAD"/>
    <n v="1298268000"/>
    <x v="44"/>
    <b v="0"/>
    <b v="0"/>
    <x v="6"/>
    <x v="5"/>
    <x v="6"/>
  </r>
  <r>
    <n v="123"/>
    <s v="Edwards-Lewis"/>
    <s v="Enhanced scalable concept"/>
    <n v="177700"/>
    <n v="33092"/>
    <n v="0.18622397298818233"/>
    <x v="1"/>
    <n v="49.987915407854985"/>
    <n v="662"/>
    <x v="1"/>
    <s v="CAD"/>
    <n v="1448344800"/>
    <x v="45"/>
    <b v="1"/>
    <b v="0"/>
    <x v="6"/>
    <x v="5"/>
    <x v="6"/>
  </r>
  <r>
    <n v="127"/>
    <s v="Martinez, Gomez and Dalton"/>
    <s v="Team-oriented 6thgeneration matrix"/>
    <n v="103200"/>
    <n v="53067"/>
    <n v="0.51421511627906979"/>
    <x v="1"/>
    <n v="78.96875"/>
    <n v="672"/>
    <x v="1"/>
    <s v="CAD"/>
    <n v="1273640400"/>
    <x v="46"/>
    <b v="0"/>
    <b v="0"/>
    <x v="6"/>
    <x v="5"/>
    <x v="6"/>
  </r>
  <r>
    <n v="179"/>
    <s v="Marks Ltd"/>
    <s v="Realigned human-resource orchestration"/>
    <n v="44500"/>
    <n v="159185"/>
    <n v="3.5771910112359548"/>
    <x v="0"/>
    <n v="45.005654509471306"/>
    <n v="3537"/>
    <x v="1"/>
    <s v="CAD"/>
    <n v="1363496400"/>
    <x v="47"/>
    <b v="0"/>
    <b v="1"/>
    <x v="6"/>
    <x v="5"/>
    <x v="6"/>
  </r>
  <r>
    <n v="183"/>
    <s v="Rogers, Huerta and Medina"/>
    <s v="Pre-emptive bandwidth-monitored instruction set"/>
    <n v="5100"/>
    <n v="3525"/>
    <n v="0.69117647058823528"/>
    <x v="1"/>
    <n v="40.988372093023258"/>
    <n v="86"/>
    <x v="1"/>
    <s v="CAD"/>
    <n v="1284008400"/>
    <x v="48"/>
    <b v="0"/>
    <b v="0"/>
    <x v="2"/>
    <x v="1"/>
    <x v="2"/>
  </r>
  <r>
    <n v="187"/>
    <s v="Fox Group"/>
    <s v="Horizontal transitional paradigm"/>
    <n v="60200"/>
    <n v="138384"/>
    <n v="2.2987375415282392"/>
    <x v="0"/>
    <n v="95.966712898751737"/>
    <n v="1442"/>
    <x v="1"/>
    <s v="CAD"/>
    <n v="1361599200"/>
    <x v="49"/>
    <b v="0"/>
    <b v="1"/>
    <x v="16"/>
    <x v="6"/>
    <x v="16"/>
  </r>
  <r>
    <n v="200"/>
    <s v="Becker, Rice and White"/>
    <s v="Reduced dedicated capability"/>
    <n v="100"/>
    <n v="2"/>
    <n v="0.02"/>
    <x v="1"/>
    <n v="2"/>
    <n v="1"/>
    <x v="1"/>
    <s v="CAD"/>
    <n v="1269493200"/>
    <x v="50"/>
    <b v="0"/>
    <b v="0"/>
    <x v="6"/>
    <x v="5"/>
    <x v="6"/>
  </r>
  <r>
    <n v="253"/>
    <s v="Rogers, Jacobs and Jackson"/>
    <s v="Upgradable multi-state instruction set"/>
    <n v="121500"/>
    <n v="108161"/>
    <n v="0.8902139917695473"/>
    <x v="1"/>
    <n v="81.019475655430711"/>
    <n v="1335"/>
    <x v="1"/>
    <s v="CAD"/>
    <n v="1302238800"/>
    <x v="51"/>
    <b v="0"/>
    <b v="0"/>
    <x v="11"/>
    <x v="6"/>
    <x v="11"/>
  </r>
  <r>
    <n v="273"/>
    <s v="Thomas and Sons"/>
    <s v="Re-engineered heuristic forecast"/>
    <n v="7800"/>
    <n v="10704"/>
    <n v="1.3723076923076922"/>
    <x v="0"/>
    <n v="37.957446808510639"/>
    <n v="282"/>
    <x v="1"/>
    <s v="CAD"/>
    <n v="1505624400"/>
    <x v="52"/>
    <b v="0"/>
    <b v="0"/>
    <x v="6"/>
    <x v="5"/>
    <x v="6"/>
  </r>
  <r>
    <n v="289"/>
    <s v="Smith, Love and Smith"/>
    <s v="Grass-roots mission-critical capability"/>
    <n v="800"/>
    <n v="13474"/>
    <n v="16.842500000000001"/>
    <x v="0"/>
    <n v="39.982195845697326"/>
    <n v="337"/>
    <x v="1"/>
    <s v="CAD"/>
    <n v="1438578000"/>
    <x v="53"/>
    <b v="0"/>
    <b v="0"/>
    <x v="6"/>
    <x v="5"/>
    <x v="6"/>
  </r>
  <r>
    <n v="339"/>
    <s v="Lewis, Taylor and Rivers"/>
    <s v="Front-line transitional algorithm"/>
    <n v="136300"/>
    <n v="108974"/>
    <n v="0.79951577402787966"/>
    <x v="2"/>
    <n v="84.02004626060139"/>
    <n v="1297"/>
    <x v="1"/>
    <s v="CAD"/>
    <n v="1501650000"/>
    <x v="54"/>
    <b v="0"/>
    <b v="0"/>
    <x v="6"/>
    <x v="5"/>
    <x v="6"/>
  </r>
  <r>
    <n v="352"/>
    <s v="Adams, Willis and Sanchez"/>
    <s v="Expanded hybrid hardware"/>
    <n v="2800"/>
    <n v="977"/>
    <n v="0.34892857142857142"/>
    <x v="1"/>
    <n v="29.606060606060606"/>
    <n v="33"/>
    <x v="1"/>
    <s v="CAD"/>
    <n v="1446876000"/>
    <x v="55"/>
    <b v="0"/>
    <b v="0"/>
    <x v="6"/>
    <x v="5"/>
    <x v="6"/>
  </r>
  <r>
    <n v="358"/>
    <s v="Diaz-Garcia"/>
    <s v="Profit-focused 3rdgeneration circuit"/>
    <n v="9700"/>
    <n v="1146"/>
    <n v="0.11814432989690722"/>
    <x v="1"/>
    <n v="49.826086956521742"/>
    <n v="23"/>
    <x v="1"/>
    <s v="CAD"/>
    <n v="1533877200"/>
    <x v="56"/>
    <b v="1"/>
    <b v="0"/>
    <x v="5"/>
    <x v="4"/>
    <x v="5"/>
  </r>
  <r>
    <n v="393"/>
    <s v="Owens, Hall and Gonzalez"/>
    <s v="De-engineered static orchestration"/>
    <n v="62800"/>
    <n v="143788"/>
    <n v="2.2896178343949045"/>
    <x v="0"/>
    <n v="47.004903563255965"/>
    <n v="3059"/>
    <x v="1"/>
    <s v="CAD"/>
    <n v="1500267600"/>
    <x v="57"/>
    <b v="0"/>
    <b v="0"/>
    <x v="13"/>
    <x v="1"/>
    <x v="13"/>
  </r>
  <r>
    <n v="403"/>
    <s v="Leonard-Mcclain"/>
    <s v="Virtual foreground throughput"/>
    <n v="195800"/>
    <n v="168820"/>
    <n v="0.86220633299284988"/>
    <x v="1"/>
    <n v="55.99336650082919"/>
    <n v="3015"/>
    <x v="1"/>
    <s v="CAD"/>
    <n v="1273640400"/>
    <x v="58"/>
    <b v="0"/>
    <b v="1"/>
    <x v="6"/>
    <x v="5"/>
    <x v="6"/>
  </r>
  <r>
    <n v="408"/>
    <s v="Mahoney, Adams and Lucas"/>
    <s v="Cloned leadingedge utilization"/>
    <n v="9200"/>
    <n v="12129"/>
    <n v="1.3183695652173912"/>
    <x v="0"/>
    <n v="78.759740259740255"/>
    <n v="154"/>
    <x v="1"/>
    <s v="CAD"/>
    <n v="1466398800"/>
    <x v="59"/>
    <b v="0"/>
    <b v="0"/>
    <x v="8"/>
    <x v="6"/>
    <x v="8"/>
  </r>
  <r>
    <n v="418"/>
    <s v="Jackson PLC"/>
    <s v="Quality-focused client-server core"/>
    <n v="163700"/>
    <n v="93963"/>
    <n v="0.57399511301160655"/>
    <x v="1"/>
    <n v="47.005002501250623"/>
    <n v="1999"/>
    <x v="1"/>
    <s v="CAD"/>
    <n v="1336280400"/>
    <x v="60"/>
    <b v="0"/>
    <b v="0"/>
    <x v="8"/>
    <x v="6"/>
    <x v="8"/>
  </r>
  <r>
    <n v="434"/>
    <s v="Floyd-Sims"/>
    <s v="Cloned transitional hierarchy"/>
    <n v="5400"/>
    <n v="903"/>
    <n v="0.16722222222222222"/>
    <x v="2"/>
    <n v="90.3"/>
    <n v="10"/>
    <x v="1"/>
    <s v="CAD"/>
    <n v="1480572000"/>
    <x v="61"/>
    <b v="1"/>
    <b v="0"/>
    <x v="6"/>
    <x v="5"/>
    <x v="6"/>
  </r>
  <r>
    <n v="450"/>
    <s v="Delgado-Hatfield"/>
    <s v="Up-sized composite success"/>
    <n v="100"/>
    <n v="4"/>
    <n v="0.04"/>
    <x v="1"/>
    <n v="4"/>
    <n v="1"/>
    <x v="1"/>
    <s v="CAD"/>
    <n v="1540098000"/>
    <x v="62"/>
    <b v="0"/>
    <b v="0"/>
    <x v="15"/>
    <x v="6"/>
    <x v="15"/>
  </r>
  <r>
    <n v="467"/>
    <s v="Shaw Ltd"/>
    <s v="Profit-focused content-based application"/>
    <n v="1400"/>
    <n v="8053"/>
    <n v="5.7521428571428572"/>
    <x v="0"/>
    <n v="57.935251798561154"/>
    <n v="139"/>
    <x v="1"/>
    <s v="CAD"/>
    <n v="1448258400"/>
    <x v="63"/>
    <b v="0"/>
    <b v="1"/>
    <x v="0"/>
    <x v="0"/>
    <x v="0"/>
  </r>
  <r>
    <n v="515"/>
    <s v="Cox LLC"/>
    <s v="Phased 24hour flexibility"/>
    <n v="8600"/>
    <n v="4797"/>
    <n v="0.55779069767441858"/>
    <x v="1"/>
    <n v="36.067669172932334"/>
    <n v="133"/>
    <x v="1"/>
    <s v="CAD"/>
    <n v="1324620000"/>
    <x v="64"/>
    <b v="0"/>
    <b v="1"/>
    <x v="6"/>
    <x v="5"/>
    <x v="6"/>
  </r>
  <r>
    <n v="527"/>
    <s v="Rosario-Smith"/>
    <s v="Enterprise-wide intermediate portal"/>
    <n v="189200"/>
    <n v="188480"/>
    <n v="0.99619450317124736"/>
    <x v="1"/>
    <n v="31"/>
    <n v="6080"/>
    <x v="1"/>
    <s v="CAD"/>
    <n v="1454652000"/>
    <x v="65"/>
    <b v="0"/>
    <b v="0"/>
    <x v="15"/>
    <x v="6"/>
    <x v="15"/>
  </r>
  <r>
    <n v="532"/>
    <s v="Cordova-Torres"/>
    <s v="Pre-emptive grid-enabled contingency"/>
    <n v="1600"/>
    <n v="8046"/>
    <n v="5.0287499999999996"/>
    <x v="0"/>
    <n v="63.857142857142854"/>
    <n v="126"/>
    <x v="1"/>
    <s v="CAD"/>
    <n v="1516860000"/>
    <x v="66"/>
    <b v="0"/>
    <b v="0"/>
    <x v="6"/>
    <x v="5"/>
    <x v="6"/>
  </r>
  <r>
    <n v="554"/>
    <s v="Ritter PLC"/>
    <s v="Multi-channeled upward-trending application"/>
    <n v="9500"/>
    <n v="14408"/>
    <n v="1.5166315789473683"/>
    <x v="0"/>
    <n v="26.007220216606498"/>
    <n v="554"/>
    <x v="1"/>
    <s v="CAD"/>
    <n v="1482127200"/>
    <x v="67"/>
    <b v="0"/>
    <b v="0"/>
    <x v="1"/>
    <x v="1"/>
    <x v="1"/>
  </r>
  <r>
    <n v="587"/>
    <s v="Williams-Santos"/>
    <s v="Open-source analyzing monitoring"/>
    <n v="9400"/>
    <n v="6852"/>
    <n v="0.72893617021276591"/>
    <x v="1"/>
    <n v="43.92307692307692"/>
    <n v="156"/>
    <x v="1"/>
    <s v="CAD"/>
    <n v="1547877600"/>
    <x v="68"/>
    <b v="0"/>
    <b v="1"/>
    <x v="4"/>
    <x v="3"/>
    <x v="4"/>
  </r>
  <r>
    <n v="613"/>
    <s v="Santos, Williams and Brown"/>
    <s v="Reverse-engineered 24/7 methodology"/>
    <n v="1100"/>
    <n v="1914"/>
    <n v="1.74"/>
    <x v="0"/>
    <n v="73.615384615384613"/>
    <n v="26"/>
    <x v="1"/>
    <s v="CAD"/>
    <n v="1503723600"/>
    <x v="69"/>
    <b v="0"/>
    <b v="0"/>
    <x v="6"/>
    <x v="5"/>
    <x v="6"/>
  </r>
  <r>
    <n v="642"/>
    <s v="Ramos, Moreno and Lewis"/>
    <s v="Extended multi-state knowledge user"/>
    <n v="9200"/>
    <n v="13382"/>
    <n v="1.4545652173913044"/>
    <x v="0"/>
    <n v="103.73643410852713"/>
    <n v="129"/>
    <x v="1"/>
    <s v="CAD"/>
    <n v="1545026400"/>
    <x v="70"/>
    <b v="0"/>
    <b v="0"/>
    <x v="7"/>
    <x v="0"/>
    <x v="7"/>
  </r>
  <r>
    <n v="644"/>
    <s v="Peters-Nelson"/>
    <s v="Distributed real-time algorithm"/>
    <n v="169400"/>
    <n v="81984"/>
    <n v="0.48396694214876035"/>
    <x v="1"/>
    <n v="28"/>
    <n v="2928"/>
    <x v="1"/>
    <s v="CAD"/>
    <n v="1545112800"/>
    <x v="71"/>
    <b v="0"/>
    <b v="0"/>
    <x v="6"/>
    <x v="5"/>
    <x v="6"/>
  </r>
  <r>
    <n v="684"/>
    <s v="Gilmore LLC"/>
    <s v="Optimized systemic algorithm"/>
    <n v="1400"/>
    <n v="7600"/>
    <n v="5.4285714285714288"/>
    <x v="0"/>
    <n v="69.090909090909093"/>
    <n v="110"/>
    <x v="1"/>
    <s v="CAD"/>
    <n v="1277787600"/>
    <x v="72"/>
    <b v="0"/>
    <b v="0"/>
    <x v="9"/>
    <x v="7"/>
    <x v="9"/>
  </r>
  <r>
    <n v="685"/>
    <s v="Lee-Cobb"/>
    <s v="Customizable homogeneous firmware"/>
    <n v="140000"/>
    <n v="94501"/>
    <n v="0.67500714285714281"/>
    <x v="1"/>
    <n v="102.05291576673866"/>
    <n v="926"/>
    <x v="1"/>
    <s v="CAD"/>
    <n v="1440306000"/>
    <x v="73"/>
    <b v="0"/>
    <b v="0"/>
    <x v="6"/>
    <x v="5"/>
    <x v="6"/>
  </r>
  <r>
    <n v="698"/>
    <s v="Taylor, Wood and Taylor"/>
    <s v="Cloned hybrid focus group"/>
    <n v="42100"/>
    <n v="188057"/>
    <n v="4.466912114014252"/>
    <x v="0"/>
    <n v="65.004147943311438"/>
    <n v="2893"/>
    <x v="1"/>
    <s v="CAD"/>
    <n v="1322114400"/>
    <x v="74"/>
    <b v="0"/>
    <b v="0"/>
    <x v="7"/>
    <x v="0"/>
    <x v="7"/>
  </r>
  <r>
    <n v="730"/>
    <s v="Carson PLC"/>
    <s v="Visionary system-worthy attitude"/>
    <n v="28800"/>
    <n v="118847"/>
    <n v="4.1266319444444441"/>
    <x v="0"/>
    <n v="110.96825396825396"/>
    <n v="1071"/>
    <x v="1"/>
    <s v="CAD"/>
    <n v="1432357200"/>
    <x v="75"/>
    <b v="0"/>
    <b v="0"/>
    <x v="7"/>
    <x v="0"/>
    <x v="7"/>
  </r>
  <r>
    <n v="758"/>
    <s v="Logan-Miranda"/>
    <s v="Proactive systemic firmware"/>
    <n v="29600"/>
    <n v="167005"/>
    <n v="5.6420608108108112"/>
    <x v="0"/>
    <n v="110.01646903820817"/>
    <n v="1518"/>
    <x v="1"/>
    <s v="CAD"/>
    <n v="1414126800"/>
    <x v="76"/>
    <b v="0"/>
    <b v="0"/>
    <x v="2"/>
    <x v="1"/>
    <x v="2"/>
  </r>
  <r>
    <n v="787"/>
    <s v="Vance-Glover"/>
    <s v="Progressive coherent secured line"/>
    <n v="61200"/>
    <n v="60994"/>
    <n v="0.99663398692810456"/>
    <x v="1"/>
    <n v="71.005820721769496"/>
    <n v="859"/>
    <x v="1"/>
    <s v="CAD"/>
    <n v="1305954000"/>
    <x v="77"/>
    <b v="0"/>
    <b v="0"/>
    <x v="2"/>
    <x v="1"/>
    <x v="2"/>
  </r>
  <r>
    <n v="812"/>
    <s v="Landry Group"/>
    <s v="Expanded value-added hardware"/>
    <n v="59700"/>
    <n v="134640"/>
    <n v="2.2552763819095478"/>
    <x v="0"/>
    <n v="48"/>
    <n v="2805"/>
    <x v="1"/>
    <s v="CAD"/>
    <n v="1523854800"/>
    <x v="78"/>
    <b v="0"/>
    <b v="0"/>
    <x v="9"/>
    <x v="7"/>
    <x v="9"/>
  </r>
  <r>
    <n v="815"/>
    <s v="Watson-Douglas"/>
    <s v="Centralized bandwidth-monitored leverage"/>
    <n v="9000"/>
    <n v="11721"/>
    <n v="1.3023333333333333"/>
    <x v="0"/>
    <n v="64.049180327868854"/>
    <n v="183"/>
    <x v="1"/>
    <s v="CAD"/>
    <n v="1511935200"/>
    <x v="79"/>
    <b v="0"/>
    <b v="0"/>
    <x v="2"/>
    <x v="1"/>
    <x v="2"/>
  </r>
  <r>
    <n v="853"/>
    <s v="Collier LLC"/>
    <s v="Secured well-modulated projection"/>
    <n v="17100"/>
    <n v="111502"/>
    <n v="6.5205847953216374"/>
    <x v="0"/>
    <n v="76.006816632583508"/>
    <n v="1467"/>
    <x v="1"/>
    <s v="CAD"/>
    <n v="1308546000"/>
    <x v="80"/>
    <b v="0"/>
    <b v="1"/>
    <x v="1"/>
    <x v="1"/>
    <x v="1"/>
  </r>
  <r>
    <n v="854"/>
    <s v="Campbell, Thomas and Obrien"/>
    <s v="Multi-channeled secondary middleware"/>
    <n v="171000"/>
    <n v="194309"/>
    <n v="1.1363099415204678"/>
    <x v="0"/>
    <n v="72.993613824192337"/>
    <n v="2662"/>
    <x v="1"/>
    <s v="CAD"/>
    <n v="1574056800"/>
    <x v="81"/>
    <b v="0"/>
    <b v="0"/>
    <x v="17"/>
    <x v="7"/>
    <x v="17"/>
  </r>
  <r>
    <n v="876"/>
    <s v="Dixon, Perez and Banks"/>
    <s v="Re-engineered encompassing definition"/>
    <n v="8300"/>
    <n v="2111"/>
    <n v="0.25433734939759034"/>
    <x v="1"/>
    <n v="37.035087719298247"/>
    <n v="57"/>
    <x v="1"/>
    <s v="CAD"/>
    <n v="1559970000"/>
    <x v="12"/>
    <b v="0"/>
    <b v="0"/>
    <x v="5"/>
    <x v="4"/>
    <x v="5"/>
  </r>
  <r>
    <n v="891"/>
    <s v="Williams, Price and Hurley"/>
    <s v="Synchronized demand-driven infrastructure"/>
    <n v="3000"/>
    <n v="7758"/>
    <n v="2.5859999999999999"/>
    <x v="0"/>
    <n v="47.018181818181816"/>
    <n v="165"/>
    <x v="1"/>
    <s v="CAD"/>
    <n v="1322892000"/>
    <x v="82"/>
    <b v="0"/>
    <b v="0"/>
    <x v="8"/>
    <x v="6"/>
    <x v="8"/>
  </r>
  <r>
    <n v="909"/>
    <s v="Gates, Li and Thompson"/>
    <s v="Synchronized attitude-oriented frame"/>
    <n v="1800"/>
    <n v="8621"/>
    <n v="4.7894444444444444"/>
    <x v="0"/>
    <n v="107.7625"/>
    <n v="80"/>
    <x v="1"/>
    <s v="CAD"/>
    <n v="1528088400"/>
    <x v="83"/>
    <b v="0"/>
    <b v="1"/>
    <x v="6"/>
    <x v="5"/>
    <x v="6"/>
  </r>
  <r>
    <n v="940"/>
    <s v="Wiggins Ltd"/>
    <s v="Upgradable analyzing core"/>
    <n v="9900"/>
    <n v="6161"/>
    <n v="0.62232323232323228"/>
    <x v="3"/>
    <n v="93.348484848484844"/>
    <n v="66"/>
    <x v="1"/>
    <s v="CAD"/>
    <n v="1354341600"/>
    <x v="84"/>
    <b v="0"/>
    <b v="0"/>
    <x v="0"/>
    <x v="0"/>
    <x v="0"/>
  </r>
  <r>
    <n v="29"/>
    <s v="Johnson, Parker and Haynes"/>
    <s v="Focused 6thgeneration forecast"/>
    <n v="45900"/>
    <n v="150965"/>
    <n v="3.2889978213507627"/>
    <x v="0"/>
    <n v="94.000622665006233"/>
    <n v="1606"/>
    <x v="2"/>
    <s v="CHF"/>
    <n v="1532062800"/>
    <x v="85"/>
    <b v="0"/>
    <b v="0"/>
    <x v="16"/>
    <x v="6"/>
    <x v="16"/>
  </r>
  <r>
    <n v="92"/>
    <s v="Santos, Bell and Lloyd"/>
    <s v="Object-based analyzing knowledge user"/>
    <n v="20000"/>
    <n v="51775"/>
    <n v="2.5887500000000001"/>
    <x v="0"/>
    <n v="103.96586345381526"/>
    <n v="498"/>
    <x v="2"/>
    <s v="CHF"/>
    <n v="1277269200"/>
    <x v="86"/>
    <b v="0"/>
    <b v="1"/>
    <x v="3"/>
    <x v="2"/>
    <x v="3"/>
  </r>
  <r>
    <n v="134"/>
    <s v="Caldwell LLC"/>
    <s v="Secured executive concept"/>
    <n v="99500"/>
    <n v="89288"/>
    <n v="0.89736683417085428"/>
    <x v="1"/>
    <n v="94.987234042553197"/>
    <n v="940"/>
    <x v="2"/>
    <s v="CHF"/>
    <n v="1308459600"/>
    <x v="87"/>
    <b v="0"/>
    <b v="1"/>
    <x v="8"/>
    <x v="6"/>
    <x v="8"/>
  </r>
  <r>
    <n v="145"/>
    <s v="Fields-Moore"/>
    <s v="Secured reciprocal array"/>
    <n v="25000"/>
    <n v="59128"/>
    <n v="2.3651200000000001"/>
    <x v="0"/>
    <n v="76.989583333333329"/>
    <n v="768"/>
    <x v="2"/>
    <s v="CHF"/>
    <n v="1410066000"/>
    <x v="88"/>
    <b v="0"/>
    <b v="0"/>
    <x v="7"/>
    <x v="0"/>
    <x v="7"/>
  </r>
  <r>
    <n v="162"/>
    <s v="Keith, Alvarez and Potter"/>
    <s v="Extended bottom-line open architecture"/>
    <n v="6100"/>
    <n v="9134"/>
    <n v="1.4973770491803278"/>
    <x v="0"/>
    <n v="58.178343949044589"/>
    <n v="157"/>
    <x v="2"/>
    <s v="CHF"/>
    <n v="1544248800"/>
    <x v="89"/>
    <b v="0"/>
    <b v="0"/>
    <x v="2"/>
    <x v="1"/>
    <x v="2"/>
  </r>
  <r>
    <n v="295"/>
    <s v="Smith, Jackson and Herrera"/>
    <s v="Enterprise-wide intermediate middleware"/>
    <n v="192900"/>
    <n v="68769"/>
    <n v="0.35650077760497667"/>
    <x v="1"/>
    <n v="36.004712041884815"/>
    <n v="1910"/>
    <x v="2"/>
    <s v="CHF"/>
    <n v="1381813200"/>
    <x v="90"/>
    <b v="0"/>
    <b v="0"/>
    <x v="6"/>
    <x v="5"/>
    <x v="6"/>
  </r>
  <r>
    <n v="388"/>
    <s v="Cruz Ltd"/>
    <s v="Exclusive dynamic adapter"/>
    <n v="114800"/>
    <n v="12938"/>
    <n v="0.11270034843205574"/>
    <x v="2"/>
    <n v="89.227586206896547"/>
    <n v="145"/>
    <x v="2"/>
    <s v="CHF"/>
    <n v="1325656800"/>
    <x v="91"/>
    <b v="0"/>
    <b v="0"/>
    <x v="1"/>
    <x v="1"/>
    <x v="1"/>
  </r>
  <r>
    <n v="514"/>
    <s v="Sanchez, Bradley and Flores"/>
    <s v="Centralized motivating capacity"/>
    <n v="138700"/>
    <n v="31123"/>
    <n v="0.22439077144917088"/>
    <x v="2"/>
    <n v="58.945075757575758"/>
    <n v="528"/>
    <x v="2"/>
    <s v="CHF"/>
    <n v="1386309600"/>
    <x v="92"/>
    <b v="0"/>
    <b v="1"/>
    <x v="2"/>
    <x v="1"/>
    <x v="2"/>
  </r>
  <r>
    <n v="531"/>
    <s v="Berry-Richardson"/>
    <s v="Automated zero tolerance implementation"/>
    <n v="186700"/>
    <n v="178338"/>
    <n v="0.95521156936261387"/>
    <x v="3"/>
    <n v="48.993956043956047"/>
    <n v="3640"/>
    <x v="2"/>
    <s v="CHF"/>
    <n v="1384149600"/>
    <x v="93"/>
    <b v="0"/>
    <b v="0"/>
    <x v="3"/>
    <x v="2"/>
    <x v="3"/>
  </r>
  <r>
    <n v="550"/>
    <s v="Morrison-Henderson"/>
    <s v="De-engineered disintermediate encoding"/>
    <n v="100"/>
    <n v="4"/>
    <n v="0.04"/>
    <x v="2"/>
    <n v="4"/>
    <n v="1"/>
    <x v="2"/>
    <s v="CHF"/>
    <n v="1330495200"/>
    <x v="94"/>
    <b v="0"/>
    <b v="0"/>
    <x v="1"/>
    <x v="1"/>
    <x v="1"/>
  </r>
  <r>
    <n v="561"/>
    <s v="Fowler-Smith"/>
    <s v="Down-sized logistical adapter"/>
    <n v="3000"/>
    <n v="11091"/>
    <n v="3.6970000000000001"/>
    <x v="0"/>
    <n v="56.015151515151516"/>
    <n v="198"/>
    <x v="2"/>
    <s v="CHF"/>
    <n v="1318827600"/>
    <x v="95"/>
    <b v="0"/>
    <b v="0"/>
    <x v="6"/>
    <x v="5"/>
    <x v="6"/>
  </r>
  <r>
    <n v="562"/>
    <s v="Blair Inc"/>
    <s v="Configurable bandwidth-monitored throughput"/>
    <n v="9900"/>
    <n v="1269"/>
    <n v="0.12818181818181817"/>
    <x v="1"/>
    <n v="48.807692307692307"/>
    <n v="26"/>
    <x v="2"/>
    <s v="CHF"/>
    <n v="1552366800"/>
    <x v="96"/>
    <b v="0"/>
    <b v="0"/>
    <x v="2"/>
    <x v="1"/>
    <x v="2"/>
  </r>
  <r>
    <n v="641"/>
    <s v="Hunt, Barker and Baker"/>
    <s v="Business-focused leadingedge instruction set"/>
    <n v="9400"/>
    <n v="11277"/>
    <n v="1.1996808510638297"/>
    <x v="0"/>
    <n v="58.128865979381445"/>
    <n v="194"/>
    <x v="2"/>
    <s v="CHF"/>
    <n v="1487570400"/>
    <x v="97"/>
    <b v="0"/>
    <b v="0"/>
    <x v="6"/>
    <x v="5"/>
    <x v="6"/>
  </r>
  <r>
    <n v="649"/>
    <s v="Yang and Sons"/>
    <s v="Reactive 6thgeneration hub"/>
    <n v="121700"/>
    <n v="59003"/>
    <n v="0.48482333607230893"/>
    <x v="1"/>
    <n v="98.011627906976742"/>
    <n v="602"/>
    <x v="2"/>
    <s v="CHF"/>
    <n v="1287550800"/>
    <x v="98"/>
    <b v="1"/>
    <b v="1"/>
    <x v="6"/>
    <x v="5"/>
    <x v="6"/>
  </r>
  <r>
    <n v="708"/>
    <s v="Ortega LLC"/>
    <s v="Secured bifurcated intranet"/>
    <n v="1700"/>
    <n v="12020"/>
    <n v="7.0705882352941174"/>
    <x v="0"/>
    <n v="87.737226277372258"/>
    <n v="137"/>
    <x v="2"/>
    <s v="CHF"/>
    <n v="1495429200"/>
    <x v="99"/>
    <b v="0"/>
    <b v="0"/>
    <x v="6"/>
    <x v="5"/>
    <x v="6"/>
  </r>
  <r>
    <n v="778"/>
    <s v="Moss-Guzman"/>
    <s v="Cross-platform optimizing website"/>
    <n v="1300"/>
    <n v="10243"/>
    <n v="7.8792307692307695"/>
    <x v="0"/>
    <n v="58.867816091954026"/>
    <n v="174"/>
    <x v="2"/>
    <s v="CHF"/>
    <n v="1313211600"/>
    <x v="100"/>
    <b v="0"/>
    <b v="0"/>
    <x v="15"/>
    <x v="6"/>
    <x v="15"/>
  </r>
  <r>
    <n v="781"/>
    <s v="Thomas Ltd"/>
    <s v="Cross-group interactive architecture"/>
    <n v="8700"/>
    <n v="4414"/>
    <n v="0.50735632183908042"/>
    <x v="2"/>
    <n v="78.821428571428569"/>
    <n v="56"/>
    <x v="2"/>
    <s v="CHF"/>
    <n v="1288501200"/>
    <x v="101"/>
    <b v="0"/>
    <b v="0"/>
    <x v="6"/>
    <x v="5"/>
    <x v="6"/>
  </r>
  <r>
    <n v="793"/>
    <s v="Rodriguez, Cox and Rodriguez"/>
    <s v="Networked disintermediate leverage"/>
    <n v="1100"/>
    <n v="13045"/>
    <n v="11.859090909090909"/>
    <x v="0"/>
    <n v="72.071823204419886"/>
    <n v="181"/>
    <x v="2"/>
    <s v="CHF"/>
    <n v="1372136400"/>
    <x v="102"/>
    <b v="0"/>
    <b v="0"/>
    <x v="9"/>
    <x v="7"/>
    <x v="9"/>
  </r>
  <r>
    <n v="800"/>
    <s v="Wallace LLC"/>
    <s v="Centralized regional function"/>
    <n v="100"/>
    <n v="1"/>
    <n v="0.01"/>
    <x v="1"/>
    <n v="1"/>
    <n v="1"/>
    <x v="2"/>
    <s v="CHF"/>
    <n v="1434085200"/>
    <x v="103"/>
    <b v="0"/>
    <b v="0"/>
    <x v="2"/>
    <x v="1"/>
    <x v="2"/>
  </r>
  <r>
    <n v="809"/>
    <s v="Williams and Sons"/>
    <s v="Public-key bottom-line algorithm"/>
    <n v="140800"/>
    <n v="88536"/>
    <n v="0.62880681818181816"/>
    <x v="1"/>
    <n v="42"/>
    <n v="2108"/>
    <x v="2"/>
    <s v="CHF"/>
    <n v="1344920400"/>
    <x v="104"/>
    <b v="0"/>
    <b v="0"/>
    <x v="8"/>
    <x v="6"/>
    <x v="8"/>
  </r>
  <r>
    <n v="857"/>
    <s v="Miranda, Gray and Hale"/>
    <s v="Programmable disintermediate matrices"/>
    <n v="5300"/>
    <n v="7413"/>
    <n v="1.3986792452830188"/>
    <x v="0"/>
    <n v="32.946666666666665"/>
    <n v="225"/>
    <x v="2"/>
    <s v="CHF"/>
    <n v="1328421600"/>
    <x v="105"/>
    <b v="1"/>
    <b v="0"/>
    <x v="16"/>
    <x v="6"/>
    <x v="16"/>
  </r>
  <r>
    <n v="899"/>
    <s v="Best-Young"/>
    <s v="Implemented multimedia time-frame"/>
    <n v="3100"/>
    <n v="12620"/>
    <n v="4.0709677419354842"/>
    <x v="0"/>
    <n v="102.60162601626017"/>
    <n v="123"/>
    <x v="2"/>
    <s v="CHF"/>
    <n v="1381122000"/>
    <x v="106"/>
    <b v="0"/>
    <b v="0"/>
    <x v="13"/>
    <x v="1"/>
    <x v="13"/>
  </r>
  <r>
    <n v="918"/>
    <s v="Jones-Gonzalez"/>
    <s v="Seamless dynamic website"/>
    <n v="3800"/>
    <n v="9021"/>
    <n v="2.3739473684210526"/>
    <x v="0"/>
    <n v="57.82692307692308"/>
    <n v="156"/>
    <x v="2"/>
    <s v="CHF"/>
    <n v="1343365200"/>
    <x v="107"/>
    <b v="0"/>
    <b v="0"/>
    <x v="12"/>
    <x v="7"/>
    <x v="12"/>
  </r>
  <r>
    <n v="5"/>
    <s v="Harris Group"/>
    <s v="Open-source optimizing database"/>
    <n v="7600"/>
    <n v="13195"/>
    <n v="1.7361842105263159"/>
    <x v="0"/>
    <n v="75.833333333333329"/>
    <n v="174"/>
    <x v="3"/>
    <s v="DKK"/>
    <n v="1346130000"/>
    <x v="108"/>
    <b v="0"/>
    <b v="0"/>
    <x v="6"/>
    <x v="5"/>
    <x v="6"/>
  </r>
  <r>
    <n v="7"/>
    <s v="Carter-Guzman"/>
    <s v="Centralized cohesive challenge"/>
    <n v="4500"/>
    <n v="14741"/>
    <n v="3.2757777777777779"/>
    <x v="0"/>
    <n v="64.93832599118943"/>
    <n v="227"/>
    <x v="3"/>
    <s v="DKK"/>
    <n v="1439442000"/>
    <x v="109"/>
    <b v="0"/>
    <b v="0"/>
    <x v="6"/>
    <x v="5"/>
    <x v="6"/>
  </r>
  <r>
    <n v="8"/>
    <s v="Nunez-Richards"/>
    <s v="Exclusive attitude-oriented intranet"/>
    <n v="110100"/>
    <n v="21946"/>
    <n v="0.19932788374205268"/>
    <x v="3"/>
    <n v="30.997175141242938"/>
    <n v="708"/>
    <x v="3"/>
    <s v="DKK"/>
    <n v="1281330000"/>
    <x v="110"/>
    <b v="0"/>
    <b v="0"/>
    <x v="6"/>
    <x v="5"/>
    <x v="6"/>
  </r>
  <r>
    <n v="35"/>
    <s v="Mitchell and Sons"/>
    <s v="Synergized intangible challenge"/>
    <n v="125500"/>
    <n v="188628"/>
    <n v="1.5030119521912351"/>
    <x v="0"/>
    <n v="95.993893129770996"/>
    <n v="1965"/>
    <x v="3"/>
    <s v="DKK"/>
    <n v="1547877600"/>
    <x v="111"/>
    <b v="0"/>
    <b v="1"/>
    <x v="11"/>
    <x v="6"/>
    <x v="11"/>
  </r>
  <r>
    <n v="39"/>
    <s v="Kim-Rice"/>
    <s v="Organized bi-directional function"/>
    <n v="9900"/>
    <n v="5027"/>
    <n v="0.50777777777777777"/>
    <x v="1"/>
    <n v="57.125"/>
    <n v="88"/>
    <x v="3"/>
    <s v="DKK"/>
    <n v="1361772000"/>
    <x v="112"/>
    <b v="0"/>
    <b v="0"/>
    <x v="6"/>
    <x v="5"/>
    <x v="6"/>
  </r>
  <r>
    <n v="44"/>
    <s v="Reid-Mccullough"/>
    <s v="Visionary real-time groupware"/>
    <n v="1600"/>
    <n v="10541"/>
    <n v="6.5881249999999998"/>
    <x v="0"/>
    <n v="107.56122448979592"/>
    <n v="98"/>
    <x v="3"/>
    <s v="DKK"/>
    <n v="1552798800"/>
    <x v="113"/>
    <b v="0"/>
    <b v="0"/>
    <x v="17"/>
    <x v="7"/>
    <x v="17"/>
  </r>
  <r>
    <n v="130"/>
    <s v="Luna, Anderson and Fox"/>
    <s v="Secured directional encryption"/>
    <n v="9600"/>
    <n v="14925"/>
    <n v="1.5546875"/>
    <x v="0"/>
    <n v="28.001876172607879"/>
    <n v="533"/>
    <x v="3"/>
    <s v="DKK"/>
    <n v="1319605200"/>
    <x v="114"/>
    <b v="0"/>
    <b v="0"/>
    <x v="11"/>
    <x v="6"/>
    <x v="11"/>
  </r>
  <r>
    <n v="168"/>
    <s v="Hernandez Group"/>
    <s v="Ergonomic uniform open system"/>
    <n v="128100"/>
    <n v="40107"/>
    <n v="0.3130913348946136"/>
    <x v="1"/>
    <n v="41.996858638743454"/>
    <n v="955"/>
    <x v="3"/>
    <s v="DKK"/>
    <n v="1550815200"/>
    <x v="115"/>
    <b v="0"/>
    <b v="1"/>
    <x v="1"/>
    <x v="1"/>
    <x v="1"/>
  </r>
  <r>
    <n v="182"/>
    <s v="Adams Group"/>
    <s v="Reverse-engineered bandwidth-monitored contingency"/>
    <n v="27100"/>
    <n v="195750"/>
    <n v="7.2232472324723247"/>
    <x v="0"/>
    <n v="58.996383363471971"/>
    <n v="3318"/>
    <x v="3"/>
    <s v="DKK"/>
    <n v="1560574800"/>
    <x v="116"/>
    <b v="0"/>
    <b v="0"/>
    <x v="6"/>
    <x v="5"/>
    <x v="6"/>
  </r>
  <r>
    <n v="196"/>
    <s v="King Inc"/>
    <s v="Organic bandwidth-monitored frame"/>
    <n v="8200"/>
    <n v="5178"/>
    <n v="0.63146341463414635"/>
    <x v="1"/>
    <n v="51.78"/>
    <n v="100"/>
    <x v="3"/>
    <s v="DKK"/>
    <n v="1472878800"/>
    <x v="117"/>
    <b v="0"/>
    <b v="0"/>
    <x v="7"/>
    <x v="0"/>
    <x v="7"/>
  </r>
  <r>
    <n v="210"/>
    <s v="Schultz Inc"/>
    <s v="Synergistic tertiary time-frame"/>
    <n v="9400"/>
    <n v="6338"/>
    <n v="0.67425531914893622"/>
    <x v="1"/>
    <n v="28.044247787610619"/>
    <n v="226"/>
    <x v="3"/>
    <s v="DKK"/>
    <n v="1488520800"/>
    <x v="118"/>
    <b v="0"/>
    <b v="0"/>
    <x v="14"/>
    <x v="6"/>
    <x v="14"/>
  </r>
  <r>
    <n v="238"/>
    <s v="Bolton, Sanchez and Carrillo"/>
    <s v="Distributed systemic adapter"/>
    <n v="2400"/>
    <n v="10138"/>
    <n v="4.2241666666666671"/>
    <x v="0"/>
    <n v="104.51546391752578"/>
    <n v="97"/>
    <x v="3"/>
    <s v="DKK"/>
    <n v="1513231200"/>
    <x v="119"/>
    <b v="0"/>
    <b v="1"/>
    <x v="6"/>
    <x v="5"/>
    <x v="6"/>
  </r>
  <r>
    <n v="283"/>
    <s v="Lucas-Mullins"/>
    <s v="Business-focused dynamic instruction set"/>
    <n v="8100"/>
    <n v="1517"/>
    <n v="0.18728395061728395"/>
    <x v="1"/>
    <n v="52.310344827586206"/>
    <n v="29"/>
    <x v="3"/>
    <s v="DKK"/>
    <n v="1464584400"/>
    <x v="120"/>
    <b v="0"/>
    <b v="0"/>
    <x v="2"/>
    <x v="1"/>
    <x v="2"/>
  </r>
  <r>
    <n v="288"/>
    <s v="Garcia Ltd"/>
    <s v="Secured global success"/>
    <n v="5600"/>
    <n v="5476"/>
    <n v="0.97785714285714287"/>
    <x v="1"/>
    <n v="39.970802919708028"/>
    <n v="137"/>
    <x v="3"/>
    <s v="DKK"/>
    <n v="1331701200"/>
    <x v="121"/>
    <b v="0"/>
    <b v="1"/>
    <x v="18"/>
    <x v="1"/>
    <x v="18"/>
  </r>
  <r>
    <n v="300"/>
    <s v="Cooke PLC"/>
    <s v="Focused executive core"/>
    <n v="100"/>
    <n v="5"/>
    <n v="0.05"/>
    <x v="1"/>
    <n v="5"/>
    <n v="1"/>
    <x v="3"/>
    <s v="DKK"/>
    <n v="1504069200"/>
    <x v="122"/>
    <b v="0"/>
    <b v="1"/>
    <x v="9"/>
    <x v="7"/>
    <x v="9"/>
  </r>
  <r>
    <n v="307"/>
    <s v="Salazar-Dodson"/>
    <s v="Face-to-face zero tolerance moderator"/>
    <n v="32900"/>
    <n v="43473"/>
    <n v="1.3213677811550153"/>
    <x v="0"/>
    <n v="65.968133535660087"/>
    <n v="659"/>
    <x v="3"/>
    <s v="DKK"/>
    <n v="1338958800"/>
    <x v="123"/>
    <b v="0"/>
    <b v="1"/>
    <x v="17"/>
    <x v="7"/>
    <x v="17"/>
  </r>
  <r>
    <n v="354"/>
    <s v="Brown Group"/>
    <s v="Profit-focused transitional capability"/>
    <n v="6100"/>
    <n v="7548"/>
    <n v="1.2373770491803278"/>
    <x v="0"/>
    <n v="94.35"/>
    <n v="80"/>
    <x v="3"/>
    <s v="DKK"/>
    <n v="1378184400"/>
    <x v="124"/>
    <b v="0"/>
    <b v="0"/>
    <x v="8"/>
    <x v="6"/>
    <x v="8"/>
  </r>
  <r>
    <n v="407"/>
    <s v="Herrera-Wilson"/>
    <s v="Organized bandwidth-monitored core"/>
    <n v="3400"/>
    <n v="12100"/>
    <n v="3.5588235294117645"/>
    <x v="0"/>
    <n v="25"/>
    <n v="484"/>
    <x v="3"/>
    <s v="DKK"/>
    <n v="1570942800"/>
    <x v="125"/>
    <b v="0"/>
    <b v="0"/>
    <x v="6"/>
    <x v="5"/>
    <x v="6"/>
  </r>
  <r>
    <n v="449"/>
    <s v="Cuevas-Morales"/>
    <s v="Public-key coherent ability"/>
    <n v="900"/>
    <n v="8703"/>
    <n v="9.67"/>
    <x v="0"/>
    <n v="101.19767441860465"/>
    <n v="86"/>
    <x v="3"/>
    <s v="DKK"/>
    <n v="1551852000"/>
    <x v="126"/>
    <b v="0"/>
    <b v="0"/>
    <x v="3"/>
    <x v="2"/>
    <x v="3"/>
  </r>
  <r>
    <n v="495"/>
    <s v="Bell, Edwards and Andersen"/>
    <s v="Centralized clear-thinking solution"/>
    <n v="3200"/>
    <n v="13264"/>
    <n v="4.1449999999999996"/>
    <x v="0"/>
    <n v="68.02051282051282"/>
    <n v="195"/>
    <x v="3"/>
    <s v="DKK"/>
    <n v="1402376400"/>
    <x v="127"/>
    <b v="0"/>
    <b v="0"/>
    <x v="6"/>
    <x v="5"/>
    <x v="6"/>
  </r>
  <r>
    <n v="498"/>
    <s v="Smith, Brown and Davis"/>
    <s v="Devolved background project"/>
    <n v="193400"/>
    <n v="46317"/>
    <n v="0.239488107549121"/>
    <x v="1"/>
    <n v="79.994818652849744"/>
    <n v="579"/>
    <x v="3"/>
    <s v="DKK"/>
    <n v="1420092000"/>
    <x v="128"/>
    <b v="0"/>
    <b v="0"/>
    <x v="0"/>
    <x v="0"/>
    <x v="0"/>
  </r>
  <r>
    <n v="537"/>
    <s v="Murillo-Mcfarland"/>
    <s v="Synchronized client-driven projection"/>
    <n v="84400"/>
    <n v="98935"/>
    <n v="1.1722156398104266"/>
    <x v="0"/>
    <n v="94.044676806083643"/>
    <n v="1052"/>
    <x v="3"/>
    <s v="DKK"/>
    <n v="1535605200"/>
    <x v="129"/>
    <b v="1"/>
    <b v="1"/>
    <x v="8"/>
    <x v="6"/>
    <x v="8"/>
  </r>
  <r>
    <n v="555"/>
    <s v="Anderson Group"/>
    <s v="Organic maximized database"/>
    <n v="6300"/>
    <n v="14089"/>
    <n v="2.2363492063492063"/>
    <x v="0"/>
    <n v="104.36296296296297"/>
    <n v="135"/>
    <x v="3"/>
    <s v="DKK"/>
    <n v="1396414800"/>
    <x v="130"/>
    <b v="0"/>
    <b v="0"/>
    <x v="2"/>
    <x v="1"/>
    <x v="2"/>
  </r>
  <r>
    <n v="599"/>
    <s v="Smith-Ramos"/>
    <s v="Persevering optimizing Graphical User Interface"/>
    <n v="140300"/>
    <n v="5112"/>
    <n v="3.6436208125445471E-2"/>
    <x v="1"/>
    <n v="62.341463414634148"/>
    <n v="82"/>
    <x v="3"/>
    <s v="DKK"/>
    <n v="1423720800"/>
    <x v="131"/>
    <b v="0"/>
    <b v="0"/>
    <x v="8"/>
    <x v="6"/>
    <x v="8"/>
  </r>
  <r>
    <n v="636"/>
    <s v="Lamb-Sanders"/>
    <s v="Stand-alone reciprocal frame"/>
    <n v="197700"/>
    <n v="127591"/>
    <n v="0.64537683358624176"/>
    <x v="1"/>
    <n v="48.998079877112133"/>
    <n v="2604"/>
    <x v="3"/>
    <s v="DKK"/>
    <n v="1326866400"/>
    <x v="132"/>
    <b v="0"/>
    <b v="1"/>
    <x v="15"/>
    <x v="6"/>
    <x v="15"/>
  </r>
  <r>
    <n v="661"/>
    <s v="Smith Group"/>
    <s v="Right-sized secondary challenge"/>
    <n v="106800"/>
    <n v="57872"/>
    <n v="0.54187265917603"/>
    <x v="1"/>
    <n v="76.957446808510639"/>
    <n v="752"/>
    <x v="3"/>
    <s v="DKK"/>
    <n v="1332910800"/>
    <x v="133"/>
    <b v="0"/>
    <b v="0"/>
    <x v="13"/>
    <x v="1"/>
    <x v="13"/>
  </r>
  <r>
    <n v="720"/>
    <s v="Valenzuela, Davidson and Castro"/>
    <s v="Multi-layered upward-trending conglomeration"/>
    <n v="8700"/>
    <n v="3227"/>
    <n v="0.37091954022988505"/>
    <x v="2"/>
    <n v="84.921052631578945"/>
    <n v="38"/>
    <x v="3"/>
    <s v="DKK"/>
    <n v="1519192800"/>
    <x v="134"/>
    <b v="0"/>
    <b v="1"/>
    <x v="6"/>
    <x v="5"/>
    <x v="6"/>
  </r>
  <r>
    <n v="755"/>
    <s v="Chen, Pollard and Clarke"/>
    <s v="Stand-alone multi-state project"/>
    <n v="4500"/>
    <n v="7496"/>
    <n v="1.6657777777777778"/>
    <x v="0"/>
    <n v="26.027777777777779"/>
    <n v="288"/>
    <x v="3"/>
    <s v="DKK"/>
    <n v="1514354400"/>
    <x v="119"/>
    <b v="0"/>
    <b v="1"/>
    <x v="6"/>
    <x v="5"/>
    <x v="6"/>
  </r>
  <r>
    <n v="814"/>
    <s v="Vincent PLC"/>
    <s v="Visionary 24hour analyzer"/>
    <n v="3200"/>
    <n v="2950"/>
    <n v="0.921875"/>
    <x v="1"/>
    <n v="81.944444444444443"/>
    <n v="36"/>
    <x v="3"/>
    <s v="DKK"/>
    <n v="1464325200"/>
    <x v="135"/>
    <b v="0"/>
    <b v="1"/>
    <x v="2"/>
    <x v="1"/>
    <x v="2"/>
  </r>
  <r>
    <n v="832"/>
    <s v="Bradley, Beck and Mayo"/>
    <s v="Synergized fault-tolerant hierarchy"/>
    <n v="43200"/>
    <n v="136156"/>
    <n v="3.1517592592592591"/>
    <x v="0"/>
    <n v="104.97764070932922"/>
    <n v="1297"/>
    <x v="3"/>
    <s v="DKK"/>
    <n v="1445490000"/>
    <x v="136"/>
    <b v="1"/>
    <b v="0"/>
    <x v="19"/>
    <x v="7"/>
    <x v="19"/>
  </r>
  <r>
    <n v="833"/>
    <s v="Levine, Martin and Hernandez"/>
    <s v="Expanded asynchronous groupware"/>
    <n v="6800"/>
    <n v="10723"/>
    <n v="1.5769117647058823"/>
    <x v="0"/>
    <n v="64.987878787878785"/>
    <n v="165"/>
    <x v="3"/>
    <s v="DKK"/>
    <n v="1297663200"/>
    <x v="137"/>
    <b v="0"/>
    <b v="0"/>
    <x v="19"/>
    <x v="7"/>
    <x v="19"/>
  </r>
  <r>
    <n v="32"/>
    <s v="Jackson PLC"/>
    <s v="Ergonomic 6thgeneration success"/>
    <n v="101000"/>
    <n v="87676"/>
    <n v="0.86807920792079207"/>
    <x v="1"/>
    <n v="38.004334633723452"/>
    <n v="2307"/>
    <x v="4"/>
    <s v="EUR"/>
    <n v="1515564000"/>
    <x v="138"/>
    <b v="0"/>
    <b v="0"/>
    <x v="8"/>
    <x v="6"/>
    <x v="8"/>
  </r>
  <r>
    <n v="41"/>
    <s v="Watts Group"/>
    <s v="Universal 5thgeneration neural-net"/>
    <n v="5600"/>
    <n v="11924"/>
    <n v="2.1292857142857144"/>
    <x v="0"/>
    <n v="107.42342342342343"/>
    <n v="111"/>
    <x v="4"/>
    <s v="EUR"/>
    <n v="1346734800"/>
    <x v="139"/>
    <b v="0"/>
    <b v="1"/>
    <x v="2"/>
    <x v="1"/>
    <x v="2"/>
  </r>
  <r>
    <n v="50"/>
    <s v="Jones, Taylor and Moore"/>
    <s v="Down-sized system-worthy secured line"/>
    <n v="100"/>
    <n v="2"/>
    <n v="0.02"/>
    <x v="1"/>
    <n v="2"/>
    <n v="1"/>
    <x v="4"/>
    <s v="EUR"/>
    <n v="1375333200"/>
    <x v="140"/>
    <b v="0"/>
    <b v="0"/>
    <x v="18"/>
    <x v="1"/>
    <x v="18"/>
  </r>
  <r>
    <n v="68"/>
    <s v="Moreno-Turner"/>
    <s v="Inverse multi-tasking installation"/>
    <n v="5700"/>
    <n v="14508"/>
    <n v="2.5452631578947367"/>
    <x v="0"/>
    <n v="58.975609756097562"/>
    <n v="246"/>
    <x v="4"/>
    <s v="EUR"/>
    <n v="1501131600"/>
    <x v="141"/>
    <b v="0"/>
    <b v="1"/>
    <x v="6"/>
    <x v="5"/>
    <x v="6"/>
  </r>
  <r>
    <n v="70"/>
    <s v="Barker Inc"/>
    <s v="Re-engineered 24/7 task-force"/>
    <n v="128000"/>
    <n v="158389"/>
    <n v="1.2374140625000001"/>
    <x v="0"/>
    <n v="63.995555555555555"/>
    <n v="2475"/>
    <x v="4"/>
    <s v="EUR"/>
    <n v="1288674000"/>
    <x v="101"/>
    <b v="0"/>
    <b v="1"/>
    <x v="6"/>
    <x v="5"/>
    <x v="6"/>
  </r>
  <r>
    <n v="91"/>
    <s v="Frazier, Patrick and Smith"/>
    <s v="Enhanced systemic analyzer"/>
    <n v="154300"/>
    <n v="74688"/>
    <n v="0.48404406999351912"/>
    <x v="1"/>
    <n v="109.99705449189985"/>
    <n v="679"/>
    <x v="4"/>
    <s v="EUR"/>
    <n v="1470459600"/>
    <x v="142"/>
    <b v="0"/>
    <b v="0"/>
    <x v="19"/>
    <x v="7"/>
    <x v="19"/>
  </r>
  <r>
    <n v="103"/>
    <s v="Frye, Hunt and Powell"/>
    <s v="Polarized incremental emulation"/>
    <n v="10000"/>
    <n v="2461"/>
    <n v="0.24610000000000001"/>
    <x v="1"/>
    <n v="66.513513513513516"/>
    <n v="37"/>
    <x v="4"/>
    <s v="EUR"/>
    <n v="1287896400"/>
    <x v="143"/>
    <b v="0"/>
    <b v="0"/>
    <x v="20"/>
    <x v="1"/>
    <x v="20"/>
  </r>
  <r>
    <n v="115"/>
    <s v="Barrett PLC"/>
    <s v="Team-oriented clear-thinking capacity"/>
    <n v="166700"/>
    <n v="145382"/>
    <n v="0.87211757648470301"/>
    <x v="1"/>
    <n v="44.001815980629537"/>
    <n v="3304"/>
    <x v="4"/>
    <s v="EUR"/>
    <n v="1510898400"/>
    <x v="144"/>
    <b v="0"/>
    <b v="0"/>
    <x v="17"/>
    <x v="7"/>
    <x v="17"/>
  </r>
  <r>
    <n v="124"/>
    <s v="Stanton, Neal and Rodriguez"/>
    <s v="Polarized uniform software"/>
    <n v="2600"/>
    <n v="9562"/>
    <n v="3.6776923076923076"/>
    <x v="0"/>
    <n v="101.72340425531915"/>
    <n v="94"/>
    <x v="4"/>
    <s v="EUR"/>
    <n v="1557723600"/>
    <x v="145"/>
    <b v="0"/>
    <b v="0"/>
    <x v="5"/>
    <x v="4"/>
    <x v="5"/>
  </r>
  <r>
    <n v="188"/>
    <s v="Walker, Jones and Rodriguez"/>
    <s v="Networked didactic info-mediaries"/>
    <n v="8200"/>
    <n v="2625"/>
    <n v="0.3201219512195122"/>
    <x v="1"/>
    <n v="75"/>
    <n v="35"/>
    <x v="4"/>
    <s v="EUR"/>
    <n v="1417500000"/>
    <x v="146"/>
    <b v="0"/>
    <b v="0"/>
    <x v="6"/>
    <x v="5"/>
    <x v="6"/>
  </r>
  <r>
    <n v="191"/>
    <s v="Sutton PLC"/>
    <s v="Mandatory reciprocal superstructure"/>
    <n v="8400"/>
    <n v="3188"/>
    <n v="0.37952380952380954"/>
    <x v="1"/>
    <n v="37.069767441860463"/>
    <n v="86"/>
    <x v="4"/>
    <s v="EUR"/>
    <n v="1552366800"/>
    <x v="147"/>
    <b v="0"/>
    <b v="0"/>
    <x v="6"/>
    <x v="5"/>
    <x v="6"/>
  </r>
  <r>
    <n v="234"/>
    <s v="Mendoza-Parker"/>
    <s v="Enterprise-wide motivating matrices"/>
    <n v="7500"/>
    <n v="8181"/>
    <n v="1.0908"/>
    <x v="0"/>
    <n v="54.906040268456373"/>
    <n v="149"/>
    <x v="4"/>
    <s v="EUR"/>
    <n v="1503378000"/>
    <x v="148"/>
    <b v="0"/>
    <b v="1"/>
    <x v="3"/>
    <x v="2"/>
    <x v="3"/>
  </r>
  <r>
    <n v="266"/>
    <s v="Cole LLC"/>
    <s v="Proactive responsive emulation"/>
    <n v="111900"/>
    <n v="85902"/>
    <n v="0.76766756032171579"/>
    <x v="1"/>
    <n v="26.996228786926462"/>
    <n v="3182"/>
    <x v="4"/>
    <s v="EUR"/>
    <n v="1415340000"/>
    <x v="149"/>
    <b v="0"/>
    <b v="1"/>
    <x v="13"/>
    <x v="1"/>
    <x v="13"/>
  </r>
  <r>
    <n v="293"/>
    <s v="Ross Group"/>
    <s v="Organized executive solution"/>
    <n v="6500"/>
    <n v="1065"/>
    <n v="0.16384615384615384"/>
    <x v="2"/>
    <n v="33.28125"/>
    <n v="32"/>
    <x v="4"/>
    <s v="EUR"/>
    <n v="1286254800"/>
    <x v="150"/>
    <b v="0"/>
    <b v="0"/>
    <x v="6"/>
    <x v="5"/>
    <x v="6"/>
  </r>
  <r>
    <n v="316"/>
    <s v="Martin-Marshall"/>
    <s v="Configurable demand-driven matrix"/>
    <n v="9600"/>
    <n v="6401"/>
    <n v="0.66677083333333331"/>
    <x v="1"/>
    <n v="59.268518518518519"/>
    <n v="108"/>
    <x v="4"/>
    <s v="EUR"/>
    <n v="1574143200"/>
    <x v="151"/>
    <b v="0"/>
    <b v="1"/>
    <x v="4"/>
    <x v="3"/>
    <x v="4"/>
  </r>
  <r>
    <n v="356"/>
    <s v="Glass, Nunez and Mcdonald"/>
    <s v="Open-source systematic protocol"/>
    <n v="9300"/>
    <n v="3431"/>
    <n v="0.36892473118279567"/>
    <x v="1"/>
    <n v="85.775000000000006"/>
    <n v="40"/>
    <x v="4"/>
    <s v="EUR"/>
    <n v="1326520800"/>
    <x v="152"/>
    <b v="0"/>
    <b v="0"/>
    <x v="6"/>
    <x v="5"/>
    <x v="6"/>
  </r>
  <r>
    <n v="398"/>
    <s v="Myers LLC"/>
    <s v="Reactive bottom-line open architecture"/>
    <n v="1700"/>
    <n v="12202"/>
    <n v="7.1776470588235295"/>
    <x v="0"/>
    <n v="99.203252032520325"/>
    <n v="123"/>
    <x v="4"/>
    <s v="EUR"/>
    <n v="1525755600"/>
    <x v="153"/>
    <b v="0"/>
    <b v="1"/>
    <x v="15"/>
    <x v="6"/>
    <x v="15"/>
  </r>
  <r>
    <n v="435"/>
    <s v="Spence, Jackson and Kelly"/>
    <s v="Advanced discrete leverage"/>
    <n v="152400"/>
    <n v="178120"/>
    <n v="1.168766404199475"/>
    <x v="0"/>
    <n v="103.98131932282546"/>
    <n v="1713"/>
    <x v="4"/>
    <s v="EUR"/>
    <n v="1418623200"/>
    <x v="154"/>
    <b v="0"/>
    <b v="1"/>
    <x v="6"/>
    <x v="5"/>
    <x v="6"/>
  </r>
  <r>
    <n v="442"/>
    <s v="Calderon, Bradford and Dean"/>
    <s v="Devolved system-worthy framework"/>
    <n v="5400"/>
    <n v="10731"/>
    <n v="1.9872222222222222"/>
    <x v="0"/>
    <n v="75.04195804195804"/>
    <n v="143"/>
    <x v="4"/>
    <s v="EUR"/>
    <n v="1504328400"/>
    <x v="155"/>
    <b v="0"/>
    <b v="0"/>
    <x v="6"/>
    <x v="5"/>
    <x v="6"/>
  </r>
  <r>
    <n v="489"/>
    <s v="Clark Inc"/>
    <s v="Down-sized mobile time-frame"/>
    <n v="9200"/>
    <n v="9339"/>
    <n v="1.015108695652174"/>
    <x v="0"/>
    <n v="109.87058823529412"/>
    <n v="85"/>
    <x v="4"/>
    <s v="EUR"/>
    <n v="1281934800"/>
    <x v="156"/>
    <b v="0"/>
    <b v="0"/>
    <x v="7"/>
    <x v="0"/>
    <x v="7"/>
  </r>
  <r>
    <n v="504"/>
    <s v="Smith-Miller"/>
    <s v="De-engineered cohesive moderator"/>
    <n v="7500"/>
    <n v="6924"/>
    <n v="0.92320000000000002"/>
    <x v="1"/>
    <n v="111.6774193548387"/>
    <n v="62"/>
    <x v="4"/>
    <s v="EUR"/>
    <n v="1431925200"/>
    <x v="157"/>
    <b v="0"/>
    <b v="0"/>
    <x v="2"/>
    <x v="1"/>
    <x v="2"/>
  </r>
  <r>
    <n v="535"/>
    <s v="Garrison LLC"/>
    <s v="Profit-focused 24/7 data-warehouse"/>
    <n v="2600"/>
    <n v="12533"/>
    <n v="4.820384615384615"/>
    <x v="0"/>
    <n v="62.044554455445542"/>
    <n v="202"/>
    <x v="4"/>
    <s v="EUR"/>
    <n v="1528434000"/>
    <x v="158"/>
    <b v="0"/>
    <b v="1"/>
    <x v="6"/>
    <x v="5"/>
    <x v="6"/>
  </r>
  <r>
    <n v="536"/>
    <s v="Shannon-Olson"/>
    <s v="Enhanced methodical middleware"/>
    <n v="9800"/>
    <n v="14697"/>
    <n v="1.4996938775510205"/>
    <x v="0"/>
    <n v="104.97857142857143"/>
    <n v="140"/>
    <x v="4"/>
    <s v="EUR"/>
    <n v="1282626000"/>
    <x v="159"/>
    <b v="0"/>
    <b v="0"/>
    <x v="17"/>
    <x v="7"/>
    <x v="17"/>
  </r>
  <r>
    <n v="541"/>
    <s v="Holder, Caldwell and Vance"/>
    <s v="Polarized systemic Internet solution"/>
    <n v="178000"/>
    <n v="43086"/>
    <n v="0.24205617977528091"/>
    <x v="1"/>
    <n v="109.07848101265823"/>
    <n v="395"/>
    <x v="4"/>
    <s v="EUR"/>
    <n v="1433912400"/>
    <x v="160"/>
    <b v="0"/>
    <b v="0"/>
    <x v="10"/>
    <x v="2"/>
    <x v="10"/>
  </r>
  <r>
    <n v="569"/>
    <s v="Fischer, Fowler and Arnold"/>
    <s v="Extended multi-tasking definition"/>
    <n v="20100"/>
    <n v="47705"/>
    <n v="2.3733830845771142"/>
    <x v="0"/>
    <n v="80.993208828522924"/>
    <n v="589"/>
    <x v="4"/>
    <s v="EUR"/>
    <n v="1294725600"/>
    <x v="161"/>
    <b v="0"/>
    <b v="0"/>
    <x v="15"/>
    <x v="6"/>
    <x v="15"/>
  </r>
  <r>
    <n v="571"/>
    <s v="Wilson and Sons"/>
    <s v="Monitored grid-enabled model"/>
    <n v="3500"/>
    <n v="3295"/>
    <n v="0.94142857142857139"/>
    <x v="1"/>
    <n v="94.142857142857139"/>
    <n v="35"/>
    <x v="4"/>
    <s v="EUR"/>
    <n v="1434690000"/>
    <x v="162"/>
    <b v="0"/>
    <b v="0"/>
    <x v="16"/>
    <x v="6"/>
    <x v="16"/>
  </r>
  <r>
    <n v="598"/>
    <s v="Martinez, Garza and Young"/>
    <s v="Up-sized web-enabled info-mediaries"/>
    <n v="108500"/>
    <n v="175868"/>
    <n v="1.6209032258064515"/>
    <x v="0"/>
    <n v="73.004566210045667"/>
    <n v="2409"/>
    <x v="4"/>
    <s v="EUR"/>
    <n v="1276578000"/>
    <x v="163"/>
    <b v="0"/>
    <b v="0"/>
    <x v="2"/>
    <x v="1"/>
    <x v="2"/>
  </r>
  <r>
    <n v="615"/>
    <s v="Petersen-Rodriguez"/>
    <s v="Digitized clear-thinking installation"/>
    <n v="8500"/>
    <n v="14488"/>
    <n v="1.7044705882352942"/>
    <x v="0"/>
    <n v="85.223529411764702"/>
    <n v="170"/>
    <x v="4"/>
    <s v="EUR"/>
    <n v="1461906000"/>
    <x v="164"/>
    <b v="0"/>
    <b v="0"/>
    <x v="6"/>
    <x v="5"/>
    <x v="6"/>
  </r>
  <r>
    <n v="651"/>
    <s v="Wang, Koch and Weaver"/>
    <s v="Digitized analyzing capacity"/>
    <n v="196700"/>
    <n v="174039"/>
    <n v="0.88479410269445857"/>
    <x v="1"/>
    <n v="44.994570837642193"/>
    <n v="3868"/>
    <x v="4"/>
    <s v="EUR"/>
    <n v="1393048800"/>
    <x v="165"/>
    <b v="0"/>
    <b v="0"/>
    <x v="16"/>
    <x v="6"/>
    <x v="16"/>
  </r>
  <r>
    <n v="669"/>
    <s v="Payne, Garrett and Thomas"/>
    <s v="Upgradable bi-directional concept"/>
    <n v="48800"/>
    <n v="175020"/>
    <n v="3.5864754098360656"/>
    <x v="0"/>
    <n v="107.97038864898211"/>
    <n v="1621"/>
    <x v="4"/>
    <s v="EUR"/>
    <n v="1498453200"/>
    <x v="166"/>
    <b v="0"/>
    <b v="0"/>
    <x v="6"/>
    <x v="5"/>
    <x v="6"/>
  </r>
  <r>
    <n v="673"/>
    <s v="Turner, Scott and Gentry"/>
    <s v="Assimilated regional groupware"/>
    <n v="5600"/>
    <n v="2445"/>
    <n v="0.43660714285714286"/>
    <x v="1"/>
    <n v="42.155172413793103"/>
    <n v="58"/>
    <x v="4"/>
    <s v="EUR"/>
    <n v="1460696400"/>
    <x v="167"/>
    <b v="0"/>
    <b v="0"/>
    <x v="1"/>
    <x v="1"/>
    <x v="1"/>
  </r>
  <r>
    <n v="695"/>
    <s v="Cardenas, Thompson and Carey"/>
    <s v="Configurable full-range emulation"/>
    <n v="9200"/>
    <n v="12322"/>
    <n v="1.3393478260869565"/>
    <x v="0"/>
    <n v="62.867346938775512"/>
    <n v="196"/>
    <x v="4"/>
    <s v="EUR"/>
    <n v="1447480800"/>
    <x v="63"/>
    <b v="1"/>
    <b v="0"/>
    <x v="2"/>
    <x v="1"/>
    <x v="2"/>
  </r>
  <r>
    <n v="709"/>
    <s v="Silva, Walker and Martin"/>
    <s v="Grass-roots 4thgeneration product"/>
    <n v="9800"/>
    <n v="13954"/>
    <n v="1.4238775510204082"/>
    <x v="0"/>
    <n v="75.021505376344081"/>
    <n v="186"/>
    <x v="4"/>
    <s v="EUR"/>
    <n v="1334811600"/>
    <x v="168"/>
    <b v="0"/>
    <b v="0"/>
    <x v="6"/>
    <x v="5"/>
    <x v="6"/>
  </r>
  <r>
    <n v="711"/>
    <s v="Anderson LLC"/>
    <s v="Customizable full-range artificial intelligence"/>
    <n v="6200"/>
    <n v="1260"/>
    <n v="0.20322580645161289"/>
    <x v="1"/>
    <n v="90"/>
    <n v="14"/>
    <x v="4"/>
    <s v="EUR"/>
    <n v="1453615200"/>
    <x v="169"/>
    <b v="1"/>
    <b v="1"/>
    <x v="6"/>
    <x v="5"/>
    <x v="6"/>
  </r>
  <r>
    <n v="749"/>
    <s v="Hunter-Logan"/>
    <s v="Down-sized needs-based task-force"/>
    <n v="8600"/>
    <n v="13527"/>
    <n v="1.5729069767441861"/>
    <x v="0"/>
    <n v="36.959016393442624"/>
    <n v="366"/>
    <x v="4"/>
    <s v="EUR"/>
    <n v="1412744400"/>
    <x v="170"/>
    <b v="0"/>
    <b v="1"/>
    <x v="7"/>
    <x v="0"/>
    <x v="7"/>
  </r>
  <r>
    <n v="760"/>
    <s v="Smith-Kennedy"/>
    <s v="Virtual heuristic hub"/>
    <n v="48300"/>
    <n v="16592"/>
    <n v="0.34351966873706002"/>
    <x v="1"/>
    <n v="79.009523809523813"/>
    <n v="210"/>
    <x v="4"/>
    <s v="EUR"/>
    <n v="1564635600"/>
    <x v="171"/>
    <b v="0"/>
    <b v="1"/>
    <x v="3"/>
    <x v="2"/>
    <x v="3"/>
  </r>
  <r>
    <n v="770"/>
    <s v="Mathis-Rodriguez"/>
    <s v="User-centric attitude-oriented intranet"/>
    <n v="4300"/>
    <n v="11642"/>
    <n v="2.7074418604651163"/>
    <x v="0"/>
    <n v="53.898148148148145"/>
    <n v="216"/>
    <x v="4"/>
    <s v="EUR"/>
    <n v="1397451600"/>
    <x v="172"/>
    <b v="0"/>
    <b v="1"/>
    <x v="6"/>
    <x v="5"/>
    <x v="6"/>
  </r>
  <r>
    <n v="774"/>
    <s v="Gonzalez-Snow"/>
    <s v="Polarized user-facing interface"/>
    <n v="5000"/>
    <n v="6775"/>
    <n v="1.355"/>
    <x v="0"/>
    <n v="86.858974358974365"/>
    <n v="78"/>
    <x v="4"/>
    <s v="EUR"/>
    <n v="1463979600"/>
    <x v="173"/>
    <b v="0"/>
    <b v="0"/>
    <x v="0"/>
    <x v="0"/>
    <x v="0"/>
  </r>
  <r>
    <n v="786"/>
    <s v="Smith-Brown"/>
    <s v="Object-based content-based ability"/>
    <n v="1500"/>
    <n v="10946"/>
    <n v="7.2973333333333334"/>
    <x v="0"/>
    <n v="52.879227053140099"/>
    <n v="207"/>
    <x v="4"/>
    <s v="EUR"/>
    <n v="1522126800"/>
    <x v="174"/>
    <b v="0"/>
    <b v="1"/>
    <x v="13"/>
    <x v="1"/>
    <x v="13"/>
  </r>
  <r>
    <n v="817"/>
    <s v="Alvarez-Bauer"/>
    <s v="Front-line intermediate moderator"/>
    <n v="51300"/>
    <n v="189192"/>
    <n v="3.687953216374269"/>
    <x v="0"/>
    <n v="76.011249497790274"/>
    <n v="2489"/>
    <x v="4"/>
    <s v="EUR"/>
    <n v="1556946000"/>
    <x v="175"/>
    <b v="0"/>
    <b v="1"/>
    <x v="9"/>
    <x v="7"/>
    <x v="9"/>
  </r>
  <r>
    <n v="842"/>
    <s v="Lawson and Sons"/>
    <s v="Reverse-engineered multi-tasking product"/>
    <n v="1500"/>
    <n v="8447"/>
    <n v="5.6313333333333331"/>
    <x v="0"/>
    <n v="63.992424242424242"/>
    <n v="132"/>
    <x v="4"/>
    <s v="EUR"/>
    <n v="1529038800"/>
    <x v="176"/>
    <b v="0"/>
    <b v="0"/>
    <x v="7"/>
    <x v="0"/>
    <x v="7"/>
  </r>
  <r>
    <n v="878"/>
    <s v="Lutz Group"/>
    <s v="Enterprise-wide foreground paradigm"/>
    <n v="2700"/>
    <n v="1012"/>
    <n v="0.37481481481481482"/>
    <x v="1"/>
    <n v="84.333333333333329"/>
    <n v="12"/>
    <x v="4"/>
    <s v="EUR"/>
    <n v="1579068000"/>
    <x v="177"/>
    <b v="0"/>
    <b v="0"/>
    <x v="18"/>
    <x v="1"/>
    <x v="18"/>
  </r>
  <r>
    <n v="893"/>
    <s v="Collins-Martinez"/>
    <s v="Progressive grid-enabled website"/>
    <n v="8400"/>
    <n v="10770"/>
    <n v="1.2821428571428573"/>
    <x v="0"/>
    <n v="54.120603015075375"/>
    <n v="199"/>
    <x v="4"/>
    <s v="EUR"/>
    <n v="1434344400"/>
    <x v="178"/>
    <b v="0"/>
    <b v="1"/>
    <x v="8"/>
    <x v="6"/>
    <x v="8"/>
  </r>
  <r>
    <n v="924"/>
    <s v="Butler-Barr"/>
    <s v="User-friendly next generation core"/>
    <n v="39400"/>
    <n v="192292"/>
    <n v="4.8805076142131982"/>
    <x v="0"/>
    <n v="84.006989951944078"/>
    <n v="2289"/>
    <x v="4"/>
    <s v="EUR"/>
    <n v="1572498000"/>
    <x v="179"/>
    <b v="0"/>
    <b v="0"/>
    <x v="6"/>
    <x v="5"/>
    <x v="6"/>
  </r>
  <r>
    <n v="928"/>
    <s v="Dawson Group"/>
    <s v="Triple-buffered bi-directional model"/>
    <n v="167400"/>
    <n v="196386"/>
    <n v="1.1731541218637993"/>
    <x v="0"/>
    <n v="51.995234312946785"/>
    <n v="3777"/>
    <x v="4"/>
    <s v="EUR"/>
    <n v="1388296800"/>
    <x v="180"/>
    <b v="0"/>
    <b v="0"/>
    <x v="0"/>
    <x v="0"/>
    <x v="0"/>
  </r>
  <r>
    <n v="963"/>
    <s v="Rodriguez-Robinson"/>
    <s v="Ergonomic methodical hub"/>
    <n v="5900"/>
    <n v="4997"/>
    <n v="0.84694915254237291"/>
    <x v="1"/>
    <n v="43.833333333333336"/>
    <n v="114"/>
    <x v="4"/>
    <s v="EUR"/>
    <n v="1299304800"/>
    <x v="181"/>
    <b v="0"/>
    <b v="1"/>
    <x v="5"/>
    <x v="4"/>
    <x v="5"/>
  </r>
  <r>
    <n v="993"/>
    <s v="Erickson-Rogers"/>
    <s v="De-engineered even-keeled definition"/>
    <n v="9800"/>
    <n v="7608"/>
    <n v="0.77632653061224488"/>
    <x v="2"/>
    <n v="101.44"/>
    <n v="75"/>
    <x v="4"/>
    <s v="EUR"/>
    <n v="1450936800"/>
    <x v="182"/>
    <b v="0"/>
    <b v="1"/>
    <x v="5"/>
    <x v="4"/>
    <x v="5"/>
  </r>
  <r>
    <n v="997"/>
    <s v="Ball LLC"/>
    <s v="Right-sized full-range throughput"/>
    <n v="7600"/>
    <n v="4603"/>
    <n v="0.60565789473684206"/>
    <x v="2"/>
    <n v="33.115107913669064"/>
    <n v="139"/>
    <x v="4"/>
    <s v="EUR"/>
    <n v="1390197600"/>
    <x v="183"/>
    <b v="0"/>
    <b v="0"/>
    <x v="6"/>
    <x v="5"/>
    <x v="6"/>
  </r>
  <r>
    <n v="6"/>
    <s v="Ortiz, Coleman and Mitchell"/>
    <s v="Operative upward-trending algorithm"/>
    <n v="5200"/>
    <n v="1090"/>
    <n v="0.20961538461538462"/>
    <x v="1"/>
    <n v="60.555555555555557"/>
    <n v="18"/>
    <x v="5"/>
    <s v="GBP"/>
    <n v="1505278800"/>
    <x v="184"/>
    <b v="0"/>
    <b v="0"/>
    <x v="8"/>
    <x v="6"/>
    <x v="8"/>
  </r>
  <r>
    <n v="23"/>
    <s v="Gray-Jenkins"/>
    <s v="Devolved next generation adapter"/>
    <n v="4500"/>
    <n v="14942"/>
    <n v="3.3204444444444445"/>
    <x v="0"/>
    <n v="105.22535211267606"/>
    <n v="142"/>
    <x v="5"/>
    <s v="GBP"/>
    <n v="1550124000"/>
    <x v="185"/>
    <b v="0"/>
    <b v="0"/>
    <x v="8"/>
    <x v="6"/>
    <x v="8"/>
  </r>
  <r>
    <n v="31"/>
    <s v="Schroeder Ltd"/>
    <s v="Progressive needs-based focus group"/>
    <n v="3500"/>
    <n v="10850"/>
    <n v="3.1"/>
    <x v="0"/>
    <n v="48.008849557522126"/>
    <n v="226"/>
    <x v="5"/>
    <s v="GBP"/>
    <n v="1451973600"/>
    <x v="186"/>
    <b v="0"/>
    <b v="0"/>
    <x v="3"/>
    <x v="2"/>
    <x v="3"/>
  </r>
  <r>
    <n v="51"/>
    <s v="Bradshaw, Gill and Donovan"/>
    <s v="Inverse secondary infrastructure"/>
    <n v="158100"/>
    <n v="145243"/>
    <n v="0.91867805186590767"/>
    <x v="1"/>
    <n v="99.006816632583508"/>
    <n v="1467"/>
    <x v="5"/>
    <s v="GBP"/>
    <n v="1332824400"/>
    <x v="187"/>
    <b v="0"/>
    <b v="1"/>
    <x v="7"/>
    <x v="0"/>
    <x v="7"/>
  </r>
  <r>
    <n v="67"/>
    <s v="Lopez Inc"/>
    <s v="Team-oriented 6thgeneration middleware"/>
    <n v="72600"/>
    <n v="117892"/>
    <n v="1.6238567493112948"/>
    <x v="0"/>
    <n v="29.001722017220171"/>
    <n v="4065"/>
    <x v="5"/>
    <s v="GBP"/>
    <n v="1264399200"/>
    <x v="188"/>
    <b v="0"/>
    <b v="1"/>
    <x v="7"/>
    <x v="0"/>
    <x v="7"/>
  </r>
  <r>
    <n v="74"/>
    <s v="Davis-Michael"/>
    <s v="Progressive tertiary framework"/>
    <n v="3900"/>
    <n v="4776"/>
    <n v="1.2246153846153847"/>
    <x v="0"/>
    <n v="56.188235294117646"/>
    <n v="85"/>
    <x v="5"/>
    <s v="GBP"/>
    <n v="1459054800"/>
    <x v="189"/>
    <b v="0"/>
    <b v="0"/>
    <x v="18"/>
    <x v="1"/>
    <x v="18"/>
  </r>
  <r>
    <n v="82"/>
    <s v="Porter-George"/>
    <s v="Reactive content-based framework"/>
    <n v="1000"/>
    <n v="14973"/>
    <n v="14.973000000000001"/>
    <x v="0"/>
    <n v="83.183333333333337"/>
    <n v="180"/>
    <x v="5"/>
    <s v="GBP"/>
    <n v="1547704800"/>
    <x v="190"/>
    <b v="0"/>
    <b v="1"/>
    <x v="3"/>
    <x v="2"/>
    <x v="3"/>
  </r>
  <r>
    <n v="94"/>
    <s v="Hanson Inc"/>
    <s v="Grass-roots web-enabled contingency"/>
    <n v="2900"/>
    <n v="8807"/>
    <n v="3.036896551724138"/>
    <x v="0"/>
    <n v="48.927777777777777"/>
    <n v="180"/>
    <x v="5"/>
    <s v="GBP"/>
    <n v="1554613200"/>
    <x v="191"/>
    <b v="0"/>
    <b v="0"/>
    <x v="0"/>
    <x v="0"/>
    <x v="0"/>
  </r>
  <r>
    <n v="131"/>
    <s v="Fleming, Zhang and Henderson"/>
    <s v="Distributed 5thgeneration implementation"/>
    <n v="164700"/>
    <n v="166116"/>
    <n v="1.0085974499089254"/>
    <x v="0"/>
    <n v="67.996725337699544"/>
    <n v="2443"/>
    <x v="5"/>
    <s v="GBP"/>
    <n v="1385704800"/>
    <x v="192"/>
    <b v="0"/>
    <b v="0"/>
    <x v="0"/>
    <x v="0"/>
    <x v="0"/>
  </r>
  <r>
    <n v="218"/>
    <s v="Price-Rodriguez"/>
    <s v="Adaptive logistical initiative"/>
    <n v="5700"/>
    <n v="12309"/>
    <n v="2.1594736842105262"/>
    <x v="0"/>
    <n v="31.005037783375315"/>
    <n v="397"/>
    <x v="5"/>
    <s v="GBP"/>
    <n v="1320991200"/>
    <x v="193"/>
    <b v="0"/>
    <b v="1"/>
    <x v="16"/>
    <x v="6"/>
    <x v="16"/>
  </r>
  <r>
    <n v="256"/>
    <s v="Smith-Reid"/>
    <s v="Optimized actuating toolset"/>
    <n v="4100"/>
    <n v="959"/>
    <n v="0.23390243902439026"/>
    <x v="1"/>
    <n v="63.93333333333333"/>
    <n v="15"/>
    <x v="5"/>
    <s v="GBP"/>
    <n v="1453615200"/>
    <x v="194"/>
    <b v="0"/>
    <b v="0"/>
    <x v="2"/>
    <x v="1"/>
    <x v="2"/>
  </r>
  <r>
    <n v="323"/>
    <s v="Cole, Smith and Wood"/>
    <s v="Integrated zero-defect help-desk"/>
    <n v="8900"/>
    <n v="2148"/>
    <n v="0.24134831460674158"/>
    <x v="1"/>
    <n v="82.615384615384613"/>
    <n v="26"/>
    <x v="5"/>
    <s v="GBP"/>
    <n v="1395896400"/>
    <x v="195"/>
    <b v="0"/>
    <b v="0"/>
    <x v="8"/>
    <x v="6"/>
    <x v="8"/>
  </r>
  <r>
    <n v="330"/>
    <s v="Thompson-Bates"/>
    <s v="Expanded encompassing open architecture"/>
    <n v="33700"/>
    <n v="62330"/>
    <n v="1.8495548961424333"/>
    <x v="0"/>
    <n v="45.003610108303249"/>
    <n v="1385"/>
    <x v="5"/>
    <s v="GBP"/>
    <n v="1512712800"/>
    <x v="196"/>
    <b v="0"/>
    <b v="0"/>
    <x v="8"/>
    <x v="6"/>
    <x v="8"/>
  </r>
  <r>
    <n v="345"/>
    <s v="Taylor, Cisneros and Romero"/>
    <s v="Open-source neutral task-force"/>
    <n v="157600"/>
    <n v="23159"/>
    <n v="0.14694796954314721"/>
    <x v="1"/>
    <n v="69.966767371601208"/>
    <n v="331"/>
    <x v="5"/>
    <s v="GBP"/>
    <n v="1436418000"/>
    <x v="197"/>
    <b v="0"/>
    <b v="0"/>
    <x v="11"/>
    <x v="6"/>
    <x v="11"/>
  </r>
  <r>
    <n v="360"/>
    <s v="Larsen-Chung"/>
    <s v="Right-sized zero tolerance migration"/>
    <n v="59700"/>
    <n v="135132"/>
    <n v="2.2635175879396985"/>
    <x v="0"/>
    <n v="47.002434782608695"/>
    <n v="2875"/>
    <x v="5"/>
    <s v="GBP"/>
    <n v="1293861600"/>
    <x v="198"/>
    <b v="0"/>
    <b v="1"/>
    <x v="6"/>
    <x v="5"/>
    <x v="6"/>
  </r>
  <r>
    <n v="368"/>
    <s v="Whitaker, Wallace and Daniels"/>
    <s v="Reactive directional capacity"/>
    <n v="5200"/>
    <n v="14394"/>
    <n v="2.7680769230769231"/>
    <x v="0"/>
    <n v="69.873786407766985"/>
    <n v="206"/>
    <x v="5"/>
    <s v="GBP"/>
    <n v="1286946000"/>
    <x v="199"/>
    <b v="0"/>
    <b v="1"/>
    <x v="8"/>
    <x v="6"/>
    <x v="8"/>
  </r>
  <r>
    <n v="379"/>
    <s v="Reilly, Aguirre and Johnson"/>
    <s v="Realigned clear-thinking migration"/>
    <n v="7200"/>
    <n v="2912"/>
    <n v="0.40444444444444444"/>
    <x v="1"/>
    <n v="66.181818181818187"/>
    <n v="44"/>
    <x v="5"/>
    <s v="GBP"/>
    <n v="1319691600"/>
    <x v="200"/>
    <b v="0"/>
    <b v="0"/>
    <x v="6"/>
    <x v="5"/>
    <x v="6"/>
  </r>
  <r>
    <n v="447"/>
    <s v="Harrington-Harper"/>
    <s v="Self-enabling next generation algorithm"/>
    <n v="155200"/>
    <n v="37754"/>
    <n v="0.24326030927835052"/>
    <x v="2"/>
    <n v="86"/>
    <n v="439"/>
    <x v="5"/>
    <s v="GBP"/>
    <n v="1513663200"/>
    <x v="201"/>
    <b v="0"/>
    <b v="0"/>
    <x v="21"/>
    <x v="6"/>
    <x v="21"/>
  </r>
  <r>
    <n v="471"/>
    <s v="Perry and Sons"/>
    <s v="Configurable static help-desk"/>
    <n v="3100"/>
    <n v="9889"/>
    <n v="3.19"/>
    <x v="0"/>
    <n v="50.97422680412371"/>
    <n v="194"/>
    <x v="5"/>
    <s v="GBP"/>
    <n v="1335934800"/>
    <x v="202"/>
    <b v="0"/>
    <b v="1"/>
    <x v="4"/>
    <x v="3"/>
    <x v="4"/>
  </r>
  <r>
    <n v="479"/>
    <s v="Long-Greene"/>
    <s v="Future-proofed heuristic encryption"/>
    <n v="2400"/>
    <n v="12310"/>
    <n v="5.1291666666666664"/>
    <x v="0"/>
    <n v="71.156069364161851"/>
    <n v="173"/>
    <x v="5"/>
    <s v="GBP"/>
    <n v="1501304400"/>
    <x v="203"/>
    <b v="0"/>
    <b v="0"/>
    <x v="4"/>
    <x v="3"/>
    <x v="4"/>
  </r>
  <r>
    <n v="484"/>
    <s v="Landry Inc"/>
    <s v="Synergistic cohesive adapter"/>
    <n v="29600"/>
    <n v="77021"/>
    <n v="2.6020608108108108"/>
    <x v="0"/>
    <n v="48.99554707379135"/>
    <n v="1572"/>
    <x v="5"/>
    <s v="GBP"/>
    <n v="1407128400"/>
    <x v="204"/>
    <b v="0"/>
    <b v="1"/>
    <x v="4"/>
    <x v="3"/>
    <x v="4"/>
  </r>
  <r>
    <n v="485"/>
    <s v="Richards-Davis"/>
    <s v="Quality-focused mission-critical structure"/>
    <n v="90600"/>
    <n v="27844"/>
    <n v="0.30732891832229581"/>
    <x v="1"/>
    <n v="42.969135802469133"/>
    <n v="648"/>
    <x v="5"/>
    <s v="GBP"/>
    <n v="1560142800"/>
    <x v="205"/>
    <b v="0"/>
    <b v="0"/>
    <x v="6"/>
    <x v="5"/>
    <x v="6"/>
  </r>
  <r>
    <n v="486"/>
    <s v="Davis, Cox and Fox"/>
    <s v="Compatible exuding Graphical User Interface"/>
    <n v="5200"/>
    <n v="702"/>
    <n v="0.13500000000000001"/>
    <x v="1"/>
    <n v="33.428571428571431"/>
    <n v="21"/>
    <x v="5"/>
    <s v="GBP"/>
    <n v="1520575200"/>
    <x v="206"/>
    <b v="0"/>
    <b v="1"/>
    <x v="19"/>
    <x v="7"/>
    <x v="19"/>
  </r>
  <r>
    <n v="528"/>
    <s v="Avila, Ford and Welch"/>
    <s v="Focused leadingedge matrix"/>
    <n v="9000"/>
    <n v="7227"/>
    <n v="0.80300000000000005"/>
    <x v="1"/>
    <n v="90.337500000000006"/>
    <n v="80"/>
    <x v="5"/>
    <s v="GBP"/>
    <n v="1385186400"/>
    <x v="180"/>
    <b v="0"/>
    <b v="0"/>
    <x v="1"/>
    <x v="1"/>
    <x v="1"/>
  </r>
  <r>
    <n v="533"/>
    <s v="Holt, Bernard and Johnson"/>
    <s v="Multi-lateral didactic encoding"/>
    <n v="115600"/>
    <n v="184086"/>
    <n v="1.5924394463667819"/>
    <x v="0"/>
    <n v="82.996393146979258"/>
    <n v="2218"/>
    <x v="5"/>
    <s v="GBP"/>
    <n v="1374642000"/>
    <x v="140"/>
    <b v="0"/>
    <b v="0"/>
    <x v="1"/>
    <x v="1"/>
    <x v="1"/>
  </r>
  <r>
    <n v="542"/>
    <s v="Harrison-Bridges"/>
    <s v="Profit-focused exuding moderator"/>
    <n v="77000"/>
    <n v="1930"/>
    <n v="2.5064935064935064E-2"/>
    <x v="1"/>
    <n v="39.387755102040813"/>
    <n v="49"/>
    <x v="5"/>
    <s v="GBP"/>
    <n v="1453442400"/>
    <x v="207"/>
    <b v="0"/>
    <b v="0"/>
    <x v="1"/>
    <x v="1"/>
    <x v="1"/>
  </r>
  <r>
    <n v="588"/>
    <s v="Weber Inc"/>
    <s v="Up-sized discrete firmware"/>
    <n v="157600"/>
    <n v="124517"/>
    <n v="0.7900824873096447"/>
    <x v="1"/>
    <n v="91.021198830409361"/>
    <n v="1368"/>
    <x v="5"/>
    <s v="GBP"/>
    <n v="1269493200"/>
    <x v="208"/>
    <b v="0"/>
    <b v="0"/>
    <x v="6"/>
    <x v="5"/>
    <x v="6"/>
  </r>
  <r>
    <n v="600"/>
    <s v="Brown-George"/>
    <s v="Cross-platform tertiary array"/>
    <n v="100"/>
    <n v="5"/>
    <n v="0.05"/>
    <x v="1"/>
    <n v="5"/>
    <n v="1"/>
    <x v="5"/>
    <s v="GBP"/>
    <n v="1375160400"/>
    <x v="209"/>
    <b v="0"/>
    <b v="0"/>
    <x v="4"/>
    <x v="3"/>
    <x v="4"/>
  </r>
  <r>
    <n v="606"/>
    <s v="Valencia PLC"/>
    <s v="Extended asynchronous initiative"/>
    <n v="3400"/>
    <n v="6405"/>
    <n v="1.8838235294117647"/>
    <x v="0"/>
    <n v="40.03125"/>
    <n v="160"/>
    <x v="5"/>
    <s v="GBP"/>
    <n v="1457330400"/>
    <x v="210"/>
    <b v="0"/>
    <b v="0"/>
    <x v="2"/>
    <x v="1"/>
    <x v="2"/>
  </r>
  <r>
    <n v="616"/>
    <s v="Burnett-Mora"/>
    <s v="Quality-focused 24/7 superstructure"/>
    <n v="6400"/>
    <n v="12129"/>
    <n v="1.8951562500000001"/>
    <x v="0"/>
    <n v="50.962184873949582"/>
    <n v="238"/>
    <x v="5"/>
    <s v="GBP"/>
    <n v="1379653200"/>
    <x v="211"/>
    <b v="0"/>
    <b v="1"/>
    <x v="1"/>
    <x v="1"/>
    <x v="1"/>
  </r>
  <r>
    <n v="623"/>
    <s v="Smith, Scott and Rodriguez"/>
    <s v="Organic actuating protocol"/>
    <n v="94300"/>
    <n v="150806"/>
    <n v="1.5992152704135738"/>
    <x v="0"/>
    <n v="55.999257333828446"/>
    <n v="2693"/>
    <x v="5"/>
    <s v="GBP"/>
    <n v="1437022800"/>
    <x v="212"/>
    <b v="0"/>
    <b v="0"/>
    <x v="6"/>
    <x v="5"/>
    <x v="6"/>
  </r>
  <r>
    <n v="627"/>
    <s v="Martin, Lee and Armstrong"/>
    <s v="Open-architected incremental ability"/>
    <n v="1600"/>
    <n v="11108"/>
    <n v="6.9424999999999999"/>
    <x v="0"/>
    <n v="72.129870129870127"/>
    <n v="154"/>
    <x v="5"/>
    <s v="GBP"/>
    <n v="1276664400"/>
    <x v="213"/>
    <b v="1"/>
    <b v="0"/>
    <x v="4"/>
    <x v="3"/>
    <x v="4"/>
  </r>
  <r>
    <n v="659"/>
    <s v="Bailey and Sons"/>
    <s v="Grass-roots dynamic emulation"/>
    <n v="120700"/>
    <n v="57010"/>
    <n v="0.47232808616404309"/>
    <x v="1"/>
    <n v="76.013333333333335"/>
    <n v="750"/>
    <x v="5"/>
    <s v="GBP"/>
    <n v="1296108000"/>
    <x v="39"/>
    <b v="0"/>
    <b v="0"/>
    <x v="8"/>
    <x v="6"/>
    <x v="8"/>
  </r>
  <r>
    <n v="692"/>
    <s v="Murray Ltd"/>
    <s v="Decentralized 4thgeneration challenge"/>
    <n v="6000"/>
    <n v="5438"/>
    <n v="0.90633333333333332"/>
    <x v="1"/>
    <n v="70.623376623376629"/>
    <n v="77"/>
    <x v="5"/>
    <s v="GBP"/>
    <n v="1562648400"/>
    <x v="214"/>
    <b v="0"/>
    <b v="0"/>
    <x v="2"/>
    <x v="1"/>
    <x v="2"/>
  </r>
  <r>
    <n v="705"/>
    <s v="Ford LLC"/>
    <s v="Centralized tangible success"/>
    <n v="169700"/>
    <n v="168048"/>
    <n v="0.99026517383618151"/>
    <x v="1"/>
    <n v="82.986666666666665"/>
    <n v="2025"/>
    <x v="5"/>
    <s v="GBP"/>
    <n v="1386741600"/>
    <x v="215"/>
    <b v="0"/>
    <b v="0"/>
    <x v="9"/>
    <x v="7"/>
    <x v="9"/>
  </r>
  <r>
    <n v="724"/>
    <s v="Mccoy Ltd"/>
    <s v="Business-focused encompassing intranet"/>
    <n v="8400"/>
    <n v="11261"/>
    <n v="1.3405952380952382"/>
    <x v="0"/>
    <n v="93.066115702479337"/>
    <n v="121"/>
    <x v="5"/>
    <s v="GBP"/>
    <n v="1413954000"/>
    <x v="216"/>
    <b v="0"/>
    <b v="1"/>
    <x v="6"/>
    <x v="5"/>
    <x v="6"/>
  </r>
  <r>
    <n v="750"/>
    <s v="Ramos and Sons"/>
    <s v="Extended responsive Internet solution"/>
    <n v="100"/>
    <n v="1"/>
    <n v="0.01"/>
    <x v="1"/>
    <n v="1"/>
    <n v="1"/>
    <x v="5"/>
    <s v="GBP"/>
    <n v="1277960400"/>
    <x v="217"/>
    <b v="0"/>
    <b v="0"/>
    <x v="20"/>
    <x v="1"/>
    <x v="20"/>
  </r>
  <r>
    <n v="799"/>
    <s v="Reid-Day"/>
    <s v="Devolved tertiary time-frame"/>
    <n v="84500"/>
    <n v="73522"/>
    <n v="0.87008284023668636"/>
    <x v="1"/>
    <n v="60.017959183673469"/>
    <n v="1225"/>
    <x v="5"/>
    <s v="GBP"/>
    <n v="1454133600"/>
    <x v="218"/>
    <b v="0"/>
    <b v="0"/>
    <x v="6"/>
    <x v="5"/>
    <x v="6"/>
  </r>
  <r>
    <n v="820"/>
    <s v="Valdez, Williams and Meyer"/>
    <s v="Cross-group heuristic forecast"/>
    <n v="1500"/>
    <n v="12009"/>
    <n v="8.0060000000000002"/>
    <x v="0"/>
    <n v="43.043010752688176"/>
    <n v="279"/>
    <x v="5"/>
    <s v="GBP"/>
    <n v="1532840400"/>
    <x v="219"/>
    <b v="0"/>
    <b v="1"/>
    <x v="2"/>
    <x v="1"/>
    <x v="2"/>
  </r>
  <r>
    <n v="825"/>
    <s v="Solomon PLC"/>
    <s v="Open-architected 24/7 infrastructure"/>
    <n v="3600"/>
    <n v="13950"/>
    <n v="3.875"/>
    <x v="0"/>
    <n v="88.853503184713375"/>
    <n v="157"/>
    <x v="5"/>
    <s v="GBP"/>
    <n v="1500958800"/>
    <x v="220"/>
    <b v="0"/>
    <b v="0"/>
    <x v="16"/>
    <x v="6"/>
    <x v="16"/>
  </r>
  <r>
    <n v="845"/>
    <s v="Williams LLC"/>
    <s v="Up-sized high-level access"/>
    <n v="69900"/>
    <n v="138087"/>
    <n v="1.9754935622317598"/>
    <x v="0"/>
    <n v="101.98449039881831"/>
    <n v="1354"/>
    <x v="5"/>
    <s v="GBP"/>
    <n v="1526360400"/>
    <x v="221"/>
    <b v="0"/>
    <b v="0"/>
    <x v="0"/>
    <x v="0"/>
    <x v="0"/>
  </r>
  <r>
    <n v="894"/>
    <s v="Barrett Inc"/>
    <s v="Organic cohesive neural-net"/>
    <n v="1700"/>
    <n v="3208"/>
    <n v="1.8870588235294117"/>
    <x v="0"/>
    <n v="57.285714285714285"/>
    <n v="56"/>
    <x v="5"/>
    <s v="GBP"/>
    <n v="1373518800"/>
    <x v="222"/>
    <b v="0"/>
    <b v="1"/>
    <x v="21"/>
    <x v="6"/>
    <x v="21"/>
  </r>
  <r>
    <n v="914"/>
    <s v="Ramirez, Padilla and Barrera"/>
    <s v="Diverse client-driven conglomeration"/>
    <n v="6400"/>
    <n v="3676"/>
    <n v="0.57437499999999997"/>
    <x v="1"/>
    <n v="26.070921985815602"/>
    <n v="141"/>
    <x v="5"/>
    <s v="GBP"/>
    <n v="1375592400"/>
    <x v="223"/>
    <b v="0"/>
    <b v="0"/>
    <x v="6"/>
    <x v="5"/>
    <x v="6"/>
  </r>
  <r>
    <n v="915"/>
    <s v="Riggs Group"/>
    <s v="Configurable upward-trending solution"/>
    <n v="125900"/>
    <n v="195936"/>
    <n v="1.5562827640984909"/>
    <x v="0"/>
    <n v="105.0032154340836"/>
    <n v="1866"/>
    <x v="5"/>
    <s v="GBP"/>
    <n v="1503982800"/>
    <x v="224"/>
    <b v="0"/>
    <b v="0"/>
    <x v="21"/>
    <x v="6"/>
    <x v="21"/>
  </r>
  <r>
    <n v="917"/>
    <s v="Cooper Inc"/>
    <s v="Polarized discrete product"/>
    <n v="3600"/>
    <n v="2097"/>
    <n v="0.58250000000000002"/>
    <x v="3"/>
    <n v="77.666666666666671"/>
    <n v="27"/>
    <x v="5"/>
    <s v="GBP"/>
    <n v="1309237200"/>
    <x v="225"/>
    <b v="0"/>
    <b v="1"/>
    <x v="16"/>
    <x v="6"/>
    <x v="16"/>
  </r>
  <r>
    <n v="929"/>
    <s v="Turner-Terrell"/>
    <s v="Polarized tertiary function"/>
    <n v="5500"/>
    <n v="11952"/>
    <n v="2.173090909090909"/>
    <x v="0"/>
    <n v="64.956521739130437"/>
    <n v="184"/>
    <x v="5"/>
    <s v="GBP"/>
    <n v="1493787600"/>
    <x v="226"/>
    <b v="0"/>
    <b v="0"/>
    <x v="6"/>
    <x v="5"/>
    <x v="6"/>
  </r>
  <r>
    <n v="965"/>
    <s v="Nunez-King"/>
    <s v="Phased clear-thinking policy"/>
    <n v="2200"/>
    <n v="8501"/>
    <n v="3.8640909090909092"/>
    <x v="0"/>
    <n v="41.067632850241544"/>
    <n v="207"/>
    <x v="5"/>
    <s v="GBP"/>
    <n v="1264399200"/>
    <x v="227"/>
    <b v="0"/>
    <b v="0"/>
    <x v="2"/>
    <x v="1"/>
    <x v="2"/>
  </r>
  <r>
    <n v="979"/>
    <s v="Williams, Martin and Meyer"/>
    <s v="Innovative well-modulated capability"/>
    <n v="60200"/>
    <n v="86244"/>
    <n v="1.432624584717608"/>
    <x v="0"/>
    <n v="84.969458128078813"/>
    <n v="1015"/>
    <x v="5"/>
    <s v="GBP"/>
    <n v="1426395600"/>
    <x v="228"/>
    <b v="0"/>
    <b v="0"/>
    <x v="6"/>
    <x v="5"/>
    <x v="6"/>
  </r>
  <r>
    <n v="1"/>
    <s v="Odom Inc"/>
    <s v="Managed bottom-line architecture"/>
    <n v="1400"/>
    <n v="14560"/>
    <n v="10.4"/>
    <x v="0"/>
    <n v="92.151898734177209"/>
    <n v="158"/>
    <x v="6"/>
    <s v="USD"/>
    <n v="1408424400"/>
    <x v="229"/>
    <b v="0"/>
    <b v="1"/>
    <x v="2"/>
    <x v="1"/>
    <x v="2"/>
  </r>
  <r>
    <n v="3"/>
    <s v="Mcdonald, Gonzalez and Ross"/>
    <s v="Vision-oriented fresh-thinking conglomeration"/>
    <n v="4200"/>
    <n v="2477"/>
    <n v="0.58976190476190471"/>
    <x v="1"/>
    <n v="103.20833333333333"/>
    <n v="24"/>
    <x v="6"/>
    <s v="USD"/>
    <n v="1565499600"/>
    <x v="230"/>
    <b v="0"/>
    <b v="0"/>
    <x v="2"/>
    <x v="1"/>
    <x v="2"/>
  </r>
  <r>
    <n v="4"/>
    <s v="Larson-Little"/>
    <s v="Proactive foreground core"/>
    <n v="7600"/>
    <n v="5265"/>
    <n v="0.69276315789473686"/>
    <x v="1"/>
    <n v="99.339622641509436"/>
    <n v="53"/>
    <x v="6"/>
    <s v="USD"/>
    <n v="1547964000"/>
    <x v="190"/>
    <b v="0"/>
    <b v="0"/>
    <x v="6"/>
    <x v="5"/>
    <x v="6"/>
  </r>
  <r>
    <n v="9"/>
    <s v="Rangel, Holt and Jones"/>
    <s v="Open-source fresh-thinking model"/>
    <n v="6200"/>
    <n v="3208"/>
    <n v="0.51741935483870971"/>
    <x v="1"/>
    <n v="72.909090909090907"/>
    <n v="44"/>
    <x v="6"/>
    <s v="USD"/>
    <n v="1379566800"/>
    <x v="231"/>
    <b v="0"/>
    <b v="0"/>
    <x v="20"/>
    <x v="1"/>
    <x v="20"/>
  </r>
  <r>
    <n v="10"/>
    <s v="Green Ltd"/>
    <s v="Monitored empowering installation"/>
    <n v="5200"/>
    <n v="13838"/>
    <n v="2.6611538461538462"/>
    <x v="0"/>
    <n v="62.9"/>
    <n v="220"/>
    <x v="6"/>
    <s v="USD"/>
    <n v="1281762000"/>
    <x v="232"/>
    <b v="0"/>
    <b v="0"/>
    <x v="11"/>
    <x v="6"/>
    <x v="11"/>
  </r>
  <r>
    <n v="11"/>
    <s v="Perez, Johnson and Gardner"/>
    <s v="Grass-roots zero administration system engine"/>
    <n v="6300"/>
    <n v="3030"/>
    <n v="0.48095238095238096"/>
    <x v="1"/>
    <n v="112.22222222222223"/>
    <n v="27"/>
    <x v="6"/>
    <s v="USD"/>
    <n v="1285045200"/>
    <x v="233"/>
    <b v="0"/>
    <b v="1"/>
    <x v="6"/>
    <x v="5"/>
    <x v="6"/>
  </r>
  <r>
    <n v="12"/>
    <s v="Kim Ltd"/>
    <s v="Assimilated hybrid intranet"/>
    <n v="6300"/>
    <n v="5629"/>
    <n v="0.89349206349206345"/>
    <x v="1"/>
    <n v="102.34545454545454"/>
    <n v="55"/>
    <x v="6"/>
    <s v="USD"/>
    <n v="1571720400"/>
    <x v="234"/>
    <b v="0"/>
    <b v="0"/>
    <x v="11"/>
    <x v="6"/>
    <x v="11"/>
  </r>
  <r>
    <n v="13"/>
    <s v="Walker, Taylor and Coleman"/>
    <s v="Multi-tiered directional open architecture"/>
    <n v="4200"/>
    <n v="10295"/>
    <n v="2.4511904761904764"/>
    <x v="0"/>
    <n v="105.05102040816327"/>
    <n v="98"/>
    <x v="6"/>
    <s v="USD"/>
    <n v="1465621200"/>
    <x v="235"/>
    <b v="0"/>
    <b v="0"/>
    <x v="1"/>
    <x v="1"/>
    <x v="1"/>
  </r>
  <r>
    <n v="14"/>
    <s v="Rodriguez, Rose and Stewart"/>
    <s v="Cloned directional synergy"/>
    <n v="28200"/>
    <n v="18829"/>
    <n v="0.66769503546099296"/>
    <x v="1"/>
    <n v="94.144999999999996"/>
    <n v="200"/>
    <x v="6"/>
    <s v="USD"/>
    <n v="1331013600"/>
    <x v="236"/>
    <b v="0"/>
    <b v="0"/>
    <x v="1"/>
    <x v="1"/>
    <x v="1"/>
  </r>
  <r>
    <n v="15"/>
    <s v="Wright, Hunt and Rowe"/>
    <s v="Extended eco-centric pricing structure"/>
    <n v="81200"/>
    <n v="38414"/>
    <n v="0.47307881773399013"/>
    <x v="1"/>
    <n v="84.986725663716811"/>
    <n v="452"/>
    <x v="6"/>
    <s v="USD"/>
    <n v="1575957600"/>
    <x v="237"/>
    <b v="0"/>
    <b v="0"/>
    <x v="7"/>
    <x v="0"/>
    <x v="7"/>
  </r>
  <r>
    <n v="16"/>
    <s v="Hines Inc"/>
    <s v="Cross-platform systemic adapter"/>
    <n v="1700"/>
    <n v="11041"/>
    <n v="6.4947058823529416"/>
    <x v="0"/>
    <n v="110.41"/>
    <n v="100"/>
    <x v="6"/>
    <s v="USD"/>
    <n v="1390370400"/>
    <x v="238"/>
    <b v="0"/>
    <b v="0"/>
    <x v="9"/>
    <x v="7"/>
    <x v="9"/>
  </r>
  <r>
    <n v="17"/>
    <s v="Cochran-Nguyen"/>
    <s v="Seamless 4thgeneration methodology"/>
    <n v="84600"/>
    <n v="134845"/>
    <n v="1.5939125295508274"/>
    <x v="0"/>
    <n v="107.96236989591674"/>
    <n v="1249"/>
    <x v="6"/>
    <s v="USD"/>
    <n v="1294812000"/>
    <x v="239"/>
    <b v="0"/>
    <b v="0"/>
    <x v="15"/>
    <x v="6"/>
    <x v="15"/>
  </r>
  <r>
    <n v="18"/>
    <s v="Johnson-Gould"/>
    <s v="Exclusive needs-based adapter"/>
    <n v="9100"/>
    <n v="6089"/>
    <n v="0.66912087912087914"/>
    <x v="2"/>
    <n v="45.103703703703701"/>
    <n v="135"/>
    <x v="6"/>
    <s v="USD"/>
    <n v="1536382800"/>
    <x v="240"/>
    <b v="0"/>
    <b v="0"/>
    <x v="6"/>
    <x v="5"/>
    <x v="6"/>
  </r>
  <r>
    <n v="19"/>
    <s v="Perez-Hess"/>
    <s v="Down-sized cohesive archive"/>
    <n v="62500"/>
    <n v="30331"/>
    <n v="0.48529600000000001"/>
    <x v="1"/>
    <n v="45.001483679525222"/>
    <n v="674"/>
    <x v="6"/>
    <s v="USD"/>
    <n v="1551679200"/>
    <x v="241"/>
    <b v="0"/>
    <b v="1"/>
    <x v="6"/>
    <x v="5"/>
    <x v="6"/>
  </r>
  <r>
    <n v="20"/>
    <s v="Reeves, Thompson and Richardson"/>
    <s v="Proactive composite alliance"/>
    <n v="131800"/>
    <n v="147936"/>
    <n v="1.1224279210925645"/>
    <x v="0"/>
    <n v="105.97134670487107"/>
    <n v="1396"/>
    <x v="6"/>
    <s v="USD"/>
    <n v="1406523600"/>
    <x v="242"/>
    <b v="0"/>
    <b v="0"/>
    <x v="11"/>
    <x v="6"/>
    <x v="11"/>
  </r>
  <r>
    <n v="21"/>
    <s v="Simmons-Reynolds"/>
    <s v="Re-engineered intangible definition"/>
    <n v="94000"/>
    <n v="38533"/>
    <n v="0.40992553191489361"/>
    <x v="1"/>
    <n v="69.055555555555557"/>
    <n v="558"/>
    <x v="6"/>
    <s v="USD"/>
    <n v="1313384400"/>
    <x v="243"/>
    <b v="0"/>
    <b v="0"/>
    <x v="6"/>
    <x v="5"/>
    <x v="6"/>
  </r>
  <r>
    <n v="22"/>
    <s v="Collier Inc"/>
    <s v="Enhanced dynamic definition"/>
    <n v="59100"/>
    <n v="75690"/>
    <n v="1.2807106598984772"/>
    <x v="0"/>
    <n v="85.044943820224717"/>
    <n v="890"/>
    <x v="6"/>
    <s v="USD"/>
    <n v="1522731600"/>
    <x v="244"/>
    <b v="0"/>
    <b v="0"/>
    <x v="6"/>
    <x v="5"/>
    <x v="6"/>
  </r>
  <r>
    <n v="24"/>
    <s v="Scott, Wilson and Martin"/>
    <s v="Cross-platform intermediate frame"/>
    <n v="92400"/>
    <n v="104257"/>
    <n v="1.1283225108225108"/>
    <x v="0"/>
    <n v="39.003741114852225"/>
    <n v="2673"/>
    <x v="6"/>
    <s v="USD"/>
    <n v="1403326800"/>
    <x v="245"/>
    <b v="0"/>
    <b v="0"/>
    <x v="7"/>
    <x v="0"/>
    <x v="7"/>
  </r>
  <r>
    <n v="25"/>
    <s v="Caldwell, Velazquez and Wilson"/>
    <s v="Monitored impactful analyzer"/>
    <n v="5500"/>
    <n v="11904"/>
    <n v="2.1643636363636363"/>
    <x v="0"/>
    <n v="73.030674846625772"/>
    <n v="163"/>
    <x v="6"/>
    <s v="USD"/>
    <n v="1305694800"/>
    <x v="246"/>
    <b v="0"/>
    <b v="1"/>
    <x v="3"/>
    <x v="2"/>
    <x v="3"/>
  </r>
  <r>
    <n v="26"/>
    <s v="Spencer-Bates"/>
    <s v="Optional responsive customer loyalty"/>
    <n v="107500"/>
    <n v="51814"/>
    <n v="0.4819906976744186"/>
    <x v="2"/>
    <n v="35.009459459459457"/>
    <n v="1480"/>
    <x v="6"/>
    <s v="USD"/>
    <n v="1533013200"/>
    <x v="247"/>
    <b v="0"/>
    <b v="0"/>
    <x v="6"/>
    <x v="5"/>
    <x v="6"/>
  </r>
  <r>
    <n v="27"/>
    <s v="Best, Carr and Williams"/>
    <s v="Diverse transitional migration"/>
    <n v="2000"/>
    <n v="1599"/>
    <n v="0.79949999999999999"/>
    <x v="1"/>
    <n v="106.6"/>
    <n v="15"/>
    <x v="6"/>
    <s v="USD"/>
    <n v="1443848400"/>
    <x v="248"/>
    <b v="0"/>
    <b v="0"/>
    <x v="2"/>
    <x v="1"/>
    <x v="2"/>
  </r>
  <r>
    <n v="28"/>
    <s v="Campbell, Brown and Powell"/>
    <s v="Synchronized global task-force"/>
    <n v="130800"/>
    <n v="137635"/>
    <n v="1.0522553516819573"/>
    <x v="0"/>
    <n v="61.997747747747745"/>
    <n v="2220"/>
    <x v="6"/>
    <s v="USD"/>
    <n v="1265695200"/>
    <x v="249"/>
    <b v="0"/>
    <b v="1"/>
    <x v="6"/>
    <x v="5"/>
    <x v="6"/>
  </r>
  <r>
    <n v="30"/>
    <s v="Clark-Cooke"/>
    <s v="Down-sized analyzing challenge"/>
    <n v="9000"/>
    <n v="14455"/>
    <n v="1.606111111111111"/>
    <x v="0"/>
    <n v="112.05426356589147"/>
    <n v="129"/>
    <x v="6"/>
    <s v="USD"/>
    <n v="1558674000"/>
    <x v="250"/>
    <b v="0"/>
    <b v="0"/>
    <x v="15"/>
    <x v="6"/>
    <x v="15"/>
  </r>
  <r>
    <n v="33"/>
    <s v="Blair, Collins and Carter"/>
    <s v="Exclusive interactive approach"/>
    <n v="50200"/>
    <n v="189666"/>
    <n v="3.7782071713147412"/>
    <x v="0"/>
    <n v="35.000184535892231"/>
    <n v="5419"/>
    <x v="6"/>
    <s v="USD"/>
    <n v="1412485200"/>
    <x v="251"/>
    <b v="0"/>
    <b v="0"/>
    <x v="6"/>
    <x v="5"/>
    <x v="6"/>
  </r>
  <r>
    <n v="34"/>
    <s v="Maldonado and Sons"/>
    <s v="Reverse-engineered asynchronous archive"/>
    <n v="9300"/>
    <n v="14025"/>
    <n v="1.5080645161290323"/>
    <x v="0"/>
    <n v="85"/>
    <n v="165"/>
    <x v="6"/>
    <s v="USD"/>
    <n v="1490245200"/>
    <x v="252"/>
    <b v="0"/>
    <b v="0"/>
    <x v="8"/>
    <x v="6"/>
    <x v="8"/>
  </r>
  <r>
    <n v="36"/>
    <s v="Jackson-Lewis"/>
    <s v="Monitored multi-state encryption"/>
    <n v="700"/>
    <n v="1101"/>
    <n v="1.572857142857143"/>
    <x v="0"/>
    <n v="68.8125"/>
    <n v="16"/>
    <x v="6"/>
    <s v="USD"/>
    <n v="1298700000"/>
    <x v="253"/>
    <b v="0"/>
    <b v="0"/>
    <x v="6"/>
    <x v="5"/>
    <x v="6"/>
  </r>
  <r>
    <n v="37"/>
    <s v="Black, Armstrong and Anderson"/>
    <s v="Profound attitude-oriented functionalities"/>
    <n v="8100"/>
    <n v="11339"/>
    <n v="1.3998765432098765"/>
    <x v="0"/>
    <n v="105.97196261682242"/>
    <n v="107"/>
    <x v="6"/>
    <s v="USD"/>
    <n v="1570338000"/>
    <x v="254"/>
    <b v="0"/>
    <b v="1"/>
    <x v="17"/>
    <x v="7"/>
    <x v="17"/>
  </r>
  <r>
    <n v="38"/>
    <s v="Maldonado-Gonzalez"/>
    <s v="Digitized client-driven database"/>
    <n v="3100"/>
    <n v="10085"/>
    <n v="3.2532258064516131"/>
    <x v="0"/>
    <n v="75.261194029850742"/>
    <n v="134"/>
    <x v="6"/>
    <s v="USD"/>
    <n v="1287378000"/>
    <x v="255"/>
    <b v="0"/>
    <b v="0"/>
    <x v="5"/>
    <x v="4"/>
    <x v="5"/>
  </r>
  <r>
    <n v="40"/>
    <s v="Garcia, Garcia and Lopez"/>
    <s v="Reduced stable middleware"/>
    <n v="8800"/>
    <n v="14878"/>
    <n v="1.6906818181818182"/>
    <x v="0"/>
    <n v="75.141414141414145"/>
    <n v="198"/>
    <x v="6"/>
    <s v="USD"/>
    <n v="1275714000"/>
    <x v="86"/>
    <b v="0"/>
    <b v="1"/>
    <x v="7"/>
    <x v="0"/>
    <x v="7"/>
  </r>
  <r>
    <n v="42"/>
    <s v="Werner-Bryant"/>
    <s v="Virtual uniform frame"/>
    <n v="1800"/>
    <n v="7991"/>
    <n v="4.4394444444444447"/>
    <x v="0"/>
    <n v="35.995495495495497"/>
    <n v="222"/>
    <x v="6"/>
    <s v="USD"/>
    <n v="1309755600"/>
    <x v="256"/>
    <b v="0"/>
    <b v="0"/>
    <x v="4"/>
    <x v="3"/>
    <x v="4"/>
  </r>
  <r>
    <n v="43"/>
    <s v="Schmitt-Mendoza"/>
    <s v="Profound explicit paradigm"/>
    <n v="90200"/>
    <n v="167717"/>
    <n v="1.859390243902439"/>
    <x v="0"/>
    <n v="26.998873148744366"/>
    <n v="6212"/>
    <x v="6"/>
    <s v="USD"/>
    <n v="1406178000"/>
    <x v="257"/>
    <b v="0"/>
    <b v="0"/>
    <x v="12"/>
    <x v="7"/>
    <x v="12"/>
  </r>
  <r>
    <n v="45"/>
    <s v="Woods-Clark"/>
    <s v="Networked tertiary Graphical User Interface"/>
    <n v="9500"/>
    <n v="4530"/>
    <n v="0.4768421052631579"/>
    <x v="1"/>
    <n v="94.375"/>
    <n v="48"/>
    <x v="6"/>
    <s v="USD"/>
    <n v="1478062800"/>
    <x v="258"/>
    <b v="0"/>
    <b v="1"/>
    <x v="6"/>
    <x v="5"/>
    <x v="6"/>
  </r>
  <r>
    <n v="46"/>
    <s v="Vaughn, Hunt and Caldwell"/>
    <s v="Virtual grid-enabled task-force"/>
    <n v="3700"/>
    <n v="4247"/>
    <n v="1.1478378378378378"/>
    <x v="0"/>
    <n v="46.163043478260867"/>
    <n v="92"/>
    <x v="6"/>
    <s v="USD"/>
    <n v="1278565200"/>
    <x v="259"/>
    <b v="0"/>
    <b v="0"/>
    <x v="2"/>
    <x v="1"/>
    <x v="2"/>
  </r>
  <r>
    <n v="47"/>
    <s v="Bennett and Sons"/>
    <s v="Function-based multi-state software"/>
    <n v="1500"/>
    <n v="7129"/>
    <n v="4.7526666666666664"/>
    <x v="0"/>
    <n v="47.845637583892618"/>
    <n v="149"/>
    <x v="6"/>
    <s v="USD"/>
    <n v="1396069200"/>
    <x v="260"/>
    <b v="0"/>
    <b v="0"/>
    <x v="6"/>
    <x v="5"/>
    <x v="6"/>
  </r>
  <r>
    <n v="48"/>
    <s v="Lamb Inc"/>
    <s v="Optimized leadingedge concept"/>
    <n v="33300"/>
    <n v="128862"/>
    <n v="3.86972972972973"/>
    <x v="0"/>
    <n v="53.007815713698065"/>
    <n v="2431"/>
    <x v="6"/>
    <s v="USD"/>
    <n v="1435208400"/>
    <x v="261"/>
    <b v="0"/>
    <b v="0"/>
    <x v="6"/>
    <x v="5"/>
    <x v="6"/>
  </r>
  <r>
    <n v="49"/>
    <s v="Casey-Kelly"/>
    <s v="Sharable holistic interface"/>
    <n v="7200"/>
    <n v="13653"/>
    <n v="1.89625"/>
    <x v="0"/>
    <n v="45.059405940594061"/>
    <n v="303"/>
    <x v="6"/>
    <s v="USD"/>
    <n v="1571547600"/>
    <x v="262"/>
    <b v="0"/>
    <b v="0"/>
    <x v="2"/>
    <x v="1"/>
    <x v="2"/>
  </r>
  <r>
    <n v="52"/>
    <s v="Hernandez, Rodriguez and Clark"/>
    <s v="Organic foreground leverage"/>
    <n v="7200"/>
    <n v="2459"/>
    <n v="0.34152777777777776"/>
    <x v="1"/>
    <n v="32.786666666666669"/>
    <n v="75"/>
    <x v="6"/>
    <s v="USD"/>
    <n v="1284526800"/>
    <x v="159"/>
    <b v="0"/>
    <b v="0"/>
    <x v="6"/>
    <x v="5"/>
    <x v="6"/>
  </r>
  <r>
    <n v="53"/>
    <s v="Smith-Jones"/>
    <s v="Reverse-engineered static concept"/>
    <n v="8800"/>
    <n v="12356"/>
    <n v="1.4040909090909091"/>
    <x v="0"/>
    <n v="59.119617224880386"/>
    <n v="209"/>
    <x v="6"/>
    <s v="USD"/>
    <n v="1400562000"/>
    <x v="263"/>
    <b v="0"/>
    <b v="0"/>
    <x v="11"/>
    <x v="6"/>
    <x v="11"/>
  </r>
  <r>
    <n v="54"/>
    <s v="Roy PLC"/>
    <s v="Multi-channeled neutral customer loyalty"/>
    <n v="6000"/>
    <n v="5392"/>
    <n v="0.89866666666666661"/>
    <x v="1"/>
    <n v="44.93333333333333"/>
    <n v="120"/>
    <x v="6"/>
    <s v="USD"/>
    <n v="1520748000"/>
    <x v="264"/>
    <b v="0"/>
    <b v="0"/>
    <x v="7"/>
    <x v="0"/>
    <x v="7"/>
  </r>
  <r>
    <n v="55"/>
    <s v="Wright, Brooks and Villarreal"/>
    <s v="Reverse-engineered bifurcated strategy"/>
    <n v="6600"/>
    <n v="11746"/>
    <n v="1.7796969696969698"/>
    <x v="0"/>
    <n v="89.664122137404576"/>
    <n v="131"/>
    <x v="6"/>
    <s v="USD"/>
    <n v="1532926800"/>
    <x v="265"/>
    <b v="0"/>
    <b v="0"/>
    <x v="13"/>
    <x v="1"/>
    <x v="13"/>
  </r>
  <r>
    <n v="56"/>
    <s v="Flores, Miller and Johnson"/>
    <s v="Horizontal context-sensitive knowledge user"/>
    <n v="8000"/>
    <n v="11493"/>
    <n v="1.436625"/>
    <x v="0"/>
    <n v="70.079268292682926"/>
    <n v="164"/>
    <x v="6"/>
    <s v="USD"/>
    <n v="1420869600"/>
    <x v="266"/>
    <b v="0"/>
    <b v="0"/>
    <x v="7"/>
    <x v="0"/>
    <x v="7"/>
  </r>
  <r>
    <n v="57"/>
    <s v="Bridges, Freeman and Kim"/>
    <s v="Cross-group multi-state task-force"/>
    <n v="2900"/>
    <n v="6243"/>
    <n v="2.1527586206896552"/>
    <x v="0"/>
    <n v="31.059701492537314"/>
    <n v="201"/>
    <x v="6"/>
    <s v="USD"/>
    <n v="1504242000"/>
    <x v="267"/>
    <b v="0"/>
    <b v="0"/>
    <x v="3"/>
    <x v="2"/>
    <x v="3"/>
  </r>
  <r>
    <n v="58"/>
    <s v="Anderson-Perez"/>
    <s v="Expanded 3rdgeneration strategy"/>
    <n v="2700"/>
    <n v="6132"/>
    <n v="2.2711111111111113"/>
    <x v="0"/>
    <n v="29.061611374407583"/>
    <n v="211"/>
    <x v="6"/>
    <s v="USD"/>
    <n v="1442811600"/>
    <x v="268"/>
    <b v="0"/>
    <b v="0"/>
    <x v="6"/>
    <x v="5"/>
    <x v="6"/>
  </r>
  <r>
    <n v="59"/>
    <s v="Wright, Fox and Marks"/>
    <s v="Assimilated real-time support"/>
    <n v="1400"/>
    <n v="3851"/>
    <n v="2.7507142857142859"/>
    <x v="0"/>
    <n v="30.0859375"/>
    <n v="128"/>
    <x v="6"/>
    <s v="USD"/>
    <n v="1497243600"/>
    <x v="269"/>
    <b v="0"/>
    <b v="1"/>
    <x v="6"/>
    <x v="5"/>
    <x v="6"/>
  </r>
  <r>
    <n v="62"/>
    <s v="Sparks-West"/>
    <s v="Organized incremental standardization"/>
    <n v="2000"/>
    <n v="14452"/>
    <n v="7.226"/>
    <x v="0"/>
    <n v="58.040160642570278"/>
    <n v="249"/>
    <x v="6"/>
    <s v="USD"/>
    <n v="1433480400"/>
    <x v="270"/>
    <b v="0"/>
    <b v="0"/>
    <x v="0"/>
    <x v="0"/>
    <x v="0"/>
  </r>
  <r>
    <n v="63"/>
    <s v="Baker, Morgan and Brown"/>
    <s v="Assimilated didactic open system"/>
    <n v="4700"/>
    <n v="557"/>
    <n v="0.11851063829787234"/>
    <x v="1"/>
    <n v="111.4"/>
    <n v="5"/>
    <x v="6"/>
    <s v="USD"/>
    <n v="1493355600"/>
    <x v="271"/>
    <b v="0"/>
    <b v="0"/>
    <x v="6"/>
    <x v="5"/>
    <x v="6"/>
  </r>
  <r>
    <n v="64"/>
    <s v="Mosley-Gilbert"/>
    <s v="Vision-oriented logistical intranet"/>
    <n v="2800"/>
    <n v="2734"/>
    <n v="0.97642857142857142"/>
    <x v="1"/>
    <n v="71.94736842105263"/>
    <n v="38"/>
    <x v="6"/>
    <s v="USD"/>
    <n v="1530507600"/>
    <x v="272"/>
    <b v="0"/>
    <b v="1"/>
    <x v="0"/>
    <x v="0"/>
    <x v="0"/>
  </r>
  <r>
    <n v="65"/>
    <s v="Berry-Boyer"/>
    <s v="Mandatory incremental projection"/>
    <n v="6100"/>
    <n v="14405"/>
    <n v="2.3614754098360655"/>
    <x v="0"/>
    <n v="61.038135593220339"/>
    <n v="236"/>
    <x v="6"/>
    <s v="USD"/>
    <n v="1296108000"/>
    <x v="273"/>
    <b v="0"/>
    <b v="0"/>
    <x v="6"/>
    <x v="5"/>
    <x v="6"/>
  </r>
  <r>
    <n v="66"/>
    <s v="Sanders-Allen"/>
    <s v="Grass-roots needs-based encryption"/>
    <n v="2900"/>
    <n v="1307"/>
    <n v="0.45068965517241377"/>
    <x v="1"/>
    <n v="108.91666666666667"/>
    <n v="12"/>
    <x v="6"/>
    <s v="USD"/>
    <n v="1428469200"/>
    <x v="274"/>
    <b v="0"/>
    <b v="1"/>
    <x v="6"/>
    <x v="5"/>
    <x v="6"/>
  </r>
  <r>
    <n v="69"/>
    <s v="Jones-Watson"/>
    <s v="Switchable disintermediate moderator"/>
    <n v="7900"/>
    <n v="1901"/>
    <n v="0.24063291139240506"/>
    <x v="2"/>
    <n v="111.82352941176471"/>
    <n v="17"/>
    <x v="6"/>
    <s v="USD"/>
    <n v="1292738400"/>
    <x v="275"/>
    <b v="0"/>
    <b v="0"/>
    <x v="6"/>
    <x v="5"/>
    <x v="6"/>
  </r>
  <r>
    <n v="71"/>
    <s v="Tate, Bass and House"/>
    <s v="Organic object-oriented budgetary management"/>
    <n v="6000"/>
    <n v="6484"/>
    <n v="1.0806666666666667"/>
    <x v="0"/>
    <n v="85.315789473684205"/>
    <n v="76"/>
    <x v="6"/>
    <s v="USD"/>
    <n v="1575093600"/>
    <x v="262"/>
    <b v="0"/>
    <b v="0"/>
    <x v="6"/>
    <x v="5"/>
    <x v="6"/>
  </r>
  <r>
    <n v="72"/>
    <s v="Hampton, Lewis and Ray"/>
    <s v="Seamless coherent parallelism"/>
    <n v="600"/>
    <n v="4022"/>
    <n v="6.7033333333333331"/>
    <x v="0"/>
    <n v="74.481481481481481"/>
    <n v="54"/>
    <x v="6"/>
    <s v="USD"/>
    <n v="1435726800"/>
    <x v="53"/>
    <b v="0"/>
    <b v="0"/>
    <x v="15"/>
    <x v="6"/>
    <x v="15"/>
  </r>
  <r>
    <n v="73"/>
    <s v="Collins-Goodman"/>
    <s v="Cross-platform even-keeled initiative"/>
    <n v="1400"/>
    <n v="9253"/>
    <n v="6.609285714285714"/>
    <x v="0"/>
    <n v="105.14772727272727"/>
    <n v="88"/>
    <x v="6"/>
    <s v="USD"/>
    <n v="1480226400"/>
    <x v="276"/>
    <b v="0"/>
    <b v="0"/>
    <x v="13"/>
    <x v="1"/>
    <x v="13"/>
  </r>
  <r>
    <n v="75"/>
    <s v="White, Torres and Bishop"/>
    <s v="Multi-layered dynamic protocol"/>
    <n v="9700"/>
    <n v="14606"/>
    <n v="1.5057731958762886"/>
    <x v="0"/>
    <n v="85.917647058823533"/>
    <n v="170"/>
    <x v="6"/>
    <s v="USD"/>
    <n v="1531630800"/>
    <x v="277"/>
    <b v="0"/>
    <b v="0"/>
    <x v="5"/>
    <x v="4"/>
    <x v="5"/>
  </r>
  <r>
    <n v="76"/>
    <s v="Martin, Conway and Larsen"/>
    <s v="Horizontal next generation function"/>
    <n v="122900"/>
    <n v="95993"/>
    <n v="0.78106590724165992"/>
    <x v="1"/>
    <n v="57.00296912114014"/>
    <n v="1684"/>
    <x v="6"/>
    <s v="USD"/>
    <n v="1421992800"/>
    <x v="278"/>
    <b v="1"/>
    <b v="1"/>
    <x v="6"/>
    <x v="5"/>
    <x v="6"/>
  </r>
  <r>
    <n v="77"/>
    <s v="Acevedo-Huffman"/>
    <s v="Pre-emptive impactful model"/>
    <n v="9500"/>
    <n v="4460"/>
    <n v="0.46947368421052632"/>
    <x v="1"/>
    <n v="79.642857142857139"/>
    <n v="56"/>
    <x v="6"/>
    <s v="USD"/>
    <n v="1285563600"/>
    <x v="279"/>
    <b v="0"/>
    <b v="1"/>
    <x v="15"/>
    <x v="6"/>
    <x v="15"/>
  </r>
  <r>
    <n v="78"/>
    <s v="Montgomery, Larson and Spencer"/>
    <s v="User-centric bifurcated knowledge user"/>
    <n v="4500"/>
    <n v="13536"/>
    <n v="3.008"/>
    <x v="0"/>
    <n v="41.018181818181816"/>
    <n v="330"/>
    <x v="6"/>
    <s v="USD"/>
    <n v="1523854800"/>
    <x v="280"/>
    <b v="0"/>
    <b v="0"/>
    <x v="19"/>
    <x v="7"/>
    <x v="19"/>
  </r>
  <r>
    <n v="79"/>
    <s v="Soto LLC"/>
    <s v="Triple-buffered reciprocal project"/>
    <n v="57800"/>
    <n v="40228"/>
    <n v="0.6959861591695502"/>
    <x v="1"/>
    <n v="48.004773269689736"/>
    <n v="838"/>
    <x v="6"/>
    <s v="USD"/>
    <n v="1529125200"/>
    <x v="221"/>
    <b v="0"/>
    <b v="0"/>
    <x v="6"/>
    <x v="5"/>
    <x v="6"/>
  </r>
  <r>
    <n v="80"/>
    <s v="Sutton, Barrett and Tucker"/>
    <s v="Cross-platform needs-based approach"/>
    <n v="1100"/>
    <n v="7012"/>
    <n v="6.374545454545455"/>
    <x v="0"/>
    <n v="55.212598425196852"/>
    <n v="127"/>
    <x v="6"/>
    <s v="USD"/>
    <n v="1503982800"/>
    <x v="281"/>
    <b v="0"/>
    <b v="0"/>
    <x v="3"/>
    <x v="2"/>
    <x v="3"/>
  </r>
  <r>
    <n v="81"/>
    <s v="Gomez, Bailey and Flores"/>
    <s v="User-friendly static contingency"/>
    <n v="16800"/>
    <n v="37857"/>
    <n v="2.253392857142857"/>
    <x v="0"/>
    <n v="92.109489051094897"/>
    <n v="411"/>
    <x v="6"/>
    <s v="USD"/>
    <n v="1511416800"/>
    <x v="282"/>
    <b v="0"/>
    <b v="0"/>
    <x v="2"/>
    <x v="1"/>
    <x v="2"/>
  </r>
  <r>
    <n v="83"/>
    <s v="Fitzgerald PLC"/>
    <s v="Realigned user-facing concept"/>
    <n v="106400"/>
    <n v="39996"/>
    <n v="0.37590225563909774"/>
    <x v="1"/>
    <n v="39.996000000000002"/>
    <n v="1000"/>
    <x v="6"/>
    <s v="USD"/>
    <n v="1469682000"/>
    <x v="283"/>
    <b v="0"/>
    <b v="0"/>
    <x v="20"/>
    <x v="1"/>
    <x v="20"/>
  </r>
  <r>
    <n v="84"/>
    <s v="Cisneros-Burton"/>
    <s v="Public-key zero tolerance orchestration"/>
    <n v="31400"/>
    <n v="41564"/>
    <n v="1.3236942675159236"/>
    <x v="0"/>
    <n v="111.1336898395722"/>
    <n v="374"/>
    <x v="6"/>
    <s v="USD"/>
    <n v="1343451600"/>
    <x v="107"/>
    <b v="0"/>
    <b v="0"/>
    <x v="7"/>
    <x v="0"/>
    <x v="7"/>
  </r>
  <r>
    <n v="86"/>
    <s v="Davis-Smith"/>
    <s v="Organic motivating firmware"/>
    <n v="7400"/>
    <n v="12405"/>
    <n v="1.6763513513513513"/>
    <x v="0"/>
    <n v="61.108374384236456"/>
    <n v="203"/>
    <x v="6"/>
    <s v="USD"/>
    <n v="1430715600"/>
    <x v="284"/>
    <b v="1"/>
    <b v="0"/>
    <x v="6"/>
    <x v="5"/>
    <x v="6"/>
  </r>
  <r>
    <n v="88"/>
    <s v="Clark Group"/>
    <s v="Grass-roots fault-tolerant policy"/>
    <n v="4800"/>
    <n v="12516"/>
    <n v="2.6074999999999999"/>
    <x v="0"/>
    <n v="110.76106194690266"/>
    <n v="113"/>
    <x v="6"/>
    <s v="USD"/>
    <n v="1429160400"/>
    <x v="285"/>
    <b v="0"/>
    <b v="0"/>
    <x v="19"/>
    <x v="7"/>
    <x v="19"/>
  </r>
  <r>
    <n v="89"/>
    <s v="White, Singleton and Zimmerman"/>
    <s v="Monitored scalable knowledgebase"/>
    <n v="3400"/>
    <n v="8588"/>
    <n v="2.5258823529411765"/>
    <x v="0"/>
    <n v="89.458333333333329"/>
    <n v="96"/>
    <x v="6"/>
    <s v="USD"/>
    <n v="1271307600"/>
    <x v="286"/>
    <b v="0"/>
    <b v="0"/>
    <x v="6"/>
    <x v="5"/>
    <x v="6"/>
  </r>
  <r>
    <n v="90"/>
    <s v="Kramer Group"/>
    <s v="Synergistic explicit parallelism"/>
    <n v="7800"/>
    <n v="6132"/>
    <n v="0.7861538461538462"/>
    <x v="1"/>
    <n v="57.849056603773583"/>
    <n v="106"/>
    <x v="6"/>
    <s v="USD"/>
    <n v="1456380000"/>
    <x v="287"/>
    <b v="0"/>
    <b v="1"/>
    <x v="6"/>
    <x v="5"/>
    <x v="6"/>
  </r>
  <r>
    <n v="93"/>
    <s v="Hall and Sons"/>
    <s v="Pre-emptive radical architecture"/>
    <n v="108800"/>
    <n v="65877"/>
    <n v="0.60548713235294116"/>
    <x v="2"/>
    <n v="107.99508196721311"/>
    <n v="610"/>
    <x v="6"/>
    <s v="USD"/>
    <n v="1350709200"/>
    <x v="288"/>
    <b v="0"/>
    <b v="1"/>
    <x v="6"/>
    <x v="5"/>
    <x v="6"/>
  </r>
  <r>
    <n v="95"/>
    <s v="Sanchez LLC"/>
    <s v="Stand-alone system-worthy standardization"/>
    <n v="900"/>
    <n v="1017"/>
    <n v="1.1299999999999999"/>
    <x v="0"/>
    <n v="37.666666666666664"/>
    <n v="27"/>
    <x v="6"/>
    <s v="USD"/>
    <n v="1571029200"/>
    <x v="289"/>
    <b v="0"/>
    <b v="0"/>
    <x v="8"/>
    <x v="6"/>
    <x v="8"/>
  </r>
  <r>
    <n v="96"/>
    <s v="Howard Ltd"/>
    <s v="Down-sized systematic policy"/>
    <n v="69700"/>
    <n v="151513"/>
    <n v="2.1737876614060259"/>
    <x v="0"/>
    <n v="64.999141999141997"/>
    <n v="2331"/>
    <x v="6"/>
    <s v="USD"/>
    <n v="1299736800"/>
    <x v="253"/>
    <b v="0"/>
    <b v="0"/>
    <x v="6"/>
    <x v="5"/>
    <x v="6"/>
  </r>
  <r>
    <n v="97"/>
    <s v="Stewart LLC"/>
    <s v="Cloned bi-directional architecture"/>
    <n v="1300"/>
    <n v="12047"/>
    <n v="9.2669230769230762"/>
    <x v="0"/>
    <n v="106.61061946902655"/>
    <n v="113"/>
    <x v="6"/>
    <s v="USD"/>
    <n v="1435208400"/>
    <x v="290"/>
    <b v="0"/>
    <b v="0"/>
    <x v="4"/>
    <x v="3"/>
    <x v="4"/>
  </r>
  <r>
    <n v="99"/>
    <s v="Baker-Morris"/>
    <s v="Fully-configurable motivating approach"/>
    <n v="7600"/>
    <n v="14951"/>
    <n v="1.9672368421052631"/>
    <x v="0"/>
    <n v="91.16463414634147"/>
    <n v="164"/>
    <x v="6"/>
    <s v="USD"/>
    <n v="1416895200"/>
    <x v="291"/>
    <b v="0"/>
    <b v="0"/>
    <x v="6"/>
    <x v="5"/>
    <x v="6"/>
  </r>
  <r>
    <n v="100"/>
    <s v="Tucker, Fox and Green"/>
    <s v="Upgradable fault-tolerant approach"/>
    <n v="100"/>
    <n v="1"/>
    <n v="0.01"/>
    <x v="1"/>
    <n v="1"/>
    <n v="1"/>
    <x v="6"/>
    <s v="USD"/>
    <n v="1319000400"/>
    <x v="292"/>
    <b v="0"/>
    <b v="0"/>
    <x v="6"/>
    <x v="5"/>
    <x v="6"/>
  </r>
  <r>
    <n v="101"/>
    <s v="Douglas LLC"/>
    <s v="Reduced heuristic moratorium"/>
    <n v="900"/>
    <n v="9193"/>
    <n v="10.214444444444444"/>
    <x v="0"/>
    <n v="56.054878048780488"/>
    <n v="164"/>
    <x v="6"/>
    <s v="USD"/>
    <n v="1424498400"/>
    <x v="5"/>
    <b v="0"/>
    <b v="1"/>
    <x v="20"/>
    <x v="1"/>
    <x v="20"/>
  </r>
  <r>
    <n v="102"/>
    <s v="Garcia Inc"/>
    <s v="Front-line web-enabled model"/>
    <n v="3700"/>
    <n v="10422"/>
    <n v="2.8167567567567566"/>
    <x v="0"/>
    <n v="31.017857142857142"/>
    <n v="336"/>
    <x v="6"/>
    <s v="USD"/>
    <n v="1526274000"/>
    <x v="293"/>
    <b v="0"/>
    <b v="1"/>
    <x v="7"/>
    <x v="0"/>
    <x v="7"/>
  </r>
  <r>
    <n v="104"/>
    <s v="Smith, Wells and Nguyen"/>
    <s v="Self-enabling grid-enabled initiative"/>
    <n v="119200"/>
    <n v="170623"/>
    <n v="1.4314010067114094"/>
    <x v="0"/>
    <n v="89.005216484089729"/>
    <n v="1917"/>
    <x v="6"/>
    <s v="USD"/>
    <n v="1495515600"/>
    <x v="294"/>
    <b v="0"/>
    <b v="0"/>
    <x v="1"/>
    <x v="1"/>
    <x v="1"/>
  </r>
  <r>
    <n v="105"/>
    <s v="Charles-Johnson"/>
    <s v="Total fresh-thinking system engine"/>
    <n v="6800"/>
    <n v="9829"/>
    <n v="1.4454411764705883"/>
    <x v="0"/>
    <n v="103.46315789473684"/>
    <n v="95"/>
    <x v="6"/>
    <s v="USD"/>
    <n v="1364878800"/>
    <x v="295"/>
    <b v="0"/>
    <b v="0"/>
    <x v="0"/>
    <x v="0"/>
    <x v="0"/>
  </r>
  <r>
    <n v="106"/>
    <s v="Brandt, Carter and Wood"/>
    <s v="Ameliorated clear-thinking circuit"/>
    <n v="3900"/>
    <n v="14006"/>
    <n v="3.5912820512820511"/>
    <x v="0"/>
    <n v="95.278911564625844"/>
    <n v="147"/>
    <x v="6"/>
    <s v="USD"/>
    <n v="1567918800"/>
    <x v="296"/>
    <b v="0"/>
    <b v="0"/>
    <x v="6"/>
    <x v="5"/>
    <x v="6"/>
  </r>
  <r>
    <n v="107"/>
    <s v="Tucker, Schmidt and Reid"/>
    <s v="Multi-layered encompassing installation"/>
    <n v="3500"/>
    <n v="6527"/>
    <n v="1.8648571428571428"/>
    <x v="0"/>
    <n v="75.895348837209298"/>
    <n v="86"/>
    <x v="6"/>
    <s v="USD"/>
    <n v="1524459600"/>
    <x v="153"/>
    <b v="0"/>
    <b v="1"/>
    <x v="6"/>
    <x v="5"/>
    <x v="6"/>
  </r>
  <r>
    <n v="108"/>
    <s v="Decker Inc"/>
    <s v="Universal encompassing implementation"/>
    <n v="1500"/>
    <n v="8929"/>
    <n v="5.9526666666666666"/>
    <x v="0"/>
    <n v="107.57831325301204"/>
    <n v="83"/>
    <x v="6"/>
    <s v="USD"/>
    <n v="1333688400"/>
    <x v="297"/>
    <b v="0"/>
    <b v="0"/>
    <x v="8"/>
    <x v="6"/>
    <x v="8"/>
  </r>
  <r>
    <n v="109"/>
    <s v="Romero and Sons"/>
    <s v="Object-based client-server application"/>
    <n v="5200"/>
    <n v="3079"/>
    <n v="0.5921153846153846"/>
    <x v="1"/>
    <n v="51.31666666666667"/>
    <n v="60"/>
    <x v="6"/>
    <s v="USD"/>
    <n v="1389506400"/>
    <x v="298"/>
    <b v="0"/>
    <b v="0"/>
    <x v="21"/>
    <x v="6"/>
    <x v="21"/>
  </r>
  <r>
    <n v="110"/>
    <s v="Castillo-Carey"/>
    <s v="Cross-platform solution-oriented process improvement"/>
    <n v="142400"/>
    <n v="21307"/>
    <n v="0.14962780898876404"/>
    <x v="1"/>
    <n v="71.983108108108112"/>
    <n v="296"/>
    <x v="6"/>
    <s v="USD"/>
    <n v="1536642000"/>
    <x v="299"/>
    <b v="0"/>
    <b v="0"/>
    <x v="4"/>
    <x v="3"/>
    <x v="4"/>
  </r>
  <r>
    <n v="111"/>
    <s v="Hart-Briggs"/>
    <s v="Re-engineered user-facing approach"/>
    <n v="61400"/>
    <n v="73653"/>
    <n v="1.1995602605863191"/>
    <x v="0"/>
    <n v="108.95414201183432"/>
    <n v="676"/>
    <x v="6"/>
    <s v="USD"/>
    <n v="1348290000"/>
    <x v="300"/>
    <b v="0"/>
    <b v="0"/>
    <x v="12"/>
    <x v="7"/>
    <x v="12"/>
  </r>
  <r>
    <n v="113"/>
    <s v="Wright, Hartman and Yu"/>
    <s v="User-friendly tertiary array"/>
    <n v="3300"/>
    <n v="12437"/>
    <n v="3.7687878787878786"/>
    <x v="0"/>
    <n v="94.938931297709928"/>
    <n v="131"/>
    <x v="6"/>
    <s v="USD"/>
    <n v="1505192400"/>
    <x v="301"/>
    <b v="0"/>
    <b v="0"/>
    <x v="4"/>
    <x v="3"/>
    <x v="4"/>
  </r>
  <r>
    <n v="114"/>
    <s v="Harper-Davis"/>
    <s v="Robust heuristic encoding"/>
    <n v="1900"/>
    <n v="13816"/>
    <n v="7.2715789473684209"/>
    <x v="0"/>
    <n v="109.65079365079364"/>
    <n v="126"/>
    <x v="6"/>
    <s v="USD"/>
    <n v="1554786000"/>
    <x v="302"/>
    <b v="0"/>
    <b v="1"/>
    <x v="7"/>
    <x v="0"/>
    <x v="7"/>
  </r>
  <r>
    <n v="116"/>
    <s v="David-Clark"/>
    <s v="De-engineered motivating standardization"/>
    <n v="7200"/>
    <n v="6336"/>
    <n v="0.88"/>
    <x v="1"/>
    <n v="86.794520547945211"/>
    <n v="73"/>
    <x v="6"/>
    <s v="USD"/>
    <n v="1442552400"/>
    <x v="303"/>
    <b v="0"/>
    <b v="0"/>
    <x v="6"/>
    <x v="5"/>
    <x v="6"/>
  </r>
  <r>
    <n v="117"/>
    <s v="Chaney-Dennis"/>
    <s v="Business-focused 24hour groupware"/>
    <n v="4900"/>
    <n v="8523"/>
    <n v="1.7393877551020409"/>
    <x v="0"/>
    <n v="30.992727272727272"/>
    <n v="275"/>
    <x v="6"/>
    <s v="USD"/>
    <n v="1316667600"/>
    <x v="304"/>
    <b v="0"/>
    <b v="0"/>
    <x v="21"/>
    <x v="6"/>
    <x v="21"/>
  </r>
  <r>
    <n v="118"/>
    <s v="Robinson, Lopez and Christensen"/>
    <s v="Organic next generation protocol"/>
    <n v="5400"/>
    <n v="6351"/>
    <n v="1.1761111111111111"/>
    <x v="0"/>
    <n v="94.791044776119406"/>
    <n v="67"/>
    <x v="6"/>
    <s v="USD"/>
    <n v="1390716000"/>
    <x v="305"/>
    <b v="0"/>
    <b v="0"/>
    <x v="5"/>
    <x v="4"/>
    <x v="5"/>
  </r>
  <r>
    <n v="119"/>
    <s v="Clark and Sons"/>
    <s v="Reverse-engineered full-range Internet solution"/>
    <n v="5000"/>
    <n v="10748"/>
    <n v="2.1496"/>
    <x v="0"/>
    <n v="69.79220779220779"/>
    <n v="154"/>
    <x v="6"/>
    <s v="USD"/>
    <n v="1402894800"/>
    <x v="306"/>
    <b v="0"/>
    <b v="1"/>
    <x v="8"/>
    <x v="6"/>
    <x v="8"/>
  </r>
  <r>
    <n v="120"/>
    <s v="Vega Group"/>
    <s v="Synchronized regional synergy"/>
    <n v="75100"/>
    <n v="112272"/>
    <n v="1.4949667110519307"/>
    <x v="0"/>
    <n v="63.003367003367003"/>
    <n v="1782"/>
    <x v="6"/>
    <s v="USD"/>
    <n v="1429246800"/>
    <x v="307"/>
    <b v="0"/>
    <b v="1"/>
    <x v="10"/>
    <x v="2"/>
    <x v="10"/>
  </r>
  <r>
    <n v="121"/>
    <s v="Brown-Brown"/>
    <s v="Multi-lateral homogeneous success"/>
    <n v="45300"/>
    <n v="99361"/>
    <n v="2.1933995584988963"/>
    <x v="0"/>
    <n v="110.0343300110742"/>
    <n v="903"/>
    <x v="6"/>
    <s v="USD"/>
    <n v="1412485200"/>
    <x v="308"/>
    <b v="0"/>
    <b v="0"/>
    <x v="3"/>
    <x v="2"/>
    <x v="3"/>
  </r>
  <r>
    <n v="122"/>
    <s v="Taylor PLC"/>
    <s v="Seamless zero-defect solution"/>
    <n v="136800"/>
    <n v="88055"/>
    <n v="0.64367690058479532"/>
    <x v="1"/>
    <n v="25.997933274284026"/>
    <n v="3387"/>
    <x v="6"/>
    <s v="USD"/>
    <n v="1417068000"/>
    <x v="291"/>
    <b v="0"/>
    <b v="0"/>
    <x v="17"/>
    <x v="7"/>
    <x v="17"/>
  </r>
  <r>
    <n v="125"/>
    <s v="Pratt LLC"/>
    <s v="Stand-alone web-enabled moderator"/>
    <n v="5300"/>
    <n v="8475"/>
    <n v="1.5990566037735849"/>
    <x v="0"/>
    <n v="47.083333333333336"/>
    <n v="180"/>
    <x v="6"/>
    <s v="USD"/>
    <n v="1537333200"/>
    <x v="309"/>
    <b v="0"/>
    <b v="0"/>
    <x v="6"/>
    <x v="5"/>
    <x v="6"/>
  </r>
  <r>
    <n v="126"/>
    <s v="Gross PLC"/>
    <s v="Proactive methodical benchmark"/>
    <n v="180200"/>
    <n v="69617"/>
    <n v="0.38633185349611543"/>
    <x v="1"/>
    <n v="89.944444444444443"/>
    <n v="774"/>
    <x v="6"/>
    <s v="USD"/>
    <n v="1471150800"/>
    <x v="310"/>
    <b v="0"/>
    <b v="1"/>
    <x v="6"/>
    <x v="5"/>
    <x v="6"/>
  </r>
  <r>
    <n v="128"/>
    <s v="Allen-Curtis"/>
    <s v="Phased human-resource core"/>
    <n v="70600"/>
    <n v="42596"/>
    <n v="0.60334277620396604"/>
    <x v="2"/>
    <n v="80.067669172932327"/>
    <n v="532"/>
    <x v="6"/>
    <s v="USD"/>
    <n v="1282885200"/>
    <x v="311"/>
    <b v="0"/>
    <b v="0"/>
    <x v="2"/>
    <x v="1"/>
    <x v="2"/>
  </r>
  <r>
    <n v="132"/>
    <s v="Flowers and Sons"/>
    <s v="Virtual static core"/>
    <n v="3300"/>
    <n v="3834"/>
    <n v="1.1618181818181819"/>
    <x v="0"/>
    <n v="43.078651685393261"/>
    <n v="89"/>
    <x v="6"/>
    <s v="USD"/>
    <n v="1515736800"/>
    <x v="312"/>
    <b v="0"/>
    <b v="1"/>
    <x v="6"/>
    <x v="5"/>
    <x v="6"/>
  </r>
  <r>
    <n v="133"/>
    <s v="Gates PLC"/>
    <s v="Secured content-based product"/>
    <n v="4500"/>
    <n v="13985"/>
    <n v="3.1077777777777778"/>
    <x v="0"/>
    <n v="87.95597484276729"/>
    <n v="159"/>
    <x v="6"/>
    <s v="USD"/>
    <n v="1313125200"/>
    <x v="313"/>
    <b v="0"/>
    <b v="0"/>
    <x v="22"/>
    <x v="1"/>
    <x v="22"/>
  </r>
  <r>
    <n v="135"/>
    <s v="Le, Burton and Evans"/>
    <s v="Balanced zero-defect software"/>
    <n v="7700"/>
    <n v="5488"/>
    <n v="0.71272727272727276"/>
    <x v="1"/>
    <n v="46.905982905982903"/>
    <n v="117"/>
    <x v="6"/>
    <s v="USD"/>
    <n v="1362636000"/>
    <x v="314"/>
    <b v="0"/>
    <b v="1"/>
    <x v="6"/>
    <x v="5"/>
    <x v="6"/>
  </r>
  <r>
    <n v="136"/>
    <s v="Briggs PLC"/>
    <s v="Distributed context-sensitive flexibility"/>
    <n v="82800"/>
    <n v="2721"/>
    <n v="3.2862318840579711E-2"/>
    <x v="2"/>
    <n v="46.913793103448278"/>
    <n v="58"/>
    <x v="6"/>
    <s v="USD"/>
    <n v="1402117200"/>
    <x v="315"/>
    <b v="0"/>
    <b v="1"/>
    <x v="11"/>
    <x v="6"/>
    <x v="11"/>
  </r>
  <r>
    <n v="137"/>
    <s v="Hudson-Nguyen"/>
    <s v="Down-sized disintermediate support"/>
    <n v="1800"/>
    <n v="4712"/>
    <n v="2.617777777777778"/>
    <x v="0"/>
    <n v="94.24"/>
    <n v="50"/>
    <x v="6"/>
    <s v="USD"/>
    <n v="1286341200"/>
    <x v="316"/>
    <b v="0"/>
    <b v="0"/>
    <x v="9"/>
    <x v="7"/>
    <x v="9"/>
  </r>
  <r>
    <n v="138"/>
    <s v="Hogan Ltd"/>
    <s v="Stand-alone mission-critical moratorium"/>
    <n v="9600"/>
    <n v="9216"/>
    <n v="0.96"/>
    <x v="1"/>
    <n v="80.139130434782615"/>
    <n v="115"/>
    <x v="6"/>
    <s v="USD"/>
    <n v="1348808400"/>
    <x v="317"/>
    <b v="0"/>
    <b v="0"/>
    <x v="10"/>
    <x v="2"/>
    <x v="10"/>
  </r>
  <r>
    <n v="139"/>
    <s v="Hamilton, Wright and Chavez"/>
    <s v="Down-sized empowering protocol"/>
    <n v="92100"/>
    <n v="19246"/>
    <n v="0.20896851248642778"/>
    <x v="1"/>
    <n v="59.036809815950917"/>
    <n v="326"/>
    <x v="6"/>
    <s v="USD"/>
    <n v="1429592400"/>
    <x v="318"/>
    <b v="0"/>
    <b v="1"/>
    <x v="7"/>
    <x v="0"/>
    <x v="7"/>
  </r>
  <r>
    <n v="140"/>
    <s v="Bautista-Cross"/>
    <s v="Fully-configurable coherent Internet solution"/>
    <n v="5500"/>
    <n v="12274"/>
    <n v="2.2316363636363636"/>
    <x v="0"/>
    <n v="65.989247311827953"/>
    <n v="186"/>
    <x v="6"/>
    <s v="USD"/>
    <n v="1519538400"/>
    <x v="319"/>
    <b v="0"/>
    <b v="0"/>
    <x v="8"/>
    <x v="6"/>
    <x v="8"/>
  </r>
  <r>
    <n v="141"/>
    <s v="Jackson LLC"/>
    <s v="Distributed motivating algorithm"/>
    <n v="64300"/>
    <n v="65323"/>
    <n v="1.0159097978227061"/>
    <x v="0"/>
    <n v="60.992530345471522"/>
    <n v="1071"/>
    <x v="6"/>
    <s v="USD"/>
    <n v="1434085200"/>
    <x v="320"/>
    <b v="0"/>
    <b v="0"/>
    <x v="0"/>
    <x v="0"/>
    <x v="0"/>
  </r>
  <r>
    <n v="142"/>
    <s v="Figueroa Ltd"/>
    <s v="Expanded solution-oriented benchmark"/>
    <n v="5000"/>
    <n v="11502"/>
    <n v="2.3003999999999998"/>
    <x v="0"/>
    <n v="98.307692307692307"/>
    <n v="117"/>
    <x v="6"/>
    <s v="USD"/>
    <n v="1333688400"/>
    <x v="321"/>
    <b v="0"/>
    <b v="0"/>
    <x v="0"/>
    <x v="0"/>
    <x v="0"/>
  </r>
  <r>
    <n v="143"/>
    <s v="Avila-Jones"/>
    <s v="Implemented discrete secured line"/>
    <n v="5400"/>
    <n v="7322"/>
    <n v="1.355925925925926"/>
    <x v="0"/>
    <n v="104.6"/>
    <n v="70"/>
    <x v="6"/>
    <s v="USD"/>
    <n v="1277701200"/>
    <x v="322"/>
    <b v="0"/>
    <b v="0"/>
    <x v="1"/>
    <x v="1"/>
    <x v="1"/>
  </r>
  <r>
    <n v="144"/>
    <s v="Martin, Lopez and Hunter"/>
    <s v="Multi-lateral actuating installation"/>
    <n v="9000"/>
    <n v="11619"/>
    <n v="1.2909999999999999"/>
    <x v="0"/>
    <n v="86.066666666666663"/>
    <n v="135"/>
    <x v="6"/>
    <s v="USD"/>
    <n v="1560747600"/>
    <x v="323"/>
    <b v="0"/>
    <b v="0"/>
    <x v="6"/>
    <x v="5"/>
    <x v="6"/>
  </r>
  <r>
    <n v="146"/>
    <s v="Harris-Golden"/>
    <s v="Optional bandwidth-monitored middleware"/>
    <n v="8800"/>
    <n v="1518"/>
    <n v="0.17249999999999999"/>
    <x v="2"/>
    <n v="29.764705882352942"/>
    <n v="51"/>
    <x v="6"/>
    <s v="USD"/>
    <n v="1320732000"/>
    <x v="324"/>
    <b v="0"/>
    <b v="0"/>
    <x v="6"/>
    <x v="5"/>
    <x v="6"/>
  </r>
  <r>
    <n v="147"/>
    <s v="Moss, Norman and Dunlap"/>
    <s v="Upgradable upward-trending workforce"/>
    <n v="8300"/>
    <n v="9337"/>
    <n v="1.1249397590361445"/>
    <x v="0"/>
    <n v="46.91959798994975"/>
    <n v="199"/>
    <x v="6"/>
    <s v="USD"/>
    <n v="1465794000"/>
    <x v="325"/>
    <b v="0"/>
    <b v="1"/>
    <x v="6"/>
    <x v="5"/>
    <x v="6"/>
  </r>
  <r>
    <n v="148"/>
    <s v="White, Larson and Wright"/>
    <s v="Upgradable hybrid capability"/>
    <n v="9300"/>
    <n v="11255"/>
    <n v="1.2102150537634409"/>
    <x v="0"/>
    <n v="105.18691588785046"/>
    <n v="107"/>
    <x v="6"/>
    <s v="USD"/>
    <n v="1500958800"/>
    <x v="326"/>
    <b v="0"/>
    <b v="0"/>
    <x v="7"/>
    <x v="0"/>
    <x v="7"/>
  </r>
  <r>
    <n v="149"/>
    <s v="Payne, Oliver and Burch"/>
    <s v="Managed fresh-thinking flexibility"/>
    <n v="6200"/>
    <n v="13632"/>
    <n v="2.1987096774193549"/>
    <x v="0"/>
    <n v="69.907692307692301"/>
    <n v="195"/>
    <x v="6"/>
    <s v="USD"/>
    <n v="1357020000"/>
    <x v="327"/>
    <b v="0"/>
    <b v="0"/>
    <x v="1"/>
    <x v="1"/>
    <x v="1"/>
  </r>
  <r>
    <n v="150"/>
    <s v="Brown, Palmer and Pace"/>
    <s v="Networked stable workforce"/>
    <n v="100"/>
    <n v="1"/>
    <n v="0.01"/>
    <x v="1"/>
    <n v="1"/>
    <n v="1"/>
    <x v="6"/>
    <s v="USD"/>
    <n v="1544940000"/>
    <x v="328"/>
    <b v="0"/>
    <b v="0"/>
    <x v="2"/>
    <x v="1"/>
    <x v="2"/>
  </r>
  <r>
    <n v="151"/>
    <s v="Parker LLC"/>
    <s v="Customizable intermediate extranet"/>
    <n v="137200"/>
    <n v="88037"/>
    <n v="0.64166909620991253"/>
    <x v="1"/>
    <n v="60.011588275391958"/>
    <n v="1467"/>
    <x v="6"/>
    <s v="USD"/>
    <n v="1402290000"/>
    <x v="329"/>
    <b v="0"/>
    <b v="0"/>
    <x v="20"/>
    <x v="1"/>
    <x v="20"/>
  </r>
  <r>
    <n v="152"/>
    <s v="Bowen, Mcdonald and Hall"/>
    <s v="User-centric fault-tolerant task-force"/>
    <n v="41500"/>
    <n v="175573"/>
    <n v="4.2306746987951804"/>
    <x v="0"/>
    <n v="52.006220379146917"/>
    <n v="3376"/>
    <x v="6"/>
    <s v="USD"/>
    <n v="1487311200"/>
    <x v="330"/>
    <b v="0"/>
    <b v="0"/>
    <x v="1"/>
    <x v="1"/>
    <x v="1"/>
  </r>
  <r>
    <n v="153"/>
    <s v="Whitehead, Bell and Hughes"/>
    <s v="Multi-tiered radical definition"/>
    <n v="189400"/>
    <n v="176112"/>
    <n v="0.92984160506863778"/>
    <x v="1"/>
    <n v="31.000176025347649"/>
    <n v="5681"/>
    <x v="6"/>
    <s v="USD"/>
    <n v="1350622800"/>
    <x v="331"/>
    <b v="0"/>
    <b v="0"/>
    <x v="6"/>
    <x v="5"/>
    <x v="6"/>
  </r>
  <r>
    <n v="154"/>
    <s v="Rodriguez-Brown"/>
    <s v="Devolved foreground benchmark"/>
    <n v="171300"/>
    <n v="100650"/>
    <n v="0.58756567425569173"/>
    <x v="1"/>
    <n v="95.042492917847028"/>
    <n v="1059"/>
    <x v="6"/>
    <s v="USD"/>
    <n v="1463029200"/>
    <x v="120"/>
    <b v="0"/>
    <b v="1"/>
    <x v="1"/>
    <x v="1"/>
    <x v="1"/>
  </r>
  <r>
    <n v="155"/>
    <s v="Hall-Schaefer"/>
    <s v="Distributed eco-centric methodology"/>
    <n v="139500"/>
    <n v="90706"/>
    <n v="0.65022222222222226"/>
    <x v="1"/>
    <n v="75.968174204355108"/>
    <n v="1194"/>
    <x v="6"/>
    <s v="USD"/>
    <n v="1269493200"/>
    <x v="332"/>
    <b v="0"/>
    <b v="0"/>
    <x v="6"/>
    <x v="5"/>
    <x v="6"/>
  </r>
  <r>
    <n v="158"/>
    <s v="Carlson Inc"/>
    <s v="Ergonomic fresh-thinking installation"/>
    <n v="2100"/>
    <n v="4640"/>
    <n v="2.2095238095238097"/>
    <x v="0"/>
    <n v="113.17073170731707"/>
    <n v="41"/>
    <x v="6"/>
    <s v="USD"/>
    <n v="1449554400"/>
    <x v="333"/>
    <b v="0"/>
    <b v="0"/>
    <x v="2"/>
    <x v="1"/>
    <x v="2"/>
  </r>
  <r>
    <n v="159"/>
    <s v="Clarke, Anderson and Lee"/>
    <s v="Robust explicit hardware"/>
    <n v="191200"/>
    <n v="191222"/>
    <n v="1.0001150627615063"/>
    <x v="0"/>
    <n v="105.00933552992861"/>
    <n v="1821"/>
    <x v="6"/>
    <s v="USD"/>
    <n v="1553662800"/>
    <x v="334"/>
    <b v="0"/>
    <b v="1"/>
    <x v="6"/>
    <x v="5"/>
    <x v="6"/>
  </r>
  <r>
    <n v="160"/>
    <s v="Evans Group"/>
    <s v="Stand-alone actuating support"/>
    <n v="8000"/>
    <n v="12985"/>
    <n v="1.6231249999999999"/>
    <x v="0"/>
    <n v="79.176829268292678"/>
    <n v="164"/>
    <x v="6"/>
    <s v="USD"/>
    <n v="1556341200"/>
    <x v="335"/>
    <b v="0"/>
    <b v="0"/>
    <x v="7"/>
    <x v="0"/>
    <x v="7"/>
  </r>
  <r>
    <n v="161"/>
    <s v="Bruce Group"/>
    <s v="Cross-platform methodical process improvement"/>
    <n v="5500"/>
    <n v="4300"/>
    <n v="0.78181818181818186"/>
    <x v="1"/>
    <n v="57.333333333333336"/>
    <n v="75"/>
    <x v="6"/>
    <s v="USD"/>
    <n v="1442984400"/>
    <x v="336"/>
    <b v="0"/>
    <b v="1"/>
    <x v="0"/>
    <x v="0"/>
    <x v="0"/>
  </r>
  <r>
    <n v="163"/>
    <s v="Burton-Watkins"/>
    <s v="Extended reciprocal circuit"/>
    <n v="3500"/>
    <n v="8864"/>
    <n v="2.5325714285714285"/>
    <x v="0"/>
    <n v="36.032520325203251"/>
    <n v="246"/>
    <x v="6"/>
    <s v="USD"/>
    <n v="1508475600"/>
    <x v="337"/>
    <b v="0"/>
    <b v="1"/>
    <x v="5"/>
    <x v="4"/>
    <x v="5"/>
  </r>
  <r>
    <n v="164"/>
    <s v="Lopez and Sons"/>
    <s v="Polarized human-resource protocol"/>
    <n v="150500"/>
    <n v="150755"/>
    <n v="1.0016943521594683"/>
    <x v="0"/>
    <n v="107.99068767908309"/>
    <n v="1396"/>
    <x v="6"/>
    <s v="USD"/>
    <n v="1507438800"/>
    <x v="338"/>
    <b v="0"/>
    <b v="0"/>
    <x v="6"/>
    <x v="5"/>
    <x v="6"/>
  </r>
  <r>
    <n v="165"/>
    <s v="Cordova Ltd"/>
    <s v="Synergized radical product"/>
    <n v="90400"/>
    <n v="110279"/>
    <n v="1.2199004424778761"/>
    <x v="0"/>
    <n v="44.005985634477256"/>
    <n v="2506"/>
    <x v="6"/>
    <s v="USD"/>
    <n v="1501563600"/>
    <x v="339"/>
    <b v="0"/>
    <b v="0"/>
    <x v="0"/>
    <x v="0"/>
    <x v="0"/>
  </r>
  <r>
    <n v="166"/>
    <s v="Brown-Vang"/>
    <s v="Robust heuristic artificial intelligence"/>
    <n v="9800"/>
    <n v="13439"/>
    <n v="1.3713265306122449"/>
    <x v="0"/>
    <n v="55.077868852459019"/>
    <n v="244"/>
    <x v="6"/>
    <s v="USD"/>
    <n v="1292997600"/>
    <x v="340"/>
    <b v="0"/>
    <b v="0"/>
    <x v="5"/>
    <x v="4"/>
    <x v="5"/>
  </r>
  <r>
    <n v="169"/>
    <s v="Tran, Steele and Wilson"/>
    <s v="Profit-focused modular product"/>
    <n v="23300"/>
    <n v="98811"/>
    <n v="4.240815450643777"/>
    <x v="0"/>
    <n v="77.988161010260455"/>
    <n v="1267"/>
    <x v="6"/>
    <s v="USD"/>
    <n v="1339909200"/>
    <x v="341"/>
    <b v="0"/>
    <b v="1"/>
    <x v="16"/>
    <x v="6"/>
    <x v="16"/>
  </r>
  <r>
    <n v="170"/>
    <s v="Summers, Gallegos and Stein"/>
    <s v="Mandatory mobile product"/>
    <n v="188100"/>
    <n v="5528"/>
    <n v="2.9388623072833599E-2"/>
    <x v="1"/>
    <n v="82.507462686567166"/>
    <n v="67"/>
    <x v="6"/>
    <s v="USD"/>
    <n v="1501736400"/>
    <x v="342"/>
    <b v="0"/>
    <b v="0"/>
    <x v="1"/>
    <x v="1"/>
    <x v="1"/>
  </r>
  <r>
    <n v="171"/>
    <s v="Blair Group"/>
    <s v="Public-key 3rdgeneration budgetary management"/>
    <n v="4900"/>
    <n v="521"/>
    <n v="0.1063265306122449"/>
    <x v="1"/>
    <n v="104.2"/>
    <n v="5"/>
    <x v="6"/>
    <s v="USD"/>
    <n v="1395291600"/>
    <x v="343"/>
    <b v="0"/>
    <b v="0"/>
    <x v="19"/>
    <x v="7"/>
    <x v="19"/>
  </r>
  <r>
    <n v="172"/>
    <s v="Nixon Inc"/>
    <s v="Centralized national firmware"/>
    <n v="800"/>
    <n v="663"/>
    <n v="0.82874999999999999"/>
    <x v="1"/>
    <n v="25.5"/>
    <n v="26"/>
    <x v="6"/>
    <s v="USD"/>
    <n v="1405746000"/>
    <x v="344"/>
    <b v="0"/>
    <b v="1"/>
    <x v="8"/>
    <x v="6"/>
    <x v="8"/>
  </r>
  <r>
    <n v="173"/>
    <s v="White LLC"/>
    <s v="Cross-group 4thgeneration middleware"/>
    <n v="96700"/>
    <n v="157635"/>
    <n v="1.6301447776628748"/>
    <x v="0"/>
    <n v="100.98334401024984"/>
    <n v="1561"/>
    <x v="6"/>
    <s v="USD"/>
    <n v="1368853200"/>
    <x v="345"/>
    <b v="0"/>
    <b v="0"/>
    <x v="6"/>
    <x v="5"/>
    <x v="6"/>
  </r>
  <r>
    <n v="174"/>
    <s v="Santos, Black and Donovan"/>
    <s v="Pre-emptive scalable access"/>
    <n v="600"/>
    <n v="5368"/>
    <n v="8.9466666666666672"/>
    <x v="0"/>
    <n v="111.83333333333333"/>
    <n v="48"/>
    <x v="6"/>
    <s v="USD"/>
    <n v="1444021200"/>
    <x v="346"/>
    <b v="0"/>
    <b v="1"/>
    <x v="7"/>
    <x v="0"/>
    <x v="7"/>
  </r>
  <r>
    <n v="175"/>
    <s v="Jones, Contreras and Burnett"/>
    <s v="Sharable intangible migration"/>
    <n v="181200"/>
    <n v="47459"/>
    <n v="0.26191501103752757"/>
    <x v="1"/>
    <n v="41.999115044247787"/>
    <n v="1130"/>
    <x v="6"/>
    <s v="USD"/>
    <n v="1472619600"/>
    <x v="347"/>
    <b v="0"/>
    <b v="0"/>
    <x v="6"/>
    <x v="5"/>
    <x v="6"/>
  </r>
  <r>
    <n v="176"/>
    <s v="Stone-Orozco"/>
    <s v="Proactive scalable Graphical User Interface"/>
    <n v="115000"/>
    <n v="86060"/>
    <n v="0.74834782608695649"/>
    <x v="1"/>
    <n v="110.05115089514067"/>
    <n v="782"/>
    <x v="6"/>
    <s v="USD"/>
    <n v="1472878800"/>
    <x v="348"/>
    <b v="0"/>
    <b v="0"/>
    <x v="6"/>
    <x v="5"/>
    <x v="6"/>
  </r>
  <r>
    <n v="177"/>
    <s v="Lee, Gibson and Morgan"/>
    <s v="Digitized solution-oriented product"/>
    <n v="38800"/>
    <n v="161593"/>
    <n v="4.1647680412371137"/>
    <x v="0"/>
    <n v="58.997079225994888"/>
    <n v="2739"/>
    <x v="6"/>
    <s v="USD"/>
    <n v="1289800800"/>
    <x v="349"/>
    <b v="0"/>
    <b v="0"/>
    <x v="6"/>
    <x v="5"/>
    <x v="6"/>
  </r>
  <r>
    <n v="178"/>
    <s v="Alexander-Williams"/>
    <s v="Triple-buffered cohesive structure"/>
    <n v="7200"/>
    <n v="6927"/>
    <n v="0.96208333333333329"/>
    <x v="1"/>
    <n v="32.985714285714288"/>
    <n v="210"/>
    <x v="6"/>
    <s v="USD"/>
    <n v="1505970000"/>
    <x v="350"/>
    <b v="0"/>
    <b v="0"/>
    <x v="4"/>
    <x v="3"/>
    <x v="4"/>
  </r>
  <r>
    <n v="181"/>
    <s v="Daniels, Rose and Tyler"/>
    <s v="Centralized global approach"/>
    <n v="8600"/>
    <n v="5315"/>
    <n v="0.61802325581395345"/>
    <x v="1"/>
    <n v="39.080882352941174"/>
    <n v="136"/>
    <x v="6"/>
    <s v="USD"/>
    <n v="1507093200"/>
    <x v="351"/>
    <b v="0"/>
    <b v="0"/>
    <x v="0"/>
    <x v="0"/>
    <x v="0"/>
  </r>
  <r>
    <n v="184"/>
    <s v="Howard, Carter and Griffith"/>
    <s v="Adaptive asynchronous emulation"/>
    <n v="3600"/>
    <n v="10550"/>
    <n v="2.9305555555555554"/>
    <x v="0"/>
    <n v="31.029411764705884"/>
    <n v="340"/>
    <x v="6"/>
    <s v="USD"/>
    <n v="1556859600"/>
    <x v="352"/>
    <b v="0"/>
    <b v="0"/>
    <x v="6"/>
    <x v="5"/>
    <x v="6"/>
  </r>
  <r>
    <n v="185"/>
    <s v="Bailey PLC"/>
    <s v="Innovative actuating conglomeration"/>
    <n v="1000"/>
    <n v="718"/>
    <n v="0.71799999999999997"/>
    <x v="1"/>
    <n v="37.789473684210527"/>
    <n v="19"/>
    <x v="6"/>
    <s v="USD"/>
    <n v="1526187600"/>
    <x v="353"/>
    <b v="0"/>
    <b v="0"/>
    <x v="21"/>
    <x v="6"/>
    <x v="21"/>
  </r>
  <r>
    <n v="186"/>
    <s v="Parker Group"/>
    <s v="Grass-roots foreground policy"/>
    <n v="88800"/>
    <n v="28358"/>
    <n v="0.31934684684684683"/>
    <x v="1"/>
    <n v="32.006772009029348"/>
    <n v="886"/>
    <x v="6"/>
    <s v="USD"/>
    <n v="1400821200"/>
    <x v="354"/>
    <b v="0"/>
    <b v="0"/>
    <x v="6"/>
    <x v="5"/>
    <x v="6"/>
  </r>
  <r>
    <n v="189"/>
    <s v="Anthony-Shaw"/>
    <s v="Switchable contextually-based access"/>
    <n v="191300"/>
    <n v="45004"/>
    <n v="0.23525352848928385"/>
    <x v="2"/>
    <n v="102.0498866213152"/>
    <n v="441"/>
    <x v="6"/>
    <s v="USD"/>
    <n v="1457071200"/>
    <x v="355"/>
    <b v="0"/>
    <b v="0"/>
    <x v="6"/>
    <x v="5"/>
    <x v="6"/>
  </r>
  <r>
    <n v="190"/>
    <s v="Cook LLC"/>
    <s v="Up-sized dynamic throughput"/>
    <n v="3700"/>
    <n v="2538"/>
    <n v="0.68594594594594593"/>
    <x v="1"/>
    <n v="105.75"/>
    <n v="24"/>
    <x v="6"/>
    <s v="USD"/>
    <n v="1370322000"/>
    <x v="356"/>
    <b v="0"/>
    <b v="1"/>
    <x v="6"/>
    <x v="5"/>
    <x v="6"/>
  </r>
  <r>
    <n v="192"/>
    <s v="Long, Morgan and Mitchell"/>
    <s v="Upgradable 4thgeneration productivity"/>
    <n v="42600"/>
    <n v="8517"/>
    <n v="0.19992957746478873"/>
    <x v="1"/>
    <n v="35.049382716049379"/>
    <n v="243"/>
    <x v="6"/>
    <s v="USD"/>
    <n v="1403845200"/>
    <x v="357"/>
    <b v="0"/>
    <b v="0"/>
    <x v="2"/>
    <x v="1"/>
    <x v="2"/>
  </r>
  <r>
    <n v="193"/>
    <s v="Calhoun, Rogers and Long"/>
    <s v="Progressive discrete hub"/>
    <n v="6600"/>
    <n v="3012"/>
    <n v="0.45636363636363636"/>
    <x v="1"/>
    <n v="46.338461538461537"/>
    <n v="65"/>
    <x v="6"/>
    <s v="USD"/>
    <n v="1523163600"/>
    <x v="358"/>
    <b v="1"/>
    <b v="0"/>
    <x v="1"/>
    <x v="1"/>
    <x v="1"/>
  </r>
  <r>
    <n v="194"/>
    <s v="Sandoval Group"/>
    <s v="Assimilated multi-tasking archive"/>
    <n v="7100"/>
    <n v="8716"/>
    <n v="1.227605633802817"/>
    <x v="0"/>
    <n v="69.174603174603178"/>
    <n v="126"/>
    <x v="6"/>
    <s v="USD"/>
    <n v="1442206800"/>
    <x v="359"/>
    <b v="0"/>
    <b v="0"/>
    <x v="18"/>
    <x v="1"/>
    <x v="18"/>
  </r>
  <r>
    <n v="195"/>
    <s v="Smith and Sons"/>
    <s v="Upgradable high-level solution"/>
    <n v="15800"/>
    <n v="57157"/>
    <n v="3.61753164556962"/>
    <x v="0"/>
    <n v="109.07824427480917"/>
    <n v="524"/>
    <x v="6"/>
    <s v="USD"/>
    <n v="1532840400"/>
    <x v="360"/>
    <b v="0"/>
    <b v="0"/>
    <x v="20"/>
    <x v="1"/>
    <x v="20"/>
  </r>
  <r>
    <n v="197"/>
    <s v="Perry and Sons"/>
    <s v="Business-focused logistical framework"/>
    <n v="54700"/>
    <n v="163118"/>
    <n v="2.9820475319926874"/>
    <x v="0"/>
    <n v="82.010055304172951"/>
    <n v="1989"/>
    <x v="6"/>
    <s v="USD"/>
    <n v="1498194000"/>
    <x v="361"/>
    <b v="0"/>
    <b v="0"/>
    <x v="11"/>
    <x v="6"/>
    <x v="11"/>
  </r>
  <r>
    <n v="198"/>
    <s v="Palmer Inc"/>
    <s v="Universal multi-state capability"/>
    <n v="63200"/>
    <n v="6041"/>
    <n v="9.5585443037974685E-2"/>
    <x v="1"/>
    <n v="35.958333333333336"/>
    <n v="168"/>
    <x v="6"/>
    <s v="USD"/>
    <n v="1281070800"/>
    <x v="362"/>
    <b v="0"/>
    <b v="0"/>
    <x v="20"/>
    <x v="1"/>
    <x v="20"/>
  </r>
  <r>
    <n v="199"/>
    <s v="Hull, Baker and Martinez"/>
    <s v="Digitized reciprocal infrastructure"/>
    <n v="1800"/>
    <n v="968"/>
    <n v="0.5377777777777778"/>
    <x v="1"/>
    <n v="74.461538461538467"/>
    <n v="13"/>
    <x v="6"/>
    <s v="USD"/>
    <n v="1436245200"/>
    <x v="363"/>
    <b v="0"/>
    <b v="0"/>
    <x v="2"/>
    <x v="1"/>
    <x v="2"/>
  </r>
  <r>
    <n v="201"/>
    <s v="Osborne, Perkins and Knox"/>
    <s v="Cross-platform bi-directional workforce"/>
    <n v="2100"/>
    <n v="14305"/>
    <n v="6.8119047619047617"/>
    <x v="0"/>
    <n v="91.114649681528661"/>
    <n v="157"/>
    <x v="6"/>
    <s v="USD"/>
    <n v="1406264400"/>
    <x v="364"/>
    <b v="0"/>
    <b v="0"/>
    <x v="0"/>
    <x v="0"/>
    <x v="0"/>
  </r>
  <r>
    <n v="202"/>
    <s v="Mcknight-Freeman"/>
    <s v="Upgradable scalable methodology"/>
    <n v="8300"/>
    <n v="6543"/>
    <n v="0.78831325301204824"/>
    <x v="2"/>
    <n v="79.792682926829272"/>
    <n v="82"/>
    <x v="6"/>
    <s v="USD"/>
    <n v="1317531600"/>
    <x v="365"/>
    <b v="0"/>
    <b v="0"/>
    <x v="4"/>
    <x v="3"/>
    <x v="4"/>
  </r>
  <r>
    <n v="204"/>
    <s v="Daniel-Luna"/>
    <s v="Mandatory multimedia leverage"/>
    <n v="75000"/>
    <n v="2529"/>
    <n v="3.372E-2"/>
    <x v="1"/>
    <n v="63.225000000000001"/>
    <n v="40"/>
    <x v="6"/>
    <s v="USD"/>
    <n v="1301806800"/>
    <x v="366"/>
    <b v="0"/>
    <b v="0"/>
    <x v="13"/>
    <x v="1"/>
    <x v="13"/>
  </r>
  <r>
    <n v="205"/>
    <s v="Weaver-Marquez"/>
    <s v="Focused analyzing circuit"/>
    <n v="1300"/>
    <n v="5614"/>
    <n v="4.3184615384615386"/>
    <x v="0"/>
    <n v="70.174999999999997"/>
    <n v="80"/>
    <x v="6"/>
    <s v="USD"/>
    <n v="1539752400"/>
    <x v="367"/>
    <b v="1"/>
    <b v="0"/>
    <x v="6"/>
    <x v="5"/>
    <x v="6"/>
  </r>
  <r>
    <n v="206"/>
    <s v="Austin, Baker and Kelley"/>
    <s v="Fundamental grid-enabled strategy"/>
    <n v="9000"/>
    <n v="3496"/>
    <n v="0.38844444444444443"/>
    <x v="2"/>
    <n v="61.333333333333336"/>
    <n v="57"/>
    <x v="6"/>
    <s v="USD"/>
    <n v="1267250400"/>
    <x v="368"/>
    <b v="0"/>
    <b v="0"/>
    <x v="17"/>
    <x v="7"/>
    <x v="17"/>
  </r>
  <r>
    <n v="207"/>
    <s v="Carney-Anderson"/>
    <s v="Digitized 5thgeneration knowledgebase"/>
    <n v="1000"/>
    <n v="4257"/>
    <n v="4.2569999999999997"/>
    <x v="0"/>
    <n v="99"/>
    <n v="43"/>
    <x v="6"/>
    <s v="USD"/>
    <n v="1535432400"/>
    <x v="369"/>
    <b v="0"/>
    <b v="1"/>
    <x v="2"/>
    <x v="1"/>
    <x v="2"/>
  </r>
  <r>
    <n v="208"/>
    <s v="Jackson Inc"/>
    <s v="Mandatory multi-tasking encryption"/>
    <n v="196900"/>
    <n v="199110"/>
    <n v="1.0112239715591671"/>
    <x v="0"/>
    <n v="96.984900146127615"/>
    <n v="2053"/>
    <x v="6"/>
    <s v="USD"/>
    <n v="1510207200"/>
    <x v="370"/>
    <b v="0"/>
    <b v="0"/>
    <x v="8"/>
    <x v="6"/>
    <x v="8"/>
  </r>
  <r>
    <n v="211"/>
    <s v="Thompson LLC"/>
    <s v="Customer-focused impactful benchmark"/>
    <n v="104400"/>
    <n v="99100"/>
    <n v="0.9492337164750958"/>
    <x v="1"/>
    <n v="60.984615384615381"/>
    <n v="1625"/>
    <x v="6"/>
    <s v="USD"/>
    <n v="1377579600"/>
    <x v="371"/>
    <b v="0"/>
    <b v="0"/>
    <x v="6"/>
    <x v="5"/>
    <x v="6"/>
  </r>
  <r>
    <n v="212"/>
    <s v="Johnson Inc"/>
    <s v="Profound next generation infrastructure"/>
    <n v="8100"/>
    <n v="12300"/>
    <n v="1.5185185185185186"/>
    <x v="0"/>
    <n v="73.214285714285708"/>
    <n v="168"/>
    <x v="6"/>
    <s v="USD"/>
    <n v="1576389600"/>
    <x v="372"/>
    <b v="0"/>
    <b v="0"/>
    <x v="6"/>
    <x v="5"/>
    <x v="6"/>
  </r>
  <r>
    <n v="213"/>
    <s v="Morgan-Warren"/>
    <s v="Face-to-face encompassing info-mediaries"/>
    <n v="87900"/>
    <n v="171549"/>
    <n v="1.9516382252559727"/>
    <x v="0"/>
    <n v="39.997435299603637"/>
    <n v="4289"/>
    <x v="6"/>
    <s v="USD"/>
    <n v="1289019600"/>
    <x v="373"/>
    <b v="0"/>
    <b v="1"/>
    <x v="1"/>
    <x v="1"/>
    <x v="1"/>
  </r>
  <r>
    <n v="214"/>
    <s v="Sullivan Group"/>
    <s v="Open-source fresh-thinking policy"/>
    <n v="1400"/>
    <n v="14324"/>
    <n v="10.231428571428571"/>
    <x v="0"/>
    <n v="86.812121212121212"/>
    <n v="165"/>
    <x v="6"/>
    <s v="USD"/>
    <n v="1282194000"/>
    <x v="374"/>
    <b v="0"/>
    <b v="0"/>
    <x v="2"/>
    <x v="1"/>
    <x v="2"/>
  </r>
  <r>
    <n v="215"/>
    <s v="Vargas, Banks and Palmer"/>
    <s v="Extended 24/7 implementation"/>
    <n v="156800"/>
    <n v="6024"/>
    <n v="3.8418367346938778E-2"/>
    <x v="1"/>
    <n v="42.125874125874127"/>
    <n v="143"/>
    <x v="6"/>
    <s v="USD"/>
    <n v="1550037600"/>
    <x v="375"/>
    <b v="0"/>
    <b v="0"/>
    <x v="6"/>
    <x v="5"/>
    <x v="6"/>
  </r>
  <r>
    <n v="216"/>
    <s v="Johnson, Dixon and Zimmerman"/>
    <s v="Organic dynamic algorithm"/>
    <n v="121700"/>
    <n v="188721"/>
    <n v="1.5507066557107643"/>
    <x v="0"/>
    <n v="103.97851239669421"/>
    <n v="1815"/>
    <x v="6"/>
    <s v="USD"/>
    <n v="1321941600"/>
    <x v="376"/>
    <b v="0"/>
    <b v="0"/>
    <x v="6"/>
    <x v="5"/>
    <x v="6"/>
  </r>
  <r>
    <n v="217"/>
    <s v="Moore, Dudley and Navarro"/>
    <s v="Organic multi-tasking focus group"/>
    <n v="129400"/>
    <n v="57911"/>
    <n v="0.44753477588871715"/>
    <x v="1"/>
    <n v="62.003211991434689"/>
    <n v="934"/>
    <x v="6"/>
    <s v="USD"/>
    <n v="1556427600"/>
    <x v="377"/>
    <b v="0"/>
    <b v="0"/>
    <x v="14"/>
    <x v="6"/>
    <x v="14"/>
  </r>
  <r>
    <n v="219"/>
    <s v="Huang-Henderson"/>
    <s v="Stand-alone mobile customer loyalty"/>
    <n v="41700"/>
    <n v="138497"/>
    <n v="3.3212709832134291"/>
    <x v="0"/>
    <n v="89.991552956465242"/>
    <n v="1539"/>
    <x v="6"/>
    <s v="USD"/>
    <n v="1345093200"/>
    <x v="378"/>
    <b v="0"/>
    <b v="0"/>
    <x v="15"/>
    <x v="6"/>
    <x v="15"/>
  </r>
  <r>
    <n v="220"/>
    <s v="Owens-Le"/>
    <s v="Focused composite approach"/>
    <n v="7900"/>
    <n v="667"/>
    <n v="8.4430379746835441E-2"/>
    <x v="1"/>
    <n v="39.235294117647058"/>
    <n v="17"/>
    <x v="6"/>
    <s v="USD"/>
    <n v="1309496400"/>
    <x v="34"/>
    <b v="1"/>
    <b v="0"/>
    <x v="6"/>
    <x v="5"/>
    <x v="6"/>
  </r>
  <r>
    <n v="221"/>
    <s v="Huff LLC"/>
    <s v="Face-to-face clear-thinking Local Area Network"/>
    <n v="121500"/>
    <n v="119830"/>
    <n v="0.9862551440329218"/>
    <x v="1"/>
    <n v="54.993116108306566"/>
    <n v="2179"/>
    <x v="6"/>
    <s v="USD"/>
    <n v="1340254800"/>
    <x v="379"/>
    <b v="1"/>
    <b v="0"/>
    <x v="4"/>
    <x v="3"/>
    <x v="4"/>
  </r>
  <r>
    <n v="222"/>
    <s v="Johnson LLC"/>
    <s v="Cross-group cohesive circuit"/>
    <n v="4800"/>
    <n v="6623"/>
    <n v="1.3797916666666667"/>
    <x v="0"/>
    <n v="47.992753623188406"/>
    <n v="138"/>
    <x v="6"/>
    <s v="USD"/>
    <n v="1412226000"/>
    <x v="380"/>
    <b v="0"/>
    <b v="0"/>
    <x v="5"/>
    <x v="4"/>
    <x v="5"/>
  </r>
  <r>
    <n v="223"/>
    <s v="Chavez, Garcia and Cantu"/>
    <s v="Synergistic explicit capability"/>
    <n v="87300"/>
    <n v="81897"/>
    <n v="0.93810996563573879"/>
    <x v="1"/>
    <n v="87.966702470461868"/>
    <n v="931"/>
    <x v="6"/>
    <s v="USD"/>
    <n v="1458104400"/>
    <x v="381"/>
    <b v="0"/>
    <b v="0"/>
    <x v="6"/>
    <x v="5"/>
    <x v="6"/>
  </r>
  <r>
    <n v="224"/>
    <s v="Lester-Moore"/>
    <s v="Diverse analyzing definition"/>
    <n v="46300"/>
    <n v="186885"/>
    <n v="4.0363930885529156"/>
    <x v="0"/>
    <n v="51.999165275459099"/>
    <n v="3594"/>
    <x v="6"/>
    <s v="USD"/>
    <n v="1411534800"/>
    <x v="382"/>
    <b v="0"/>
    <b v="0"/>
    <x v="14"/>
    <x v="6"/>
    <x v="14"/>
  </r>
  <r>
    <n v="225"/>
    <s v="Fox-Quinn"/>
    <s v="Enterprise-wide reciprocal success"/>
    <n v="67800"/>
    <n v="176398"/>
    <n v="2.6017404129793511"/>
    <x v="0"/>
    <n v="29.999659863945578"/>
    <n v="5880"/>
    <x v="6"/>
    <s v="USD"/>
    <n v="1399093200"/>
    <x v="130"/>
    <b v="1"/>
    <b v="0"/>
    <x v="2"/>
    <x v="1"/>
    <x v="2"/>
  </r>
  <r>
    <n v="226"/>
    <s v="Garcia Inc"/>
    <s v="Progressive neutral middleware"/>
    <n v="3000"/>
    <n v="10999"/>
    <n v="3.6663333333333332"/>
    <x v="0"/>
    <n v="98.205357142857139"/>
    <n v="112"/>
    <x v="6"/>
    <s v="USD"/>
    <n v="1270702800"/>
    <x v="46"/>
    <b v="0"/>
    <b v="0"/>
    <x v="5"/>
    <x v="4"/>
    <x v="5"/>
  </r>
  <r>
    <n v="227"/>
    <s v="Johnson-Lee"/>
    <s v="Intuitive exuding process improvement"/>
    <n v="60900"/>
    <n v="102751"/>
    <n v="1.687208538587849"/>
    <x v="0"/>
    <n v="108.96182396606575"/>
    <n v="943"/>
    <x v="6"/>
    <s v="USD"/>
    <n v="1431666000"/>
    <x v="383"/>
    <b v="0"/>
    <b v="0"/>
    <x v="10"/>
    <x v="2"/>
    <x v="10"/>
  </r>
  <r>
    <n v="228"/>
    <s v="Pineda Group"/>
    <s v="Exclusive real-time protocol"/>
    <n v="137900"/>
    <n v="165352"/>
    <n v="1.1990717911530093"/>
    <x v="0"/>
    <n v="66.998379254457049"/>
    <n v="2468"/>
    <x v="6"/>
    <s v="USD"/>
    <n v="1472619600"/>
    <x v="384"/>
    <b v="0"/>
    <b v="0"/>
    <x v="15"/>
    <x v="6"/>
    <x v="15"/>
  </r>
  <r>
    <n v="229"/>
    <s v="Hoffman-Howard"/>
    <s v="Extended encompassing application"/>
    <n v="85600"/>
    <n v="165798"/>
    <n v="1.936892523364486"/>
    <x v="0"/>
    <n v="64.99333594668758"/>
    <n v="2551"/>
    <x v="6"/>
    <s v="USD"/>
    <n v="1496293200"/>
    <x v="385"/>
    <b v="0"/>
    <b v="1"/>
    <x v="10"/>
    <x v="2"/>
    <x v="10"/>
  </r>
  <r>
    <n v="230"/>
    <s v="Miranda, Hall and Mcgrath"/>
    <s v="Progressive value-added ability"/>
    <n v="2400"/>
    <n v="10084"/>
    <n v="4.2016666666666671"/>
    <x v="0"/>
    <n v="99.841584158415841"/>
    <n v="101"/>
    <x v="6"/>
    <s v="USD"/>
    <n v="1575612000"/>
    <x v="386"/>
    <b v="0"/>
    <b v="0"/>
    <x v="3"/>
    <x v="2"/>
    <x v="3"/>
  </r>
  <r>
    <n v="231"/>
    <s v="Williams, Carter and Gonzalez"/>
    <s v="Cross-platform uniform hardware"/>
    <n v="7200"/>
    <n v="5523"/>
    <n v="0.76708333333333334"/>
    <x v="2"/>
    <n v="82.432835820895519"/>
    <n v="67"/>
    <x v="6"/>
    <s v="USD"/>
    <n v="1369112400"/>
    <x v="387"/>
    <b v="0"/>
    <b v="0"/>
    <x v="6"/>
    <x v="5"/>
    <x v="6"/>
  </r>
  <r>
    <n v="232"/>
    <s v="Davis-Rodriguez"/>
    <s v="Progressive secondary portal"/>
    <n v="3400"/>
    <n v="5823"/>
    <n v="1.7126470588235294"/>
    <x v="0"/>
    <n v="63.293478260869563"/>
    <n v="92"/>
    <x v="6"/>
    <s v="USD"/>
    <n v="1469422800"/>
    <x v="388"/>
    <b v="0"/>
    <b v="0"/>
    <x v="6"/>
    <x v="5"/>
    <x v="6"/>
  </r>
  <r>
    <n v="233"/>
    <s v="Reid, Rivera and Perry"/>
    <s v="Multi-lateral national adapter"/>
    <n v="3800"/>
    <n v="6000"/>
    <n v="1.5789473684210527"/>
    <x v="0"/>
    <n v="96.774193548387103"/>
    <n v="62"/>
    <x v="6"/>
    <s v="USD"/>
    <n v="1307854800"/>
    <x v="389"/>
    <b v="0"/>
    <b v="0"/>
    <x v="15"/>
    <x v="6"/>
    <x v="15"/>
  </r>
  <r>
    <n v="235"/>
    <s v="Lee, Ali and Guzman"/>
    <s v="Polarized upward-trending Local Area Network"/>
    <n v="8600"/>
    <n v="3589"/>
    <n v="0.41732558139534881"/>
    <x v="1"/>
    <n v="39.010869565217391"/>
    <n v="92"/>
    <x v="6"/>
    <s v="USD"/>
    <n v="1486965600"/>
    <x v="390"/>
    <b v="0"/>
    <b v="0"/>
    <x v="15"/>
    <x v="6"/>
    <x v="15"/>
  </r>
  <r>
    <n v="237"/>
    <s v="Ellison PLC"/>
    <s v="Re-contextualized tangible open architecture"/>
    <n v="9300"/>
    <n v="14822"/>
    <n v="1.593763440860215"/>
    <x v="0"/>
    <n v="45.051671732522799"/>
    <n v="329"/>
    <x v="6"/>
    <s v="USD"/>
    <n v="1398402000"/>
    <x v="391"/>
    <b v="0"/>
    <b v="0"/>
    <x v="15"/>
    <x v="6"/>
    <x v="15"/>
  </r>
  <r>
    <n v="239"/>
    <s v="Mason-Sanders"/>
    <s v="Networked web-enabled instruction set"/>
    <n v="3200"/>
    <n v="3127"/>
    <n v="0.97718749999999999"/>
    <x v="1"/>
    <n v="76.268292682926827"/>
    <n v="41"/>
    <x v="6"/>
    <s v="USD"/>
    <n v="1440824400"/>
    <x v="392"/>
    <b v="0"/>
    <b v="0"/>
    <x v="7"/>
    <x v="0"/>
    <x v="7"/>
  </r>
  <r>
    <n v="240"/>
    <s v="Pitts-Reed"/>
    <s v="Vision-oriented dynamic service-desk"/>
    <n v="29400"/>
    <n v="123124"/>
    <n v="4.1878911564625847"/>
    <x v="0"/>
    <n v="69.015695067264573"/>
    <n v="1784"/>
    <x v="6"/>
    <s v="USD"/>
    <n v="1281070800"/>
    <x v="393"/>
    <b v="0"/>
    <b v="0"/>
    <x v="6"/>
    <x v="5"/>
    <x v="6"/>
  </r>
  <r>
    <n v="242"/>
    <s v="Hill, Martin and Garcia"/>
    <s v="Sharable scalable core"/>
    <n v="8400"/>
    <n v="10729"/>
    <n v="1.2772619047619047"/>
    <x v="0"/>
    <n v="42.915999999999997"/>
    <n v="250"/>
    <x v="6"/>
    <s v="USD"/>
    <n v="1494392400"/>
    <x v="394"/>
    <b v="0"/>
    <b v="1"/>
    <x v="2"/>
    <x v="1"/>
    <x v="2"/>
  </r>
  <r>
    <n v="243"/>
    <s v="Garcia PLC"/>
    <s v="Customer-focused attitude-oriented function"/>
    <n v="2300"/>
    <n v="10240"/>
    <n v="4.4521739130434783"/>
    <x v="0"/>
    <n v="43.025210084033617"/>
    <n v="238"/>
    <x v="6"/>
    <s v="USD"/>
    <n v="1520143200"/>
    <x v="134"/>
    <b v="0"/>
    <b v="0"/>
    <x v="6"/>
    <x v="5"/>
    <x v="6"/>
  </r>
  <r>
    <n v="244"/>
    <s v="Herring-Bailey"/>
    <s v="Reverse-engineered system-worthy extranet"/>
    <n v="700"/>
    <n v="3988"/>
    <n v="5.6971428571428575"/>
    <x v="0"/>
    <n v="75.245283018867923"/>
    <n v="53"/>
    <x v="6"/>
    <s v="USD"/>
    <n v="1405314000"/>
    <x v="395"/>
    <b v="0"/>
    <b v="0"/>
    <x v="6"/>
    <x v="5"/>
    <x v="6"/>
  </r>
  <r>
    <n v="245"/>
    <s v="Russell-Gardner"/>
    <s v="Re-engineered systematic monitoring"/>
    <n v="2900"/>
    <n v="14771"/>
    <n v="5.0934482758620687"/>
    <x v="0"/>
    <n v="69.023364485981304"/>
    <n v="214"/>
    <x v="6"/>
    <s v="USD"/>
    <n v="1396846800"/>
    <x v="396"/>
    <b v="0"/>
    <b v="0"/>
    <x v="6"/>
    <x v="5"/>
    <x v="6"/>
  </r>
  <r>
    <n v="246"/>
    <s v="Walters-Carter"/>
    <s v="Seamless value-added standardization"/>
    <n v="4500"/>
    <n v="14649"/>
    <n v="3.2553333333333332"/>
    <x v="0"/>
    <n v="65.986486486486484"/>
    <n v="222"/>
    <x v="6"/>
    <s v="USD"/>
    <n v="1375678800"/>
    <x v="397"/>
    <b v="0"/>
    <b v="0"/>
    <x v="0"/>
    <x v="0"/>
    <x v="0"/>
  </r>
  <r>
    <n v="247"/>
    <s v="Johnson, Patterson and Montoya"/>
    <s v="Triple-buffered fresh-thinking frame"/>
    <n v="19800"/>
    <n v="184658"/>
    <n v="9.3261616161616168"/>
    <x v="0"/>
    <n v="98.013800424628457"/>
    <n v="1884"/>
    <x v="6"/>
    <s v="USD"/>
    <n v="1482386400"/>
    <x v="398"/>
    <b v="0"/>
    <b v="1"/>
    <x v="17"/>
    <x v="7"/>
    <x v="17"/>
  </r>
  <r>
    <n v="249"/>
    <s v="Avila-Nelson"/>
    <s v="Up-sized intermediate website"/>
    <n v="61500"/>
    <n v="168095"/>
    <n v="2.7332520325203253"/>
    <x v="0"/>
    <n v="26.000773395204948"/>
    <n v="6465"/>
    <x v="6"/>
    <s v="USD"/>
    <n v="1420178400"/>
    <x v="399"/>
    <b v="0"/>
    <b v="0"/>
    <x v="19"/>
    <x v="7"/>
    <x v="19"/>
  </r>
  <r>
    <n v="250"/>
    <s v="Robbins and Sons"/>
    <s v="Future-proofed directional synergy"/>
    <n v="100"/>
    <n v="3"/>
    <n v="0.03"/>
    <x v="1"/>
    <n v="3"/>
    <n v="1"/>
    <x v="6"/>
    <s v="USD"/>
    <n v="1264399200"/>
    <x v="400"/>
    <b v="0"/>
    <b v="0"/>
    <x v="2"/>
    <x v="1"/>
    <x v="2"/>
  </r>
  <r>
    <n v="251"/>
    <s v="Singleton Ltd"/>
    <s v="Enhanced user-facing function"/>
    <n v="7100"/>
    <n v="3840"/>
    <n v="0.54084507042253516"/>
    <x v="1"/>
    <n v="38.019801980198018"/>
    <n v="101"/>
    <x v="6"/>
    <s v="USD"/>
    <n v="1355032800"/>
    <x v="401"/>
    <b v="0"/>
    <b v="0"/>
    <x v="6"/>
    <x v="5"/>
    <x v="6"/>
  </r>
  <r>
    <n v="252"/>
    <s v="Perez PLC"/>
    <s v="Operative bandwidth-monitored interface"/>
    <n v="1000"/>
    <n v="6263"/>
    <n v="6.2629999999999999"/>
    <x v="0"/>
    <n v="106.15254237288136"/>
    <n v="59"/>
    <x v="6"/>
    <s v="USD"/>
    <n v="1382677200"/>
    <x v="402"/>
    <b v="0"/>
    <b v="0"/>
    <x v="6"/>
    <x v="5"/>
    <x v="6"/>
  </r>
  <r>
    <n v="254"/>
    <s v="Barry Group"/>
    <s v="De-engineered static Local Area Network"/>
    <n v="4600"/>
    <n v="8505"/>
    <n v="1.8489130434782608"/>
    <x v="0"/>
    <n v="96.647727272727266"/>
    <n v="88"/>
    <x v="6"/>
    <s v="USD"/>
    <n v="1487656800"/>
    <x v="403"/>
    <b v="0"/>
    <b v="0"/>
    <x v="9"/>
    <x v="7"/>
    <x v="9"/>
  </r>
  <r>
    <n v="255"/>
    <s v="Rosales, Branch and Harmon"/>
    <s v="Upgradable grid-enabled superstructure"/>
    <n v="80500"/>
    <n v="96735"/>
    <n v="1.2016770186335404"/>
    <x v="0"/>
    <n v="57.003535651149086"/>
    <n v="1697"/>
    <x v="6"/>
    <s v="USD"/>
    <n v="1297836000"/>
    <x v="404"/>
    <b v="0"/>
    <b v="1"/>
    <x v="2"/>
    <x v="1"/>
    <x v="2"/>
  </r>
  <r>
    <n v="257"/>
    <s v="Williams Inc"/>
    <s v="Decentralized exuding strategy"/>
    <n v="5700"/>
    <n v="8322"/>
    <n v="1.46"/>
    <x v="0"/>
    <n v="90.456521739130437"/>
    <n v="92"/>
    <x v="6"/>
    <s v="USD"/>
    <n v="1362463200"/>
    <x v="405"/>
    <b v="0"/>
    <b v="0"/>
    <x v="6"/>
    <x v="5"/>
    <x v="6"/>
  </r>
  <r>
    <n v="258"/>
    <s v="Duncan, Mcdonald and Miller"/>
    <s v="Assimilated coherent hardware"/>
    <n v="5000"/>
    <n v="13424"/>
    <n v="2.6848000000000001"/>
    <x v="0"/>
    <n v="72.172043010752688"/>
    <n v="186"/>
    <x v="6"/>
    <s v="USD"/>
    <n v="1481176800"/>
    <x v="406"/>
    <b v="0"/>
    <b v="1"/>
    <x v="6"/>
    <x v="5"/>
    <x v="6"/>
  </r>
  <r>
    <n v="259"/>
    <s v="Watkins Ltd"/>
    <s v="Multi-channeled responsive implementation"/>
    <n v="1800"/>
    <n v="10755"/>
    <n v="5.9749999999999996"/>
    <x v="0"/>
    <n v="77.934782608695656"/>
    <n v="138"/>
    <x v="6"/>
    <s v="USD"/>
    <n v="1354946400"/>
    <x v="407"/>
    <b v="1"/>
    <b v="0"/>
    <x v="5"/>
    <x v="4"/>
    <x v="5"/>
  </r>
  <r>
    <n v="260"/>
    <s v="Allen-Jones"/>
    <s v="Centralized modular initiative"/>
    <n v="6300"/>
    <n v="9935"/>
    <n v="1.5769841269841269"/>
    <x v="0"/>
    <n v="38.065134099616856"/>
    <n v="261"/>
    <x v="6"/>
    <s v="USD"/>
    <n v="1348808400"/>
    <x v="408"/>
    <b v="0"/>
    <b v="0"/>
    <x v="2"/>
    <x v="1"/>
    <x v="2"/>
  </r>
  <r>
    <n v="261"/>
    <s v="Mason-Smith"/>
    <s v="Reverse-engineered cohesive migration"/>
    <n v="84300"/>
    <n v="26303"/>
    <n v="0.31201660735468567"/>
    <x v="1"/>
    <n v="57.936123348017624"/>
    <n v="454"/>
    <x v="6"/>
    <s v="USD"/>
    <n v="1282712400"/>
    <x v="409"/>
    <b v="0"/>
    <b v="1"/>
    <x v="2"/>
    <x v="1"/>
    <x v="2"/>
  </r>
  <r>
    <n v="262"/>
    <s v="Lloyd, Kennedy and Davis"/>
    <s v="Compatible multimedia hub"/>
    <n v="1700"/>
    <n v="5328"/>
    <n v="3.1341176470588237"/>
    <x v="0"/>
    <n v="49.794392523364486"/>
    <n v="107"/>
    <x v="6"/>
    <s v="USD"/>
    <n v="1301979600"/>
    <x v="410"/>
    <b v="0"/>
    <b v="1"/>
    <x v="1"/>
    <x v="1"/>
    <x v="1"/>
  </r>
  <r>
    <n v="263"/>
    <s v="Walker Ltd"/>
    <s v="Organic eco-centric success"/>
    <n v="2900"/>
    <n v="10756"/>
    <n v="3.7089655172413791"/>
    <x v="0"/>
    <n v="54.050251256281406"/>
    <n v="199"/>
    <x v="6"/>
    <s v="USD"/>
    <n v="1263016800"/>
    <x v="411"/>
    <b v="0"/>
    <b v="0"/>
    <x v="5"/>
    <x v="4"/>
    <x v="5"/>
  </r>
  <r>
    <n v="264"/>
    <s v="Gordon PLC"/>
    <s v="Virtual reciprocal policy"/>
    <n v="45600"/>
    <n v="165375"/>
    <n v="3.6266447368421053"/>
    <x v="0"/>
    <n v="30.002721335268504"/>
    <n v="5512"/>
    <x v="6"/>
    <s v="USD"/>
    <n v="1360648800"/>
    <x v="412"/>
    <b v="0"/>
    <b v="0"/>
    <x v="6"/>
    <x v="5"/>
    <x v="6"/>
  </r>
  <r>
    <n v="265"/>
    <s v="Lee and Sons"/>
    <s v="Persevering interactive emulation"/>
    <n v="4900"/>
    <n v="6031"/>
    <n v="1.2308163265306122"/>
    <x v="0"/>
    <n v="70.127906976744185"/>
    <n v="86"/>
    <x v="6"/>
    <s v="USD"/>
    <n v="1451800800"/>
    <x v="413"/>
    <b v="0"/>
    <b v="0"/>
    <x v="6"/>
    <x v="5"/>
    <x v="6"/>
  </r>
  <r>
    <n v="268"/>
    <s v="Brown-Mckee"/>
    <s v="Networked optimal productivity"/>
    <n v="1500"/>
    <n v="2708"/>
    <n v="1.8053333333333332"/>
    <x v="0"/>
    <n v="56.416666666666664"/>
    <n v="48"/>
    <x v="6"/>
    <s v="USD"/>
    <n v="1349326800"/>
    <x v="414"/>
    <b v="0"/>
    <b v="0"/>
    <x v="8"/>
    <x v="6"/>
    <x v="8"/>
  </r>
  <r>
    <n v="269"/>
    <s v="Miles and Sons"/>
    <s v="Persistent attitude-oriented approach"/>
    <n v="3500"/>
    <n v="8842"/>
    <n v="2.5262857142857142"/>
    <x v="0"/>
    <n v="101.63218390804597"/>
    <n v="87"/>
    <x v="6"/>
    <s v="USD"/>
    <n v="1548914400"/>
    <x v="415"/>
    <b v="0"/>
    <b v="0"/>
    <x v="21"/>
    <x v="6"/>
    <x v="21"/>
  </r>
  <r>
    <n v="270"/>
    <s v="Sawyer, Horton and Williams"/>
    <s v="Triple-buffered 4thgeneration toolset"/>
    <n v="173900"/>
    <n v="47260"/>
    <n v="0.27176538240368026"/>
    <x v="2"/>
    <n v="25.005291005291006"/>
    <n v="1890"/>
    <x v="6"/>
    <s v="USD"/>
    <n v="1291269600"/>
    <x v="416"/>
    <b v="0"/>
    <b v="0"/>
    <x v="3"/>
    <x v="2"/>
    <x v="3"/>
  </r>
  <r>
    <n v="271"/>
    <s v="Foley-Cox"/>
    <s v="Progressive zero administration leverage"/>
    <n v="153700"/>
    <n v="1953"/>
    <n v="1.2706571242680547E-2"/>
    <x v="3"/>
    <n v="32.016393442622949"/>
    <n v="61"/>
    <x v="6"/>
    <s v="USD"/>
    <n v="1449468000"/>
    <x v="417"/>
    <b v="0"/>
    <b v="0"/>
    <x v="5"/>
    <x v="4"/>
    <x v="5"/>
  </r>
  <r>
    <n v="272"/>
    <s v="Horton, Morrison and Clark"/>
    <s v="Networked radical neural-net"/>
    <n v="51100"/>
    <n v="155349"/>
    <n v="3.0400978473581213"/>
    <x v="0"/>
    <n v="82.021647307286173"/>
    <n v="1894"/>
    <x v="6"/>
    <s v="USD"/>
    <n v="1562734800"/>
    <x v="418"/>
    <b v="0"/>
    <b v="1"/>
    <x v="6"/>
    <x v="5"/>
    <x v="6"/>
  </r>
  <r>
    <n v="274"/>
    <s v="Morgan-Jenkins"/>
    <s v="Fully-configurable background algorithm"/>
    <n v="2400"/>
    <n v="773"/>
    <n v="0.32208333333333333"/>
    <x v="1"/>
    <n v="51.533333333333331"/>
    <n v="15"/>
    <x v="6"/>
    <s v="USD"/>
    <n v="1509948000"/>
    <x v="419"/>
    <b v="0"/>
    <b v="0"/>
    <x v="6"/>
    <x v="5"/>
    <x v="6"/>
  </r>
  <r>
    <n v="275"/>
    <s v="Ward, Sanchez and Kemp"/>
    <s v="Stand-alone discrete Graphical User Interface"/>
    <n v="3900"/>
    <n v="9419"/>
    <n v="2.4151282051282053"/>
    <x v="0"/>
    <n v="81.198275862068968"/>
    <n v="116"/>
    <x v="6"/>
    <s v="USD"/>
    <n v="1554526800"/>
    <x v="334"/>
    <b v="0"/>
    <b v="0"/>
    <x v="19"/>
    <x v="7"/>
    <x v="19"/>
  </r>
  <r>
    <n v="276"/>
    <s v="Fields Ltd"/>
    <s v="Front-line foreground project"/>
    <n v="5500"/>
    <n v="5324"/>
    <n v="0.96799999999999997"/>
    <x v="1"/>
    <n v="40.030075187969928"/>
    <n v="133"/>
    <x v="6"/>
    <s v="USD"/>
    <n v="1334811600"/>
    <x v="420"/>
    <b v="0"/>
    <b v="1"/>
    <x v="3"/>
    <x v="2"/>
    <x v="3"/>
  </r>
  <r>
    <n v="277"/>
    <s v="Ramos-Mitchell"/>
    <s v="Persevering system-worthy info-mediaries"/>
    <n v="700"/>
    <n v="7465"/>
    <n v="10.664285714285715"/>
    <x v="0"/>
    <n v="89.939759036144579"/>
    <n v="83"/>
    <x v="6"/>
    <s v="USD"/>
    <n v="1279515600"/>
    <x v="421"/>
    <b v="0"/>
    <b v="0"/>
    <x v="6"/>
    <x v="5"/>
    <x v="6"/>
  </r>
  <r>
    <n v="278"/>
    <s v="Higgins, Davis and Salazar"/>
    <s v="Distributed multi-tasking strategy"/>
    <n v="2700"/>
    <n v="8799"/>
    <n v="3.2588888888888889"/>
    <x v="0"/>
    <n v="96.692307692307693"/>
    <n v="91"/>
    <x v="6"/>
    <s v="USD"/>
    <n v="1353909600"/>
    <x v="422"/>
    <b v="0"/>
    <b v="0"/>
    <x v="0"/>
    <x v="0"/>
    <x v="0"/>
  </r>
  <r>
    <n v="279"/>
    <s v="Smith-Jenkins"/>
    <s v="Vision-oriented methodical application"/>
    <n v="8000"/>
    <n v="13656"/>
    <n v="1.7070000000000001"/>
    <x v="0"/>
    <n v="25.010989010989011"/>
    <n v="546"/>
    <x v="6"/>
    <s v="USD"/>
    <n v="1535950800"/>
    <x v="423"/>
    <b v="0"/>
    <b v="0"/>
    <x v="6"/>
    <x v="5"/>
    <x v="6"/>
  </r>
  <r>
    <n v="280"/>
    <s v="Braun PLC"/>
    <s v="Function-based high-level infrastructure"/>
    <n v="2500"/>
    <n v="14536"/>
    <n v="5.8144"/>
    <x v="0"/>
    <n v="36.987277353689571"/>
    <n v="393"/>
    <x v="6"/>
    <s v="USD"/>
    <n v="1511244000"/>
    <x v="424"/>
    <b v="0"/>
    <b v="0"/>
    <x v="15"/>
    <x v="6"/>
    <x v="15"/>
  </r>
  <r>
    <n v="281"/>
    <s v="Drake PLC"/>
    <s v="Profound object-oriented paradigm"/>
    <n v="164500"/>
    <n v="150552"/>
    <n v="0.91520972644376897"/>
    <x v="1"/>
    <n v="73.012609117361791"/>
    <n v="2062"/>
    <x v="6"/>
    <s v="USD"/>
    <n v="1331445600"/>
    <x v="425"/>
    <b v="0"/>
    <b v="1"/>
    <x v="6"/>
    <x v="5"/>
    <x v="6"/>
  </r>
  <r>
    <n v="282"/>
    <s v="Ross, Kelly and Brown"/>
    <s v="Virtual contextually-based circuit"/>
    <n v="8400"/>
    <n v="9076"/>
    <n v="1.0804761904761904"/>
    <x v="0"/>
    <n v="68.240601503759393"/>
    <n v="133"/>
    <x v="6"/>
    <s v="USD"/>
    <n v="1480226400"/>
    <x v="426"/>
    <b v="0"/>
    <b v="1"/>
    <x v="21"/>
    <x v="6"/>
    <x v="21"/>
  </r>
  <r>
    <n v="284"/>
    <s v="Tran LLC"/>
    <s v="Ameliorated fresh-thinking protocol"/>
    <n v="9800"/>
    <n v="8153"/>
    <n v="0.83193877551020412"/>
    <x v="1"/>
    <n v="61.765151515151516"/>
    <n v="132"/>
    <x v="6"/>
    <s v="USD"/>
    <n v="1335848400"/>
    <x v="427"/>
    <b v="0"/>
    <b v="0"/>
    <x v="0"/>
    <x v="0"/>
    <x v="0"/>
  </r>
  <r>
    <n v="285"/>
    <s v="Dawson, Brady and Gilbert"/>
    <s v="Front-line optimizing emulation"/>
    <n v="900"/>
    <n v="6357"/>
    <n v="7.0633333333333335"/>
    <x v="0"/>
    <n v="25.027559055118111"/>
    <n v="254"/>
    <x v="6"/>
    <s v="USD"/>
    <n v="1473483600"/>
    <x v="428"/>
    <b v="0"/>
    <b v="0"/>
    <x v="6"/>
    <x v="5"/>
    <x v="6"/>
  </r>
  <r>
    <n v="286"/>
    <s v="Obrien-Aguirre"/>
    <s v="Devolved uniform complexity"/>
    <n v="112100"/>
    <n v="19557"/>
    <n v="0.17446030330062445"/>
    <x v="2"/>
    <n v="106.28804347826087"/>
    <n v="184"/>
    <x v="6"/>
    <s v="USD"/>
    <n v="1479880800"/>
    <x v="276"/>
    <b v="0"/>
    <b v="0"/>
    <x v="6"/>
    <x v="5"/>
    <x v="6"/>
  </r>
  <r>
    <n v="287"/>
    <s v="Ferguson PLC"/>
    <s v="Public-key intangible superstructure"/>
    <n v="6300"/>
    <n v="13213"/>
    <n v="2.0973015873015872"/>
    <x v="0"/>
    <n v="75.07386363636364"/>
    <n v="176"/>
    <x v="6"/>
    <s v="USD"/>
    <n v="1430197200"/>
    <x v="429"/>
    <b v="0"/>
    <b v="0"/>
    <x v="20"/>
    <x v="1"/>
    <x v="20"/>
  </r>
  <r>
    <n v="290"/>
    <s v="Wilson, Hall and Osborne"/>
    <s v="Advanced global data-warehouse"/>
    <n v="168600"/>
    <n v="91722"/>
    <n v="0.54402135231316728"/>
    <x v="1"/>
    <n v="101.01541850220265"/>
    <n v="908"/>
    <x v="6"/>
    <s v="USD"/>
    <n v="1368162000"/>
    <x v="430"/>
    <b v="0"/>
    <b v="1"/>
    <x v="8"/>
    <x v="6"/>
    <x v="8"/>
  </r>
  <r>
    <n v="291"/>
    <s v="Bell, Grimes and Kerr"/>
    <s v="Self-enabling uniform complexity"/>
    <n v="1800"/>
    <n v="8219"/>
    <n v="4.5661111111111108"/>
    <x v="0"/>
    <n v="76.813084112149539"/>
    <n v="107"/>
    <x v="6"/>
    <s v="USD"/>
    <n v="1318654800"/>
    <x v="95"/>
    <b v="1"/>
    <b v="0"/>
    <x v="0"/>
    <x v="0"/>
    <x v="0"/>
  </r>
  <r>
    <n v="292"/>
    <s v="Ho-Harris"/>
    <s v="Versatile cohesive encoding"/>
    <n v="7300"/>
    <n v="717"/>
    <n v="9.8219178082191785E-2"/>
    <x v="1"/>
    <n v="71.7"/>
    <n v="10"/>
    <x v="6"/>
    <s v="USD"/>
    <n v="1331874000"/>
    <x v="431"/>
    <b v="0"/>
    <b v="0"/>
    <x v="4"/>
    <x v="3"/>
    <x v="4"/>
  </r>
  <r>
    <n v="294"/>
    <s v="Turner-Davis"/>
    <s v="Automated local emulation"/>
    <n v="600"/>
    <n v="8038"/>
    <n v="13.396666666666667"/>
    <x v="0"/>
    <n v="43.923497267759565"/>
    <n v="183"/>
    <x v="6"/>
    <s v="USD"/>
    <n v="1540530000"/>
    <x v="432"/>
    <b v="0"/>
    <b v="0"/>
    <x v="6"/>
    <x v="5"/>
    <x v="6"/>
  </r>
  <r>
    <n v="298"/>
    <s v="Chase, Garcia and Johnson"/>
    <s v="Adaptive intangible database"/>
    <n v="3500"/>
    <n v="5037"/>
    <n v="1.4391428571428571"/>
    <x v="0"/>
    <n v="69.958333333333329"/>
    <n v="72"/>
    <x v="6"/>
    <s v="USD"/>
    <n v="1456466400"/>
    <x v="433"/>
    <b v="0"/>
    <b v="1"/>
    <x v="2"/>
    <x v="1"/>
    <x v="2"/>
  </r>
  <r>
    <n v="299"/>
    <s v="Ramsey and Sons"/>
    <s v="Grass-roots contextually-based algorithm"/>
    <n v="3800"/>
    <n v="1954"/>
    <n v="0.51421052631578945"/>
    <x v="1"/>
    <n v="39.877551020408163"/>
    <n v="49"/>
    <x v="6"/>
    <s v="USD"/>
    <n v="1456984800"/>
    <x v="434"/>
    <b v="0"/>
    <b v="0"/>
    <x v="4"/>
    <x v="3"/>
    <x v="4"/>
  </r>
  <r>
    <n v="301"/>
    <s v="Wong-Walker"/>
    <s v="Multi-channeled disintermediate policy"/>
    <n v="900"/>
    <n v="12102"/>
    <n v="13.446666666666667"/>
    <x v="0"/>
    <n v="41.023728813559323"/>
    <n v="295"/>
    <x v="6"/>
    <s v="USD"/>
    <n v="1424930400"/>
    <x v="435"/>
    <b v="0"/>
    <b v="0"/>
    <x v="8"/>
    <x v="6"/>
    <x v="8"/>
  </r>
  <r>
    <n v="302"/>
    <s v="Ferguson, Collins and Mata"/>
    <s v="Customizable bi-directional hardware"/>
    <n v="76100"/>
    <n v="24234"/>
    <n v="0.31844940867279897"/>
    <x v="1"/>
    <n v="98.914285714285711"/>
    <n v="245"/>
    <x v="6"/>
    <s v="USD"/>
    <n v="1535864400"/>
    <x v="240"/>
    <b v="0"/>
    <b v="0"/>
    <x v="6"/>
    <x v="5"/>
    <x v="6"/>
  </r>
  <r>
    <n v="303"/>
    <s v="Guerrero, Flores and Jenkins"/>
    <s v="Networked optimal architecture"/>
    <n v="3400"/>
    <n v="2809"/>
    <n v="0.82617647058823529"/>
    <x v="1"/>
    <n v="87.78125"/>
    <n v="32"/>
    <x v="6"/>
    <s v="USD"/>
    <n v="1452146400"/>
    <x v="436"/>
    <b v="0"/>
    <b v="0"/>
    <x v="1"/>
    <x v="1"/>
    <x v="1"/>
  </r>
  <r>
    <n v="304"/>
    <s v="Peterson PLC"/>
    <s v="User-friendly discrete benchmark"/>
    <n v="2100"/>
    <n v="11469"/>
    <n v="5.4614285714285717"/>
    <x v="0"/>
    <n v="80.767605633802816"/>
    <n v="142"/>
    <x v="6"/>
    <s v="USD"/>
    <n v="1470546000"/>
    <x v="437"/>
    <b v="0"/>
    <b v="0"/>
    <x v="8"/>
    <x v="6"/>
    <x v="8"/>
  </r>
  <r>
    <n v="305"/>
    <s v="Townsend Ltd"/>
    <s v="Grass-roots actuating policy"/>
    <n v="2800"/>
    <n v="8014"/>
    <n v="2.8621428571428571"/>
    <x v="0"/>
    <n v="94.28235294117647"/>
    <n v="85"/>
    <x v="6"/>
    <s v="USD"/>
    <n v="1458363600"/>
    <x v="438"/>
    <b v="0"/>
    <b v="0"/>
    <x v="6"/>
    <x v="5"/>
    <x v="6"/>
  </r>
  <r>
    <n v="306"/>
    <s v="Rush, Reed and Hall"/>
    <s v="Enterprise-wide 3rdgeneration knowledge user"/>
    <n v="6500"/>
    <n v="514"/>
    <n v="7.9076923076923072E-2"/>
    <x v="1"/>
    <n v="73.428571428571431"/>
    <n v="7"/>
    <x v="6"/>
    <s v="USD"/>
    <n v="1500008400"/>
    <x v="439"/>
    <b v="0"/>
    <b v="1"/>
    <x v="6"/>
    <x v="5"/>
    <x v="6"/>
  </r>
  <r>
    <n v="308"/>
    <s v="Davis Ltd"/>
    <s v="Grass-roots optimizing projection"/>
    <n v="118200"/>
    <n v="87560"/>
    <n v="0.74077834179357027"/>
    <x v="1"/>
    <n v="109.04109589041096"/>
    <n v="803"/>
    <x v="6"/>
    <s v="USD"/>
    <n v="1303102800"/>
    <x v="440"/>
    <b v="0"/>
    <b v="0"/>
    <x v="6"/>
    <x v="5"/>
    <x v="6"/>
  </r>
  <r>
    <n v="309"/>
    <s v="Harris-Perry"/>
    <s v="User-centric 6thgeneration attitude"/>
    <n v="4100"/>
    <n v="3087"/>
    <n v="0.75292682926829269"/>
    <x v="2"/>
    <n v="41.16"/>
    <n v="75"/>
    <x v="6"/>
    <s v="USD"/>
    <n v="1316581200"/>
    <x v="441"/>
    <b v="0"/>
    <b v="1"/>
    <x v="1"/>
    <x v="1"/>
    <x v="1"/>
  </r>
  <r>
    <n v="310"/>
    <s v="Velazquez, Hunt and Ortiz"/>
    <s v="Switchable zero tolerance website"/>
    <n v="7800"/>
    <n v="1586"/>
    <n v="0.20333333333333334"/>
    <x v="1"/>
    <n v="99.125"/>
    <n v="16"/>
    <x v="6"/>
    <s v="USD"/>
    <n v="1270789200"/>
    <x v="208"/>
    <b v="0"/>
    <b v="0"/>
    <x v="3"/>
    <x v="2"/>
    <x v="3"/>
  </r>
  <r>
    <n v="311"/>
    <s v="Flores PLC"/>
    <s v="Focused real-time help-desk"/>
    <n v="6300"/>
    <n v="12812"/>
    <n v="2.0336507936507937"/>
    <x v="0"/>
    <n v="105.88429752066116"/>
    <n v="121"/>
    <x v="6"/>
    <s v="USD"/>
    <n v="1297836000"/>
    <x v="442"/>
    <b v="0"/>
    <b v="0"/>
    <x v="6"/>
    <x v="5"/>
    <x v="6"/>
  </r>
  <r>
    <n v="312"/>
    <s v="Martinez LLC"/>
    <s v="Robust impactful approach"/>
    <n v="59100"/>
    <n v="183345"/>
    <n v="3.1022842639593908"/>
    <x v="0"/>
    <n v="48.996525921966864"/>
    <n v="3742"/>
    <x v="6"/>
    <s v="USD"/>
    <n v="1382677200"/>
    <x v="443"/>
    <b v="0"/>
    <b v="0"/>
    <x v="6"/>
    <x v="5"/>
    <x v="6"/>
  </r>
  <r>
    <n v="313"/>
    <s v="Miller-Irwin"/>
    <s v="Secured maximized policy"/>
    <n v="2200"/>
    <n v="8697"/>
    <n v="3.9531818181818181"/>
    <x v="0"/>
    <n v="39"/>
    <n v="223"/>
    <x v="6"/>
    <s v="USD"/>
    <n v="1330322400"/>
    <x v="444"/>
    <b v="0"/>
    <b v="0"/>
    <x v="2"/>
    <x v="1"/>
    <x v="2"/>
  </r>
  <r>
    <n v="314"/>
    <s v="Sanchez-Morgan"/>
    <s v="Realigned upward-trending strategy"/>
    <n v="1400"/>
    <n v="4126"/>
    <n v="2.9471428571428571"/>
    <x v="0"/>
    <n v="31.022556390977442"/>
    <n v="133"/>
    <x v="6"/>
    <s v="USD"/>
    <n v="1552366800"/>
    <x v="115"/>
    <b v="0"/>
    <b v="1"/>
    <x v="8"/>
    <x v="6"/>
    <x v="8"/>
  </r>
  <r>
    <n v="315"/>
    <s v="Lopez, Adams and Johnson"/>
    <s v="Open-source interactive knowledge user"/>
    <n v="9500"/>
    <n v="3220"/>
    <n v="0.33894736842105261"/>
    <x v="1"/>
    <n v="103.87096774193549"/>
    <n v="31"/>
    <x v="6"/>
    <s v="USD"/>
    <n v="1400907600"/>
    <x v="445"/>
    <b v="0"/>
    <b v="0"/>
    <x v="6"/>
    <x v="5"/>
    <x v="6"/>
  </r>
  <r>
    <n v="317"/>
    <s v="Summers PLC"/>
    <s v="Cross-group coherent hierarchy"/>
    <n v="6600"/>
    <n v="1269"/>
    <n v="0.19227272727272726"/>
    <x v="1"/>
    <n v="42.3"/>
    <n v="30"/>
    <x v="6"/>
    <s v="USD"/>
    <n v="1494738000"/>
    <x v="446"/>
    <b v="0"/>
    <b v="0"/>
    <x v="6"/>
    <x v="5"/>
    <x v="6"/>
  </r>
  <r>
    <n v="318"/>
    <s v="Young, Hart and Ryan"/>
    <s v="Decentralized demand-driven open system"/>
    <n v="5700"/>
    <n v="903"/>
    <n v="0.15842105263157893"/>
    <x v="1"/>
    <n v="53.117647058823529"/>
    <n v="17"/>
    <x v="6"/>
    <s v="USD"/>
    <n v="1392357600"/>
    <x v="447"/>
    <b v="0"/>
    <b v="0"/>
    <x v="2"/>
    <x v="1"/>
    <x v="2"/>
  </r>
  <r>
    <n v="319"/>
    <s v="Mills Group"/>
    <s v="Advanced empowering matrix"/>
    <n v="8400"/>
    <n v="3251"/>
    <n v="0.38702380952380955"/>
    <x v="2"/>
    <n v="50.796875"/>
    <n v="64"/>
    <x v="6"/>
    <s v="USD"/>
    <n v="1281589200"/>
    <x v="448"/>
    <b v="0"/>
    <b v="0"/>
    <x v="0"/>
    <x v="0"/>
    <x v="0"/>
  </r>
  <r>
    <n v="320"/>
    <s v="Sandoval-Powell"/>
    <s v="Phased holistic implementation"/>
    <n v="84400"/>
    <n v="8092"/>
    <n v="9.5876777251184833E-2"/>
    <x v="1"/>
    <n v="101.15"/>
    <n v="80"/>
    <x v="6"/>
    <s v="USD"/>
    <n v="1305003600"/>
    <x v="449"/>
    <b v="0"/>
    <b v="0"/>
    <x v="17"/>
    <x v="7"/>
    <x v="17"/>
  </r>
  <r>
    <n v="321"/>
    <s v="Mills, Frazier and Perez"/>
    <s v="Proactive attitude-oriented knowledge user"/>
    <n v="170400"/>
    <n v="160422"/>
    <n v="0.94144366197183094"/>
    <x v="1"/>
    <n v="65.000810372771468"/>
    <n v="2468"/>
    <x v="6"/>
    <s v="USD"/>
    <n v="1301634000"/>
    <x v="450"/>
    <b v="0"/>
    <b v="0"/>
    <x v="16"/>
    <x v="6"/>
    <x v="16"/>
  </r>
  <r>
    <n v="322"/>
    <s v="Hebert Group"/>
    <s v="Visionary asymmetric Graphical User Interface"/>
    <n v="117900"/>
    <n v="196377"/>
    <n v="1.6656234096692113"/>
    <x v="0"/>
    <n v="37.998645510835914"/>
    <n v="5168"/>
    <x v="6"/>
    <s v="USD"/>
    <n v="1290664800"/>
    <x v="451"/>
    <b v="0"/>
    <b v="0"/>
    <x v="6"/>
    <x v="5"/>
    <x v="6"/>
  </r>
  <r>
    <n v="324"/>
    <s v="Harris, Hall and Harris"/>
    <s v="Inverse analyzing matrices"/>
    <n v="7100"/>
    <n v="11648"/>
    <n v="1.6405633802816901"/>
    <x v="0"/>
    <n v="37.941368078175898"/>
    <n v="307"/>
    <x v="6"/>
    <s v="USD"/>
    <n v="1434862800"/>
    <x v="452"/>
    <b v="0"/>
    <b v="1"/>
    <x v="6"/>
    <x v="5"/>
    <x v="6"/>
  </r>
  <r>
    <n v="325"/>
    <s v="Saunders Group"/>
    <s v="Programmable systemic implementation"/>
    <n v="6500"/>
    <n v="5897"/>
    <n v="0.90723076923076929"/>
    <x v="1"/>
    <n v="80.780821917808225"/>
    <n v="73"/>
    <x v="6"/>
    <s v="USD"/>
    <n v="1529125200"/>
    <x v="453"/>
    <b v="0"/>
    <b v="1"/>
    <x v="6"/>
    <x v="5"/>
    <x v="6"/>
  </r>
  <r>
    <n v="326"/>
    <s v="Pham, Avila and Nash"/>
    <s v="Multi-channeled next generation architecture"/>
    <n v="7200"/>
    <n v="3326"/>
    <n v="0.46194444444444444"/>
    <x v="1"/>
    <n v="25.984375"/>
    <n v="128"/>
    <x v="6"/>
    <s v="USD"/>
    <n v="1451109600"/>
    <x v="454"/>
    <b v="0"/>
    <b v="0"/>
    <x v="15"/>
    <x v="6"/>
    <x v="15"/>
  </r>
  <r>
    <n v="327"/>
    <s v="Patterson, Salinas and Lucas"/>
    <s v="Digitized 3rdgeneration encoding"/>
    <n v="2600"/>
    <n v="1002"/>
    <n v="0.38538461538461538"/>
    <x v="1"/>
    <n v="30.363636363636363"/>
    <n v="33"/>
    <x v="6"/>
    <s v="USD"/>
    <n v="1566968400"/>
    <x v="455"/>
    <b v="0"/>
    <b v="1"/>
    <x v="6"/>
    <x v="5"/>
    <x v="6"/>
  </r>
  <r>
    <n v="328"/>
    <s v="Young PLC"/>
    <s v="Innovative well-modulated functionalities"/>
    <n v="98700"/>
    <n v="131826"/>
    <n v="1.3356231003039514"/>
    <x v="0"/>
    <n v="54.004916018025398"/>
    <n v="2441"/>
    <x v="6"/>
    <s v="USD"/>
    <n v="1543557600"/>
    <x v="456"/>
    <b v="0"/>
    <b v="0"/>
    <x v="2"/>
    <x v="1"/>
    <x v="2"/>
  </r>
  <r>
    <n v="329"/>
    <s v="Willis and Sons"/>
    <s v="Fundamental incremental database"/>
    <n v="93800"/>
    <n v="21477"/>
    <n v="0.22896588486140726"/>
    <x v="3"/>
    <n v="101.78672985781991"/>
    <n v="211"/>
    <x v="6"/>
    <s v="USD"/>
    <n v="1481522400"/>
    <x v="457"/>
    <b v="0"/>
    <b v="0"/>
    <x v="3"/>
    <x v="2"/>
    <x v="3"/>
  </r>
  <r>
    <n v="331"/>
    <s v="Rose-Silva"/>
    <s v="Intuitive static portal"/>
    <n v="3300"/>
    <n v="14643"/>
    <n v="4.4372727272727275"/>
    <x v="0"/>
    <n v="77.068421052631578"/>
    <n v="190"/>
    <x v="6"/>
    <s v="USD"/>
    <n v="1324274400"/>
    <x v="458"/>
    <b v="0"/>
    <b v="0"/>
    <x v="4"/>
    <x v="3"/>
    <x v="4"/>
  </r>
  <r>
    <n v="332"/>
    <s v="Pacheco, Johnson and Torres"/>
    <s v="Optional bandwidth-monitored definition"/>
    <n v="20700"/>
    <n v="41396"/>
    <n v="1.999806763285024"/>
    <x v="0"/>
    <n v="88.076595744680844"/>
    <n v="470"/>
    <x v="6"/>
    <s v="USD"/>
    <n v="1364446800"/>
    <x v="459"/>
    <b v="0"/>
    <b v="0"/>
    <x v="7"/>
    <x v="0"/>
    <x v="7"/>
  </r>
  <r>
    <n v="333"/>
    <s v="Carlson, Dixon and Jones"/>
    <s v="Persistent well-modulated synergy"/>
    <n v="9600"/>
    <n v="11900"/>
    <n v="1.2395833333333333"/>
    <x v="0"/>
    <n v="47.035573122529641"/>
    <n v="253"/>
    <x v="6"/>
    <s v="USD"/>
    <n v="1542693600"/>
    <x v="460"/>
    <b v="0"/>
    <b v="0"/>
    <x v="6"/>
    <x v="5"/>
    <x v="6"/>
  </r>
  <r>
    <n v="334"/>
    <s v="Mcgee Group"/>
    <s v="Assimilated discrete algorithm"/>
    <n v="66200"/>
    <n v="123538"/>
    <n v="1.8661329305135952"/>
    <x v="0"/>
    <n v="110.99550763701707"/>
    <n v="1113"/>
    <x v="6"/>
    <s v="USD"/>
    <n v="1515564000"/>
    <x v="461"/>
    <b v="0"/>
    <b v="0"/>
    <x v="2"/>
    <x v="1"/>
    <x v="2"/>
  </r>
  <r>
    <n v="335"/>
    <s v="Jordan-Acosta"/>
    <s v="Operative uniform hub"/>
    <n v="173800"/>
    <n v="198628"/>
    <n v="1.1428538550057536"/>
    <x v="0"/>
    <n v="87.003066141042481"/>
    <n v="2283"/>
    <x v="6"/>
    <s v="USD"/>
    <n v="1573797600"/>
    <x v="462"/>
    <b v="0"/>
    <b v="0"/>
    <x v="2"/>
    <x v="1"/>
    <x v="2"/>
  </r>
  <r>
    <n v="336"/>
    <s v="Nunez Inc"/>
    <s v="Customizable intangible capability"/>
    <n v="70700"/>
    <n v="68602"/>
    <n v="0.97032531824611035"/>
    <x v="1"/>
    <n v="63.994402985074629"/>
    <n v="1072"/>
    <x v="6"/>
    <s v="USD"/>
    <n v="1292392800"/>
    <x v="463"/>
    <b v="0"/>
    <b v="1"/>
    <x v="2"/>
    <x v="1"/>
    <x v="2"/>
  </r>
  <r>
    <n v="337"/>
    <s v="Hayden Ltd"/>
    <s v="Innovative didactic analyzer"/>
    <n v="94500"/>
    <n v="116064"/>
    <n v="1.2281904761904763"/>
    <x v="0"/>
    <n v="105.9945205479452"/>
    <n v="1095"/>
    <x v="6"/>
    <s v="USD"/>
    <n v="1573452000"/>
    <x v="464"/>
    <b v="0"/>
    <b v="0"/>
    <x v="6"/>
    <x v="5"/>
    <x v="6"/>
  </r>
  <r>
    <n v="338"/>
    <s v="Gonzalez-Burton"/>
    <s v="Decentralized intangible encoding"/>
    <n v="69800"/>
    <n v="125042"/>
    <n v="1.7914326647564469"/>
    <x v="0"/>
    <n v="73.989349112426041"/>
    <n v="1690"/>
    <x v="6"/>
    <s v="USD"/>
    <n v="1317790800"/>
    <x v="465"/>
    <b v="0"/>
    <b v="0"/>
    <x v="6"/>
    <x v="5"/>
    <x v="6"/>
  </r>
  <r>
    <n v="340"/>
    <s v="Butler, Henry and Espinoza"/>
    <s v="Switchable didactic matrices"/>
    <n v="37100"/>
    <n v="34964"/>
    <n v="0.94242587601078165"/>
    <x v="1"/>
    <n v="88.966921119592882"/>
    <n v="393"/>
    <x v="6"/>
    <s v="USD"/>
    <n v="1323669600"/>
    <x v="466"/>
    <b v="0"/>
    <b v="0"/>
    <x v="5"/>
    <x v="4"/>
    <x v="5"/>
  </r>
  <r>
    <n v="341"/>
    <s v="Guzman Group"/>
    <s v="Ameliorated disintermediate utilization"/>
    <n v="114300"/>
    <n v="96777"/>
    <n v="0.84669291338582675"/>
    <x v="1"/>
    <n v="76.990453460620529"/>
    <n v="1257"/>
    <x v="6"/>
    <s v="USD"/>
    <n v="1440738000"/>
    <x v="467"/>
    <b v="0"/>
    <b v="0"/>
    <x v="1"/>
    <x v="1"/>
    <x v="1"/>
  </r>
  <r>
    <n v="342"/>
    <s v="Gibson-Hernandez"/>
    <s v="Visionary foreground middleware"/>
    <n v="47900"/>
    <n v="31864"/>
    <n v="0.66521920668058454"/>
    <x v="1"/>
    <n v="97.146341463414629"/>
    <n v="328"/>
    <x v="6"/>
    <s v="USD"/>
    <n v="1374296400"/>
    <x v="468"/>
    <b v="0"/>
    <b v="0"/>
    <x v="6"/>
    <x v="5"/>
    <x v="6"/>
  </r>
  <r>
    <n v="343"/>
    <s v="Spencer-Weber"/>
    <s v="Optional zero-defect task-force"/>
    <n v="9000"/>
    <n v="4853"/>
    <n v="0.53922222222222227"/>
    <x v="1"/>
    <n v="33.013605442176868"/>
    <n v="147"/>
    <x v="6"/>
    <s v="USD"/>
    <n v="1384840800"/>
    <x v="7"/>
    <b v="0"/>
    <b v="0"/>
    <x v="6"/>
    <x v="5"/>
    <x v="6"/>
  </r>
  <r>
    <n v="344"/>
    <s v="Berger, Johnson and Marshall"/>
    <s v="Devolved exuding emulation"/>
    <n v="197600"/>
    <n v="82959"/>
    <n v="0.41983299595141699"/>
    <x v="1"/>
    <n v="99.950602409638549"/>
    <n v="830"/>
    <x v="6"/>
    <s v="USD"/>
    <n v="1516600800"/>
    <x v="469"/>
    <b v="0"/>
    <b v="0"/>
    <x v="3"/>
    <x v="2"/>
    <x v="3"/>
  </r>
  <r>
    <n v="346"/>
    <s v="Little-Marsh"/>
    <s v="Virtual attitude-oriented migration"/>
    <n v="8000"/>
    <n v="2758"/>
    <n v="0.34475"/>
    <x v="1"/>
    <n v="110.32"/>
    <n v="25"/>
    <x v="6"/>
    <s v="USD"/>
    <n v="1503550800"/>
    <x v="470"/>
    <b v="0"/>
    <b v="1"/>
    <x v="1"/>
    <x v="1"/>
    <x v="1"/>
  </r>
  <r>
    <n v="347"/>
    <s v="Petersen and Sons"/>
    <s v="Open-source full-range portal"/>
    <n v="900"/>
    <n v="12607"/>
    <n v="14.007777777777777"/>
    <x v="0"/>
    <n v="66.005235602094245"/>
    <n v="191"/>
    <x v="6"/>
    <s v="USD"/>
    <n v="1423634400"/>
    <x v="471"/>
    <b v="0"/>
    <b v="0"/>
    <x v="0"/>
    <x v="0"/>
    <x v="0"/>
  </r>
  <r>
    <n v="348"/>
    <s v="Hensley Ltd"/>
    <s v="Versatile cohesive open system"/>
    <n v="199000"/>
    <n v="142823"/>
    <n v="0.71770351758793971"/>
    <x v="1"/>
    <n v="41.005742176284812"/>
    <n v="3483"/>
    <x v="6"/>
    <s v="USD"/>
    <n v="1487224800"/>
    <x v="40"/>
    <b v="0"/>
    <b v="0"/>
    <x v="4"/>
    <x v="3"/>
    <x v="4"/>
  </r>
  <r>
    <n v="349"/>
    <s v="Navarro and Sons"/>
    <s v="Multi-layered bottom-line frame"/>
    <n v="180800"/>
    <n v="95958"/>
    <n v="0.53074115044247783"/>
    <x v="1"/>
    <n v="103.96316359696641"/>
    <n v="923"/>
    <x v="6"/>
    <s v="USD"/>
    <n v="1500008400"/>
    <x v="472"/>
    <b v="0"/>
    <b v="0"/>
    <x v="6"/>
    <x v="5"/>
    <x v="6"/>
  </r>
  <r>
    <n v="350"/>
    <s v="Shannon Ltd"/>
    <s v="Pre-emptive neutral capacity"/>
    <n v="100"/>
    <n v="5"/>
    <n v="0.05"/>
    <x v="1"/>
    <n v="5"/>
    <n v="1"/>
    <x v="6"/>
    <s v="USD"/>
    <n v="1432098000"/>
    <x v="473"/>
    <b v="0"/>
    <b v="1"/>
    <x v="13"/>
    <x v="1"/>
    <x v="13"/>
  </r>
  <r>
    <n v="351"/>
    <s v="Young LLC"/>
    <s v="Universal maximized methodology"/>
    <n v="74100"/>
    <n v="94631"/>
    <n v="1.2770715249662619"/>
    <x v="0"/>
    <n v="47.009935419771487"/>
    <n v="2013"/>
    <x v="6"/>
    <s v="USD"/>
    <n v="1440392400"/>
    <x v="474"/>
    <b v="0"/>
    <b v="0"/>
    <x v="2"/>
    <x v="1"/>
    <x v="2"/>
  </r>
  <r>
    <n v="353"/>
    <s v="Mills-Roy"/>
    <s v="Profit-focused multi-tasking access"/>
    <n v="33600"/>
    <n v="137961"/>
    <n v="4.105982142857143"/>
    <x v="0"/>
    <n v="81.010569583088667"/>
    <n v="1703"/>
    <x v="6"/>
    <s v="USD"/>
    <n v="1562302800"/>
    <x v="475"/>
    <b v="0"/>
    <b v="0"/>
    <x v="6"/>
    <x v="5"/>
    <x v="6"/>
  </r>
  <r>
    <n v="355"/>
    <s v="Burns-Burnett"/>
    <s v="Front-line scalable definition"/>
    <n v="3800"/>
    <n v="2241"/>
    <n v="0.58973684210526311"/>
    <x v="3"/>
    <n v="26.058139534883722"/>
    <n v="86"/>
    <x v="6"/>
    <s v="USD"/>
    <n v="1485064800"/>
    <x v="476"/>
    <b v="0"/>
    <b v="0"/>
    <x v="7"/>
    <x v="0"/>
    <x v="7"/>
  </r>
  <r>
    <n v="357"/>
    <s v="Perez, Davis and Wilson"/>
    <s v="Implemented tangible algorithm"/>
    <n v="2300"/>
    <n v="4253"/>
    <n v="1.8491304347826087"/>
    <x v="0"/>
    <n v="103.73170731707317"/>
    <n v="41"/>
    <x v="6"/>
    <s v="USD"/>
    <n v="1441256400"/>
    <x v="477"/>
    <b v="0"/>
    <b v="0"/>
    <x v="3"/>
    <x v="2"/>
    <x v="3"/>
  </r>
  <r>
    <n v="359"/>
    <s v="Salazar-Moon"/>
    <s v="Compatible needs-based architecture"/>
    <n v="4000"/>
    <n v="11948"/>
    <n v="2.9870000000000001"/>
    <x v="0"/>
    <n v="63.893048128342244"/>
    <n v="187"/>
    <x v="6"/>
    <s v="USD"/>
    <n v="1314421200"/>
    <x v="313"/>
    <b v="0"/>
    <b v="0"/>
    <x v="15"/>
    <x v="6"/>
    <x v="15"/>
  </r>
  <r>
    <n v="361"/>
    <s v="Anderson and Sons"/>
    <s v="Quality-focused reciprocal structure"/>
    <n v="5500"/>
    <n v="9546"/>
    <n v="1.7356363636363636"/>
    <x v="0"/>
    <n v="108.47727272727273"/>
    <n v="88"/>
    <x v="6"/>
    <s v="USD"/>
    <n v="1507352400"/>
    <x v="478"/>
    <b v="0"/>
    <b v="0"/>
    <x v="6"/>
    <x v="5"/>
    <x v="6"/>
  </r>
  <r>
    <n v="362"/>
    <s v="Lawrence Group"/>
    <s v="Automated actuating conglomeration"/>
    <n v="3700"/>
    <n v="13755"/>
    <n v="3.7175675675675675"/>
    <x v="0"/>
    <n v="72.015706806282722"/>
    <n v="191"/>
    <x v="6"/>
    <s v="USD"/>
    <n v="1296108000"/>
    <x v="479"/>
    <b v="0"/>
    <b v="0"/>
    <x v="2"/>
    <x v="1"/>
    <x v="2"/>
  </r>
  <r>
    <n v="363"/>
    <s v="Gray-Davis"/>
    <s v="Re-contextualized local initiative"/>
    <n v="5200"/>
    <n v="8330"/>
    <n v="1.601923076923077"/>
    <x v="0"/>
    <n v="59.928057553956833"/>
    <n v="139"/>
    <x v="6"/>
    <s v="USD"/>
    <n v="1324965600"/>
    <x v="480"/>
    <b v="0"/>
    <b v="0"/>
    <x v="2"/>
    <x v="1"/>
    <x v="2"/>
  </r>
  <r>
    <n v="364"/>
    <s v="Ramirez-Myers"/>
    <s v="Switchable intangible definition"/>
    <n v="900"/>
    <n v="14547"/>
    <n v="16.163333333333334"/>
    <x v="0"/>
    <n v="78.209677419354833"/>
    <n v="186"/>
    <x v="6"/>
    <s v="USD"/>
    <n v="1520229600"/>
    <x v="481"/>
    <b v="0"/>
    <b v="0"/>
    <x v="1"/>
    <x v="1"/>
    <x v="1"/>
  </r>
  <r>
    <n v="366"/>
    <s v="Williams, Perez and Villegas"/>
    <s v="Robust directional system engine"/>
    <n v="1800"/>
    <n v="10658"/>
    <n v="5.9211111111111112"/>
    <x v="0"/>
    <n v="105.52475247524752"/>
    <n v="101"/>
    <x v="6"/>
    <s v="USD"/>
    <n v="1294034400"/>
    <x v="482"/>
    <b v="0"/>
    <b v="1"/>
    <x v="6"/>
    <x v="5"/>
    <x v="6"/>
  </r>
  <r>
    <n v="367"/>
    <s v="Brooks, Jones and Ingram"/>
    <s v="Triple-buffered explicit methodology"/>
    <n v="9900"/>
    <n v="1870"/>
    <n v="0.18888888888888888"/>
    <x v="1"/>
    <n v="24.933333333333334"/>
    <n v="75"/>
    <x v="6"/>
    <s v="USD"/>
    <n v="1413608400"/>
    <x v="251"/>
    <b v="0"/>
    <b v="1"/>
    <x v="6"/>
    <x v="5"/>
    <x v="6"/>
  </r>
  <r>
    <n v="369"/>
    <s v="Smith-Gonzalez"/>
    <s v="Polarized needs-based approach"/>
    <n v="5400"/>
    <n v="14743"/>
    <n v="2.730185185185185"/>
    <x v="0"/>
    <n v="95.733766233766232"/>
    <n v="154"/>
    <x v="6"/>
    <s v="USD"/>
    <n v="1359871200"/>
    <x v="483"/>
    <b v="0"/>
    <b v="1"/>
    <x v="21"/>
    <x v="6"/>
    <x v="21"/>
  </r>
  <r>
    <n v="370"/>
    <s v="Skinner PLC"/>
    <s v="Intuitive well-modulated middleware"/>
    <n v="112300"/>
    <n v="178965"/>
    <n v="1.593633125556545"/>
    <x v="0"/>
    <n v="29.997485752598056"/>
    <n v="5966"/>
    <x v="6"/>
    <s v="USD"/>
    <n v="1555304400"/>
    <x v="484"/>
    <b v="0"/>
    <b v="0"/>
    <x v="6"/>
    <x v="5"/>
    <x v="6"/>
  </r>
  <r>
    <n v="371"/>
    <s v="Nolan, Smith and Sanchez"/>
    <s v="Multi-channeled logistical matrices"/>
    <n v="189200"/>
    <n v="128410"/>
    <n v="0.67869978858350954"/>
    <x v="1"/>
    <n v="59.011948529411768"/>
    <n v="2176"/>
    <x v="6"/>
    <s v="USD"/>
    <n v="1423375200"/>
    <x v="485"/>
    <b v="0"/>
    <b v="0"/>
    <x v="6"/>
    <x v="5"/>
    <x v="6"/>
  </r>
  <r>
    <n v="372"/>
    <s v="Green-Carr"/>
    <s v="Pre-emptive bifurcated artificial intelligence"/>
    <n v="900"/>
    <n v="14324"/>
    <n v="15.915555555555555"/>
    <x v="0"/>
    <n v="84.757396449704146"/>
    <n v="169"/>
    <x v="6"/>
    <s v="USD"/>
    <n v="1420696800"/>
    <x v="486"/>
    <b v="0"/>
    <b v="1"/>
    <x v="8"/>
    <x v="6"/>
    <x v="8"/>
  </r>
  <r>
    <n v="373"/>
    <s v="Brown-Parker"/>
    <s v="Down-sized coherent toolset"/>
    <n v="22500"/>
    <n v="164291"/>
    <n v="7.3018222222222224"/>
    <x v="0"/>
    <n v="78.010921177587846"/>
    <n v="2106"/>
    <x v="6"/>
    <s v="USD"/>
    <n v="1502946000"/>
    <x v="487"/>
    <b v="0"/>
    <b v="0"/>
    <x v="6"/>
    <x v="5"/>
    <x v="6"/>
  </r>
  <r>
    <n v="374"/>
    <s v="Marshall Inc"/>
    <s v="Open-source multi-tasking data-warehouse"/>
    <n v="167400"/>
    <n v="22073"/>
    <n v="0.13185782556750297"/>
    <x v="1"/>
    <n v="50.05215419501134"/>
    <n v="441"/>
    <x v="6"/>
    <s v="USD"/>
    <n v="1547186400"/>
    <x v="488"/>
    <b v="0"/>
    <b v="1"/>
    <x v="8"/>
    <x v="6"/>
    <x v="8"/>
  </r>
  <r>
    <n v="375"/>
    <s v="Leblanc-Pineda"/>
    <s v="Future-proofed upward-trending contingency"/>
    <n v="2700"/>
    <n v="1479"/>
    <n v="0.54777777777777781"/>
    <x v="1"/>
    <n v="59.16"/>
    <n v="25"/>
    <x v="6"/>
    <s v="USD"/>
    <n v="1444971600"/>
    <x v="489"/>
    <b v="0"/>
    <b v="0"/>
    <x v="1"/>
    <x v="1"/>
    <x v="1"/>
  </r>
  <r>
    <n v="376"/>
    <s v="Perry PLC"/>
    <s v="Mandatory uniform matrix"/>
    <n v="3400"/>
    <n v="12275"/>
    <n v="3.6102941176470589"/>
    <x v="0"/>
    <n v="93.702290076335885"/>
    <n v="131"/>
    <x v="6"/>
    <s v="USD"/>
    <n v="1404622800"/>
    <x v="490"/>
    <b v="0"/>
    <b v="0"/>
    <x v="2"/>
    <x v="1"/>
    <x v="2"/>
  </r>
  <r>
    <n v="377"/>
    <s v="Klein, Stark and Livingston"/>
    <s v="Phased methodical initiative"/>
    <n v="49700"/>
    <n v="5098"/>
    <n v="0.10257545271629778"/>
    <x v="1"/>
    <n v="40.14173228346457"/>
    <n v="127"/>
    <x v="6"/>
    <s v="USD"/>
    <n v="1571720400"/>
    <x v="491"/>
    <b v="0"/>
    <b v="0"/>
    <x v="6"/>
    <x v="5"/>
    <x v="6"/>
  </r>
  <r>
    <n v="378"/>
    <s v="Fleming-Oliver"/>
    <s v="Managed stable function"/>
    <n v="178200"/>
    <n v="24882"/>
    <n v="0.13962962962962963"/>
    <x v="1"/>
    <n v="70.090140845070422"/>
    <n v="355"/>
    <x v="6"/>
    <s v="USD"/>
    <n v="1526878800"/>
    <x v="492"/>
    <b v="0"/>
    <b v="0"/>
    <x v="8"/>
    <x v="6"/>
    <x v="8"/>
  </r>
  <r>
    <n v="380"/>
    <s v="Davidson, Wilcox and Lewis"/>
    <s v="Optional clear-thinking process improvement"/>
    <n v="2500"/>
    <n v="4008"/>
    <n v="1.6032"/>
    <x v="0"/>
    <n v="47.714285714285715"/>
    <n v="84"/>
    <x v="6"/>
    <s v="USD"/>
    <n v="1371963600"/>
    <x v="493"/>
    <b v="0"/>
    <b v="0"/>
    <x v="6"/>
    <x v="5"/>
    <x v="6"/>
  </r>
  <r>
    <n v="381"/>
    <s v="Michael, Anderson and Vincent"/>
    <s v="Cross-group global moratorium"/>
    <n v="5300"/>
    <n v="9749"/>
    <n v="1.8394339622641509"/>
    <x v="0"/>
    <n v="62.896774193548389"/>
    <n v="155"/>
    <x v="6"/>
    <s v="USD"/>
    <n v="1433739600"/>
    <x v="494"/>
    <b v="0"/>
    <b v="0"/>
    <x v="6"/>
    <x v="5"/>
    <x v="6"/>
  </r>
  <r>
    <n v="382"/>
    <s v="King Ltd"/>
    <s v="Visionary systemic process improvement"/>
    <n v="9100"/>
    <n v="5803"/>
    <n v="0.63769230769230767"/>
    <x v="1"/>
    <n v="86.611940298507463"/>
    <n v="67"/>
    <x v="6"/>
    <s v="USD"/>
    <n v="1508130000"/>
    <x v="495"/>
    <b v="0"/>
    <b v="0"/>
    <x v="5"/>
    <x v="4"/>
    <x v="5"/>
  </r>
  <r>
    <n v="383"/>
    <s v="Baker Ltd"/>
    <s v="Progressive intangible flexibility"/>
    <n v="6300"/>
    <n v="14199"/>
    <n v="2.2538095238095237"/>
    <x v="0"/>
    <n v="75.126984126984127"/>
    <n v="189"/>
    <x v="6"/>
    <s v="USD"/>
    <n v="1550037600"/>
    <x v="16"/>
    <b v="0"/>
    <b v="1"/>
    <x v="4"/>
    <x v="3"/>
    <x v="4"/>
  </r>
  <r>
    <n v="384"/>
    <s v="Baker, Collins and Smith"/>
    <s v="Reactive real-time software"/>
    <n v="114400"/>
    <n v="196779"/>
    <n v="1.7200961538461539"/>
    <x v="0"/>
    <n v="41.004167534903104"/>
    <n v="4799"/>
    <x v="6"/>
    <s v="USD"/>
    <n v="1486706400"/>
    <x v="496"/>
    <b v="1"/>
    <b v="1"/>
    <x v="8"/>
    <x v="6"/>
    <x v="8"/>
  </r>
  <r>
    <n v="385"/>
    <s v="Warren-Harrison"/>
    <s v="Programmable incremental knowledge user"/>
    <n v="38900"/>
    <n v="56859"/>
    <n v="1.4616709511568124"/>
    <x v="0"/>
    <n v="50.007915567282325"/>
    <n v="1137"/>
    <x v="6"/>
    <s v="USD"/>
    <n v="1553835600"/>
    <x v="497"/>
    <b v="0"/>
    <b v="0"/>
    <x v="9"/>
    <x v="7"/>
    <x v="9"/>
  </r>
  <r>
    <n v="386"/>
    <s v="Gardner Group"/>
    <s v="Progressive 5thgeneration customer loyalty"/>
    <n v="135500"/>
    <n v="103554"/>
    <n v="0.76423616236162362"/>
    <x v="1"/>
    <n v="96.960674157303373"/>
    <n v="1068"/>
    <x v="6"/>
    <s v="USD"/>
    <n v="1277528400"/>
    <x v="498"/>
    <b v="0"/>
    <b v="0"/>
    <x v="6"/>
    <x v="5"/>
    <x v="6"/>
  </r>
  <r>
    <n v="387"/>
    <s v="Flores-Lambert"/>
    <s v="Triple-buffered logistical frame"/>
    <n v="109000"/>
    <n v="42795"/>
    <n v="0.39261467889908258"/>
    <x v="1"/>
    <n v="100.93160377358491"/>
    <n v="424"/>
    <x v="6"/>
    <s v="USD"/>
    <n v="1339477200"/>
    <x v="499"/>
    <b v="0"/>
    <b v="0"/>
    <x v="7"/>
    <x v="0"/>
    <x v="7"/>
  </r>
  <r>
    <n v="389"/>
    <s v="Knox-Garner"/>
    <s v="Automated systemic hierarchy"/>
    <n v="83000"/>
    <n v="101352"/>
    <n v="1.2211084337349398"/>
    <x v="0"/>
    <n v="87.979166666666671"/>
    <n v="1152"/>
    <x v="6"/>
    <s v="USD"/>
    <n v="1288242000"/>
    <x v="500"/>
    <b v="0"/>
    <b v="0"/>
    <x v="6"/>
    <x v="5"/>
    <x v="6"/>
  </r>
  <r>
    <n v="390"/>
    <s v="Davis-Allen"/>
    <s v="Digitized eco-centric core"/>
    <n v="2400"/>
    <n v="4477"/>
    <n v="1.8654166666666667"/>
    <x v="0"/>
    <n v="89.54"/>
    <n v="50"/>
    <x v="6"/>
    <s v="USD"/>
    <n v="1379048400"/>
    <x v="501"/>
    <b v="0"/>
    <b v="0"/>
    <x v="5"/>
    <x v="4"/>
    <x v="5"/>
  </r>
  <r>
    <n v="391"/>
    <s v="Miller-Patel"/>
    <s v="Mandatory uniform strategy"/>
    <n v="60400"/>
    <n v="4393"/>
    <n v="7.27317880794702E-2"/>
    <x v="1"/>
    <n v="29.09271523178808"/>
    <n v="151"/>
    <x v="6"/>
    <s v="USD"/>
    <n v="1389679200"/>
    <x v="502"/>
    <b v="0"/>
    <b v="0"/>
    <x v="9"/>
    <x v="7"/>
    <x v="9"/>
  </r>
  <r>
    <n v="392"/>
    <s v="Hernandez-Grimes"/>
    <s v="Profit-focused zero administration forecast"/>
    <n v="102900"/>
    <n v="67546"/>
    <n v="0.65642371234207963"/>
    <x v="1"/>
    <n v="42.006218905472636"/>
    <n v="1608"/>
    <x v="6"/>
    <s v="USD"/>
    <n v="1294293600"/>
    <x v="503"/>
    <b v="0"/>
    <b v="0"/>
    <x v="7"/>
    <x v="0"/>
    <x v="7"/>
  </r>
  <r>
    <n v="394"/>
    <s v="Noble-Bailey"/>
    <s v="Customizable dynamic info-mediaries"/>
    <n v="800"/>
    <n v="3755"/>
    <n v="4.6937499999999996"/>
    <x v="0"/>
    <n v="110.44117647058823"/>
    <n v="34"/>
    <x v="6"/>
    <s v="USD"/>
    <n v="1375074000"/>
    <x v="504"/>
    <b v="0"/>
    <b v="1"/>
    <x v="8"/>
    <x v="6"/>
    <x v="8"/>
  </r>
  <r>
    <n v="395"/>
    <s v="Taylor PLC"/>
    <s v="Enhanced incremental budgetary management"/>
    <n v="7100"/>
    <n v="9238"/>
    <n v="1.3011267605633803"/>
    <x v="0"/>
    <n v="41.990909090909092"/>
    <n v="220"/>
    <x v="6"/>
    <s v="USD"/>
    <n v="1323324000"/>
    <x v="505"/>
    <b v="1"/>
    <b v="0"/>
    <x v="6"/>
    <x v="5"/>
    <x v="6"/>
  </r>
  <r>
    <n v="397"/>
    <s v="Jones-Martin"/>
    <s v="Virtual systematic monitoring"/>
    <n v="8100"/>
    <n v="14083"/>
    <n v="1.738641975308642"/>
    <x v="0"/>
    <n v="31.019823788546255"/>
    <n v="454"/>
    <x v="6"/>
    <s v="USD"/>
    <n v="1369285200"/>
    <x v="506"/>
    <b v="0"/>
    <b v="0"/>
    <x v="2"/>
    <x v="1"/>
    <x v="2"/>
  </r>
  <r>
    <n v="399"/>
    <s v="Acosta, Mullins and Morris"/>
    <s v="Pre-emptive interactive model"/>
    <n v="97300"/>
    <n v="62127"/>
    <n v="0.63850976361767731"/>
    <x v="1"/>
    <n v="66.022316684378325"/>
    <n v="941"/>
    <x v="6"/>
    <s v="USD"/>
    <n v="1296626400"/>
    <x v="507"/>
    <b v="0"/>
    <b v="0"/>
    <x v="1"/>
    <x v="1"/>
    <x v="1"/>
  </r>
  <r>
    <n v="400"/>
    <s v="Bell PLC"/>
    <s v="Ergonomic eco-centric open architecture"/>
    <n v="100"/>
    <n v="2"/>
    <n v="0.02"/>
    <x v="1"/>
    <n v="2"/>
    <n v="1"/>
    <x v="6"/>
    <s v="USD"/>
    <n v="1376629200"/>
    <x v="508"/>
    <b v="0"/>
    <b v="1"/>
    <x v="5"/>
    <x v="4"/>
    <x v="5"/>
  </r>
  <r>
    <n v="401"/>
    <s v="Smith-Schmidt"/>
    <s v="Inverse radical hierarchy"/>
    <n v="900"/>
    <n v="13772"/>
    <n v="15.302222222222222"/>
    <x v="0"/>
    <n v="46.060200668896321"/>
    <n v="299"/>
    <x v="6"/>
    <s v="USD"/>
    <n v="1572152400"/>
    <x v="509"/>
    <b v="0"/>
    <b v="0"/>
    <x v="6"/>
    <x v="5"/>
    <x v="6"/>
  </r>
  <r>
    <n v="402"/>
    <s v="Ruiz, Richardson and Cole"/>
    <s v="Team-oriented static interface"/>
    <n v="7300"/>
    <n v="2946"/>
    <n v="0.40356164383561643"/>
    <x v="1"/>
    <n v="73.650000000000006"/>
    <n v="40"/>
    <x v="6"/>
    <s v="USD"/>
    <n v="1325829600"/>
    <x v="510"/>
    <b v="0"/>
    <b v="1"/>
    <x v="16"/>
    <x v="6"/>
    <x v="16"/>
  </r>
  <r>
    <n v="404"/>
    <s v="Bailey-Boyer"/>
    <s v="Visionary exuding Internet solution"/>
    <n v="48900"/>
    <n v="154321"/>
    <n v="3.1558486707566464"/>
    <x v="0"/>
    <n v="68.985695127402778"/>
    <n v="2237"/>
    <x v="6"/>
    <s v="USD"/>
    <n v="1510639200"/>
    <x v="511"/>
    <b v="0"/>
    <b v="0"/>
    <x v="6"/>
    <x v="5"/>
    <x v="6"/>
  </r>
  <r>
    <n v="405"/>
    <s v="Lee LLC"/>
    <s v="Synchronized secondary analyzer"/>
    <n v="29600"/>
    <n v="26527"/>
    <n v="0.89618243243243245"/>
    <x v="1"/>
    <n v="60.981609195402299"/>
    <n v="435"/>
    <x v="6"/>
    <s v="USD"/>
    <n v="1528088400"/>
    <x v="512"/>
    <b v="0"/>
    <b v="0"/>
    <x v="6"/>
    <x v="5"/>
    <x v="6"/>
  </r>
  <r>
    <n v="406"/>
    <s v="Lyons Inc"/>
    <s v="Balanced attitude-oriented parallelism"/>
    <n v="39300"/>
    <n v="71583"/>
    <n v="1.8214503816793892"/>
    <x v="0"/>
    <n v="110.98139534883721"/>
    <n v="645"/>
    <x v="6"/>
    <s v="USD"/>
    <n v="1359525600"/>
    <x v="513"/>
    <b v="1"/>
    <b v="0"/>
    <x v="8"/>
    <x v="6"/>
    <x v="8"/>
  </r>
  <r>
    <n v="409"/>
    <s v="Stewart LLC"/>
    <s v="Secured asymmetric projection"/>
    <n v="135600"/>
    <n v="62804"/>
    <n v="0.46315634218289087"/>
    <x v="1"/>
    <n v="87.960784313725483"/>
    <n v="714"/>
    <x v="6"/>
    <s v="USD"/>
    <n v="1492491600"/>
    <x v="514"/>
    <b v="0"/>
    <b v="0"/>
    <x v="2"/>
    <x v="1"/>
    <x v="2"/>
  </r>
  <r>
    <n v="410"/>
    <s v="Mcmillan Group"/>
    <s v="Advanced cohesive Graphic Interface"/>
    <n v="153700"/>
    <n v="55536"/>
    <n v="0.36132726089785294"/>
    <x v="3"/>
    <n v="49.987398739873989"/>
    <n v="1111"/>
    <x v="6"/>
    <s v="USD"/>
    <n v="1430197200"/>
    <x v="429"/>
    <b v="0"/>
    <b v="0"/>
    <x v="10"/>
    <x v="2"/>
    <x v="10"/>
  </r>
  <r>
    <n v="411"/>
    <s v="Beck, Thompson and Martinez"/>
    <s v="Down-sized maximized function"/>
    <n v="7800"/>
    <n v="8161"/>
    <n v="1.0462820512820512"/>
    <x v="0"/>
    <n v="99.524390243902445"/>
    <n v="82"/>
    <x v="6"/>
    <s v="USD"/>
    <n v="1496034000"/>
    <x v="515"/>
    <b v="0"/>
    <b v="0"/>
    <x v="6"/>
    <x v="5"/>
    <x v="6"/>
  </r>
  <r>
    <n v="412"/>
    <s v="Rodriguez-Scott"/>
    <s v="Realigned zero tolerance software"/>
    <n v="2100"/>
    <n v="14046"/>
    <n v="6.6885714285714286"/>
    <x v="0"/>
    <n v="104.82089552238806"/>
    <n v="134"/>
    <x v="6"/>
    <s v="USD"/>
    <n v="1388728800"/>
    <x v="516"/>
    <b v="0"/>
    <b v="0"/>
    <x v="17"/>
    <x v="7"/>
    <x v="17"/>
  </r>
  <r>
    <n v="413"/>
    <s v="Rush-Bowers"/>
    <s v="Persevering analyzing extranet"/>
    <n v="189500"/>
    <n v="117628"/>
    <n v="0.62072823218997364"/>
    <x v="3"/>
    <n v="108.01469237832875"/>
    <n v="1089"/>
    <x v="6"/>
    <s v="USD"/>
    <n v="1543298400"/>
    <x v="517"/>
    <b v="0"/>
    <b v="0"/>
    <x v="15"/>
    <x v="6"/>
    <x v="15"/>
  </r>
  <r>
    <n v="414"/>
    <s v="Davis and Sons"/>
    <s v="Innovative human-resource migration"/>
    <n v="188200"/>
    <n v="159405"/>
    <n v="0.84699787460148779"/>
    <x v="1"/>
    <n v="28.998544660724033"/>
    <n v="5497"/>
    <x v="6"/>
    <s v="USD"/>
    <n v="1271739600"/>
    <x v="518"/>
    <b v="0"/>
    <b v="1"/>
    <x v="4"/>
    <x v="3"/>
    <x v="4"/>
  </r>
  <r>
    <n v="415"/>
    <s v="Anderson-Pham"/>
    <s v="Intuitive needs-based monitoring"/>
    <n v="113500"/>
    <n v="12552"/>
    <n v="0.11059030837004405"/>
    <x v="1"/>
    <n v="30.028708133971293"/>
    <n v="418"/>
    <x v="6"/>
    <s v="USD"/>
    <n v="1326434400"/>
    <x v="519"/>
    <b v="0"/>
    <b v="0"/>
    <x v="6"/>
    <x v="5"/>
    <x v="6"/>
  </r>
  <r>
    <n v="416"/>
    <s v="Stewart-Coleman"/>
    <s v="Customer-focused disintermediate toolset"/>
    <n v="134600"/>
    <n v="59007"/>
    <n v="0.43838781575037145"/>
    <x v="1"/>
    <n v="41.005559416261292"/>
    <n v="1439"/>
    <x v="6"/>
    <s v="USD"/>
    <n v="1295244000"/>
    <x v="520"/>
    <b v="0"/>
    <b v="1"/>
    <x v="8"/>
    <x v="6"/>
    <x v="8"/>
  </r>
  <r>
    <n v="417"/>
    <s v="Bradshaw, Smith and Ryan"/>
    <s v="Upgradable 24/7 emulation"/>
    <n v="1700"/>
    <n v="943"/>
    <n v="0.55470588235294116"/>
    <x v="1"/>
    <n v="62.866666666666667"/>
    <n v="15"/>
    <x v="6"/>
    <s v="USD"/>
    <n v="1541221200"/>
    <x v="521"/>
    <b v="0"/>
    <b v="0"/>
    <x v="6"/>
    <x v="5"/>
    <x v="6"/>
  </r>
  <r>
    <n v="419"/>
    <s v="Ware-Arias"/>
    <s v="Upgradable maximized protocol"/>
    <n v="113800"/>
    <n v="140469"/>
    <n v="1.2343497363796134"/>
    <x v="0"/>
    <n v="26.997693638285604"/>
    <n v="5203"/>
    <x v="6"/>
    <s v="USD"/>
    <n v="1324533600"/>
    <x v="480"/>
    <b v="0"/>
    <b v="0"/>
    <x v="0"/>
    <x v="0"/>
    <x v="0"/>
  </r>
  <r>
    <n v="420"/>
    <s v="Blair, Reyes and Woods"/>
    <s v="Cross-platform interactive synergy"/>
    <n v="5000"/>
    <n v="6423"/>
    <n v="1.2846"/>
    <x v="0"/>
    <n v="68.329787234042556"/>
    <n v="94"/>
    <x v="6"/>
    <s v="USD"/>
    <n v="1498366800"/>
    <x v="522"/>
    <b v="0"/>
    <b v="0"/>
    <x v="6"/>
    <x v="5"/>
    <x v="6"/>
  </r>
  <r>
    <n v="421"/>
    <s v="Thomas-Lopez"/>
    <s v="User-centric fault-tolerant archive"/>
    <n v="9400"/>
    <n v="6015"/>
    <n v="0.63989361702127656"/>
    <x v="1"/>
    <n v="50.974576271186443"/>
    <n v="118"/>
    <x v="6"/>
    <s v="USD"/>
    <n v="1498712400"/>
    <x v="523"/>
    <b v="0"/>
    <b v="1"/>
    <x v="7"/>
    <x v="0"/>
    <x v="7"/>
  </r>
  <r>
    <n v="422"/>
    <s v="Brown, Davies and Pacheco"/>
    <s v="Reverse-engineered regional knowledge user"/>
    <n v="8700"/>
    <n v="11075"/>
    <n v="1.2729885057471264"/>
    <x v="0"/>
    <n v="54.024390243902438"/>
    <n v="205"/>
    <x v="6"/>
    <s v="USD"/>
    <n v="1271480400"/>
    <x v="524"/>
    <b v="0"/>
    <b v="1"/>
    <x v="6"/>
    <x v="5"/>
    <x v="6"/>
  </r>
  <r>
    <n v="423"/>
    <s v="Jones-Riddle"/>
    <s v="Self-enabling real-time definition"/>
    <n v="147800"/>
    <n v="15723"/>
    <n v="0.10638024357239513"/>
    <x v="1"/>
    <n v="97.055555555555557"/>
    <n v="162"/>
    <x v="6"/>
    <s v="USD"/>
    <n v="1316667600"/>
    <x v="525"/>
    <b v="0"/>
    <b v="1"/>
    <x v="4"/>
    <x v="3"/>
    <x v="4"/>
  </r>
  <r>
    <n v="424"/>
    <s v="Schmidt-Gomez"/>
    <s v="User-centric impactful projection"/>
    <n v="5100"/>
    <n v="2064"/>
    <n v="0.40470588235294119"/>
    <x v="1"/>
    <n v="24.867469879518072"/>
    <n v="83"/>
    <x v="6"/>
    <s v="USD"/>
    <n v="1524027600"/>
    <x v="526"/>
    <b v="0"/>
    <b v="0"/>
    <x v="1"/>
    <x v="1"/>
    <x v="1"/>
  </r>
  <r>
    <n v="425"/>
    <s v="Sullivan, Davis and Booth"/>
    <s v="Vision-oriented actuating hardware"/>
    <n v="2700"/>
    <n v="7767"/>
    <n v="2.8766666666666665"/>
    <x v="0"/>
    <n v="84.423913043478265"/>
    <n v="92"/>
    <x v="6"/>
    <s v="USD"/>
    <n v="1438059600"/>
    <x v="527"/>
    <b v="0"/>
    <b v="0"/>
    <x v="5"/>
    <x v="4"/>
    <x v="5"/>
  </r>
  <r>
    <n v="426"/>
    <s v="Edwards-Kane"/>
    <s v="Virtual leadingedge framework"/>
    <n v="1800"/>
    <n v="10313"/>
    <n v="5.7294444444444448"/>
    <x v="0"/>
    <n v="47.091324200913242"/>
    <n v="219"/>
    <x v="6"/>
    <s v="USD"/>
    <n v="1361944800"/>
    <x v="528"/>
    <b v="0"/>
    <b v="0"/>
    <x v="6"/>
    <x v="5"/>
    <x v="6"/>
  </r>
  <r>
    <n v="427"/>
    <s v="Hicks, Wall and Webb"/>
    <s v="Managed discrete framework"/>
    <n v="174500"/>
    <n v="197018"/>
    <n v="1.1290429799426933"/>
    <x v="0"/>
    <n v="77.996041171813147"/>
    <n v="2526"/>
    <x v="6"/>
    <s v="USD"/>
    <n v="1410584400"/>
    <x v="529"/>
    <b v="0"/>
    <b v="1"/>
    <x v="6"/>
    <x v="5"/>
    <x v="6"/>
  </r>
  <r>
    <n v="428"/>
    <s v="Mayer-Richmond"/>
    <s v="Progressive zero-defect capability"/>
    <n v="101400"/>
    <n v="47037"/>
    <n v="0.46387573964497042"/>
    <x v="1"/>
    <n v="62.967871485943775"/>
    <n v="747"/>
    <x v="6"/>
    <s v="USD"/>
    <n v="1297404000"/>
    <x v="530"/>
    <b v="0"/>
    <b v="0"/>
    <x v="15"/>
    <x v="6"/>
    <x v="15"/>
  </r>
  <r>
    <n v="429"/>
    <s v="Robles Ltd"/>
    <s v="Right-sized demand-driven adapter"/>
    <n v="191000"/>
    <n v="173191"/>
    <n v="0.90675916230366493"/>
    <x v="2"/>
    <n v="81.006080449017773"/>
    <n v="2138"/>
    <x v="6"/>
    <s v="USD"/>
    <n v="1392012000"/>
    <x v="531"/>
    <b v="0"/>
    <b v="1"/>
    <x v="5"/>
    <x v="4"/>
    <x v="5"/>
  </r>
  <r>
    <n v="430"/>
    <s v="Cochran Ltd"/>
    <s v="Re-engineered attitude-oriented frame"/>
    <n v="8100"/>
    <n v="5487"/>
    <n v="0.67740740740740746"/>
    <x v="1"/>
    <n v="65.321428571428569"/>
    <n v="84"/>
    <x v="6"/>
    <s v="USD"/>
    <n v="1569733200"/>
    <x v="532"/>
    <b v="0"/>
    <b v="0"/>
    <x v="6"/>
    <x v="5"/>
    <x v="6"/>
  </r>
  <r>
    <n v="431"/>
    <s v="Rosales LLC"/>
    <s v="Compatible multimedia utilization"/>
    <n v="5100"/>
    <n v="9817"/>
    <n v="1.9249019607843136"/>
    <x v="0"/>
    <n v="104.43617021276596"/>
    <n v="94"/>
    <x v="6"/>
    <s v="USD"/>
    <n v="1529643600"/>
    <x v="453"/>
    <b v="1"/>
    <b v="0"/>
    <x v="6"/>
    <x v="5"/>
    <x v="6"/>
  </r>
  <r>
    <n v="432"/>
    <s v="Harper-Bryan"/>
    <s v="Re-contextualized dedicated hardware"/>
    <n v="7700"/>
    <n v="6369"/>
    <n v="0.82714285714285718"/>
    <x v="1"/>
    <n v="69.989010989010993"/>
    <n v="91"/>
    <x v="6"/>
    <s v="USD"/>
    <n v="1399006800"/>
    <x v="533"/>
    <b v="0"/>
    <b v="0"/>
    <x v="6"/>
    <x v="5"/>
    <x v="6"/>
  </r>
  <r>
    <n v="433"/>
    <s v="Potter, Harper and Everett"/>
    <s v="Decentralized composite paradigm"/>
    <n v="121400"/>
    <n v="65755"/>
    <n v="0.54163920922570019"/>
    <x v="1"/>
    <n v="83.023989898989896"/>
    <n v="792"/>
    <x v="6"/>
    <s v="USD"/>
    <n v="1385359200"/>
    <x v="92"/>
    <b v="0"/>
    <b v="1"/>
    <x v="8"/>
    <x v="6"/>
    <x v="8"/>
  </r>
  <r>
    <n v="436"/>
    <s v="King-Nguyen"/>
    <s v="Open-source incremental throughput"/>
    <n v="1300"/>
    <n v="13678"/>
    <n v="10.521538461538462"/>
    <x v="0"/>
    <n v="54.931726907630519"/>
    <n v="249"/>
    <x v="6"/>
    <s v="USD"/>
    <n v="1555736400"/>
    <x v="484"/>
    <b v="0"/>
    <b v="0"/>
    <x v="13"/>
    <x v="1"/>
    <x v="13"/>
  </r>
  <r>
    <n v="437"/>
    <s v="Hansen Group"/>
    <s v="Centralized regional interface"/>
    <n v="8100"/>
    <n v="9969"/>
    <n v="1.2307407407407407"/>
    <x v="0"/>
    <n v="51.921875"/>
    <n v="192"/>
    <x v="6"/>
    <s v="USD"/>
    <n v="1442120400"/>
    <x v="73"/>
    <b v="0"/>
    <b v="1"/>
    <x v="15"/>
    <x v="6"/>
    <x v="15"/>
  </r>
  <r>
    <n v="438"/>
    <s v="Mathis, Hall and Hansen"/>
    <s v="Streamlined web-enabled knowledgebase"/>
    <n v="8300"/>
    <n v="14827"/>
    <n v="1.7863855421686747"/>
    <x v="0"/>
    <n v="60.02834008097166"/>
    <n v="247"/>
    <x v="6"/>
    <s v="USD"/>
    <n v="1362376800"/>
    <x v="534"/>
    <b v="0"/>
    <b v="0"/>
    <x v="6"/>
    <x v="5"/>
    <x v="6"/>
  </r>
  <r>
    <n v="439"/>
    <s v="Cummings Inc"/>
    <s v="Digitized transitional monitoring"/>
    <n v="28400"/>
    <n v="100900"/>
    <n v="3.5528169014084505"/>
    <x v="0"/>
    <n v="44.003488879197555"/>
    <n v="2293"/>
    <x v="6"/>
    <s v="USD"/>
    <n v="1478408400"/>
    <x v="535"/>
    <b v="0"/>
    <b v="0"/>
    <x v="14"/>
    <x v="6"/>
    <x v="14"/>
  </r>
  <r>
    <n v="440"/>
    <s v="Miller-Poole"/>
    <s v="Networked optimal adapter"/>
    <n v="102500"/>
    <n v="165954"/>
    <n v="1.6190634146341463"/>
    <x v="0"/>
    <n v="53.003513254551258"/>
    <n v="3131"/>
    <x v="6"/>
    <s v="USD"/>
    <n v="1498798800"/>
    <x v="536"/>
    <b v="0"/>
    <b v="0"/>
    <x v="21"/>
    <x v="6"/>
    <x v="21"/>
  </r>
  <r>
    <n v="441"/>
    <s v="Rodriguez-West"/>
    <s v="Automated optimal function"/>
    <n v="7000"/>
    <n v="1744"/>
    <n v="0.24914285714285714"/>
    <x v="1"/>
    <n v="54.5"/>
    <n v="32"/>
    <x v="6"/>
    <s v="USD"/>
    <n v="1335416400"/>
    <x v="537"/>
    <b v="0"/>
    <b v="0"/>
    <x v="7"/>
    <x v="0"/>
    <x v="7"/>
  </r>
  <r>
    <n v="443"/>
    <s v="Clark-Bowman"/>
    <s v="Stand-alone user-facing service-desk"/>
    <n v="9300"/>
    <n v="3232"/>
    <n v="0.34752688172043011"/>
    <x v="2"/>
    <n v="35.911111111111111"/>
    <n v="90"/>
    <x v="6"/>
    <s v="USD"/>
    <n v="1285822800"/>
    <x v="538"/>
    <b v="0"/>
    <b v="0"/>
    <x v="6"/>
    <x v="5"/>
    <x v="6"/>
  </r>
  <r>
    <n v="444"/>
    <s v="Hensley Ltd"/>
    <s v="Versatile global attitude"/>
    <n v="6200"/>
    <n v="10938"/>
    <n v="1.7641935483870967"/>
    <x v="0"/>
    <n v="36.952702702702702"/>
    <n v="296"/>
    <x v="6"/>
    <s v="USD"/>
    <n v="1311483600"/>
    <x v="539"/>
    <b v="0"/>
    <b v="1"/>
    <x v="1"/>
    <x v="1"/>
    <x v="1"/>
  </r>
  <r>
    <n v="445"/>
    <s v="Anderson-Pearson"/>
    <s v="Intuitive demand-driven Local Area Network"/>
    <n v="2100"/>
    <n v="10739"/>
    <n v="5.1138095238095236"/>
    <x v="0"/>
    <n v="63.170588235294119"/>
    <n v="170"/>
    <x v="6"/>
    <s v="USD"/>
    <n v="1291356000"/>
    <x v="540"/>
    <b v="0"/>
    <b v="1"/>
    <x v="6"/>
    <x v="5"/>
    <x v="6"/>
  </r>
  <r>
    <n v="446"/>
    <s v="Martin, Martin and Solis"/>
    <s v="Assimilated uniform methodology"/>
    <n v="6800"/>
    <n v="5579"/>
    <n v="0.82044117647058823"/>
    <x v="1"/>
    <n v="29.99462365591398"/>
    <n v="186"/>
    <x v="6"/>
    <s v="USD"/>
    <n v="1355810400"/>
    <x v="541"/>
    <b v="0"/>
    <b v="0"/>
    <x v="7"/>
    <x v="0"/>
    <x v="7"/>
  </r>
  <r>
    <n v="448"/>
    <s v="Price and Sons"/>
    <s v="Object-based demand-driven strategy"/>
    <n v="89900"/>
    <n v="45384"/>
    <n v="0.50482758620689661"/>
    <x v="1"/>
    <n v="75.014876033057845"/>
    <n v="605"/>
    <x v="6"/>
    <s v="USD"/>
    <n v="1365915600"/>
    <x v="542"/>
    <b v="0"/>
    <b v="1"/>
    <x v="3"/>
    <x v="2"/>
    <x v="3"/>
  </r>
  <r>
    <n v="451"/>
    <s v="Padilla-Porter"/>
    <s v="Innovative exuding matrix"/>
    <n v="148400"/>
    <n v="182302"/>
    <n v="1.2284501347708894"/>
    <x v="0"/>
    <n v="29.001272669424118"/>
    <n v="6286"/>
    <x v="6"/>
    <s v="USD"/>
    <n v="1500440400"/>
    <x v="543"/>
    <b v="0"/>
    <b v="0"/>
    <x v="2"/>
    <x v="1"/>
    <x v="2"/>
  </r>
  <r>
    <n v="452"/>
    <s v="Morris Group"/>
    <s v="Realigned impactful artificial intelligence"/>
    <n v="4800"/>
    <n v="3045"/>
    <n v="0.63437500000000002"/>
    <x v="1"/>
    <n v="98.225806451612897"/>
    <n v="31"/>
    <x v="6"/>
    <s v="USD"/>
    <n v="1278392400"/>
    <x v="544"/>
    <b v="0"/>
    <b v="0"/>
    <x v="11"/>
    <x v="6"/>
    <x v="11"/>
  </r>
  <r>
    <n v="453"/>
    <s v="Saunders Ltd"/>
    <s v="Multi-layered multi-tasking secured line"/>
    <n v="182400"/>
    <n v="102749"/>
    <n v="0.56331688596491225"/>
    <x v="1"/>
    <n v="87.001693480101608"/>
    <n v="1181"/>
    <x v="6"/>
    <s v="USD"/>
    <n v="1480572000"/>
    <x v="545"/>
    <b v="0"/>
    <b v="0"/>
    <x v="14"/>
    <x v="6"/>
    <x v="14"/>
  </r>
  <r>
    <n v="454"/>
    <s v="Woods Inc"/>
    <s v="Upgradable upward-trending portal"/>
    <n v="4000"/>
    <n v="1763"/>
    <n v="0.44074999999999998"/>
    <x v="1"/>
    <n v="45.205128205128204"/>
    <n v="39"/>
    <x v="6"/>
    <s v="USD"/>
    <n v="1382331600"/>
    <x v="546"/>
    <b v="0"/>
    <b v="1"/>
    <x v="11"/>
    <x v="6"/>
    <x v="11"/>
  </r>
  <r>
    <n v="455"/>
    <s v="Villanueva, Wright and Richardson"/>
    <s v="Profit-focused global product"/>
    <n v="116500"/>
    <n v="137904"/>
    <n v="1.1837253218884121"/>
    <x v="0"/>
    <n v="37.001341561577675"/>
    <n v="3727"/>
    <x v="6"/>
    <s v="USD"/>
    <n v="1316754000"/>
    <x v="547"/>
    <b v="0"/>
    <b v="0"/>
    <x v="6"/>
    <x v="5"/>
    <x v="6"/>
  </r>
  <r>
    <n v="456"/>
    <s v="Wilson, Brooks and Clark"/>
    <s v="Operative well-modulated data-warehouse"/>
    <n v="146400"/>
    <n v="152438"/>
    <n v="1.041243169398907"/>
    <x v="0"/>
    <n v="94.976947040498445"/>
    <n v="1605"/>
    <x v="6"/>
    <s v="USD"/>
    <n v="1518242400"/>
    <x v="548"/>
    <b v="0"/>
    <b v="1"/>
    <x v="1"/>
    <x v="1"/>
    <x v="1"/>
  </r>
  <r>
    <n v="457"/>
    <s v="Sheppard, Smith and Spence"/>
    <s v="Cloned asymmetric functionalities"/>
    <n v="5000"/>
    <n v="1332"/>
    <n v="0.26640000000000003"/>
    <x v="1"/>
    <n v="28.956521739130434"/>
    <n v="46"/>
    <x v="6"/>
    <s v="USD"/>
    <n v="1476421200"/>
    <x v="549"/>
    <b v="0"/>
    <b v="0"/>
    <x v="6"/>
    <x v="5"/>
    <x v="6"/>
  </r>
  <r>
    <n v="458"/>
    <s v="Wise, Thompson and Allen"/>
    <s v="Pre-emptive neutral portal"/>
    <n v="33800"/>
    <n v="118706"/>
    <n v="3.5120118343195266"/>
    <x v="0"/>
    <n v="55.993396226415094"/>
    <n v="2120"/>
    <x v="6"/>
    <s v="USD"/>
    <n v="1269752400"/>
    <x v="550"/>
    <b v="0"/>
    <b v="0"/>
    <x v="6"/>
    <x v="5"/>
    <x v="6"/>
  </r>
  <r>
    <n v="459"/>
    <s v="Lane, Ryan and Chapman"/>
    <s v="Switchable demand-driven help-desk"/>
    <n v="6300"/>
    <n v="5674"/>
    <n v="0.90063492063492068"/>
    <x v="1"/>
    <n v="54.038095238095238"/>
    <n v="105"/>
    <x v="6"/>
    <s v="USD"/>
    <n v="1419746400"/>
    <x v="551"/>
    <b v="0"/>
    <b v="0"/>
    <x v="8"/>
    <x v="6"/>
    <x v="8"/>
  </r>
  <r>
    <n v="460"/>
    <s v="Rich, Alvarez and King"/>
    <s v="Business-focused static ability"/>
    <n v="2400"/>
    <n v="4119"/>
    <n v="1.7162500000000001"/>
    <x v="0"/>
    <n v="82.38"/>
    <n v="50"/>
    <x v="6"/>
    <s v="USD"/>
    <n v="1281330000"/>
    <x v="552"/>
    <b v="0"/>
    <b v="0"/>
    <x v="6"/>
    <x v="5"/>
    <x v="6"/>
  </r>
  <r>
    <n v="461"/>
    <s v="Terry-Salinas"/>
    <s v="Networked secondary structure"/>
    <n v="98800"/>
    <n v="139354"/>
    <n v="1.4104655870445344"/>
    <x v="0"/>
    <n v="66.997115384615384"/>
    <n v="2080"/>
    <x v="6"/>
    <s v="USD"/>
    <n v="1398661200"/>
    <x v="553"/>
    <b v="0"/>
    <b v="0"/>
    <x v="11"/>
    <x v="6"/>
    <x v="11"/>
  </r>
  <r>
    <n v="462"/>
    <s v="Wang-Rodriguez"/>
    <s v="Total multimedia website"/>
    <n v="188800"/>
    <n v="57734"/>
    <n v="0.30579449152542371"/>
    <x v="1"/>
    <n v="107.91401869158878"/>
    <n v="535"/>
    <x v="6"/>
    <s v="USD"/>
    <n v="1359525600"/>
    <x v="554"/>
    <b v="0"/>
    <b v="0"/>
    <x v="10"/>
    <x v="2"/>
    <x v="10"/>
  </r>
  <r>
    <n v="463"/>
    <s v="Mckee-Hill"/>
    <s v="Cross-platform upward-trending parallelism"/>
    <n v="134300"/>
    <n v="145265"/>
    <n v="1.0816455696202532"/>
    <x v="0"/>
    <n v="69.009501187648453"/>
    <n v="2105"/>
    <x v="6"/>
    <s v="USD"/>
    <n v="1388469600"/>
    <x v="555"/>
    <b v="0"/>
    <b v="0"/>
    <x v="15"/>
    <x v="6"/>
    <x v="15"/>
  </r>
  <r>
    <n v="464"/>
    <s v="Gomez LLC"/>
    <s v="Pre-emptive mission-critical hardware"/>
    <n v="71200"/>
    <n v="95020"/>
    <n v="1.3345505617977529"/>
    <x v="0"/>
    <n v="39.006568144499177"/>
    <n v="2436"/>
    <x v="6"/>
    <s v="USD"/>
    <n v="1518328800"/>
    <x v="556"/>
    <b v="0"/>
    <b v="0"/>
    <x v="6"/>
    <x v="5"/>
    <x v="6"/>
  </r>
  <r>
    <n v="465"/>
    <s v="Gonzalez-Robbins"/>
    <s v="Up-sized responsive protocol"/>
    <n v="4700"/>
    <n v="8829"/>
    <n v="1.8785106382978722"/>
    <x v="0"/>
    <n v="110.3625"/>
    <n v="80"/>
    <x v="6"/>
    <s v="USD"/>
    <n v="1517032800"/>
    <x v="557"/>
    <b v="0"/>
    <b v="0"/>
    <x v="19"/>
    <x v="7"/>
    <x v="19"/>
  </r>
  <r>
    <n v="466"/>
    <s v="Obrien and Sons"/>
    <s v="Pre-emptive transitional frame"/>
    <n v="1200"/>
    <n v="3984"/>
    <n v="3.32"/>
    <x v="0"/>
    <n v="94.857142857142861"/>
    <n v="42"/>
    <x v="6"/>
    <s v="USD"/>
    <n v="1368594000"/>
    <x v="558"/>
    <b v="0"/>
    <b v="1"/>
    <x v="7"/>
    <x v="0"/>
    <x v="7"/>
  </r>
  <r>
    <n v="468"/>
    <s v="Hughes Inc"/>
    <s v="Streamlined neutral analyzer"/>
    <n v="4000"/>
    <n v="1620"/>
    <n v="0.40500000000000003"/>
    <x v="1"/>
    <n v="101.25"/>
    <n v="16"/>
    <x v="6"/>
    <s v="USD"/>
    <n v="1555218000"/>
    <x v="497"/>
    <b v="0"/>
    <b v="0"/>
    <x v="6"/>
    <x v="5"/>
    <x v="6"/>
  </r>
  <r>
    <n v="469"/>
    <s v="Olsen-Ryan"/>
    <s v="Assimilated neutral utilization"/>
    <n v="5600"/>
    <n v="10328"/>
    <n v="1.8442857142857143"/>
    <x v="0"/>
    <n v="64.95597484276729"/>
    <n v="159"/>
    <x v="6"/>
    <s v="USD"/>
    <n v="1431925200"/>
    <x v="559"/>
    <b v="0"/>
    <b v="0"/>
    <x v="11"/>
    <x v="6"/>
    <x v="11"/>
  </r>
  <r>
    <n v="470"/>
    <s v="Grimes, Holland and Sloan"/>
    <s v="Extended dedicated archive"/>
    <n v="3600"/>
    <n v="10289"/>
    <n v="2.8580555555555556"/>
    <x v="0"/>
    <n v="27.00524934383202"/>
    <n v="381"/>
    <x v="6"/>
    <s v="USD"/>
    <n v="1481522400"/>
    <x v="560"/>
    <b v="0"/>
    <b v="0"/>
    <x v="7"/>
    <x v="0"/>
    <x v="7"/>
  </r>
  <r>
    <n v="472"/>
    <s v="Turner, Young and Collins"/>
    <s v="Self-enabling clear-thinking framework"/>
    <n v="153800"/>
    <n v="60342"/>
    <n v="0.39234070221066319"/>
    <x v="1"/>
    <n v="104.94260869565217"/>
    <n v="575"/>
    <x v="6"/>
    <s v="USD"/>
    <n v="1552280400"/>
    <x v="352"/>
    <b v="0"/>
    <b v="0"/>
    <x v="2"/>
    <x v="1"/>
    <x v="2"/>
  </r>
  <r>
    <n v="473"/>
    <s v="Richardson Inc"/>
    <s v="Assimilated fault-tolerant capacity"/>
    <n v="5000"/>
    <n v="8907"/>
    <n v="1.7814000000000001"/>
    <x v="0"/>
    <n v="84.028301886792448"/>
    <n v="106"/>
    <x v="6"/>
    <s v="USD"/>
    <n v="1529989200"/>
    <x v="561"/>
    <b v="0"/>
    <b v="0"/>
    <x v="20"/>
    <x v="1"/>
    <x v="20"/>
  </r>
  <r>
    <n v="474"/>
    <s v="Santos-Young"/>
    <s v="Enhanced neutral ability"/>
    <n v="4000"/>
    <n v="14606"/>
    <n v="3.6515"/>
    <x v="0"/>
    <n v="102.85915492957747"/>
    <n v="142"/>
    <x v="6"/>
    <s v="USD"/>
    <n v="1418709600"/>
    <x v="562"/>
    <b v="0"/>
    <b v="0"/>
    <x v="21"/>
    <x v="6"/>
    <x v="21"/>
  </r>
  <r>
    <n v="475"/>
    <s v="Nichols Ltd"/>
    <s v="Function-based attitude-oriented groupware"/>
    <n v="7400"/>
    <n v="8432"/>
    <n v="1.1394594594594594"/>
    <x v="0"/>
    <n v="39.962085308056871"/>
    <n v="211"/>
    <x v="6"/>
    <s v="USD"/>
    <n v="1372136400"/>
    <x v="102"/>
    <b v="0"/>
    <b v="1"/>
    <x v="19"/>
    <x v="7"/>
    <x v="19"/>
  </r>
  <r>
    <n v="476"/>
    <s v="Murphy PLC"/>
    <s v="Optional solution-oriented instruction set"/>
    <n v="191500"/>
    <n v="57122"/>
    <n v="0.29828720626631855"/>
    <x v="1"/>
    <n v="51.001785714285717"/>
    <n v="1120"/>
    <x v="6"/>
    <s v="USD"/>
    <n v="1533877200"/>
    <x v="563"/>
    <b v="0"/>
    <b v="0"/>
    <x v="17"/>
    <x v="7"/>
    <x v="17"/>
  </r>
  <r>
    <n v="477"/>
    <s v="Hogan, Porter and Rivera"/>
    <s v="Organic object-oriented core"/>
    <n v="8500"/>
    <n v="4613"/>
    <n v="0.54270588235294115"/>
    <x v="1"/>
    <n v="40.823008849557525"/>
    <n v="113"/>
    <x v="6"/>
    <s v="USD"/>
    <n v="1309064400"/>
    <x v="564"/>
    <b v="0"/>
    <b v="0"/>
    <x v="14"/>
    <x v="6"/>
    <x v="14"/>
  </r>
  <r>
    <n v="478"/>
    <s v="Lyons LLC"/>
    <s v="Balanced impactful circuit"/>
    <n v="68800"/>
    <n v="162603"/>
    <n v="2.3634156976744185"/>
    <x v="0"/>
    <n v="58.999637155297535"/>
    <n v="2756"/>
    <x v="6"/>
    <s v="USD"/>
    <n v="1425877200"/>
    <x v="228"/>
    <b v="0"/>
    <b v="0"/>
    <x v="7"/>
    <x v="0"/>
    <x v="7"/>
  </r>
  <r>
    <n v="480"/>
    <s v="Robles-Hudson"/>
    <s v="Balanced bifurcated leverage"/>
    <n v="8600"/>
    <n v="8656"/>
    <n v="1.0065116279069768"/>
    <x v="0"/>
    <n v="99.494252873563212"/>
    <n v="87"/>
    <x v="6"/>
    <s v="USD"/>
    <n v="1268287200"/>
    <x v="565"/>
    <b v="0"/>
    <b v="1"/>
    <x v="5"/>
    <x v="4"/>
    <x v="5"/>
  </r>
  <r>
    <n v="481"/>
    <s v="Mcclure LLC"/>
    <s v="Sharable discrete budgetary management"/>
    <n v="196600"/>
    <n v="159931"/>
    <n v="0.81348423194303154"/>
    <x v="1"/>
    <n v="103.98634590377114"/>
    <n v="1538"/>
    <x v="6"/>
    <s v="USD"/>
    <n v="1412139600"/>
    <x v="566"/>
    <b v="0"/>
    <b v="1"/>
    <x v="6"/>
    <x v="5"/>
    <x v="6"/>
  </r>
  <r>
    <n v="482"/>
    <s v="Martin, Russell and Baker"/>
    <s v="Focused solution-oriented instruction set"/>
    <n v="4200"/>
    <n v="689"/>
    <n v="0.16404761904761905"/>
    <x v="1"/>
    <n v="76.555555555555557"/>
    <n v="9"/>
    <x v="6"/>
    <s v="USD"/>
    <n v="1330063200"/>
    <x v="567"/>
    <b v="0"/>
    <b v="1"/>
    <x v="17"/>
    <x v="7"/>
    <x v="17"/>
  </r>
  <r>
    <n v="483"/>
    <s v="Rice-Parker"/>
    <s v="Down-sized actuating infrastructure"/>
    <n v="91400"/>
    <n v="48236"/>
    <n v="0.52774617067833696"/>
    <x v="1"/>
    <n v="87.068592057761734"/>
    <n v="554"/>
    <x v="6"/>
    <s v="USD"/>
    <n v="1576130400"/>
    <x v="568"/>
    <b v="0"/>
    <b v="0"/>
    <x v="6"/>
    <x v="5"/>
    <x v="6"/>
  </r>
  <r>
    <n v="487"/>
    <s v="Smith-Wallace"/>
    <s v="Monitored 24/7 time-frame"/>
    <n v="110300"/>
    <n v="197024"/>
    <n v="1.7862556663644606"/>
    <x v="0"/>
    <n v="83.982949701619773"/>
    <n v="2346"/>
    <x v="6"/>
    <s v="USD"/>
    <n v="1492664400"/>
    <x v="569"/>
    <b v="0"/>
    <b v="0"/>
    <x v="6"/>
    <x v="5"/>
    <x v="6"/>
  </r>
  <r>
    <n v="488"/>
    <s v="Cordova, Shaw and Wang"/>
    <s v="Virtual secondary open architecture"/>
    <n v="5300"/>
    <n v="11663"/>
    <n v="2.2005660377358489"/>
    <x v="0"/>
    <n v="101.41739130434783"/>
    <n v="115"/>
    <x v="6"/>
    <s v="USD"/>
    <n v="1454479200"/>
    <x v="570"/>
    <b v="0"/>
    <b v="0"/>
    <x v="6"/>
    <x v="5"/>
    <x v="6"/>
  </r>
  <r>
    <n v="490"/>
    <s v="Young and Sons"/>
    <s v="Innovative disintermediate encryption"/>
    <n v="2400"/>
    <n v="4596"/>
    <n v="1.915"/>
    <x v="0"/>
    <n v="31.916666666666668"/>
    <n v="144"/>
    <x v="6"/>
    <s v="USD"/>
    <n v="1573970400"/>
    <x v="571"/>
    <b v="0"/>
    <b v="0"/>
    <x v="23"/>
    <x v="8"/>
    <x v="23"/>
  </r>
  <r>
    <n v="491"/>
    <s v="Henson PLC"/>
    <s v="Universal contextually-based knowledgebase"/>
    <n v="56800"/>
    <n v="173437"/>
    <n v="3.0534683098591549"/>
    <x v="0"/>
    <n v="70.993450675399103"/>
    <n v="2443"/>
    <x v="6"/>
    <s v="USD"/>
    <n v="1372654800"/>
    <x v="572"/>
    <b v="0"/>
    <b v="1"/>
    <x v="4"/>
    <x v="3"/>
    <x v="4"/>
  </r>
  <r>
    <n v="492"/>
    <s v="Garcia Group"/>
    <s v="Persevering interactive matrix"/>
    <n v="191000"/>
    <n v="45831"/>
    <n v="0.23995287958115183"/>
    <x v="2"/>
    <n v="77.026890756302521"/>
    <n v="595"/>
    <x v="6"/>
    <s v="USD"/>
    <n v="1275886800"/>
    <x v="573"/>
    <b v="1"/>
    <b v="1"/>
    <x v="16"/>
    <x v="6"/>
    <x v="16"/>
  </r>
  <r>
    <n v="493"/>
    <s v="Adams, Walker and Wong"/>
    <s v="Seamless background framework"/>
    <n v="900"/>
    <n v="6514"/>
    <n v="7.2377777777777776"/>
    <x v="0"/>
    <n v="101.78125"/>
    <n v="64"/>
    <x v="6"/>
    <s v="USD"/>
    <n v="1561784400"/>
    <x v="574"/>
    <b v="0"/>
    <b v="0"/>
    <x v="5"/>
    <x v="4"/>
    <x v="5"/>
  </r>
  <r>
    <n v="494"/>
    <s v="Hopkins-Browning"/>
    <s v="Balanced upward-trending productivity"/>
    <n v="2500"/>
    <n v="13684"/>
    <n v="5.4736000000000002"/>
    <x v="0"/>
    <n v="51.059701492537314"/>
    <n v="268"/>
    <x v="6"/>
    <s v="USD"/>
    <n v="1332392400"/>
    <x v="575"/>
    <b v="0"/>
    <b v="0"/>
    <x v="7"/>
    <x v="0"/>
    <x v="7"/>
  </r>
  <r>
    <n v="496"/>
    <s v="Morales Group"/>
    <s v="Optimized bi-directional extranet"/>
    <n v="183800"/>
    <n v="1667"/>
    <n v="9.0696409140369975E-3"/>
    <x v="1"/>
    <n v="30.87037037037037"/>
    <n v="54"/>
    <x v="6"/>
    <s v="USD"/>
    <n v="1495342800"/>
    <x v="576"/>
    <b v="0"/>
    <b v="0"/>
    <x v="15"/>
    <x v="6"/>
    <x v="15"/>
  </r>
  <r>
    <n v="497"/>
    <s v="Lucero Group"/>
    <s v="Intuitive actuating benchmark"/>
    <n v="9800"/>
    <n v="3349"/>
    <n v="0.34173469387755101"/>
    <x v="1"/>
    <n v="27.908333333333335"/>
    <n v="120"/>
    <x v="6"/>
    <s v="USD"/>
    <n v="1482213600"/>
    <x v="577"/>
    <b v="0"/>
    <b v="1"/>
    <x v="7"/>
    <x v="0"/>
    <x v="7"/>
  </r>
  <r>
    <n v="499"/>
    <s v="Hunt Group"/>
    <s v="Reverse-engineered executive emulation"/>
    <n v="163800"/>
    <n v="78743"/>
    <n v="0.48072649572649573"/>
    <x v="1"/>
    <n v="38.003378378378379"/>
    <n v="2072"/>
    <x v="6"/>
    <s v="USD"/>
    <n v="1458018000"/>
    <x v="578"/>
    <b v="0"/>
    <b v="1"/>
    <x v="8"/>
    <x v="6"/>
    <x v="8"/>
  </r>
  <r>
    <n v="500"/>
    <s v="Valdez Ltd"/>
    <s v="Team-oriented clear-thinking matrix"/>
    <n v="100"/>
    <n v="0"/>
    <n v="0"/>
    <x v="1"/>
    <e v="#DIV/0!"/>
    <n v="0"/>
    <x v="6"/>
    <s v="USD"/>
    <n v="1367384400"/>
    <x v="506"/>
    <b v="0"/>
    <b v="1"/>
    <x v="6"/>
    <x v="5"/>
    <x v="6"/>
  </r>
  <r>
    <n v="501"/>
    <s v="Mccann-Le"/>
    <s v="Focused coherent methodology"/>
    <n v="153600"/>
    <n v="107743"/>
    <n v="0.70145182291666663"/>
    <x v="1"/>
    <n v="59.990534521158132"/>
    <n v="1796"/>
    <x v="6"/>
    <s v="USD"/>
    <n v="1363064400"/>
    <x v="483"/>
    <b v="0"/>
    <b v="0"/>
    <x v="8"/>
    <x v="6"/>
    <x v="8"/>
  </r>
  <r>
    <n v="503"/>
    <s v="Collins LLC"/>
    <s v="Decentralized 4thgeneration time-frame"/>
    <n v="25500"/>
    <n v="45983"/>
    <n v="1.8032549019607844"/>
    <x v="0"/>
    <n v="99.963043478260872"/>
    <n v="460"/>
    <x v="6"/>
    <s v="USD"/>
    <n v="1435726800"/>
    <x v="212"/>
    <b v="0"/>
    <b v="0"/>
    <x v="11"/>
    <x v="6"/>
    <x v="11"/>
  </r>
  <r>
    <n v="505"/>
    <s v="Jensen-Vargas"/>
    <s v="Ameliorated explicit parallelism"/>
    <n v="89900"/>
    <n v="12497"/>
    <n v="0.13901001112347053"/>
    <x v="1"/>
    <n v="36.014409221902014"/>
    <n v="347"/>
    <x v="6"/>
    <s v="USD"/>
    <n v="1362722400"/>
    <x v="579"/>
    <b v="0"/>
    <b v="1"/>
    <x v="12"/>
    <x v="7"/>
    <x v="12"/>
  </r>
  <r>
    <n v="506"/>
    <s v="Robles, Bell and Gonzalez"/>
    <s v="Customizable background monitoring"/>
    <n v="18000"/>
    <n v="166874"/>
    <n v="9.2707777777777771"/>
    <x v="0"/>
    <n v="66.010284810126578"/>
    <n v="2528"/>
    <x v="6"/>
    <s v="USD"/>
    <n v="1511416800"/>
    <x v="580"/>
    <b v="0"/>
    <b v="1"/>
    <x v="6"/>
    <x v="5"/>
    <x v="6"/>
  </r>
  <r>
    <n v="507"/>
    <s v="Turner, Miller and Francis"/>
    <s v="Compatible well-modulated budgetary management"/>
    <n v="2100"/>
    <n v="837"/>
    <n v="0.39857142857142858"/>
    <x v="1"/>
    <n v="44.05263157894737"/>
    <n v="19"/>
    <x v="6"/>
    <s v="USD"/>
    <n v="1365483600"/>
    <x v="581"/>
    <b v="0"/>
    <b v="1"/>
    <x v="0"/>
    <x v="0"/>
    <x v="0"/>
  </r>
  <r>
    <n v="508"/>
    <s v="Roberts Group"/>
    <s v="Up-sized radical pricing structure"/>
    <n v="172700"/>
    <n v="193820"/>
    <n v="1.1222929936305732"/>
    <x v="0"/>
    <n v="52.999726551818434"/>
    <n v="3657"/>
    <x v="6"/>
    <s v="USD"/>
    <n v="1532840400"/>
    <x v="582"/>
    <b v="0"/>
    <b v="0"/>
    <x v="6"/>
    <x v="5"/>
    <x v="6"/>
  </r>
  <r>
    <n v="509"/>
    <s v="White LLC"/>
    <s v="Robust zero-defect project"/>
    <n v="168500"/>
    <n v="119510"/>
    <n v="0.70925816023738875"/>
    <x v="1"/>
    <n v="95"/>
    <n v="1258"/>
    <x v="6"/>
    <s v="USD"/>
    <n v="1336194000"/>
    <x v="583"/>
    <b v="0"/>
    <b v="0"/>
    <x v="6"/>
    <x v="5"/>
    <x v="6"/>
  </r>
  <r>
    <n v="511"/>
    <s v="Smith-Mullins"/>
    <s v="User-centric intangible neural-net"/>
    <n v="147800"/>
    <n v="35498"/>
    <n v="0.24017591339648173"/>
    <x v="1"/>
    <n v="98.060773480662988"/>
    <n v="362"/>
    <x v="6"/>
    <s v="USD"/>
    <n v="1564030800"/>
    <x v="418"/>
    <b v="0"/>
    <b v="0"/>
    <x v="6"/>
    <x v="5"/>
    <x v="6"/>
  </r>
  <r>
    <n v="512"/>
    <s v="Williams-Walsh"/>
    <s v="Organized explicit core"/>
    <n v="9100"/>
    <n v="12678"/>
    <n v="1.3931868131868133"/>
    <x v="0"/>
    <n v="53.046025104602514"/>
    <n v="239"/>
    <x v="6"/>
    <s v="USD"/>
    <n v="1404536400"/>
    <x v="584"/>
    <b v="0"/>
    <b v="1"/>
    <x v="3"/>
    <x v="2"/>
    <x v="3"/>
  </r>
  <r>
    <n v="513"/>
    <s v="Harrison, Blackwell and Mendez"/>
    <s v="Synchronized 6thgeneration adapter"/>
    <n v="8300"/>
    <n v="3260"/>
    <n v="0.39277108433734942"/>
    <x v="2"/>
    <n v="93.142857142857139"/>
    <n v="35"/>
    <x v="6"/>
    <s v="USD"/>
    <n v="1284008400"/>
    <x v="585"/>
    <b v="0"/>
    <b v="0"/>
    <x v="21"/>
    <x v="6"/>
    <x v="21"/>
  </r>
  <r>
    <n v="516"/>
    <s v="Morales-Odonnell"/>
    <s v="Exclusive 5thgeneration structure"/>
    <n v="125400"/>
    <n v="53324"/>
    <n v="0.42523125996810207"/>
    <x v="1"/>
    <n v="63.030732860520096"/>
    <n v="846"/>
    <x v="6"/>
    <s v="USD"/>
    <n v="1281070800"/>
    <x v="586"/>
    <b v="0"/>
    <b v="0"/>
    <x v="9"/>
    <x v="7"/>
    <x v="9"/>
  </r>
  <r>
    <n v="517"/>
    <s v="Ramirez LLC"/>
    <s v="Multi-tiered maximized orchestration"/>
    <n v="5900"/>
    <n v="6608"/>
    <n v="1.1200000000000001"/>
    <x v="0"/>
    <n v="84.717948717948715"/>
    <n v="78"/>
    <x v="6"/>
    <s v="USD"/>
    <n v="1493960400"/>
    <x v="587"/>
    <b v="0"/>
    <b v="0"/>
    <x v="4"/>
    <x v="3"/>
    <x v="4"/>
  </r>
  <r>
    <n v="518"/>
    <s v="Ramirez Group"/>
    <s v="Open-architected uniform instruction set"/>
    <n v="8800"/>
    <n v="622"/>
    <n v="7.0681818181818179E-2"/>
    <x v="1"/>
    <n v="62.2"/>
    <n v="10"/>
    <x v="6"/>
    <s v="USD"/>
    <n v="1519365600"/>
    <x v="556"/>
    <b v="0"/>
    <b v="1"/>
    <x v="15"/>
    <x v="6"/>
    <x v="15"/>
  </r>
  <r>
    <n v="519"/>
    <s v="Marsh-Coleman"/>
    <s v="Exclusive asymmetric analyzer"/>
    <n v="177700"/>
    <n v="180802"/>
    <n v="1.0174563871693867"/>
    <x v="0"/>
    <n v="101.97518330513255"/>
    <n v="1773"/>
    <x v="6"/>
    <s v="USD"/>
    <n v="1420696800"/>
    <x v="551"/>
    <b v="0"/>
    <b v="1"/>
    <x v="2"/>
    <x v="1"/>
    <x v="2"/>
  </r>
  <r>
    <n v="520"/>
    <s v="Frederick, Jenkins and Collins"/>
    <s v="Organic radical collaboration"/>
    <n v="800"/>
    <n v="3406"/>
    <n v="4.2575000000000003"/>
    <x v="0"/>
    <n v="106.4375"/>
    <n v="32"/>
    <x v="6"/>
    <s v="USD"/>
    <n v="1555650000"/>
    <x v="588"/>
    <b v="0"/>
    <b v="0"/>
    <x v="6"/>
    <x v="5"/>
    <x v="6"/>
  </r>
  <r>
    <n v="521"/>
    <s v="Wilson Ltd"/>
    <s v="Function-based multi-state software"/>
    <n v="7600"/>
    <n v="11061"/>
    <n v="1.4553947368421052"/>
    <x v="0"/>
    <n v="29.975609756097562"/>
    <n v="369"/>
    <x v="6"/>
    <s v="USD"/>
    <n v="1471928400"/>
    <x v="589"/>
    <b v="0"/>
    <b v="1"/>
    <x v="11"/>
    <x v="6"/>
    <x v="11"/>
  </r>
  <r>
    <n v="522"/>
    <s v="Cline, Peterson and Lowery"/>
    <s v="Innovative static budgetary management"/>
    <n v="50500"/>
    <n v="16389"/>
    <n v="0.32453465346534655"/>
    <x v="1"/>
    <n v="85.806282722513089"/>
    <n v="191"/>
    <x v="6"/>
    <s v="USD"/>
    <n v="1341291600"/>
    <x v="341"/>
    <b v="0"/>
    <b v="0"/>
    <x v="16"/>
    <x v="6"/>
    <x v="16"/>
  </r>
  <r>
    <n v="523"/>
    <s v="Underwood, James and Jones"/>
    <s v="Triple-buffered holistic ability"/>
    <n v="900"/>
    <n v="6303"/>
    <n v="7.003333333333333"/>
    <x v="0"/>
    <n v="70.82022471910112"/>
    <n v="89"/>
    <x v="6"/>
    <s v="USD"/>
    <n v="1267682400"/>
    <x v="590"/>
    <b v="0"/>
    <b v="0"/>
    <x v="16"/>
    <x v="6"/>
    <x v="16"/>
  </r>
  <r>
    <n v="524"/>
    <s v="Johnson-Contreras"/>
    <s v="Diverse scalable superstructure"/>
    <n v="96700"/>
    <n v="81136"/>
    <n v="0.83904860392967939"/>
    <x v="1"/>
    <n v="40.998484082870135"/>
    <n v="1979"/>
    <x v="6"/>
    <s v="USD"/>
    <n v="1272258000"/>
    <x v="591"/>
    <b v="0"/>
    <b v="0"/>
    <x v="6"/>
    <x v="5"/>
    <x v="6"/>
  </r>
  <r>
    <n v="525"/>
    <s v="Greene, Lloyd and Sims"/>
    <s v="Balanced leadingedge data-warehouse"/>
    <n v="2100"/>
    <n v="1768"/>
    <n v="0.84190476190476193"/>
    <x v="1"/>
    <n v="28.063492063492063"/>
    <n v="63"/>
    <x v="6"/>
    <s v="USD"/>
    <n v="1290492000"/>
    <x v="592"/>
    <b v="0"/>
    <b v="0"/>
    <x v="7"/>
    <x v="0"/>
    <x v="7"/>
  </r>
  <r>
    <n v="526"/>
    <s v="Smith-Sparks"/>
    <s v="Digitized bandwidth-monitored open architecture"/>
    <n v="8300"/>
    <n v="12944"/>
    <n v="1.5595180722891566"/>
    <x v="0"/>
    <n v="88.054421768707485"/>
    <n v="147"/>
    <x v="6"/>
    <s v="USD"/>
    <n v="1451109600"/>
    <x v="593"/>
    <b v="0"/>
    <b v="1"/>
    <x v="6"/>
    <x v="5"/>
    <x v="6"/>
  </r>
  <r>
    <n v="529"/>
    <s v="Gallegos Inc"/>
    <s v="Seamless logistical encryption"/>
    <n v="5100"/>
    <n v="574"/>
    <n v="0.11254901960784314"/>
    <x v="1"/>
    <n v="63.777777777777779"/>
    <n v="9"/>
    <x v="6"/>
    <s v="USD"/>
    <n v="1399698000"/>
    <x v="354"/>
    <b v="0"/>
    <b v="0"/>
    <x v="3"/>
    <x v="2"/>
    <x v="3"/>
  </r>
  <r>
    <n v="530"/>
    <s v="Morrow, Santiago and Soto"/>
    <s v="Stand-alone human-resource workforce"/>
    <n v="105000"/>
    <n v="96328"/>
    <n v="0.91740952380952379"/>
    <x v="1"/>
    <n v="53.995515695067262"/>
    <n v="1784"/>
    <x v="6"/>
    <s v="USD"/>
    <n v="1283230800"/>
    <x v="594"/>
    <b v="0"/>
    <b v="1"/>
    <x v="17"/>
    <x v="7"/>
    <x v="17"/>
  </r>
  <r>
    <n v="534"/>
    <s v="Clark, Mccormick and Mendoza"/>
    <s v="Self-enabling didactic orchestration"/>
    <n v="89100"/>
    <n v="13385"/>
    <n v="0.15022446689113356"/>
    <x v="1"/>
    <n v="55.08230452674897"/>
    <n v="243"/>
    <x v="6"/>
    <s v="USD"/>
    <n v="1534482000"/>
    <x v="595"/>
    <b v="0"/>
    <b v="1"/>
    <x v="11"/>
    <x v="6"/>
    <x v="11"/>
  </r>
  <r>
    <n v="538"/>
    <s v="Young, Gilbert and Escobar"/>
    <s v="Networked didactic time-frame"/>
    <n v="151300"/>
    <n v="57034"/>
    <n v="0.37695968274950431"/>
    <x v="1"/>
    <n v="44.007716049382715"/>
    <n v="1296"/>
    <x v="6"/>
    <s v="USD"/>
    <n v="1379826000"/>
    <x v="596"/>
    <b v="0"/>
    <b v="0"/>
    <x v="10"/>
    <x v="2"/>
    <x v="10"/>
  </r>
  <r>
    <n v="539"/>
    <s v="Thomas, Welch and Santana"/>
    <s v="Assimilated exuding toolset"/>
    <n v="9800"/>
    <n v="7120"/>
    <n v="0.72653061224489801"/>
    <x v="1"/>
    <n v="92.467532467532465"/>
    <n v="77"/>
    <x v="6"/>
    <s v="USD"/>
    <n v="1561957200"/>
    <x v="597"/>
    <b v="0"/>
    <b v="1"/>
    <x v="4"/>
    <x v="3"/>
    <x v="4"/>
  </r>
  <r>
    <n v="540"/>
    <s v="Brown-Pena"/>
    <s v="Front-line client-server secured line"/>
    <n v="5300"/>
    <n v="14097"/>
    <n v="2.6598113207547169"/>
    <x v="0"/>
    <n v="57.072874493927124"/>
    <n v="247"/>
    <x v="6"/>
    <s v="USD"/>
    <n v="1525496400"/>
    <x v="598"/>
    <b v="0"/>
    <b v="0"/>
    <x v="5"/>
    <x v="4"/>
    <x v="5"/>
  </r>
  <r>
    <n v="543"/>
    <s v="Johnson, Murphy and Peterson"/>
    <s v="Cross-group high-level moderator"/>
    <n v="84900"/>
    <n v="13864"/>
    <n v="0.1632979976442874"/>
    <x v="1"/>
    <n v="77.022222222222226"/>
    <n v="180"/>
    <x v="6"/>
    <s v="USD"/>
    <n v="1378875600"/>
    <x v="599"/>
    <b v="0"/>
    <b v="0"/>
    <x v="3"/>
    <x v="2"/>
    <x v="3"/>
  </r>
  <r>
    <n v="544"/>
    <s v="Taylor Inc"/>
    <s v="Public-key 3rdgeneration system engine"/>
    <n v="2800"/>
    <n v="7742"/>
    <n v="2.7650000000000001"/>
    <x v="0"/>
    <n v="92.166666666666671"/>
    <n v="84"/>
    <x v="6"/>
    <s v="USD"/>
    <n v="1452232800"/>
    <x v="600"/>
    <b v="0"/>
    <b v="0"/>
    <x v="2"/>
    <x v="1"/>
    <x v="2"/>
  </r>
  <r>
    <n v="545"/>
    <s v="Deleon and Sons"/>
    <s v="Organized value-added access"/>
    <n v="184800"/>
    <n v="164109"/>
    <n v="0.88803571428571426"/>
    <x v="1"/>
    <n v="61.007063197026021"/>
    <n v="2690"/>
    <x v="6"/>
    <s v="USD"/>
    <n v="1577253600"/>
    <x v="601"/>
    <b v="0"/>
    <b v="0"/>
    <x v="6"/>
    <x v="5"/>
    <x v="6"/>
  </r>
  <r>
    <n v="546"/>
    <s v="Benjamin, Paul and Ferguson"/>
    <s v="Cloned global Graphical User Interface"/>
    <n v="4200"/>
    <n v="6870"/>
    <n v="1.6357142857142857"/>
    <x v="0"/>
    <n v="78.068181818181813"/>
    <n v="88"/>
    <x v="6"/>
    <s v="USD"/>
    <n v="1537160400"/>
    <x v="31"/>
    <b v="0"/>
    <b v="1"/>
    <x v="6"/>
    <x v="5"/>
    <x v="6"/>
  </r>
  <r>
    <n v="547"/>
    <s v="Hardin-Dixon"/>
    <s v="Focused solution-oriented matrix"/>
    <n v="1300"/>
    <n v="12597"/>
    <n v="9.69"/>
    <x v="0"/>
    <n v="80.75"/>
    <n v="156"/>
    <x v="6"/>
    <s v="USD"/>
    <n v="1422165600"/>
    <x v="602"/>
    <b v="0"/>
    <b v="0"/>
    <x v="11"/>
    <x v="6"/>
    <x v="11"/>
  </r>
  <r>
    <n v="548"/>
    <s v="York-Pitts"/>
    <s v="Monitored discrete toolset"/>
    <n v="66100"/>
    <n v="179074"/>
    <n v="2.7091376701966716"/>
    <x v="0"/>
    <n v="59.991289782244557"/>
    <n v="2985"/>
    <x v="6"/>
    <s v="USD"/>
    <n v="1459486800"/>
    <x v="603"/>
    <b v="0"/>
    <b v="0"/>
    <x v="6"/>
    <x v="5"/>
    <x v="6"/>
  </r>
  <r>
    <n v="549"/>
    <s v="Jarvis and Sons"/>
    <s v="Business-focused intermediate system engine"/>
    <n v="29500"/>
    <n v="83843"/>
    <n v="2.8421355932203389"/>
    <x v="0"/>
    <n v="110.03018372703411"/>
    <n v="762"/>
    <x v="6"/>
    <s v="USD"/>
    <n v="1369717200"/>
    <x v="604"/>
    <b v="0"/>
    <b v="0"/>
    <x v="7"/>
    <x v="0"/>
    <x v="7"/>
  </r>
  <r>
    <n v="552"/>
    <s v="Mercer, Solomon and Singleton"/>
    <s v="Distributed human-resource policy"/>
    <n v="9000"/>
    <n v="8866"/>
    <n v="0.98511111111111116"/>
    <x v="1"/>
    <n v="96.369565217391298"/>
    <n v="92"/>
    <x v="6"/>
    <s v="USD"/>
    <n v="1480140000"/>
    <x v="605"/>
    <b v="0"/>
    <b v="0"/>
    <x v="6"/>
    <x v="5"/>
    <x v="6"/>
  </r>
  <r>
    <n v="553"/>
    <s v="Dougherty, Austin and Mills"/>
    <s v="De-engineered 5thgeneration contingency"/>
    <n v="170600"/>
    <n v="75022"/>
    <n v="0.43975381008206332"/>
    <x v="1"/>
    <n v="72.978599221789878"/>
    <n v="1028"/>
    <x v="6"/>
    <s v="USD"/>
    <n v="1293948000"/>
    <x v="606"/>
    <b v="0"/>
    <b v="0"/>
    <x v="2"/>
    <x v="1"/>
    <x v="2"/>
  </r>
  <r>
    <n v="556"/>
    <s v="Smith and Sons"/>
    <s v="Grass-roots 24/7 attitude"/>
    <n v="5200"/>
    <n v="12467"/>
    <n v="2.3975"/>
    <x v="0"/>
    <n v="102.18852459016394"/>
    <n v="122"/>
    <x v="6"/>
    <s v="USD"/>
    <n v="1315285200"/>
    <x v="607"/>
    <b v="0"/>
    <b v="1"/>
    <x v="19"/>
    <x v="7"/>
    <x v="19"/>
  </r>
  <r>
    <n v="557"/>
    <s v="Lam-Hamilton"/>
    <s v="Team-oriented global strategy"/>
    <n v="6000"/>
    <n v="11960"/>
    <n v="1.9933333333333334"/>
    <x v="0"/>
    <n v="54.117647058823529"/>
    <n v="221"/>
    <x v="6"/>
    <s v="USD"/>
    <n v="1443762000"/>
    <x v="608"/>
    <b v="0"/>
    <b v="1"/>
    <x v="14"/>
    <x v="6"/>
    <x v="14"/>
  </r>
  <r>
    <n v="558"/>
    <s v="Ho Ltd"/>
    <s v="Enhanced client-driven capacity"/>
    <n v="5800"/>
    <n v="7966"/>
    <n v="1.373448275862069"/>
    <x v="0"/>
    <n v="63.222222222222221"/>
    <n v="126"/>
    <x v="6"/>
    <s v="USD"/>
    <n v="1456293600"/>
    <x v="609"/>
    <b v="0"/>
    <b v="0"/>
    <x v="6"/>
    <x v="5"/>
    <x v="6"/>
  </r>
  <r>
    <n v="559"/>
    <s v="Brown, Estrada and Jensen"/>
    <s v="Exclusive systematic productivity"/>
    <n v="105300"/>
    <n v="106321"/>
    <n v="1.009696106362773"/>
    <x v="0"/>
    <n v="104.03228962818004"/>
    <n v="1022"/>
    <x v="6"/>
    <s v="USD"/>
    <n v="1470114000"/>
    <x v="610"/>
    <b v="0"/>
    <b v="0"/>
    <x v="6"/>
    <x v="5"/>
    <x v="6"/>
  </r>
  <r>
    <n v="560"/>
    <s v="Hunt LLC"/>
    <s v="Re-engineered radical policy"/>
    <n v="20000"/>
    <n v="158832"/>
    <n v="7.9416000000000002"/>
    <x v="0"/>
    <n v="49.994334277620396"/>
    <n v="3177"/>
    <x v="6"/>
    <s v="USD"/>
    <n v="1321596000"/>
    <x v="480"/>
    <b v="0"/>
    <b v="0"/>
    <x v="15"/>
    <x v="6"/>
    <x v="15"/>
  </r>
  <r>
    <n v="564"/>
    <s v="Hernandez-Macdonald"/>
    <s v="Organic high-level implementation"/>
    <n v="168700"/>
    <n v="141393"/>
    <n v="0.83813278008298753"/>
    <x v="1"/>
    <n v="78.990502793296088"/>
    <n v="1790"/>
    <x v="6"/>
    <s v="USD"/>
    <n v="1426395600"/>
    <x v="611"/>
    <b v="0"/>
    <b v="0"/>
    <x v="6"/>
    <x v="5"/>
    <x v="6"/>
  </r>
  <r>
    <n v="565"/>
    <s v="Joseph LLC"/>
    <s v="Decentralized logistical collaboration"/>
    <n v="94900"/>
    <n v="194166"/>
    <n v="2.0460063224446787"/>
    <x v="0"/>
    <n v="53.99499443826474"/>
    <n v="3596"/>
    <x v="6"/>
    <s v="USD"/>
    <n v="1321336800"/>
    <x v="612"/>
    <b v="0"/>
    <b v="0"/>
    <x v="6"/>
    <x v="5"/>
    <x v="6"/>
  </r>
  <r>
    <n v="566"/>
    <s v="Webb-Smith"/>
    <s v="Advanced content-based installation"/>
    <n v="9300"/>
    <n v="4124"/>
    <n v="0.44344086021505374"/>
    <x v="1"/>
    <n v="111.45945945945945"/>
    <n v="37"/>
    <x v="6"/>
    <s v="USD"/>
    <n v="1456293600"/>
    <x v="210"/>
    <b v="0"/>
    <b v="1"/>
    <x v="20"/>
    <x v="1"/>
    <x v="20"/>
  </r>
  <r>
    <n v="567"/>
    <s v="Johns PLC"/>
    <s v="Distributed high-level open architecture"/>
    <n v="6800"/>
    <n v="14865"/>
    <n v="2.1860294117647059"/>
    <x v="0"/>
    <n v="60.922131147540981"/>
    <n v="244"/>
    <x v="6"/>
    <s v="USD"/>
    <n v="1404968400"/>
    <x v="490"/>
    <b v="0"/>
    <b v="0"/>
    <x v="2"/>
    <x v="1"/>
    <x v="2"/>
  </r>
  <r>
    <n v="568"/>
    <s v="Hardin-Foley"/>
    <s v="Synergized zero tolerance help-desk"/>
    <n v="72400"/>
    <n v="134688"/>
    <n v="1.8603314917127072"/>
    <x v="0"/>
    <n v="26.0015444015444"/>
    <n v="5180"/>
    <x v="6"/>
    <s v="USD"/>
    <n v="1279170000"/>
    <x v="409"/>
    <b v="0"/>
    <b v="0"/>
    <x v="6"/>
    <x v="5"/>
    <x v="6"/>
  </r>
  <r>
    <n v="570"/>
    <s v="Martinez-Juarez"/>
    <s v="Realigned uniform knowledge user"/>
    <n v="31200"/>
    <n v="95364"/>
    <n v="3.0565384615384614"/>
    <x v="0"/>
    <n v="34.995963302752294"/>
    <n v="2725"/>
    <x v="6"/>
    <s v="USD"/>
    <n v="1419055200"/>
    <x v="613"/>
    <b v="0"/>
    <b v="1"/>
    <x v="2"/>
    <x v="1"/>
    <x v="2"/>
  </r>
  <r>
    <n v="572"/>
    <s v="Clements Group"/>
    <s v="Assimilated actuating policy"/>
    <n v="9000"/>
    <n v="4896"/>
    <n v="0.54400000000000004"/>
    <x v="2"/>
    <n v="52.085106382978722"/>
    <n v="94"/>
    <x v="6"/>
    <s v="USD"/>
    <n v="1443416400"/>
    <x v="614"/>
    <b v="0"/>
    <b v="1"/>
    <x v="2"/>
    <x v="1"/>
    <x v="2"/>
  </r>
  <r>
    <n v="573"/>
    <s v="Valenzuela-Cook"/>
    <s v="Total incremental productivity"/>
    <n v="6700"/>
    <n v="7496"/>
    <n v="1.1188059701492536"/>
    <x v="0"/>
    <n v="24.986666666666668"/>
    <n v="300"/>
    <x v="6"/>
    <s v="USD"/>
    <n v="1399006800"/>
    <x v="615"/>
    <b v="0"/>
    <b v="0"/>
    <x v="23"/>
    <x v="8"/>
    <x v="23"/>
  </r>
  <r>
    <n v="574"/>
    <s v="Parker, Haley and Foster"/>
    <s v="Adaptive local task-force"/>
    <n v="2700"/>
    <n v="9967"/>
    <n v="3.6914814814814814"/>
    <x v="0"/>
    <n v="69.215277777777771"/>
    <n v="144"/>
    <x v="6"/>
    <s v="USD"/>
    <n v="1575698400"/>
    <x v="616"/>
    <b v="0"/>
    <b v="1"/>
    <x v="4"/>
    <x v="3"/>
    <x v="4"/>
  </r>
  <r>
    <n v="575"/>
    <s v="Fuentes LLC"/>
    <s v="Universal zero-defect concept"/>
    <n v="83300"/>
    <n v="52421"/>
    <n v="0.62930372148859548"/>
    <x v="1"/>
    <n v="93.944444444444443"/>
    <n v="558"/>
    <x v="6"/>
    <s v="USD"/>
    <n v="1400562000"/>
    <x v="617"/>
    <b v="0"/>
    <b v="1"/>
    <x v="6"/>
    <x v="5"/>
    <x v="6"/>
  </r>
  <r>
    <n v="576"/>
    <s v="Moran and Sons"/>
    <s v="Object-based bottom-line superstructure"/>
    <n v="9700"/>
    <n v="6298"/>
    <n v="0.6492783505154639"/>
    <x v="1"/>
    <n v="98.40625"/>
    <n v="64"/>
    <x v="6"/>
    <s v="USD"/>
    <n v="1509512400"/>
    <x v="618"/>
    <b v="0"/>
    <b v="0"/>
    <x v="6"/>
    <x v="5"/>
    <x v="6"/>
  </r>
  <r>
    <n v="577"/>
    <s v="Stevens Inc"/>
    <s v="Adaptive 24hour projection"/>
    <n v="8200"/>
    <n v="1546"/>
    <n v="0.18853658536585366"/>
    <x v="2"/>
    <n v="41.783783783783782"/>
    <n v="37"/>
    <x v="6"/>
    <s v="USD"/>
    <n v="1299823200"/>
    <x v="619"/>
    <b v="0"/>
    <b v="0"/>
    <x v="13"/>
    <x v="1"/>
    <x v="13"/>
  </r>
  <r>
    <n v="578"/>
    <s v="Martinez-Johnson"/>
    <s v="Sharable radical toolset"/>
    <n v="96500"/>
    <n v="16168"/>
    <n v="0.1675440414507772"/>
    <x v="1"/>
    <n v="65.991836734693877"/>
    <n v="245"/>
    <x v="6"/>
    <s v="USD"/>
    <n v="1322719200"/>
    <x v="620"/>
    <b v="0"/>
    <b v="0"/>
    <x v="14"/>
    <x v="6"/>
    <x v="14"/>
  </r>
  <r>
    <n v="579"/>
    <s v="Franklin Inc"/>
    <s v="Focused multimedia knowledgebase"/>
    <n v="6200"/>
    <n v="6269"/>
    <n v="1.0111290322580646"/>
    <x v="0"/>
    <n v="72.05747126436782"/>
    <n v="87"/>
    <x v="6"/>
    <s v="USD"/>
    <n v="1312693200"/>
    <x v="621"/>
    <b v="0"/>
    <b v="0"/>
    <x v="13"/>
    <x v="1"/>
    <x v="13"/>
  </r>
  <r>
    <n v="580"/>
    <s v="Perez PLC"/>
    <s v="Seamless 6thgeneration extranet"/>
    <n v="43800"/>
    <n v="149578"/>
    <n v="3.4150228310502282"/>
    <x v="0"/>
    <n v="48.003209242618745"/>
    <n v="3116"/>
    <x v="6"/>
    <s v="USD"/>
    <n v="1393394400"/>
    <x v="622"/>
    <b v="0"/>
    <b v="0"/>
    <x v="6"/>
    <x v="5"/>
    <x v="6"/>
  </r>
  <r>
    <n v="581"/>
    <s v="Sanchez, Cross and Savage"/>
    <s v="Sharable mobile knowledgebase"/>
    <n v="6000"/>
    <n v="3841"/>
    <n v="0.64016666666666666"/>
    <x v="1"/>
    <n v="54.098591549295776"/>
    <n v="71"/>
    <x v="6"/>
    <s v="USD"/>
    <n v="1304053200"/>
    <x v="623"/>
    <b v="0"/>
    <b v="0"/>
    <x v="0"/>
    <x v="0"/>
    <x v="0"/>
  </r>
  <r>
    <n v="582"/>
    <s v="Pineda Ltd"/>
    <s v="Cross-group global system engine"/>
    <n v="8700"/>
    <n v="4531"/>
    <n v="0.5208045977011494"/>
    <x v="1"/>
    <n v="107.88095238095238"/>
    <n v="42"/>
    <x v="6"/>
    <s v="USD"/>
    <n v="1433912400"/>
    <x v="624"/>
    <b v="0"/>
    <b v="1"/>
    <x v="3"/>
    <x v="2"/>
    <x v="3"/>
  </r>
  <r>
    <n v="583"/>
    <s v="Powell and Sons"/>
    <s v="Centralized clear-thinking conglomeration"/>
    <n v="18900"/>
    <n v="60934"/>
    <n v="3.2240211640211642"/>
    <x v="0"/>
    <n v="67.034103410341032"/>
    <n v="909"/>
    <x v="6"/>
    <s v="USD"/>
    <n v="1329717600"/>
    <x v="625"/>
    <b v="0"/>
    <b v="0"/>
    <x v="8"/>
    <x v="6"/>
    <x v="8"/>
  </r>
  <r>
    <n v="584"/>
    <s v="Nunez-Richards"/>
    <s v="De-engineered cohesive system engine"/>
    <n v="86400"/>
    <n v="103255"/>
    <n v="1.1950810185185186"/>
    <x v="0"/>
    <n v="64.01425914445133"/>
    <n v="1613"/>
    <x v="6"/>
    <s v="USD"/>
    <n v="1335330000"/>
    <x v="626"/>
    <b v="0"/>
    <b v="0"/>
    <x v="0"/>
    <x v="0"/>
    <x v="0"/>
  </r>
  <r>
    <n v="585"/>
    <s v="Pugh LLC"/>
    <s v="Reactive analyzing function"/>
    <n v="8900"/>
    <n v="13065"/>
    <n v="1.4679775280898877"/>
    <x v="0"/>
    <n v="96.066176470588232"/>
    <n v="136"/>
    <x v="6"/>
    <s v="USD"/>
    <n v="1268888400"/>
    <x v="627"/>
    <b v="0"/>
    <b v="0"/>
    <x v="19"/>
    <x v="7"/>
    <x v="19"/>
  </r>
  <r>
    <n v="586"/>
    <s v="Rowe-Wong"/>
    <s v="Robust hybrid budgetary management"/>
    <n v="700"/>
    <n v="6654"/>
    <n v="9.5057142857142853"/>
    <x v="0"/>
    <n v="51.184615384615384"/>
    <n v="130"/>
    <x v="6"/>
    <s v="USD"/>
    <n v="1289973600"/>
    <x v="628"/>
    <b v="0"/>
    <b v="0"/>
    <x v="2"/>
    <x v="1"/>
    <x v="2"/>
  </r>
  <r>
    <n v="589"/>
    <s v="Avery, Brown and Parker"/>
    <s v="Exclusive intangible extranet"/>
    <n v="7900"/>
    <n v="5113"/>
    <n v="0.64721518987341775"/>
    <x v="1"/>
    <n v="50.127450980392155"/>
    <n v="102"/>
    <x v="6"/>
    <s v="USD"/>
    <n v="1436072400"/>
    <x v="629"/>
    <b v="0"/>
    <b v="0"/>
    <x v="8"/>
    <x v="6"/>
    <x v="8"/>
  </r>
  <r>
    <n v="591"/>
    <s v="Jensen LLC"/>
    <s v="Realigned dedicated system engine"/>
    <n v="600"/>
    <n v="6226"/>
    <n v="10.376666666666667"/>
    <x v="0"/>
    <n v="61.03921568627451"/>
    <n v="102"/>
    <x v="6"/>
    <s v="USD"/>
    <n v="1279083600"/>
    <x v="630"/>
    <b v="0"/>
    <b v="0"/>
    <x v="3"/>
    <x v="2"/>
    <x v="3"/>
  </r>
  <r>
    <n v="592"/>
    <s v="Brown Inc"/>
    <s v="Object-based bandwidth-monitored concept"/>
    <n v="156800"/>
    <n v="20243"/>
    <n v="0.12910076530612244"/>
    <x v="1"/>
    <n v="80.011857707509876"/>
    <n v="253"/>
    <x v="6"/>
    <s v="USD"/>
    <n v="1401426000"/>
    <x v="631"/>
    <b v="0"/>
    <b v="0"/>
    <x v="6"/>
    <x v="5"/>
    <x v="6"/>
  </r>
  <r>
    <n v="593"/>
    <s v="Hale-Hayes"/>
    <s v="Ameliorated client-driven open system"/>
    <n v="121600"/>
    <n v="188288"/>
    <n v="1.5484210526315789"/>
    <x v="0"/>
    <n v="47.001497753369947"/>
    <n v="4006"/>
    <x v="6"/>
    <s v="USD"/>
    <n v="1395810000"/>
    <x v="396"/>
    <b v="0"/>
    <b v="0"/>
    <x v="15"/>
    <x v="6"/>
    <x v="15"/>
  </r>
  <r>
    <n v="594"/>
    <s v="Mcbride PLC"/>
    <s v="Upgradable leadingedge Local Area Network"/>
    <n v="157300"/>
    <n v="11167"/>
    <n v="7.0991735537190084E-2"/>
    <x v="1"/>
    <n v="71.127388535031841"/>
    <n v="157"/>
    <x v="6"/>
    <s v="USD"/>
    <n v="1467003600"/>
    <x v="632"/>
    <b v="0"/>
    <b v="1"/>
    <x v="6"/>
    <x v="5"/>
    <x v="6"/>
  </r>
  <r>
    <n v="595"/>
    <s v="Harris-Jennings"/>
    <s v="Customizable intermediate data-warehouse"/>
    <n v="70300"/>
    <n v="146595"/>
    <n v="2.0852773826458035"/>
    <x v="0"/>
    <n v="89.99079189686924"/>
    <n v="1629"/>
    <x v="6"/>
    <s v="USD"/>
    <n v="1268715600"/>
    <x v="633"/>
    <b v="0"/>
    <b v="1"/>
    <x v="6"/>
    <x v="5"/>
    <x v="6"/>
  </r>
  <r>
    <n v="596"/>
    <s v="Becker-Scott"/>
    <s v="Managed optimizing archive"/>
    <n v="7900"/>
    <n v="7875"/>
    <n v="0.99683544303797467"/>
    <x v="1"/>
    <n v="43.032786885245905"/>
    <n v="183"/>
    <x v="6"/>
    <s v="USD"/>
    <n v="1457157600"/>
    <x v="65"/>
    <b v="0"/>
    <b v="1"/>
    <x v="11"/>
    <x v="6"/>
    <x v="11"/>
  </r>
  <r>
    <n v="597"/>
    <s v="Todd, Freeman and Henry"/>
    <s v="Diverse systematic projection"/>
    <n v="73800"/>
    <n v="148779"/>
    <n v="2.0159756097560977"/>
    <x v="0"/>
    <n v="67.997714808043881"/>
    <n v="2188"/>
    <x v="6"/>
    <s v="USD"/>
    <n v="1573970400"/>
    <x v="634"/>
    <b v="0"/>
    <b v="0"/>
    <x v="6"/>
    <x v="5"/>
    <x v="6"/>
  </r>
  <r>
    <n v="601"/>
    <s v="Waters and Sons"/>
    <s v="Inverse neutral structure"/>
    <n v="6300"/>
    <n v="13018"/>
    <n v="2.0663492063492064"/>
    <x v="0"/>
    <n v="67.103092783505161"/>
    <n v="194"/>
    <x v="6"/>
    <s v="USD"/>
    <n v="1401426000"/>
    <x v="635"/>
    <b v="1"/>
    <b v="0"/>
    <x v="7"/>
    <x v="0"/>
    <x v="7"/>
  </r>
  <r>
    <n v="602"/>
    <s v="Brown Ltd"/>
    <s v="Quality-focused system-worthy support"/>
    <n v="71100"/>
    <n v="91176"/>
    <n v="1.2823628691983122"/>
    <x v="0"/>
    <n v="79.978947368421046"/>
    <n v="1140"/>
    <x v="6"/>
    <s v="USD"/>
    <n v="1433480400"/>
    <x v="103"/>
    <b v="0"/>
    <b v="0"/>
    <x v="6"/>
    <x v="5"/>
    <x v="6"/>
  </r>
  <r>
    <n v="603"/>
    <s v="Christian, Yates and Greer"/>
    <s v="Vision-oriented 5thgeneration array"/>
    <n v="5300"/>
    <n v="6342"/>
    <n v="1.1966037735849056"/>
    <x v="0"/>
    <n v="62.176470588235297"/>
    <n v="102"/>
    <x v="6"/>
    <s v="USD"/>
    <n v="1555563600"/>
    <x v="636"/>
    <b v="0"/>
    <b v="0"/>
    <x v="6"/>
    <x v="5"/>
    <x v="6"/>
  </r>
  <r>
    <n v="604"/>
    <s v="Cole, Hernandez and Rodriguez"/>
    <s v="Cross-platform logistical circuit"/>
    <n v="88700"/>
    <n v="151438"/>
    <n v="1.7073055242390078"/>
    <x v="0"/>
    <n v="53.005950297514879"/>
    <n v="2857"/>
    <x v="6"/>
    <s v="USD"/>
    <n v="1295676000"/>
    <x v="637"/>
    <b v="0"/>
    <b v="0"/>
    <x v="6"/>
    <x v="5"/>
    <x v="6"/>
  </r>
  <r>
    <n v="605"/>
    <s v="Ortiz, Valenzuela and Collins"/>
    <s v="Profound solution-oriented matrix"/>
    <n v="3300"/>
    <n v="6178"/>
    <n v="1.8721212121212121"/>
    <x v="0"/>
    <n v="57.738317757009348"/>
    <n v="107"/>
    <x v="6"/>
    <s v="USD"/>
    <n v="1443848400"/>
    <x v="638"/>
    <b v="0"/>
    <b v="0"/>
    <x v="9"/>
    <x v="7"/>
    <x v="9"/>
  </r>
  <r>
    <n v="607"/>
    <s v="Gordon, Mendez and Johnson"/>
    <s v="Fundamental needs-based frame"/>
    <n v="137600"/>
    <n v="180667"/>
    <n v="1.3129869186046512"/>
    <x v="0"/>
    <n v="81.016591928251117"/>
    <n v="2230"/>
    <x v="6"/>
    <s v="USD"/>
    <n v="1395550800"/>
    <x v="639"/>
    <b v="0"/>
    <b v="0"/>
    <x v="4"/>
    <x v="3"/>
    <x v="4"/>
  </r>
  <r>
    <n v="608"/>
    <s v="Johnson Group"/>
    <s v="Compatible full-range leverage"/>
    <n v="3900"/>
    <n v="11075"/>
    <n v="2.8397435897435899"/>
    <x v="0"/>
    <n v="35.047468354430379"/>
    <n v="316"/>
    <x v="6"/>
    <s v="USD"/>
    <n v="1551852000"/>
    <x v="640"/>
    <b v="0"/>
    <b v="1"/>
    <x v="13"/>
    <x v="1"/>
    <x v="13"/>
  </r>
  <r>
    <n v="609"/>
    <s v="Rose-Fuller"/>
    <s v="Upgradable holistic system engine"/>
    <n v="10000"/>
    <n v="12042"/>
    <n v="1.2041999999999999"/>
    <x v="0"/>
    <n v="102.92307692307692"/>
    <n v="117"/>
    <x v="6"/>
    <s v="USD"/>
    <n v="1547618400"/>
    <x v="641"/>
    <b v="0"/>
    <b v="0"/>
    <x v="14"/>
    <x v="6"/>
    <x v="14"/>
  </r>
  <r>
    <n v="610"/>
    <s v="Hughes, Mendez and Patterson"/>
    <s v="Stand-alone multi-state data-warehouse"/>
    <n v="42800"/>
    <n v="179356"/>
    <n v="4.1905607476635511"/>
    <x v="0"/>
    <n v="27.998126756166094"/>
    <n v="6406"/>
    <x v="6"/>
    <s v="USD"/>
    <n v="1355637600"/>
    <x v="642"/>
    <b v="0"/>
    <b v="0"/>
    <x v="6"/>
    <x v="5"/>
    <x v="6"/>
  </r>
  <r>
    <n v="611"/>
    <s v="Brady, Cortez and Rodriguez"/>
    <s v="Multi-lateral maximized core"/>
    <n v="8200"/>
    <n v="1136"/>
    <n v="0.13853658536585367"/>
    <x v="2"/>
    <n v="75.733333333333334"/>
    <n v="15"/>
    <x v="6"/>
    <s v="USD"/>
    <n v="1374728400"/>
    <x v="643"/>
    <b v="0"/>
    <b v="0"/>
    <x v="6"/>
    <x v="5"/>
    <x v="6"/>
  </r>
  <r>
    <n v="612"/>
    <s v="Wang, Nguyen and Horton"/>
    <s v="Innovative holistic hub"/>
    <n v="6200"/>
    <n v="8645"/>
    <n v="1.3943548387096774"/>
    <x v="0"/>
    <n v="45.026041666666664"/>
    <n v="192"/>
    <x v="6"/>
    <s v="USD"/>
    <n v="1287810000"/>
    <x v="644"/>
    <b v="0"/>
    <b v="0"/>
    <x v="20"/>
    <x v="1"/>
    <x v="20"/>
  </r>
  <r>
    <n v="614"/>
    <s v="Barnett and Sons"/>
    <s v="Business-focused dynamic info-mediaries"/>
    <n v="26500"/>
    <n v="41205"/>
    <n v="1.5549056603773586"/>
    <x v="0"/>
    <n v="56.991701244813278"/>
    <n v="723"/>
    <x v="6"/>
    <s v="USD"/>
    <n v="1484114400"/>
    <x v="645"/>
    <b v="0"/>
    <b v="0"/>
    <x v="6"/>
    <x v="5"/>
    <x v="6"/>
  </r>
  <r>
    <n v="617"/>
    <s v="King LLC"/>
    <s v="Multi-channeled local intranet"/>
    <n v="1400"/>
    <n v="3496"/>
    <n v="2.4971428571428573"/>
    <x v="0"/>
    <n v="63.563636363636363"/>
    <n v="55"/>
    <x v="6"/>
    <s v="USD"/>
    <n v="1401858000"/>
    <x v="127"/>
    <b v="0"/>
    <b v="0"/>
    <x v="6"/>
    <x v="5"/>
    <x v="6"/>
  </r>
  <r>
    <n v="618"/>
    <s v="Miller Ltd"/>
    <s v="Open-architected mobile emulation"/>
    <n v="198600"/>
    <n v="97037"/>
    <n v="0.48860523665659616"/>
    <x v="1"/>
    <n v="80.999165275459092"/>
    <n v="1198"/>
    <x v="6"/>
    <s v="USD"/>
    <n v="1367470800"/>
    <x v="646"/>
    <b v="0"/>
    <b v="0"/>
    <x v="9"/>
    <x v="7"/>
    <x v="9"/>
  </r>
  <r>
    <n v="619"/>
    <s v="Case LLC"/>
    <s v="Ameliorated foreground methodology"/>
    <n v="195900"/>
    <n v="55757"/>
    <n v="0.28461970393057684"/>
    <x v="1"/>
    <n v="86.044753086419746"/>
    <n v="648"/>
    <x v="6"/>
    <s v="USD"/>
    <n v="1304658000"/>
    <x v="647"/>
    <b v="1"/>
    <b v="1"/>
    <x v="6"/>
    <x v="5"/>
    <x v="6"/>
  </r>
  <r>
    <n v="621"/>
    <s v="Dean, Fox and Phillips"/>
    <s v="Extended context-sensitive forecast"/>
    <n v="25600"/>
    <n v="158669"/>
    <n v="6.1980078125000002"/>
    <x v="0"/>
    <n v="74.006063432835816"/>
    <n v="2144"/>
    <x v="6"/>
    <s v="USD"/>
    <n v="1473742800"/>
    <x v="648"/>
    <b v="0"/>
    <b v="0"/>
    <x v="6"/>
    <x v="5"/>
    <x v="6"/>
  </r>
  <r>
    <n v="622"/>
    <s v="Smith-Smith"/>
    <s v="Total leadingedge neural-net"/>
    <n v="189000"/>
    <n v="5916"/>
    <n v="3.1301587301587303E-2"/>
    <x v="1"/>
    <n v="92.4375"/>
    <n v="64"/>
    <x v="6"/>
    <s v="USD"/>
    <n v="1523768400"/>
    <x v="649"/>
    <b v="0"/>
    <b v="0"/>
    <x v="1"/>
    <x v="1"/>
    <x v="1"/>
  </r>
  <r>
    <n v="624"/>
    <s v="White, Robertson and Roberts"/>
    <s v="Down-sized national software"/>
    <n v="5100"/>
    <n v="14249"/>
    <n v="2.793921568627451"/>
    <x v="0"/>
    <n v="32.983796296296298"/>
    <n v="432"/>
    <x v="6"/>
    <s v="USD"/>
    <n v="1422165600"/>
    <x v="650"/>
    <b v="0"/>
    <b v="0"/>
    <x v="5"/>
    <x v="4"/>
    <x v="5"/>
  </r>
  <r>
    <n v="625"/>
    <s v="Martinez Inc"/>
    <s v="Organic upward-trending Graphical User Interface"/>
    <n v="7500"/>
    <n v="5803"/>
    <n v="0.77373333333333338"/>
    <x v="1"/>
    <n v="93.596774193548384"/>
    <n v="62"/>
    <x v="6"/>
    <s v="USD"/>
    <n v="1580104800"/>
    <x v="651"/>
    <b v="0"/>
    <b v="0"/>
    <x v="6"/>
    <x v="5"/>
    <x v="6"/>
  </r>
  <r>
    <n v="626"/>
    <s v="Tucker, Mccoy and Marquez"/>
    <s v="Synergistic tertiary budgetary management"/>
    <n v="6400"/>
    <n v="13205"/>
    <n v="2.0632812500000002"/>
    <x v="0"/>
    <n v="69.867724867724874"/>
    <n v="189"/>
    <x v="6"/>
    <s v="USD"/>
    <n v="1285650000"/>
    <x v="652"/>
    <b v="0"/>
    <b v="1"/>
    <x v="6"/>
    <x v="5"/>
    <x v="6"/>
  </r>
  <r>
    <n v="628"/>
    <s v="Dunn, Moreno and Green"/>
    <s v="Intuitive object-oriented task-force"/>
    <n v="1900"/>
    <n v="2884"/>
    <n v="1.5178947368421052"/>
    <x v="0"/>
    <n v="30.041666666666668"/>
    <n v="96"/>
    <x v="6"/>
    <s v="USD"/>
    <n v="1286168400"/>
    <x v="652"/>
    <b v="0"/>
    <b v="0"/>
    <x v="1"/>
    <x v="1"/>
    <x v="1"/>
  </r>
  <r>
    <n v="629"/>
    <s v="Jackson, Martinez and Ray"/>
    <s v="Multi-tiered executive toolset"/>
    <n v="85900"/>
    <n v="55476"/>
    <n v="0.64582072176949945"/>
    <x v="1"/>
    <n v="73.968000000000004"/>
    <n v="750"/>
    <x v="6"/>
    <s v="USD"/>
    <n v="1467781200"/>
    <x v="653"/>
    <b v="0"/>
    <b v="1"/>
    <x v="6"/>
    <x v="5"/>
    <x v="6"/>
  </r>
  <r>
    <n v="630"/>
    <s v="Patterson-Johnson"/>
    <s v="Grass-roots directional workforce"/>
    <n v="9500"/>
    <n v="5973"/>
    <n v="0.62873684210526315"/>
    <x v="2"/>
    <n v="68.65517241379311"/>
    <n v="87"/>
    <x v="6"/>
    <s v="USD"/>
    <n v="1556686800"/>
    <x v="654"/>
    <b v="0"/>
    <b v="1"/>
    <x v="6"/>
    <x v="5"/>
    <x v="6"/>
  </r>
  <r>
    <n v="631"/>
    <s v="Carlson-Hernandez"/>
    <s v="Quality-focused real-time solution"/>
    <n v="59200"/>
    <n v="183756"/>
    <n v="3.1039864864864866"/>
    <x v="0"/>
    <n v="59.992164544564154"/>
    <n v="3063"/>
    <x v="6"/>
    <s v="USD"/>
    <n v="1553576400"/>
    <x v="655"/>
    <b v="0"/>
    <b v="0"/>
    <x v="6"/>
    <x v="5"/>
    <x v="6"/>
  </r>
  <r>
    <n v="632"/>
    <s v="Parker PLC"/>
    <s v="Reduced interactive matrix"/>
    <n v="72100"/>
    <n v="30902"/>
    <n v="0.42859916782246882"/>
    <x v="3"/>
    <n v="111.15827338129496"/>
    <n v="278"/>
    <x v="6"/>
    <s v="USD"/>
    <n v="1414904400"/>
    <x v="656"/>
    <b v="0"/>
    <b v="0"/>
    <x v="6"/>
    <x v="5"/>
    <x v="6"/>
  </r>
  <r>
    <n v="633"/>
    <s v="Yu and Sons"/>
    <s v="Adaptive context-sensitive architecture"/>
    <n v="6700"/>
    <n v="5569"/>
    <n v="0.83119402985074631"/>
    <x v="1"/>
    <n v="53.038095238095238"/>
    <n v="105"/>
    <x v="6"/>
    <s v="USD"/>
    <n v="1446876000"/>
    <x v="657"/>
    <b v="0"/>
    <b v="0"/>
    <x v="15"/>
    <x v="6"/>
    <x v="15"/>
  </r>
  <r>
    <n v="634"/>
    <s v="Taylor, Johnson and Hernandez"/>
    <s v="Polarized incremental portal"/>
    <n v="118200"/>
    <n v="92824"/>
    <n v="0.78531302876480547"/>
    <x v="2"/>
    <n v="55.985524728588658"/>
    <n v="1658"/>
    <x v="6"/>
    <s v="USD"/>
    <n v="1490418000"/>
    <x v="658"/>
    <b v="0"/>
    <b v="0"/>
    <x v="21"/>
    <x v="6"/>
    <x v="21"/>
  </r>
  <r>
    <n v="635"/>
    <s v="Mack Ltd"/>
    <s v="Reactive regional access"/>
    <n v="139000"/>
    <n v="158590"/>
    <n v="1.1409352517985611"/>
    <x v="0"/>
    <n v="69.986760812003524"/>
    <n v="2266"/>
    <x v="6"/>
    <s v="USD"/>
    <n v="1360389600"/>
    <x v="659"/>
    <b v="0"/>
    <b v="0"/>
    <x v="21"/>
    <x v="6"/>
    <x v="21"/>
  </r>
  <r>
    <n v="637"/>
    <s v="Williams-Ramirez"/>
    <s v="Open-architected 24/7 throughput"/>
    <n v="8500"/>
    <n v="6750"/>
    <n v="0.79411764705882348"/>
    <x v="1"/>
    <n v="103.84615384615384"/>
    <n v="65"/>
    <x v="6"/>
    <s v="USD"/>
    <n v="1479103200"/>
    <x v="660"/>
    <b v="0"/>
    <b v="0"/>
    <x v="6"/>
    <x v="5"/>
    <x v="6"/>
  </r>
  <r>
    <n v="638"/>
    <s v="Weaver Ltd"/>
    <s v="Monitored 24/7 approach"/>
    <n v="81600"/>
    <n v="9318"/>
    <n v="0.11419117647058824"/>
    <x v="1"/>
    <n v="99.127659574468083"/>
    <n v="94"/>
    <x v="6"/>
    <s v="USD"/>
    <n v="1280206800"/>
    <x v="661"/>
    <b v="0"/>
    <b v="1"/>
    <x v="6"/>
    <x v="5"/>
    <x v="6"/>
  </r>
  <r>
    <n v="639"/>
    <s v="Barnes-Williams"/>
    <s v="Upgradable explicit forecast"/>
    <n v="8600"/>
    <n v="4832"/>
    <n v="0.56186046511627907"/>
    <x v="3"/>
    <n v="107.37777777777778"/>
    <n v="45"/>
    <x v="6"/>
    <s v="USD"/>
    <n v="1532754000"/>
    <x v="662"/>
    <b v="0"/>
    <b v="1"/>
    <x v="11"/>
    <x v="6"/>
    <x v="11"/>
  </r>
  <r>
    <n v="640"/>
    <s v="Richardson, Woodward and Hansen"/>
    <s v="Pre-emptive context-sensitive support"/>
    <n v="119800"/>
    <n v="19769"/>
    <n v="0.16501669449081802"/>
    <x v="1"/>
    <n v="76.922178988326849"/>
    <n v="257"/>
    <x v="6"/>
    <s v="USD"/>
    <n v="1453096800"/>
    <x v="600"/>
    <b v="0"/>
    <b v="0"/>
    <x v="6"/>
    <x v="5"/>
    <x v="6"/>
  </r>
  <r>
    <n v="643"/>
    <s v="Harris Inc"/>
    <s v="Future-proofed modular groupware"/>
    <n v="14900"/>
    <n v="32986"/>
    <n v="2.2138255033557046"/>
    <x v="0"/>
    <n v="87.962666666666664"/>
    <n v="375"/>
    <x v="6"/>
    <s v="USD"/>
    <n v="1488348000"/>
    <x v="663"/>
    <b v="0"/>
    <b v="0"/>
    <x v="6"/>
    <x v="5"/>
    <x v="6"/>
  </r>
  <r>
    <n v="645"/>
    <s v="Ferguson, Murphy and Bright"/>
    <s v="Multi-lateral heuristic throughput"/>
    <n v="192100"/>
    <n v="178483"/>
    <n v="0.92911504424778757"/>
    <x v="1"/>
    <n v="37.999361294443261"/>
    <n v="4697"/>
    <x v="6"/>
    <s v="USD"/>
    <n v="1537938000"/>
    <x v="664"/>
    <b v="0"/>
    <b v="1"/>
    <x v="2"/>
    <x v="1"/>
    <x v="2"/>
  </r>
  <r>
    <n v="646"/>
    <s v="Robinson Group"/>
    <s v="Switchable reciprocal middleware"/>
    <n v="98700"/>
    <n v="87448"/>
    <n v="0.88599797365754818"/>
    <x v="1"/>
    <n v="29.999313893653515"/>
    <n v="2915"/>
    <x v="6"/>
    <s v="USD"/>
    <n v="1363150800"/>
    <x v="665"/>
    <b v="0"/>
    <b v="0"/>
    <x v="3"/>
    <x v="2"/>
    <x v="3"/>
  </r>
  <r>
    <n v="647"/>
    <s v="Jordan-Wolfe"/>
    <s v="Inverse multimedia Graphic Interface"/>
    <n v="4500"/>
    <n v="1863"/>
    <n v="0.41399999999999998"/>
    <x v="1"/>
    <n v="103.5"/>
    <n v="18"/>
    <x v="6"/>
    <s v="USD"/>
    <n v="1523250000"/>
    <x v="666"/>
    <b v="0"/>
    <b v="0"/>
    <x v="19"/>
    <x v="7"/>
    <x v="19"/>
  </r>
  <r>
    <n v="648"/>
    <s v="Vargas-Cox"/>
    <s v="Vision-oriented local contingency"/>
    <n v="98600"/>
    <n v="62174"/>
    <n v="0.63056795131845844"/>
    <x v="2"/>
    <n v="85.994467496542185"/>
    <n v="723"/>
    <x v="6"/>
    <s v="USD"/>
    <n v="1499317200"/>
    <x v="667"/>
    <b v="1"/>
    <b v="0"/>
    <x v="4"/>
    <x v="3"/>
    <x v="4"/>
  </r>
  <r>
    <n v="650"/>
    <s v="Wilson, Wilson and Mathis"/>
    <s v="Optional asymmetric success"/>
    <n v="100"/>
    <n v="2"/>
    <n v="0.02"/>
    <x v="1"/>
    <n v="2"/>
    <n v="1"/>
    <x v="6"/>
    <s v="USD"/>
    <n v="1404795600"/>
    <x v="668"/>
    <b v="0"/>
    <b v="0"/>
    <x v="13"/>
    <x v="1"/>
    <x v="13"/>
  </r>
  <r>
    <n v="652"/>
    <s v="Cisneros Ltd"/>
    <s v="Vision-oriented regional hub"/>
    <n v="10000"/>
    <n v="12684"/>
    <n v="1.2684"/>
    <x v="0"/>
    <n v="31.012224938875306"/>
    <n v="409"/>
    <x v="6"/>
    <s v="USD"/>
    <n v="1470373200"/>
    <x v="437"/>
    <b v="0"/>
    <b v="0"/>
    <x v="0"/>
    <x v="0"/>
    <x v="0"/>
  </r>
  <r>
    <n v="653"/>
    <s v="Williams-Jones"/>
    <s v="Monitored incremental info-mediaries"/>
    <n v="600"/>
    <n v="14033"/>
    <n v="23.388333333333332"/>
    <x v="0"/>
    <n v="59.970085470085472"/>
    <n v="234"/>
    <x v="6"/>
    <s v="USD"/>
    <n v="1460091600"/>
    <x v="669"/>
    <b v="0"/>
    <b v="0"/>
    <x v="0"/>
    <x v="0"/>
    <x v="0"/>
  </r>
  <r>
    <n v="654"/>
    <s v="Roberts, Hinton and Williams"/>
    <s v="Programmable static middleware"/>
    <n v="35000"/>
    <n v="177936"/>
    <n v="5.0838857142857146"/>
    <x v="0"/>
    <n v="58.9973474801061"/>
    <n v="3016"/>
    <x v="6"/>
    <s v="USD"/>
    <n v="1440392400"/>
    <x v="670"/>
    <b v="0"/>
    <b v="0"/>
    <x v="18"/>
    <x v="1"/>
    <x v="18"/>
  </r>
  <r>
    <n v="655"/>
    <s v="Gonzalez, Williams and Benson"/>
    <s v="Multi-layered bottom-line encryption"/>
    <n v="6900"/>
    <n v="13212"/>
    <n v="1.9147826086956521"/>
    <x v="0"/>
    <n v="50.045454545454547"/>
    <n v="264"/>
    <x v="6"/>
    <s v="USD"/>
    <n v="1488434400"/>
    <x v="671"/>
    <b v="1"/>
    <b v="0"/>
    <x v="5"/>
    <x v="4"/>
    <x v="5"/>
  </r>
  <r>
    <n v="657"/>
    <s v="Russo, Kim and Mccoy"/>
    <s v="Balanced optimal hardware"/>
    <n v="10000"/>
    <n v="824"/>
    <n v="8.2400000000000001E-2"/>
    <x v="1"/>
    <n v="58.857142857142854"/>
    <n v="14"/>
    <x v="6"/>
    <s v="USD"/>
    <n v="1514354400"/>
    <x v="672"/>
    <b v="0"/>
    <b v="0"/>
    <x v="14"/>
    <x v="6"/>
    <x v="14"/>
  </r>
  <r>
    <n v="658"/>
    <s v="Howell, Myers and Olson"/>
    <s v="Self-enabling mission-critical success"/>
    <n v="52600"/>
    <n v="31594"/>
    <n v="0.60064638783269964"/>
    <x v="2"/>
    <n v="81.010256410256417"/>
    <n v="390"/>
    <x v="6"/>
    <s v="USD"/>
    <n v="1440910800"/>
    <x v="673"/>
    <b v="0"/>
    <b v="0"/>
    <x v="2"/>
    <x v="1"/>
    <x v="2"/>
  </r>
  <r>
    <n v="660"/>
    <s v="Jensen-Brown"/>
    <s v="Fundamental disintermediate matrix"/>
    <n v="9100"/>
    <n v="7438"/>
    <n v="0.81736263736263737"/>
    <x v="1"/>
    <n v="96.597402597402592"/>
    <n v="77"/>
    <x v="6"/>
    <s v="USD"/>
    <n v="1440133200"/>
    <x v="674"/>
    <b v="1"/>
    <b v="0"/>
    <x v="6"/>
    <x v="5"/>
    <x v="6"/>
  </r>
  <r>
    <n v="662"/>
    <s v="Murphy-Farrell"/>
    <s v="Implemented exuding software"/>
    <n v="9100"/>
    <n v="8906"/>
    <n v="0.97868131868131869"/>
    <x v="1"/>
    <n v="67.984732824427482"/>
    <n v="131"/>
    <x v="6"/>
    <s v="USD"/>
    <n v="1544335200"/>
    <x v="675"/>
    <b v="0"/>
    <b v="0"/>
    <x v="6"/>
    <x v="5"/>
    <x v="6"/>
  </r>
  <r>
    <n v="663"/>
    <s v="Everett-Wolfe"/>
    <s v="Total optimizing software"/>
    <n v="10000"/>
    <n v="7724"/>
    <n v="0.77239999999999998"/>
    <x v="1"/>
    <n v="88.781609195402297"/>
    <n v="87"/>
    <x v="6"/>
    <s v="USD"/>
    <n v="1286427600"/>
    <x v="676"/>
    <b v="0"/>
    <b v="0"/>
    <x v="6"/>
    <x v="5"/>
    <x v="6"/>
  </r>
  <r>
    <n v="664"/>
    <s v="Young PLC"/>
    <s v="Optional maximized attitude"/>
    <n v="79400"/>
    <n v="26571"/>
    <n v="0.33464735516372796"/>
    <x v="1"/>
    <n v="24.99623706491063"/>
    <n v="1063"/>
    <x v="6"/>
    <s v="USD"/>
    <n v="1329717600"/>
    <x v="677"/>
    <b v="0"/>
    <b v="0"/>
    <x v="13"/>
    <x v="1"/>
    <x v="13"/>
  </r>
  <r>
    <n v="665"/>
    <s v="Park-Goodman"/>
    <s v="Customer-focused impactful extranet"/>
    <n v="5100"/>
    <n v="12219"/>
    <n v="2.3958823529411766"/>
    <x v="0"/>
    <n v="44.922794117647058"/>
    <n v="272"/>
    <x v="6"/>
    <s v="USD"/>
    <n v="1310187600"/>
    <x v="564"/>
    <b v="0"/>
    <b v="1"/>
    <x v="8"/>
    <x v="6"/>
    <x v="8"/>
  </r>
  <r>
    <n v="666"/>
    <s v="York, Barr and Grant"/>
    <s v="Cloned bottom-line success"/>
    <n v="3100"/>
    <n v="1985"/>
    <n v="0.64032258064516134"/>
    <x v="2"/>
    <n v="79.400000000000006"/>
    <n v="25"/>
    <x v="6"/>
    <s v="USD"/>
    <n v="1377838800"/>
    <x v="678"/>
    <b v="0"/>
    <b v="1"/>
    <x v="6"/>
    <x v="5"/>
    <x v="6"/>
  </r>
  <r>
    <n v="667"/>
    <s v="Little Ltd"/>
    <s v="Decentralized bandwidth-monitored ability"/>
    <n v="6900"/>
    <n v="12155"/>
    <n v="1.7615942028985507"/>
    <x v="0"/>
    <n v="29.009546539379475"/>
    <n v="419"/>
    <x v="6"/>
    <s v="USD"/>
    <n v="1410325200"/>
    <x v="679"/>
    <b v="0"/>
    <b v="0"/>
    <x v="23"/>
    <x v="8"/>
    <x v="23"/>
  </r>
  <r>
    <n v="668"/>
    <s v="Brown and Sons"/>
    <s v="Programmable leadingedge budgetary management"/>
    <n v="27500"/>
    <n v="5593"/>
    <n v="0.20338181818181819"/>
    <x v="1"/>
    <n v="73.59210526315789"/>
    <n v="76"/>
    <x v="6"/>
    <s v="USD"/>
    <n v="1343797200"/>
    <x v="680"/>
    <b v="0"/>
    <b v="0"/>
    <x v="6"/>
    <x v="5"/>
    <x v="6"/>
  </r>
  <r>
    <n v="670"/>
    <s v="Robinson Group"/>
    <s v="Re-contextualized homogeneous flexibility"/>
    <n v="16200"/>
    <n v="75955"/>
    <n v="4.6885802469135802"/>
    <x v="0"/>
    <n v="68.987284287011803"/>
    <n v="1101"/>
    <x v="6"/>
    <s v="USD"/>
    <n v="1456380000"/>
    <x v="681"/>
    <b v="0"/>
    <b v="0"/>
    <x v="1"/>
    <x v="1"/>
    <x v="1"/>
  </r>
  <r>
    <n v="671"/>
    <s v="Robinson-Kelly"/>
    <s v="Monitored bi-directional standardization"/>
    <n v="97600"/>
    <n v="119127"/>
    <n v="1.220563524590164"/>
    <x v="0"/>
    <n v="111.02236719478098"/>
    <n v="1073"/>
    <x v="6"/>
    <s v="USD"/>
    <n v="1280552400"/>
    <x v="682"/>
    <b v="0"/>
    <b v="1"/>
    <x v="6"/>
    <x v="5"/>
    <x v="6"/>
  </r>
  <r>
    <n v="674"/>
    <s v="Sanchez Ltd"/>
    <s v="Up-sized 24hour instruction set"/>
    <n v="170700"/>
    <n v="57250"/>
    <n v="0.33538371411833628"/>
    <x v="2"/>
    <n v="47.003284072249592"/>
    <n v="1218"/>
    <x v="6"/>
    <s v="USD"/>
    <n v="1313730000"/>
    <x v="683"/>
    <b v="0"/>
    <b v="0"/>
    <x v="5"/>
    <x v="4"/>
    <x v="5"/>
  </r>
  <r>
    <n v="675"/>
    <s v="Giles-Smith"/>
    <s v="Right-sized web-enabled intranet"/>
    <n v="9700"/>
    <n v="11929"/>
    <n v="1.2297938144329896"/>
    <x v="0"/>
    <n v="36.0392749244713"/>
    <n v="331"/>
    <x v="6"/>
    <s v="USD"/>
    <n v="1568178000"/>
    <x v="684"/>
    <b v="0"/>
    <b v="0"/>
    <x v="23"/>
    <x v="8"/>
    <x v="23"/>
  </r>
  <r>
    <n v="676"/>
    <s v="Thompson-Moreno"/>
    <s v="Expanded needs-based orchestration"/>
    <n v="62300"/>
    <n v="118214"/>
    <n v="1.8974959871589085"/>
    <x v="0"/>
    <n v="101.03760683760684"/>
    <n v="1170"/>
    <x v="6"/>
    <s v="USD"/>
    <n v="1348635600"/>
    <x v="685"/>
    <b v="0"/>
    <b v="0"/>
    <x v="5"/>
    <x v="4"/>
    <x v="5"/>
  </r>
  <r>
    <n v="677"/>
    <s v="Murphy-Fox"/>
    <s v="Organic system-worthy orchestration"/>
    <n v="5300"/>
    <n v="4432"/>
    <n v="0.83622641509433959"/>
    <x v="1"/>
    <n v="39.927927927927925"/>
    <n v="111"/>
    <x v="6"/>
    <s v="USD"/>
    <n v="1468126800"/>
    <x v="589"/>
    <b v="0"/>
    <b v="0"/>
    <x v="17"/>
    <x v="7"/>
    <x v="17"/>
  </r>
  <r>
    <n v="678"/>
    <s v="Rodriguez-Patterson"/>
    <s v="Inverse static standardization"/>
    <n v="99500"/>
    <n v="17879"/>
    <n v="0.17968844221105529"/>
    <x v="2"/>
    <n v="83.158139534883716"/>
    <n v="215"/>
    <x v="6"/>
    <s v="USD"/>
    <n v="1547877600"/>
    <x v="686"/>
    <b v="0"/>
    <b v="0"/>
    <x v="11"/>
    <x v="6"/>
    <x v="11"/>
  </r>
  <r>
    <n v="679"/>
    <s v="Davis Ltd"/>
    <s v="Synchronized motivating solution"/>
    <n v="1400"/>
    <n v="14511"/>
    <n v="10.365"/>
    <x v="0"/>
    <n v="39.97520661157025"/>
    <n v="363"/>
    <x v="6"/>
    <s v="USD"/>
    <n v="1571374800"/>
    <x v="687"/>
    <b v="0"/>
    <b v="1"/>
    <x v="4"/>
    <x v="3"/>
    <x v="4"/>
  </r>
  <r>
    <n v="680"/>
    <s v="Nelson-Valdez"/>
    <s v="Open-source 4thgeneration open system"/>
    <n v="145600"/>
    <n v="141822"/>
    <n v="0.97405219780219776"/>
    <x v="1"/>
    <n v="47.993908629441627"/>
    <n v="2955"/>
    <x v="6"/>
    <s v="USD"/>
    <n v="1576303200"/>
    <x v="688"/>
    <b v="0"/>
    <b v="1"/>
    <x v="10"/>
    <x v="2"/>
    <x v="10"/>
  </r>
  <r>
    <n v="681"/>
    <s v="Kelly PLC"/>
    <s v="Decentralized context-sensitive superstructure"/>
    <n v="184100"/>
    <n v="159037"/>
    <n v="0.86386203150461705"/>
    <x v="1"/>
    <n v="95.978877489438744"/>
    <n v="1657"/>
    <x v="6"/>
    <s v="USD"/>
    <n v="1324447200"/>
    <x v="689"/>
    <b v="0"/>
    <b v="0"/>
    <x v="6"/>
    <x v="5"/>
    <x v="6"/>
  </r>
  <r>
    <n v="682"/>
    <s v="Nguyen and Sons"/>
    <s v="Compatible 5thgeneration concept"/>
    <n v="5400"/>
    <n v="8109"/>
    <n v="1.5016666666666667"/>
    <x v="0"/>
    <n v="78.728155339805824"/>
    <n v="103"/>
    <x v="6"/>
    <s v="USD"/>
    <n v="1386741600"/>
    <x v="690"/>
    <b v="0"/>
    <b v="0"/>
    <x v="6"/>
    <x v="5"/>
    <x v="6"/>
  </r>
  <r>
    <n v="683"/>
    <s v="Jones PLC"/>
    <s v="Virtual systemic intranet"/>
    <n v="2300"/>
    <n v="8244"/>
    <n v="3.5843478260869563"/>
    <x v="0"/>
    <n v="56.081632653061227"/>
    <n v="147"/>
    <x v="6"/>
    <s v="USD"/>
    <n v="1537074000"/>
    <x v="691"/>
    <b v="0"/>
    <b v="0"/>
    <x v="6"/>
    <x v="5"/>
    <x v="6"/>
  </r>
  <r>
    <n v="686"/>
    <s v="Jones, Wiley and Robbins"/>
    <s v="Front-line cohesive extranet"/>
    <n v="7500"/>
    <n v="14381"/>
    <n v="1.9174666666666667"/>
    <x v="0"/>
    <n v="107.32089552238806"/>
    <n v="134"/>
    <x v="6"/>
    <s v="USD"/>
    <n v="1522126800"/>
    <x v="692"/>
    <b v="0"/>
    <b v="0"/>
    <x v="7"/>
    <x v="0"/>
    <x v="7"/>
  </r>
  <r>
    <n v="687"/>
    <s v="Martin, Gates and Holt"/>
    <s v="Distributed holistic neural-net"/>
    <n v="1500"/>
    <n v="13980"/>
    <n v="9.32"/>
    <x v="0"/>
    <n v="51.970260223048328"/>
    <n v="269"/>
    <x v="6"/>
    <s v="USD"/>
    <n v="1489298400"/>
    <x v="671"/>
    <b v="0"/>
    <b v="0"/>
    <x v="6"/>
    <x v="5"/>
    <x v="6"/>
  </r>
  <r>
    <n v="688"/>
    <s v="Bowen, Davies and Burns"/>
    <s v="Devolved client-server monitoring"/>
    <n v="2900"/>
    <n v="12449"/>
    <n v="4.2927586206896553"/>
    <x v="0"/>
    <n v="71.137142857142862"/>
    <n v="175"/>
    <x v="6"/>
    <s v="USD"/>
    <n v="1547100000"/>
    <x v="693"/>
    <b v="0"/>
    <b v="1"/>
    <x v="21"/>
    <x v="6"/>
    <x v="21"/>
  </r>
  <r>
    <n v="689"/>
    <s v="Nguyen Inc"/>
    <s v="Seamless directional capacity"/>
    <n v="7300"/>
    <n v="7348"/>
    <n v="1.0065753424657535"/>
    <x v="0"/>
    <n v="106.49275362318841"/>
    <n v="69"/>
    <x v="6"/>
    <s v="USD"/>
    <n v="1383022800"/>
    <x v="694"/>
    <b v="0"/>
    <b v="0"/>
    <x v="0"/>
    <x v="0"/>
    <x v="0"/>
  </r>
  <r>
    <n v="690"/>
    <s v="Walsh-Watts"/>
    <s v="Polarized actuating implementation"/>
    <n v="3600"/>
    <n v="8158"/>
    <n v="2.266111111111111"/>
    <x v="0"/>
    <n v="42.93684210526316"/>
    <n v="190"/>
    <x v="6"/>
    <s v="USD"/>
    <n v="1322373600"/>
    <x v="695"/>
    <b v="0"/>
    <b v="1"/>
    <x v="8"/>
    <x v="6"/>
    <x v="8"/>
  </r>
  <r>
    <n v="691"/>
    <s v="Ray, Li and Li"/>
    <s v="Front-line disintermediate hub"/>
    <n v="5000"/>
    <n v="7119"/>
    <n v="1.4238"/>
    <x v="0"/>
    <n v="30.037974683544302"/>
    <n v="237"/>
    <x v="6"/>
    <s v="USD"/>
    <n v="1349240400"/>
    <x v="696"/>
    <b v="1"/>
    <b v="1"/>
    <x v="8"/>
    <x v="6"/>
    <x v="8"/>
  </r>
  <r>
    <n v="693"/>
    <s v="Bradford-Silva"/>
    <s v="Reverse-engineered composite hierarchy"/>
    <n v="180400"/>
    <n v="115396"/>
    <n v="0.63966740576496672"/>
    <x v="1"/>
    <n v="66.016018306636155"/>
    <n v="1748"/>
    <x v="6"/>
    <s v="USD"/>
    <n v="1508216400"/>
    <x v="697"/>
    <b v="0"/>
    <b v="0"/>
    <x v="6"/>
    <x v="5"/>
    <x v="6"/>
  </r>
  <r>
    <n v="694"/>
    <s v="Mora-Bradley"/>
    <s v="Programmable tangible ability"/>
    <n v="9100"/>
    <n v="7656"/>
    <n v="0.84131868131868137"/>
    <x v="1"/>
    <n v="96.911392405063296"/>
    <n v="79"/>
    <x v="6"/>
    <s v="USD"/>
    <n v="1511762400"/>
    <x v="698"/>
    <b v="0"/>
    <b v="0"/>
    <x v="6"/>
    <x v="5"/>
    <x v="6"/>
  </r>
  <r>
    <n v="696"/>
    <s v="Lopez, Reid and Johnson"/>
    <s v="Total real-time hardware"/>
    <n v="164100"/>
    <n v="96888"/>
    <n v="0.59042047531992692"/>
    <x v="1"/>
    <n v="108.98537682789652"/>
    <n v="889"/>
    <x v="6"/>
    <s v="USD"/>
    <n v="1429506000"/>
    <x v="307"/>
    <b v="0"/>
    <b v="1"/>
    <x v="6"/>
    <x v="5"/>
    <x v="6"/>
  </r>
  <r>
    <n v="697"/>
    <s v="Fox-Williams"/>
    <s v="Profound system-worthy functionalities"/>
    <n v="128900"/>
    <n v="196960"/>
    <n v="1.5280062063615205"/>
    <x v="0"/>
    <n v="26.999314599040439"/>
    <n v="7295"/>
    <x v="6"/>
    <s v="USD"/>
    <n v="1522472400"/>
    <x v="699"/>
    <b v="0"/>
    <b v="0"/>
    <x v="20"/>
    <x v="1"/>
    <x v="20"/>
  </r>
  <r>
    <n v="699"/>
    <s v="King Inc"/>
    <s v="Ergonomic dedicated focus group"/>
    <n v="7400"/>
    <n v="6245"/>
    <n v="0.8439189189189189"/>
    <x v="1"/>
    <n v="111.51785714285714"/>
    <n v="56"/>
    <x v="6"/>
    <s v="USD"/>
    <n v="1561438800"/>
    <x v="700"/>
    <b v="0"/>
    <b v="0"/>
    <x v="11"/>
    <x v="6"/>
    <x v="11"/>
  </r>
  <r>
    <n v="700"/>
    <s v="Cole, Petty and Cameron"/>
    <s v="Realigned zero administration paradigm"/>
    <n v="100"/>
    <n v="3"/>
    <n v="0.03"/>
    <x v="1"/>
    <n v="3"/>
    <n v="1"/>
    <x v="6"/>
    <s v="USD"/>
    <n v="1264399200"/>
    <x v="701"/>
    <b v="0"/>
    <b v="0"/>
    <x v="7"/>
    <x v="0"/>
    <x v="7"/>
  </r>
  <r>
    <n v="701"/>
    <s v="Mcclain LLC"/>
    <s v="Open-source multi-tasking methodology"/>
    <n v="52000"/>
    <n v="91014"/>
    <n v="1.7502692307692307"/>
    <x v="0"/>
    <n v="110.99268292682927"/>
    <n v="820"/>
    <x v="6"/>
    <s v="USD"/>
    <n v="1301202000"/>
    <x v="702"/>
    <b v="1"/>
    <b v="0"/>
    <x v="6"/>
    <x v="5"/>
    <x v="6"/>
  </r>
  <r>
    <n v="702"/>
    <s v="Sims-Gross"/>
    <s v="Object-based attitude-oriented analyzer"/>
    <n v="8700"/>
    <n v="4710"/>
    <n v="0.54137931034482756"/>
    <x v="1"/>
    <n v="56.746987951807228"/>
    <n v="83"/>
    <x v="6"/>
    <s v="USD"/>
    <n v="1374469200"/>
    <x v="572"/>
    <b v="0"/>
    <b v="0"/>
    <x v="7"/>
    <x v="0"/>
    <x v="7"/>
  </r>
  <r>
    <n v="703"/>
    <s v="Perez Group"/>
    <s v="Cross-platform tertiary hub"/>
    <n v="63400"/>
    <n v="197728"/>
    <n v="3.1187381703470032"/>
    <x v="0"/>
    <n v="97.020608439646708"/>
    <n v="2038"/>
    <x v="6"/>
    <s v="USD"/>
    <n v="1334984400"/>
    <x v="703"/>
    <b v="1"/>
    <b v="1"/>
    <x v="19"/>
    <x v="7"/>
    <x v="19"/>
  </r>
  <r>
    <n v="704"/>
    <s v="Haynes-Williams"/>
    <s v="Seamless clear-thinking artificial intelligence"/>
    <n v="8700"/>
    <n v="10682"/>
    <n v="1.2278160919540231"/>
    <x v="0"/>
    <n v="92.08620689655173"/>
    <n v="116"/>
    <x v="6"/>
    <s v="USD"/>
    <n v="1467608400"/>
    <x v="704"/>
    <b v="0"/>
    <b v="0"/>
    <x v="15"/>
    <x v="6"/>
    <x v="15"/>
  </r>
  <r>
    <n v="707"/>
    <s v="Moore, Cook and Wright"/>
    <s v="Visionary maximized Local Area Network"/>
    <n v="7300"/>
    <n v="11579"/>
    <n v="1.5861643835616439"/>
    <x v="0"/>
    <n v="68.922619047619051"/>
    <n v="168"/>
    <x v="6"/>
    <s v="USD"/>
    <n v="1544248800"/>
    <x v="705"/>
    <b v="0"/>
    <b v="0"/>
    <x v="11"/>
    <x v="6"/>
    <x v="11"/>
  </r>
  <r>
    <n v="710"/>
    <s v="Huynh, Gallegos and Mills"/>
    <s v="Reduced next generation info-mediaries"/>
    <n v="4300"/>
    <n v="6358"/>
    <n v="1.4786046511627906"/>
    <x v="0"/>
    <n v="50.863999999999997"/>
    <n v="125"/>
    <x v="6"/>
    <s v="USD"/>
    <n v="1531544400"/>
    <x v="706"/>
    <b v="0"/>
    <b v="1"/>
    <x v="6"/>
    <x v="5"/>
    <x v="6"/>
  </r>
  <r>
    <n v="712"/>
    <s v="Garza-Bryant"/>
    <s v="Programmable leadingedge contingency"/>
    <n v="800"/>
    <n v="14725"/>
    <n v="18.40625"/>
    <x v="0"/>
    <n v="72.896039603960389"/>
    <n v="202"/>
    <x v="6"/>
    <s v="USD"/>
    <n v="1467954000"/>
    <x v="707"/>
    <b v="0"/>
    <b v="0"/>
    <x v="6"/>
    <x v="5"/>
    <x v="6"/>
  </r>
  <r>
    <n v="713"/>
    <s v="Mays LLC"/>
    <s v="Multi-layered global groupware"/>
    <n v="6900"/>
    <n v="11174"/>
    <n v="1.6194202898550725"/>
    <x v="0"/>
    <n v="108.48543689320388"/>
    <n v="103"/>
    <x v="6"/>
    <s v="USD"/>
    <n v="1471842000"/>
    <x v="142"/>
    <b v="0"/>
    <b v="0"/>
    <x v="12"/>
    <x v="7"/>
    <x v="12"/>
  </r>
  <r>
    <n v="714"/>
    <s v="Evans-Jones"/>
    <s v="Switchable methodical superstructure"/>
    <n v="38500"/>
    <n v="182036"/>
    <n v="4.7282077922077921"/>
    <x v="0"/>
    <n v="101.98095238095237"/>
    <n v="1785"/>
    <x v="6"/>
    <s v="USD"/>
    <n v="1408424400"/>
    <x v="708"/>
    <b v="0"/>
    <b v="0"/>
    <x v="2"/>
    <x v="1"/>
    <x v="2"/>
  </r>
  <r>
    <n v="715"/>
    <s v="Fischer, Torres and Walker"/>
    <s v="Expanded even-keeled portal"/>
    <n v="118000"/>
    <n v="28870"/>
    <n v="0.24466101694915254"/>
    <x v="1"/>
    <n v="44.009146341463413"/>
    <n v="656"/>
    <x v="6"/>
    <s v="USD"/>
    <n v="1281157200"/>
    <x v="552"/>
    <b v="0"/>
    <b v="0"/>
    <x v="10"/>
    <x v="2"/>
    <x v="10"/>
  </r>
  <r>
    <n v="716"/>
    <s v="Tapia, Kramer and Hicks"/>
    <s v="Advanced modular moderator"/>
    <n v="2000"/>
    <n v="10353"/>
    <n v="5.1764999999999999"/>
    <x v="0"/>
    <n v="65.942675159235662"/>
    <n v="157"/>
    <x v="6"/>
    <s v="USD"/>
    <n v="1373432400"/>
    <x v="709"/>
    <b v="0"/>
    <b v="1"/>
    <x v="6"/>
    <x v="5"/>
    <x v="6"/>
  </r>
  <r>
    <n v="717"/>
    <s v="Barnes, Wilcox and Riley"/>
    <s v="Reverse-engineered well-modulated ability"/>
    <n v="5600"/>
    <n v="13868"/>
    <n v="2.4764285714285714"/>
    <x v="0"/>
    <n v="24.987387387387386"/>
    <n v="555"/>
    <x v="6"/>
    <s v="USD"/>
    <n v="1313989200"/>
    <x v="710"/>
    <b v="0"/>
    <b v="0"/>
    <x v="8"/>
    <x v="6"/>
    <x v="8"/>
  </r>
  <r>
    <n v="718"/>
    <s v="Reyes PLC"/>
    <s v="Expanded optimal pricing structure"/>
    <n v="8300"/>
    <n v="8317"/>
    <n v="1.0020481927710843"/>
    <x v="0"/>
    <n v="28.003367003367003"/>
    <n v="297"/>
    <x v="6"/>
    <s v="USD"/>
    <n v="1371445200"/>
    <x v="711"/>
    <b v="0"/>
    <b v="0"/>
    <x v="7"/>
    <x v="0"/>
    <x v="7"/>
  </r>
  <r>
    <n v="719"/>
    <s v="Pace, Simpson and Watkins"/>
    <s v="Down-sized uniform ability"/>
    <n v="6900"/>
    <n v="10557"/>
    <n v="1.53"/>
    <x v="0"/>
    <n v="85.829268292682926"/>
    <n v="123"/>
    <x v="6"/>
    <s v="USD"/>
    <n v="1338267600"/>
    <x v="712"/>
    <b v="0"/>
    <b v="0"/>
    <x v="17"/>
    <x v="7"/>
    <x v="17"/>
  </r>
  <r>
    <n v="721"/>
    <s v="Dominguez-Owens"/>
    <s v="Open-architected systematic intranet"/>
    <n v="123600"/>
    <n v="5429"/>
    <n v="4.3923948220064728E-2"/>
    <x v="2"/>
    <n v="90.483333333333334"/>
    <n v="60"/>
    <x v="6"/>
    <s v="USD"/>
    <n v="1522818000"/>
    <x v="713"/>
    <b v="0"/>
    <b v="0"/>
    <x v="2"/>
    <x v="1"/>
    <x v="2"/>
  </r>
  <r>
    <n v="722"/>
    <s v="Thomas-Simmons"/>
    <s v="Proactive 24hour frame"/>
    <n v="48500"/>
    <n v="75906"/>
    <n v="1.5650721649484536"/>
    <x v="0"/>
    <n v="25.00197628458498"/>
    <n v="3036"/>
    <x v="6"/>
    <s v="USD"/>
    <n v="1509948000"/>
    <x v="370"/>
    <b v="0"/>
    <b v="0"/>
    <x v="8"/>
    <x v="6"/>
    <x v="8"/>
  </r>
  <r>
    <n v="725"/>
    <s v="Dawson-Tyler"/>
    <s v="Optional 6thgeneration access"/>
    <n v="193200"/>
    <n v="97369"/>
    <n v="0.50398033126293995"/>
    <x v="1"/>
    <n v="61.008145363408524"/>
    <n v="1596"/>
    <x v="6"/>
    <s v="USD"/>
    <n v="1416031200"/>
    <x v="714"/>
    <b v="0"/>
    <b v="0"/>
    <x v="10"/>
    <x v="2"/>
    <x v="10"/>
  </r>
  <r>
    <n v="726"/>
    <s v="Johns-Thomas"/>
    <s v="Realigned web-enabled functionalities"/>
    <n v="54300"/>
    <n v="48227"/>
    <n v="0.88815837937384901"/>
    <x v="2"/>
    <n v="92.036259541984734"/>
    <n v="524"/>
    <x v="6"/>
    <s v="USD"/>
    <n v="1287982800"/>
    <x v="98"/>
    <b v="0"/>
    <b v="1"/>
    <x v="6"/>
    <x v="5"/>
    <x v="6"/>
  </r>
  <r>
    <n v="727"/>
    <s v="Quinn, Cruz and Schmidt"/>
    <s v="Enterprise-wide multimedia software"/>
    <n v="8900"/>
    <n v="14685"/>
    <n v="1.65"/>
    <x v="0"/>
    <n v="81.132596685082873"/>
    <n v="181"/>
    <x v="6"/>
    <s v="USD"/>
    <n v="1547964000"/>
    <x v="715"/>
    <b v="0"/>
    <b v="0"/>
    <x v="0"/>
    <x v="0"/>
    <x v="0"/>
  </r>
  <r>
    <n v="728"/>
    <s v="Stewart Inc"/>
    <s v="Versatile mission-critical knowledgebase"/>
    <n v="4200"/>
    <n v="735"/>
    <n v="0.17499999999999999"/>
    <x v="1"/>
    <n v="73.5"/>
    <n v="10"/>
    <x v="6"/>
    <s v="USD"/>
    <n v="1464152400"/>
    <x v="716"/>
    <b v="0"/>
    <b v="0"/>
    <x v="6"/>
    <x v="5"/>
    <x v="6"/>
  </r>
  <r>
    <n v="729"/>
    <s v="Moore Group"/>
    <s v="Multi-lateral object-oriented open system"/>
    <n v="5600"/>
    <n v="10397"/>
    <n v="1.8566071428571429"/>
    <x v="0"/>
    <n v="85.221311475409834"/>
    <n v="122"/>
    <x v="6"/>
    <s v="USD"/>
    <n v="1359957600"/>
    <x v="717"/>
    <b v="0"/>
    <b v="0"/>
    <x v="11"/>
    <x v="6"/>
    <x v="11"/>
  </r>
  <r>
    <n v="731"/>
    <s v="Cruz, Hall and Mason"/>
    <s v="Synergized content-based hierarchy"/>
    <n v="8000"/>
    <n v="7220"/>
    <n v="0.90249999999999997"/>
    <x v="2"/>
    <n v="32.968036529680369"/>
    <n v="219"/>
    <x v="6"/>
    <s v="USD"/>
    <n v="1500786000"/>
    <x v="667"/>
    <b v="0"/>
    <b v="0"/>
    <x v="0"/>
    <x v="0"/>
    <x v="0"/>
  </r>
  <r>
    <n v="732"/>
    <s v="Glass, Baker and Jones"/>
    <s v="Business-focused 24hour access"/>
    <n v="117000"/>
    <n v="107622"/>
    <n v="0.91984615384615387"/>
    <x v="1"/>
    <n v="96.005352363960753"/>
    <n v="1121"/>
    <x v="6"/>
    <s v="USD"/>
    <n v="1490158800"/>
    <x v="718"/>
    <b v="0"/>
    <b v="1"/>
    <x v="2"/>
    <x v="1"/>
    <x v="2"/>
  </r>
  <r>
    <n v="733"/>
    <s v="Marquez-Kerr"/>
    <s v="Automated hybrid orchestration"/>
    <n v="15800"/>
    <n v="83267"/>
    <n v="5.2700632911392402"/>
    <x v="0"/>
    <n v="84.96632653061225"/>
    <n v="980"/>
    <x v="6"/>
    <s v="USD"/>
    <n v="1406178000"/>
    <x v="719"/>
    <b v="0"/>
    <b v="0"/>
    <x v="18"/>
    <x v="1"/>
    <x v="18"/>
  </r>
  <r>
    <n v="734"/>
    <s v="Stone PLC"/>
    <s v="Exclusive 5thgeneration leverage"/>
    <n v="4200"/>
    <n v="13404"/>
    <n v="3.1914285714285713"/>
    <x v="0"/>
    <n v="25.007462686567163"/>
    <n v="536"/>
    <x v="6"/>
    <s v="USD"/>
    <n v="1485583200"/>
    <x v="720"/>
    <b v="0"/>
    <b v="1"/>
    <x v="6"/>
    <x v="5"/>
    <x v="6"/>
  </r>
  <r>
    <n v="735"/>
    <s v="Caldwell PLC"/>
    <s v="Grass-roots zero administration alliance"/>
    <n v="37100"/>
    <n v="131404"/>
    <n v="3.5418867924528303"/>
    <x v="0"/>
    <n v="65.998995479658461"/>
    <n v="1991"/>
    <x v="6"/>
    <s v="USD"/>
    <n v="1459314000"/>
    <x v="721"/>
    <b v="0"/>
    <b v="0"/>
    <x v="5"/>
    <x v="4"/>
    <x v="5"/>
  </r>
  <r>
    <n v="736"/>
    <s v="Silva-Hawkins"/>
    <s v="Proactive heuristic orchestration"/>
    <n v="7700"/>
    <n v="2533"/>
    <n v="0.32896103896103895"/>
    <x v="2"/>
    <n v="87.34482758620689"/>
    <n v="29"/>
    <x v="6"/>
    <s v="USD"/>
    <n v="1424412000"/>
    <x v="722"/>
    <b v="0"/>
    <b v="0"/>
    <x v="9"/>
    <x v="7"/>
    <x v="9"/>
  </r>
  <r>
    <n v="737"/>
    <s v="Gardner Inc"/>
    <s v="Function-based systematic Graphical User Interface"/>
    <n v="3700"/>
    <n v="5028"/>
    <n v="1.358918918918919"/>
    <x v="0"/>
    <n v="27.933333333333334"/>
    <n v="180"/>
    <x v="6"/>
    <s v="USD"/>
    <n v="1478844000"/>
    <x v="723"/>
    <b v="0"/>
    <b v="0"/>
    <x v="1"/>
    <x v="1"/>
    <x v="1"/>
  </r>
  <r>
    <n v="738"/>
    <s v="Garcia Group"/>
    <s v="Extended zero administration software"/>
    <n v="74700"/>
    <n v="1557"/>
    <n v="2.0843373493975904E-2"/>
    <x v="1"/>
    <n v="103.8"/>
    <n v="15"/>
    <x v="6"/>
    <s v="USD"/>
    <n v="1416117600"/>
    <x v="724"/>
    <b v="0"/>
    <b v="1"/>
    <x v="6"/>
    <x v="5"/>
    <x v="6"/>
  </r>
  <r>
    <n v="739"/>
    <s v="Meyer-Avila"/>
    <s v="Multi-tiered discrete support"/>
    <n v="10000"/>
    <n v="6100"/>
    <n v="0.61"/>
    <x v="1"/>
    <n v="31.937172774869111"/>
    <n v="191"/>
    <x v="6"/>
    <s v="USD"/>
    <n v="1340946000"/>
    <x v="725"/>
    <b v="0"/>
    <b v="0"/>
    <x v="1"/>
    <x v="1"/>
    <x v="1"/>
  </r>
  <r>
    <n v="740"/>
    <s v="Nelson, Smith and Graham"/>
    <s v="Phased system-worthy conglomeration"/>
    <n v="5300"/>
    <n v="1592"/>
    <n v="0.30037735849056602"/>
    <x v="1"/>
    <n v="99.5"/>
    <n v="16"/>
    <x v="6"/>
    <s v="USD"/>
    <n v="1486101600"/>
    <x v="726"/>
    <b v="0"/>
    <b v="0"/>
    <x v="6"/>
    <x v="5"/>
    <x v="6"/>
  </r>
  <r>
    <n v="741"/>
    <s v="Garcia Ltd"/>
    <s v="Balanced mobile alliance"/>
    <n v="1200"/>
    <n v="14150"/>
    <n v="11.791666666666666"/>
    <x v="0"/>
    <n v="108.84615384615384"/>
    <n v="130"/>
    <x v="6"/>
    <s v="USD"/>
    <n v="1274590800"/>
    <x v="727"/>
    <b v="0"/>
    <b v="0"/>
    <x v="6"/>
    <x v="5"/>
    <x v="6"/>
  </r>
  <r>
    <n v="742"/>
    <s v="West-Stevens"/>
    <s v="Reactive solution-oriented groupware"/>
    <n v="1200"/>
    <n v="13513"/>
    <n v="11.260833333333334"/>
    <x v="0"/>
    <n v="110.76229508196721"/>
    <n v="122"/>
    <x v="6"/>
    <s v="USD"/>
    <n v="1263880800"/>
    <x v="728"/>
    <b v="0"/>
    <b v="0"/>
    <x v="20"/>
    <x v="1"/>
    <x v="20"/>
  </r>
  <r>
    <n v="743"/>
    <s v="Clark-Conrad"/>
    <s v="Exclusive bandwidth-monitored orchestration"/>
    <n v="3900"/>
    <n v="504"/>
    <n v="0.12923076923076923"/>
    <x v="1"/>
    <n v="29.647058823529413"/>
    <n v="17"/>
    <x v="6"/>
    <s v="USD"/>
    <n v="1445403600"/>
    <x v="729"/>
    <b v="0"/>
    <b v="1"/>
    <x v="6"/>
    <x v="5"/>
    <x v="6"/>
  </r>
  <r>
    <n v="744"/>
    <s v="Fitzgerald Group"/>
    <s v="Intuitive exuding initiative"/>
    <n v="2000"/>
    <n v="14240"/>
    <n v="7.12"/>
    <x v="0"/>
    <n v="101.71428571428571"/>
    <n v="140"/>
    <x v="6"/>
    <s v="USD"/>
    <n v="1533877200"/>
    <x v="730"/>
    <b v="0"/>
    <b v="1"/>
    <x v="6"/>
    <x v="5"/>
    <x v="6"/>
  </r>
  <r>
    <n v="745"/>
    <s v="Hill, Mccann and Moore"/>
    <s v="Streamlined needs-based knowledge user"/>
    <n v="6900"/>
    <n v="2091"/>
    <n v="0.30304347826086958"/>
    <x v="1"/>
    <n v="61.5"/>
    <n v="34"/>
    <x v="6"/>
    <s v="USD"/>
    <n v="1275195600"/>
    <x v="731"/>
    <b v="0"/>
    <b v="0"/>
    <x v="7"/>
    <x v="0"/>
    <x v="7"/>
  </r>
  <r>
    <n v="746"/>
    <s v="Edwards LLC"/>
    <s v="Automated system-worthy structure"/>
    <n v="55800"/>
    <n v="118580"/>
    <n v="2.1250896057347672"/>
    <x v="0"/>
    <n v="35"/>
    <n v="3388"/>
    <x v="6"/>
    <s v="USD"/>
    <n v="1318136400"/>
    <x v="732"/>
    <b v="0"/>
    <b v="0"/>
    <x v="0"/>
    <x v="0"/>
    <x v="0"/>
  </r>
  <r>
    <n v="747"/>
    <s v="Greer and Sons"/>
    <s v="Secured clear-thinking intranet"/>
    <n v="4900"/>
    <n v="11214"/>
    <n v="2.2885714285714287"/>
    <x v="0"/>
    <n v="40.049999999999997"/>
    <n v="280"/>
    <x v="6"/>
    <s v="USD"/>
    <n v="1283403600"/>
    <x v="586"/>
    <b v="0"/>
    <b v="0"/>
    <x v="6"/>
    <x v="5"/>
    <x v="6"/>
  </r>
  <r>
    <n v="748"/>
    <s v="Martinez PLC"/>
    <s v="Cloned actuating architecture"/>
    <n v="194900"/>
    <n v="68137"/>
    <n v="0.34959979476654696"/>
    <x v="2"/>
    <n v="110.97231270358306"/>
    <n v="614"/>
    <x v="6"/>
    <s v="USD"/>
    <n v="1267423200"/>
    <x v="733"/>
    <b v="0"/>
    <b v="1"/>
    <x v="15"/>
    <x v="6"/>
    <x v="15"/>
  </r>
  <r>
    <n v="751"/>
    <s v="Lane-Barber"/>
    <s v="Universal value-added moderator"/>
    <n v="3600"/>
    <n v="8363"/>
    <n v="2.3230555555555554"/>
    <x v="0"/>
    <n v="30.974074074074075"/>
    <n v="270"/>
    <x v="6"/>
    <s v="USD"/>
    <n v="1458190800"/>
    <x v="734"/>
    <b v="1"/>
    <b v="1"/>
    <x v="9"/>
    <x v="7"/>
    <x v="9"/>
  </r>
  <r>
    <n v="752"/>
    <s v="Lowery Group"/>
    <s v="Sharable motivating emulation"/>
    <n v="5800"/>
    <n v="5362"/>
    <n v="0.92448275862068963"/>
    <x v="2"/>
    <n v="47.035087719298247"/>
    <n v="114"/>
    <x v="6"/>
    <s v="USD"/>
    <n v="1280984400"/>
    <x v="735"/>
    <b v="0"/>
    <b v="1"/>
    <x v="6"/>
    <x v="5"/>
    <x v="6"/>
  </r>
  <r>
    <n v="753"/>
    <s v="Guerrero-Griffin"/>
    <s v="Networked web-enabled product"/>
    <n v="4700"/>
    <n v="12065"/>
    <n v="2.5670212765957445"/>
    <x v="0"/>
    <n v="88.065693430656935"/>
    <n v="137"/>
    <x v="6"/>
    <s v="USD"/>
    <n v="1274590800"/>
    <x v="736"/>
    <b v="0"/>
    <b v="0"/>
    <x v="5"/>
    <x v="4"/>
    <x v="5"/>
  </r>
  <r>
    <n v="754"/>
    <s v="Perez, Reed and Lee"/>
    <s v="Advanced dedicated encoding"/>
    <n v="70400"/>
    <n v="118603"/>
    <n v="1.6847017045454546"/>
    <x v="0"/>
    <n v="37.005616224648989"/>
    <n v="3205"/>
    <x v="6"/>
    <s v="USD"/>
    <n v="1351400400"/>
    <x v="541"/>
    <b v="0"/>
    <b v="0"/>
    <x v="6"/>
    <x v="5"/>
    <x v="6"/>
  </r>
  <r>
    <n v="756"/>
    <s v="Serrano, Gallagher and Griffith"/>
    <s v="Customizable bi-directional monitoring"/>
    <n v="1300"/>
    <n v="10037"/>
    <n v="7.7207692307692311"/>
    <x v="0"/>
    <n v="67.817567567567565"/>
    <n v="148"/>
    <x v="6"/>
    <s v="USD"/>
    <n v="1421733600"/>
    <x v="737"/>
    <b v="0"/>
    <b v="0"/>
    <x v="6"/>
    <x v="5"/>
    <x v="6"/>
  </r>
  <r>
    <n v="757"/>
    <s v="Callahan-Gilbert"/>
    <s v="Profit-focused motivating function"/>
    <n v="1400"/>
    <n v="5696"/>
    <n v="4.0685714285714285"/>
    <x v="0"/>
    <n v="49.964912280701753"/>
    <n v="114"/>
    <x v="6"/>
    <s v="USD"/>
    <n v="1305176400"/>
    <x v="738"/>
    <b v="0"/>
    <b v="0"/>
    <x v="11"/>
    <x v="6"/>
    <x v="11"/>
  </r>
  <r>
    <n v="759"/>
    <s v="Rodriguez PLC"/>
    <s v="Grass-roots upward-trending installation"/>
    <n v="167500"/>
    <n v="114615"/>
    <n v="0.6842686567164179"/>
    <x v="1"/>
    <n v="89.964678178963894"/>
    <n v="1274"/>
    <x v="6"/>
    <s v="USD"/>
    <n v="1517810400"/>
    <x v="134"/>
    <b v="0"/>
    <b v="0"/>
    <x v="20"/>
    <x v="1"/>
    <x v="20"/>
  </r>
  <r>
    <n v="761"/>
    <s v="Mitchell-Lee"/>
    <s v="Customizable leadingedge model"/>
    <n v="2200"/>
    <n v="14420"/>
    <n v="6.5545454545454547"/>
    <x v="0"/>
    <n v="86.867469879518069"/>
    <n v="166"/>
    <x v="6"/>
    <s v="USD"/>
    <n v="1500699600"/>
    <x v="739"/>
    <b v="0"/>
    <b v="0"/>
    <x v="2"/>
    <x v="1"/>
    <x v="2"/>
  </r>
  <r>
    <n v="763"/>
    <s v="Rowland PLC"/>
    <s v="Inverse client-driven product"/>
    <n v="5600"/>
    <n v="6338"/>
    <n v="1.1317857142857144"/>
    <x v="0"/>
    <n v="26.970212765957445"/>
    <n v="235"/>
    <x v="6"/>
    <s v="USD"/>
    <n v="1336453200"/>
    <x v="740"/>
    <b v="0"/>
    <b v="1"/>
    <x v="6"/>
    <x v="5"/>
    <x v="6"/>
  </r>
  <r>
    <n v="764"/>
    <s v="Shaffer-Mason"/>
    <s v="Managed bandwidth-monitored system engine"/>
    <n v="1100"/>
    <n v="8010"/>
    <n v="7.2818181818181822"/>
    <x v="0"/>
    <n v="54.121621621621621"/>
    <n v="148"/>
    <x v="6"/>
    <s v="USD"/>
    <n v="1305262800"/>
    <x v="741"/>
    <b v="0"/>
    <b v="0"/>
    <x v="2"/>
    <x v="1"/>
    <x v="2"/>
  </r>
  <r>
    <n v="765"/>
    <s v="Matthews LLC"/>
    <s v="Advanced transitional help-desk"/>
    <n v="3900"/>
    <n v="8125"/>
    <n v="2.0833333333333335"/>
    <x v="0"/>
    <n v="41.035353535353536"/>
    <n v="198"/>
    <x v="6"/>
    <s v="USD"/>
    <n v="1492232400"/>
    <x v="587"/>
    <b v="1"/>
    <b v="1"/>
    <x v="1"/>
    <x v="1"/>
    <x v="1"/>
  </r>
  <r>
    <n v="767"/>
    <s v="Hale, Pearson and Jenkins"/>
    <s v="Upgradable attitude-oriented project"/>
    <n v="97200"/>
    <n v="55372"/>
    <n v="0.56967078189300413"/>
    <x v="1"/>
    <n v="107.93762183235867"/>
    <n v="513"/>
    <x v="6"/>
    <s v="USD"/>
    <n v="1444107600"/>
    <x v="742"/>
    <b v="0"/>
    <b v="0"/>
    <x v="19"/>
    <x v="7"/>
    <x v="19"/>
  </r>
  <r>
    <n v="768"/>
    <s v="Ramirez-Calderon"/>
    <s v="Fundamental zero tolerance alliance"/>
    <n v="4800"/>
    <n v="11088"/>
    <n v="2.31"/>
    <x v="0"/>
    <n v="73.92"/>
    <n v="150"/>
    <x v="6"/>
    <s v="USD"/>
    <n v="1386741600"/>
    <x v="743"/>
    <b v="0"/>
    <b v="0"/>
    <x v="6"/>
    <x v="5"/>
    <x v="6"/>
  </r>
  <r>
    <n v="769"/>
    <s v="Johnson-Morales"/>
    <s v="Devolved 24hour forecast"/>
    <n v="125600"/>
    <n v="109106"/>
    <n v="0.86867834394904464"/>
    <x v="1"/>
    <n v="31.995894428152493"/>
    <n v="3410"/>
    <x v="6"/>
    <s v="USD"/>
    <n v="1376542800"/>
    <x v="124"/>
    <b v="0"/>
    <b v="0"/>
    <x v="3"/>
    <x v="2"/>
    <x v="3"/>
  </r>
  <r>
    <n v="771"/>
    <s v="Smith, Mack and Williams"/>
    <s v="Self-enabling 5thgeneration paradigm"/>
    <n v="5600"/>
    <n v="2769"/>
    <n v="0.49446428571428569"/>
    <x v="2"/>
    <n v="106.5"/>
    <n v="26"/>
    <x v="6"/>
    <s v="USD"/>
    <n v="1548482400"/>
    <x v="744"/>
    <b v="0"/>
    <b v="0"/>
    <x v="6"/>
    <x v="5"/>
    <x v="6"/>
  </r>
  <r>
    <n v="772"/>
    <s v="Johnson-Pace"/>
    <s v="Persistent 3rdgeneration moratorium"/>
    <n v="149600"/>
    <n v="169586"/>
    <n v="1.1335962566844919"/>
    <x v="0"/>
    <n v="32.999805409612762"/>
    <n v="5139"/>
    <x v="6"/>
    <s v="USD"/>
    <n v="1549692000"/>
    <x v="745"/>
    <b v="0"/>
    <b v="0"/>
    <x v="1"/>
    <x v="1"/>
    <x v="1"/>
  </r>
  <r>
    <n v="773"/>
    <s v="Meza, Kirby and Patel"/>
    <s v="Cross-platform empowering project"/>
    <n v="53100"/>
    <n v="101185"/>
    <n v="1.9055555555555554"/>
    <x v="0"/>
    <n v="43.00254993625159"/>
    <n v="2353"/>
    <x v="6"/>
    <s v="USD"/>
    <n v="1492059600"/>
    <x v="746"/>
    <b v="0"/>
    <b v="0"/>
    <x v="6"/>
    <x v="5"/>
    <x v="6"/>
  </r>
  <r>
    <n v="775"/>
    <s v="Murphy LLC"/>
    <s v="Customer-focused non-volatile framework"/>
    <n v="9400"/>
    <n v="968"/>
    <n v="0.10297872340425532"/>
    <x v="1"/>
    <n v="96.8"/>
    <n v="10"/>
    <x v="6"/>
    <s v="USD"/>
    <n v="1415253600"/>
    <x v="747"/>
    <b v="0"/>
    <b v="0"/>
    <x v="2"/>
    <x v="1"/>
    <x v="2"/>
  </r>
  <r>
    <n v="776"/>
    <s v="Taylor-Rowe"/>
    <s v="Synchronized multimedia frame"/>
    <n v="110800"/>
    <n v="72623"/>
    <n v="0.65544223826714798"/>
    <x v="1"/>
    <n v="32.995456610631528"/>
    <n v="2201"/>
    <x v="6"/>
    <s v="USD"/>
    <n v="1562216400"/>
    <x v="748"/>
    <b v="0"/>
    <b v="0"/>
    <x v="6"/>
    <x v="5"/>
    <x v="6"/>
  </r>
  <r>
    <n v="777"/>
    <s v="Henderson Ltd"/>
    <s v="Open-architected stable algorithm"/>
    <n v="93800"/>
    <n v="45987"/>
    <n v="0.49026652452025588"/>
    <x v="1"/>
    <n v="68.028106508875737"/>
    <n v="676"/>
    <x v="6"/>
    <s v="USD"/>
    <n v="1316754000"/>
    <x v="749"/>
    <b v="0"/>
    <b v="0"/>
    <x v="6"/>
    <x v="5"/>
    <x v="6"/>
  </r>
  <r>
    <n v="779"/>
    <s v="Webb Group"/>
    <s v="Public-key actuating projection"/>
    <n v="108700"/>
    <n v="87293"/>
    <n v="0.80306347746090156"/>
    <x v="1"/>
    <n v="105.04572803850782"/>
    <n v="831"/>
    <x v="6"/>
    <s v="USD"/>
    <n v="1439528400"/>
    <x v="750"/>
    <b v="0"/>
    <b v="1"/>
    <x v="6"/>
    <x v="5"/>
    <x v="6"/>
  </r>
  <r>
    <n v="780"/>
    <s v="Brooks-Rodriguez"/>
    <s v="Implemented intangible instruction set"/>
    <n v="5100"/>
    <n v="5421"/>
    <n v="1.0629411764705883"/>
    <x v="0"/>
    <n v="33.054878048780488"/>
    <n v="164"/>
    <x v="6"/>
    <s v="USD"/>
    <n v="1469163600"/>
    <x v="751"/>
    <b v="0"/>
    <b v="1"/>
    <x v="11"/>
    <x v="6"/>
    <x v="11"/>
  </r>
  <r>
    <n v="782"/>
    <s v="Williams and Sons"/>
    <s v="Centralized asymmetric framework"/>
    <n v="5100"/>
    <n v="10981"/>
    <n v="2.153137254901961"/>
    <x v="0"/>
    <n v="68.204968944099377"/>
    <n v="161"/>
    <x v="6"/>
    <s v="USD"/>
    <n v="1298959200"/>
    <x v="752"/>
    <b v="0"/>
    <b v="1"/>
    <x v="15"/>
    <x v="6"/>
    <x v="15"/>
  </r>
  <r>
    <n v="783"/>
    <s v="Vega, Chan and Carney"/>
    <s v="Down-sized systematic utilization"/>
    <n v="7400"/>
    <n v="10451"/>
    <n v="1.4122972972972974"/>
    <x v="0"/>
    <n v="75.731884057971016"/>
    <n v="138"/>
    <x v="6"/>
    <s v="USD"/>
    <n v="1387260000"/>
    <x v="753"/>
    <b v="0"/>
    <b v="0"/>
    <x v="2"/>
    <x v="1"/>
    <x v="2"/>
  </r>
  <r>
    <n v="784"/>
    <s v="Byrd Group"/>
    <s v="Profound fault-tolerant model"/>
    <n v="88900"/>
    <n v="102535"/>
    <n v="1.1533745781777278"/>
    <x v="0"/>
    <n v="30.996070133010882"/>
    <n v="3308"/>
    <x v="6"/>
    <s v="USD"/>
    <n v="1457244000"/>
    <x v="754"/>
    <b v="0"/>
    <b v="0"/>
    <x v="0"/>
    <x v="0"/>
    <x v="0"/>
  </r>
  <r>
    <n v="788"/>
    <s v="Joyce PLC"/>
    <s v="Synchronized directional capability"/>
    <n v="3600"/>
    <n v="3174"/>
    <n v="0.88166666666666671"/>
    <x v="3"/>
    <n v="102.38709677419355"/>
    <n v="31"/>
    <x v="6"/>
    <s v="USD"/>
    <n v="1350709200"/>
    <x v="755"/>
    <b v="0"/>
    <b v="0"/>
    <x v="15"/>
    <x v="6"/>
    <x v="15"/>
  </r>
  <r>
    <n v="789"/>
    <s v="Kennedy-Miller"/>
    <s v="Cross-platform composite migration"/>
    <n v="9000"/>
    <n v="3351"/>
    <n v="0.37233333333333335"/>
    <x v="1"/>
    <n v="74.466666666666669"/>
    <n v="45"/>
    <x v="6"/>
    <s v="USD"/>
    <n v="1401166800"/>
    <x v="306"/>
    <b v="0"/>
    <b v="0"/>
    <x v="6"/>
    <x v="5"/>
    <x v="6"/>
  </r>
  <r>
    <n v="790"/>
    <s v="White-Obrien"/>
    <s v="Operative local pricing structure"/>
    <n v="185900"/>
    <n v="56774"/>
    <n v="0.30540075309306081"/>
    <x v="2"/>
    <n v="51.009883198562441"/>
    <n v="1113"/>
    <x v="6"/>
    <s v="USD"/>
    <n v="1266127200"/>
    <x v="756"/>
    <b v="0"/>
    <b v="0"/>
    <x v="6"/>
    <x v="5"/>
    <x v="6"/>
  </r>
  <r>
    <n v="791"/>
    <s v="Stafford, Hess and Raymond"/>
    <s v="Optional web-enabled extranet"/>
    <n v="2100"/>
    <n v="540"/>
    <n v="0.25714285714285712"/>
    <x v="1"/>
    <n v="90"/>
    <n v="6"/>
    <x v="6"/>
    <s v="USD"/>
    <n v="1481436000"/>
    <x v="757"/>
    <b v="0"/>
    <b v="0"/>
    <x v="4"/>
    <x v="3"/>
    <x v="4"/>
  </r>
  <r>
    <n v="792"/>
    <s v="Jordan, Schneider and Hall"/>
    <s v="Reduced 6thgeneration intranet"/>
    <n v="2000"/>
    <n v="680"/>
    <n v="0.34"/>
    <x v="1"/>
    <n v="97.142857142857139"/>
    <n v="7"/>
    <x v="6"/>
    <s v="USD"/>
    <n v="1372222800"/>
    <x v="758"/>
    <b v="0"/>
    <b v="1"/>
    <x v="6"/>
    <x v="5"/>
    <x v="6"/>
  </r>
  <r>
    <n v="794"/>
    <s v="Welch Inc"/>
    <s v="Optional optimal website"/>
    <n v="6600"/>
    <n v="8276"/>
    <n v="1.2539393939393939"/>
    <x v="0"/>
    <n v="75.236363636363635"/>
    <n v="110"/>
    <x v="6"/>
    <s v="USD"/>
    <n v="1513922400"/>
    <x v="698"/>
    <b v="0"/>
    <b v="0"/>
    <x v="2"/>
    <x v="1"/>
    <x v="2"/>
  </r>
  <r>
    <n v="795"/>
    <s v="Vasquez Inc"/>
    <s v="Stand-alone asynchronous functionalities"/>
    <n v="7100"/>
    <n v="1022"/>
    <n v="0.14394366197183098"/>
    <x v="1"/>
    <n v="32.967741935483872"/>
    <n v="31"/>
    <x v="6"/>
    <s v="USD"/>
    <n v="1477976400"/>
    <x v="759"/>
    <b v="0"/>
    <b v="0"/>
    <x v="11"/>
    <x v="6"/>
    <x v="11"/>
  </r>
  <r>
    <n v="796"/>
    <s v="Freeman-Ferguson"/>
    <s v="Profound full-range open system"/>
    <n v="7800"/>
    <n v="4275"/>
    <n v="0.54807692307692313"/>
    <x v="1"/>
    <n v="54.807692307692307"/>
    <n v="78"/>
    <x v="6"/>
    <s v="USD"/>
    <n v="1407474000"/>
    <x v="760"/>
    <b v="0"/>
    <b v="1"/>
    <x v="10"/>
    <x v="2"/>
    <x v="10"/>
  </r>
  <r>
    <n v="797"/>
    <s v="Houston, Moore and Rogers"/>
    <s v="Optional tangible utilization"/>
    <n v="7600"/>
    <n v="8332"/>
    <n v="1.0963157894736841"/>
    <x v="0"/>
    <n v="45.037837837837834"/>
    <n v="185"/>
    <x v="6"/>
    <s v="USD"/>
    <n v="1546149600"/>
    <x v="761"/>
    <b v="0"/>
    <b v="0"/>
    <x v="0"/>
    <x v="0"/>
    <x v="0"/>
  </r>
  <r>
    <n v="798"/>
    <s v="Small-Fuentes"/>
    <s v="Seamless maximized product"/>
    <n v="3400"/>
    <n v="6408"/>
    <n v="1.8847058823529412"/>
    <x v="0"/>
    <n v="52.958677685950413"/>
    <n v="121"/>
    <x v="6"/>
    <s v="USD"/>
    <n v="1338440400"/>
    <x v="762"/>
    <b v="0"/>
    <b v="1"/>
    <x v="6"/>
    <x v="5"/>
    <x v="6"/>
  </r>
  <r>
    <n v="801"/>
    <s v="Olson-Bishop"/>
    <s v="User-friendly high-level initiative"/>
    <n v="2300"/>
    <n v="4667"/>
    <n v="2.0291304347826089"/>
    <x v="0"/>
    <n v="44.028301886792455"/>
    <n v="106"/>
    <x v="6"/>
    <s v="USD"/>
    <n v="1577772000"/>
    <x v="763"/>
    <b v="0"/>
    <b v="1"/>
    <x v="5"/>
    <x v="4"/>
    <x v="5"/>
  </r>
  <r>
    <n v="802"/>
    <s v="Rodriguez, Anderson and Porter"/>
    <s v="Reverse-engineered zero-defect infrastructure"/>
    <n v="6200"/>
    <n v="12216"/>
    <n v="1.9703225806451612"/>
    <x v="0"/>
    <n v="86.028169014084511"/>
    <n v="142"/>
    <x v="6"/>
    <s v="USD"/>
    <n v="1562216400"/>
    <x v="475"/>
    <b v="0"/>
    <b v="0"/>
    <x v="5"/>
    <x v="4"/>
    <x v="5"/>
  </r>
  <r>
    <n v="803"/>
    <s v="Perez, Brown and Meyers"/>
    <s v="Stand-alone background customer loyalty"/>
    <n v="6100"/>
    <n v="6527"/>
    <n v="1.07"/>
    <x v="0"/>
    <n v="28.012875536480685"/>
    <n v="233"/>
    <x v="6"/>
    <s v="USD"/>
    <n v="1548568800"/>
    <x v="111"/>
    <b v="0"/>
    <b v="0"/>
    <x v="6"/>
    <x v="5"/>
    <x v="6"/>
  </r>
  <r>
    <n v="804"/>
    <s v="English-Mccullough"/>
    <s v="Business-focused discrete software"/>
    <n v="2600"/>
    <n v="6987"/>
    <n v="2.6873076923076922"/>
    <x v="0"/>
    <n v="32.050458715596328"/>
    <n v="218"/>
    <x v="6"/>
    <s v="USD"/>
    <n v="1514872800"/>
    <x v="764"/>
    <b v="0"/>
    <b v="0"/>
    <x v="2"/>
    <x v="1"/>
    <x v="2"/>
  </r>
  <r>
    <n v="806"/>
    <s v="Harmon-Madden"/>
    <s v="Adaptive holistic hub"/>
    <n v="700"/>
    <n v="8262"/>
    <n v="11.802857142857142"/>
    <x v="0"/>
    <n v="108.71052631578948"/>
    <n v="76"/>
    <x v="6"/>
    <s v="USD"/>
    <n v="1330927200"/>
    <x v="765"/>
    <b v="0"/>
    <b v="1"/>
    <x v="11"/>
    <x v="6"/>
    <x v="11"/>
  </r>
  <r>
    <n v="807"/>
    <s v="Walker-Taylor"/>
    <s v="Automated uniform concept"/>
    <n v="700"/>
    <n v="1848"/>
    <n v="2.64"/>
    <x v="0"/>
    <n v="42.97674418604651"/>
    <n v="43"/>
    <x v="6"/>
    <s v="USD"/>
    <n v="1571115600"/>
    <x v="462"/>
    <b v="0"/>
    <b v="1"/>
    <x v="6"/>
    <x v="5"/>
    <x v="6"/>
  </r>
  <r>
    <n v="808"/>
    <s v="Harris, Medina and Mitchell"/>
    <s v="Enhanced regional flexibility"/>
    <n v="5200"/>
    <n v="1583"/>
    <n v="0.30442307692307691"/>
    <x v="1"/>
    <n v="83.315789473684205"/>
    <n v="19"/>
    <x v="6"/>
    <s v="USD"/>
    <n v="1463461200"/>
    <x v="766"/>
    <b v="0"/>
    <b v="0"/>
    <x v="4"/>
    <x v="3"/>
    <x v="4"/>
  </r>
  <r>
    <n v="810"/>
    <s v="Ball-Fisher"/>
    <s v="Multi-layered intangible instruction set"/>
    <n v="6400"/>
    <n v="12360"/>
    <n v="1.9312499999999999"/>
    <x v="0"/>
    <n v="55.927601809954751"/>
    <n v="221"/>
    <x v="6"/>
    <s v="USD"/>
    <n v="1511848800"/>
    <x v="337"/>
    <b v="0"/>
    <b v="1"/>
    <x v="6"/>
    <x v="5"/>
    <x v="6"/>
  </r>
  <r>
    <n v="811"/>
    <s v="Page, Holt and Mack"/>
    <s v="Fundamental methodical emulation"/>
    <n v="92500"/>
    <n v="71320"/>
    <n v="0.77102702702702708"/>
    <x v="1"/>
    <n v="105.03681885125184"/>
    <n v="679"/>
    <x v="6"/>
    <s v="USD"/>
    <n v="1452319200"/>
    <x v="767"/>
    <b v="0"/>
    <b v="1"/>
    <x v="3"/>
    <x v="2"/>
    <x v="3"/>
  </r>
  <r>
    <n v="813"/>
    <s v="Buckley Group"/>
    <s v="Diverse high-level attitude"/>
    <n v="3200"/>
    <n v="7661"/>
    <n v="2.3940625"/>
    <x v="0"/>
    <n v="112.66176470588235"/>
    <n v="68"/>
    <x v="6"/>
    <s v="USD"/>
    <n v="1346043600"/>
    <x v="768"/>
    <b v="0"/>
    <b v="0"/>
    <x v="3"/>
    <x v="2"/>
    <x v="3"/>
  </r>
  <r>
    <n v="816"/>
    <s v="Jones, Casey and Jones"/>
    <s v="Ergonomic mission-critical moratorium"/>
    <n v="2300"/>
    <n v="14150"/>
    <n v="6.1521739130434785"/>
    <x v="0"/>
    <n v="106.39097744360902"/>
    <n v="133"/>
    <x v="6"/>
    <s v="USD"/>
    <n v="1392012000"/>
    <x v="769"/>
    <b v="1"/>
    <b v="1"/>
    <x v="6"/>
    <x v="5"/>
    <x v="6"/>
  </r>
  <r>
    <n v="818"/>
    <s v="Martinez LLC"/>
    <s v="Automated local secured line"/>
    <n v="700"/>
    <n v="7664"/>
    <n v="10.948571428571428"/>
    <x v="0"/>
    <n v="111.07246376811594"/>
    <n v="69"/>
    <x v="6"/>
    <s v="USD"/>
    <n v="1548050400"/>
    <x v="770"/>
    <b v="0"/>
    <b v="1"/>
    <x v="6"/>
    <x v="5"/>
    <x v="6"/>
  </r>
  <r>
    <n v="819"/>
    <s v="Buck-Khan"/>
    <s v="Integrated bandwidth-monitored alliance"/>
    <n v="8900"/>
    <n v="4509"/>
    <n v="0.50662921348314605"/>
    <x v="1"/>
    <n v="95.936170212765958"/>
    <n v="47"/>
    <x v="6"/>
    <s v="USD"/>
    <n v="1353736800"/>
    <x v="30"/>
    <b v="1"/>
    <b v="0"/>
    <x v="3"/>
    <x v="2"/>
    <x v="3"/>
  </r>
  <r>
    <n v="821"/>
    <s v="Alvarez-Andrews"/>
    <s v="Extended impactful secured line"/>
    <n v="4900"/>
    <n v="14273"/>
    <n v="2.9128571428571428"/>
    <x v="0"/>
    <n v="67.966666666666669"/>
    <n v="210"/>
    <x v="6"/>
    <s v="USD"/>
    <n v="1488261600"/>
    <x v="771"/>
    <b v="0"/>
    <b v="0"/>
    <x v="8"/>
    <x v="6"/>
    <x v="8"/>
  </r>
  <r>
    <n v="822"/>
    <s v="Stewart and Sons"/>
    <s v="Distributed optimizing protocol"/>
    <n v="54000"/>
    <n v="188982"/>
    <n v="3.4996666666666667"/>
    <x v="0"/>
    <n v="89.991428571428571"/>
    <n v="2100"/>
    <x v="6"/>
    <s v="USD"/>
    <n v="1393567200"/>
    <x v="772"/>
    <b v="0"/>
    <b v="0"/>
    <x v="2"/>
    <x v="1"/>
    <x v="2"/>
  </r>
  <r>
    <n v="823"/>
    <s v="Dyer Inc"/>
    <s v="Secured well-modulated system engine"/>
    <n v="4100"/>
    <n v="14640"/>
    <n v="3.5707317073170732"/>
    <x v="0"/>
    <n v="58.095238095238095"/>
    <n v="252"/>
    <x v="6"/>
    <s v="USD"/>
    <n v="1410325200"/>
    <x v="773"/>
    <b v="1"/>
    <b v="1"/>
    <x v="2"/>
    <x v="1"/>
    <x v="2"/>
  </r>
  <r>
    <n v="824"/>
    <s v="Anderson, Williams and Cox"/>
    <s v="Streamlined national benchmark"/>
    <n v="85000"/>
    <n v="107516"/>
    <n v="1.2648941176470587"/>
    <x v="0"/>
    <n v="83.996875000000003"/>
    <n v="1280"/>
    <x v="6"/>
    <s v="USD"/>
    <n v="1276923600"/>
    <x v="421"/>
    <b v="0"/>
    <b v="1"/>
    <x v="9"/>
    <x v="7"/>
    <x v="9"/>
  </r>
  <r>
    <n v="826"/>
    <s v="Miller-Hubbard"/>
    <s v="Digitized 6thgeneration Local Area Network"/>
    <n v="2800"/>
    <n v="12797"/>
    <n v="4.5703571428571426"/>
    <x v="0"/>
    <n v="65.963917525773198"/>
    <n v="194"/>
    <x v="6"/>
    <s v="USD"/>
    <n v="1292220000"/>
    <x v="774"/>
    <b v="0"/>
    <b v="1"/>
    <x v="6"/>
    <x v="5"/>
    <x v="6"/>
  </r>
  <r>
    <n v="828"/>
    <s v="Munoz, Cherry and Bell"/>
    <s v="Cross-platform reciprocal budgetary management"/>
    <n v="7100"/>
    <n v="4899"/>
    <n v="0.69"/>
    <x v="1"/>
    <n v="69.98571428571428"/>
    <n v="70"/>
    <x v="6"/>
    <s v="USD"/>
    <n v="1535432400"/>
    <x v="129"/>
    <b v="0"/>
    <b v="0"/>
    <x v="6"/>
    <x v="5"/>
    <x v="6"/>
  </r>
  <r>
    <n v="829"/>
    <s v="Baker-Higgins"/>
    <s v="Vision-oriented scalable portal"/>
    <n v="9600"/>
    <n v="4929"/>
    <n v="0.51343749999999999"/>
    <x v="1"/>
    <n v="32.006493506493506"/>
    <n v="154"/>
    <x v="6"/>
    <s v="USD"/>
    <n v="1433826000"/>
    <x v="775"/>
    <b v="0"/>
    <b v="0"/>
    <x v="6"/>
    <x v="5"/>
    <x v="6"/>
  </r>
  <r>
    <n v="830"/>
    <s v="Johnson, Turner and Carroll"/>
    <s v="Persevering zero administration knowledge user"/>
    <n v="121600"/>
    <n v="1424"/>
    <n v="1.1710526315789473E-2"/>
    <x v="1"/>
    <n v="64.727272727272734"/>
    <n v="22"/>
    <x v="6"/>
    <s v="USD"/>
    <n v="1514959200"/>
    <x v="469"/>
    <b v="0"/>
    <b v="0"/>
    <x v="6"/>
    <x v="5"/>
    <x v="6"/>
  </r>
  <r>
    <n v="831"/>
    <s v="Ward PLC"/>
    <s v="Front-line bottom-line Graphic Interface"/>
    <n v="97100"/>
    <n v="105817"/>
    <n v="1.089773429454171"/>
    <x v="0"/>
    <n v="24.998110087408456"/>
    <n v="4233"/>
    <x v="6"/>
    <s v="USD"/>
    <n v="1332738000"/>
    <x v="776"/>
    <b v="0"/>
    <b v="0"/>
    <x v="5"/>
    <x v="4"/>
    <x v="5"/>
  </r>
  <r>
    <n v="834"/>
    <s v="Gallegos, Wagner and Gaines"/>
    <s v="Expanded fault-tolerant emulation"/>
    <n v="7300"/>
    <n v="11228"/>
    <n v="1.5380821917808218"/>
    <x v="0"/>
    <n v="94.352941176470594"/>
    <n v="119"/>
    <x v="6"/>
    <s v="USD"/>
    <n v="1371963600"/>
    <x v="102"/>
    <b v="0"/>
    <b v="0"/>
    <x v="6"/>
    <x v="5"/>
    <x v="6"/>
  </r>
  <r>
    <n v="835"/>
    <s v="Hodges, Smith and Kelly"/>
    <s v="Future-proofed 24hour model"/>
    <n v="86200"/>
    <n v="77355"/>
    <n v="0.89738979118329465"/>
    <x v="1"/>
    <n v="44.001706484641637"/>
    <n v="1758"/>
    <x v="6"/>
    <s v="USD"/>
    <n v="1425103200"/>
    <x v="777"/>
    <b v="0"/>
    <b v="0"/>
    <x v="0"/>
    <x v="0"/>
    <x v="0"/>
  </r>
  <r>
    <n v="836"/>
    <s v="Macias Inc"/>
    <s v="Optimized didactic intranet"/>
    <n v="8100"/>
    <n v="6086"/>
    <n v="0.75135802469135804"/>
    <x v="1"/>
    <n v="64.744680851063833"/>
    <n v="94"/>
    <x v="6"/>
    <s v="USD"/>
    <n v="1265349600"/>
    <x v="778"/>
    <b v="0"/>
    <b v="0"/>
    <x v="1"/>
    <x v="1"/>
    <x v="1"/>
  </r>
  <r>
    <n v="837"/>
    <s v="Cook-Ortiz"/>
    <s v="Right-sized dedicated standardization"/>
    <n v="17700"/>
    <n v="150960"/>
    <n v="8.5288135593220336"/>
    <x v="0"/>
    <n v="84.00667779632721"/>
    <n v="1797"/>
    <x v="6"/>
    <s v="USD"/>
    <n v="1301202000"/>
    <x v="779"/>
    <b v="0"/>
    <b v="0"/>
    <x v="13"/>
    <x v="1"/>
    <x v="13"/>
  </r>
  <r>
    <n v="838"/>
    <s v="Jordan-Fischer"/>
    <s v="Vision-oriented high-level extranet"/>
    <n v="6400"/>
    <n v="8890"/>
    <n v="1.3890625000000001"/>
    <x v="0"/>
    <n v="34.061302681992338"/>
    <n v="261"/>
    <x v="6"/>
    <s v="USD"/>
    <n v="1538024400"/>
    <x v="780"/>
    <b v="0"/>
    <b v="0"/>
    <x v="6"/>
    <x v="5"/>
    <x v="6"/>
  </r>
  <r>
    <n v="839"/>
    <s v="Pierce-Ramirez"/>
    <s v="Organized scalable initiative"/>
    <n v="7700"/>
    <n v="14644"/>
    <n v="1.9018181818181819"/>
    <x v="0"/>
    <n v="93.273885350318466"/>
    <n v="157"/>
    <x v="6"/>
    <s v="USD"/>
    <n v="1395032400"/>
    <x v="781"/>
    <b v="0"/>
    <b v="1"/>
    <x v="8"/>
    <x v="6"/>
    <x v="8"/>
  </r>
  <r>
    <n v="840"/>
    <s v="Howell and Sons"/>
    <s v="Enhanced regional moderator"/>
    <n v="116300"/>
    <n v="116583"/>
    <n v="1.0024333619948409"/>
    <x v="0"/>
    <n v="32.998301726577978"/>
    <n v="3533"/>
    <x v="6"/>
    <s v="USD"/>
    <n v="1405486800"/>
    <x v="782"/>
    <b v="0"/>
    <b v="1"/>
    <x v="6"/>
    <x v="5"/>
    <x v="6"/>
  </r>
  <r>
    <n v="841"/>
    <s v="Garcia, Dunn and Richardson"/>
    <s v="Automated even-keeled emulation"/>
    <n v="9100"/>
    <n v="12991"/>
    <n v="1.4275824175824177"/>
    <x v="0"/>
    <n v="83.812903225806451"/>
    <n v="155"/>
    <x v="6"/>
    <s v="USD"/>
    <n v="1455861600"/>
    <x v="783"/>
    <b v="0"/>
    <b v="0"/>
    <x v="0"/>
    <x v="0"/>
    <x v="0"/>
  </r>
  <r>
    <n v="843"/>
    <s v="Porter-Hicks"/>
    <s v="De-engineered next generation parallelism"/>
    <n v="8800"/>
    <n v="2703"/>
    <n v="0.30715909090909088"/>
    <x v="1"/>
    <n v="81.909090909090907"/>
    <n v="33"/>
    <x v="6"/>
    <s v="USD"/>
    <n v="1535259600"/>
    <x v="784"/>
    <b v="0"/>
    <b v="0"/>
    <x v="5"/>
    <x v="4"/>
    <x v="5"/>
  </r>
  <r>
    <n v="844"/>
    <s v="Rodriguez-Hansen"/>
    <s v="Intuitive cohesive groupware"/>
    <n v="8800"/>
    <n v="8747"/>
    <n v="0.99397727272727276"/>
    <x v="2"/>
    <n v="93.053191489361708"/>
    <n v="94"/>
    <x v="6"/>
    <s v="USD"/>
    <n v="1327212000"/>
    <x v="785"/>
    <b v="0"/>
    <b v="0"/>
    <x v="8"/>
    <x v="6"/>
    <x v="8"/>
  </r>
  <r>
    <n v="846"/>
    <s v="Cooper, Stanley and Bryant"/>
    <s v="Phased empowering success"/>
    <n v="1000"/>
    <n v="5085"/>
    <n v="5.085"/>
    <x v="0"/>
    <n v="105.9375"/>
    <n v="48"/>
    <x v="6"/>
    <s v="USD"/>
    <n v="1532149200"/>
    <x v="786"/>
    <b v="1"/>
    <b v="1"/>
    <x v="0"/>
    <x v="0"/>
    <x v="0"/>
  </r>
  <r>
    <n v="847"/>
    <s v="Miller, Glenn and Adams"/>
    <s v="Distributed actuating project"/>
    <n v="4700"/>
    <n v="11174"/>
    <n v="2.3774468085106384"/>
    <x v="0"/>
    <n v="101.58181818181818"/>
    <n v="110"/>
    <x v="6"/>
    <s v="USD"/>
    <n v="1515304800"/>
    <x v="787"/>
    <b v="0"/>
    <b v="0"/>
    <x v="4"/>
    <x v="3"/>
    <x v="4"/>
  </r>
  <r>
    <n v="848"/>
    <s v="Cole, Salazar and Moreno"/>
    <s v="Robust motivating orchestration"/>
    <n v="3200"/>
    <n v="10831"/>
    <n v="3.3846875000000001"/>
    <x v="0"/>
    <n v="62.970930232558139"/>
    <n v="172"/>
    <x v="6"/>
    <s v="USD"/>
    <n v="1276318800"/>
    <x v="788"/>
    <b v="0"/>
    <b v="0"/>
    <x v="11"/>
    <x v="6"/>
    <x v="11"/>
  </r>
  <r>
    <n v="849"/>
    <s v="Jones-Ryan"/>
    <s v="Vision-oriented uniform instruction set"/>
    <n v="6700"/>
    <n v="8917"/>
    <n v="1.3308955223880596"/>
    <x v="0"/>
    <n v="29.045602605863191"/>
    <n v="307"/>
    <x v="6"/>
    <s v="USD"/>
    <n v="1328767200"/>
    <x v="789"/>
    <b v="0"/>
    <b v="1"/>
    <x v="1"/>
    <x v="1"/>
    <x v="1"/>
  </r>
  <r>
    <n v="850"/>
    <s v="Hood, Perez and Meadows"/>
    <s v="Cross-group upward-trending hierarchy"/>
    <n v="100"/>
    <n v="1"/>
    <n v="0.01"/>
    <x v="1"/>
    <n v="1"/>
    <n v="1"/>
    <x v="6"/>
    <s v="USD"/>
    <n v="1321682400"/>
    <x v="620"/>
    <b v="1"/>
    <b v="0"/>
    <x v="2"/>
    <x v="1"/>
    <x v="2"/>
  </r>
  <r>
    <n v="851"/>
    <s v="Bright and Sons"/>
    <s v="Object-based needs-based info-mediaries"/>
    <n v="6000"/>
    <n v="12468"/>
    <n v="2.0779999999999998"/>
    <x v="0"/>
    <n v="77.924999999999997"/>
    <n v="160"/>
    <x v="6"/>
    <s v="USD"/>
    <n v="1335934800"/>
    <x v="790"/>
    <b v="0"/>
    <b v="0"/>
    <x v="20"/>
    <x v="1"/>
    <x v="20"/>
  </r>
  <r>
    <n v="852"/>
    <s v="Brady Ltd"/>
    <s v="Open-source reciprocal standardization"/>
    <n v="4900"/>
    <n v="2505"/>
    <n v="0.51122448979591839"/>
    <x v="1"/>
    <n v="80.806451612903231"/>
    <n v="31"/>
    <x v="6"/>
    <s v="USD"/>
    <n v="1310792400"/>
    <x v="539"/>
    <b v="0"/>
    <b v="1"/>
    <x v="3"/>
    <x v="2"/>
    <x v="3"/>
  </r>
  <r>
    <n v="856"/>
    <s v="Williams and Sons"/>
    <s v="Profound composite core"/>
    <n v="2400"/>
    <n v="8558"/>
    <n v="3.5658333333333334"/>
    <x v="0"/>
    <n v="54.164556962025316"/>
    <n v="158"/>
    <x v="6"/>
    <s v="USD"/>
    <n v="1335243600"/>
    <x v="791"/>
    <b v="0"/>
    <b v="0"/>
    <x v="4"/>
    <x v="3"/>
    <x v="4"/>
  </r>
  <r>
    <n v="858"/>
    <s v="Ayala, Crawford and Taylor"/>
    <s v="Realigned 5thgeneration knowledge user"/>
    <n v="4000"/>
    <n v="2778"/>
    <n v="0.69450000000000001"/>
    <x v="1"/>
    <n v="79.371428571428567"/>
    <n v="35"/>
    <x v="6"/>
    <s v="USD"/>
    <n v="1524286800"/>
    <x v="792"/>
    <b v="1"/>
    <b v="0"/>
    <x v="4"/>
    <x v="3"/>
    <x v="4"/>
  </r>
  <r>
    <n v="859"/>
    <s v="Martinez Ltd"/>
    <s v="Multi-layered upward-trending groupware"/>
    <n v="7300"/>
    <n v="2594"/>
    <n v="0.35534246575342465"/>
    <x v="1"/>
    <n v="41.174603174603178"/>
    <n v="63"/>
    <x v="6"/>
    <s v="USD"/>
    <n v="1362117600"/>
    <x v="405"/>
    <b v="0"/>
    <b v="1"/>
    <x v="6"/>
    <x v="5"/>
    <x v="6"/>
  </r>
  <r>
    <n v="860"/>
    <s v="Lee PLC"/>
    <s v="Re-contextualized leadingedge firmware"/>
    <n v="2000"/>
    <n v="5033"/>
    <n v="2.5165000000000002"/>
    <x v="0"/>
    <n v="77.430769230769229"/>
    <n v="65"/>
    <x v="6"/>
    <s v="USD"/>
    <n v="1550556000"/>
    <x v="793"/>
    <b v="0"/>
    <b v="1"/>
    <x v="7"/>
    <x v="0"/>
    <x v="7"/>
  </r>
  <r>
    <n v="861"/>
    <s v="Young, Ramsey and Powell"/>
    <s v="Devolved disintermediate analyzer"/>
    <n v="8800"/>
    <n v="9317"/>
    <n v="1.0587500000000001"/>
    <x v="0"/>
    <n v="57.159509202453989"/>
    <n v="163"/>
    <x v="6"/>
    <s v="USD"/>
    <n v="1269147600"/>
    <x v="794"/>
    <b v="0"/>
    <b v="0"/>
    <x v="6"/>
    <x v="5"/>
    <x v="6"/>
  </r>
  <r>
    <n v="862"/>
    <s v="Lewis and Sons"/>
    <s v="Profound disintermediate open system"/>
    <n v="3500"/>
    <n v="6560"/>
    <n v="1.8742857142857143"/>
    <x v="0"/>
    <n v="77.17647058823529"/>
    <n v="85"/>
    <x v="6"/>
    <s v="USD"/>
    <n v="1312174800"/>
    <x v="795"/>
    <b v="0"/>
    <b v="0"/>
    <x v="6"/>
    <x v="5"/>
    <x v="6"/>
  </r>
  <r>
    <n v="863"/>
    <s v="Davis-Johnson"/>
    <s v="Automated reciprocal protocol"/>
    <n v="1400"/>
    <n v="5415"/>
    <n v="3.8678571428571429"/>
    <x v="0"/>
    <n v="24.953917050691246"/>
    <n v="217"/>
    <x v="6"/>
    <s v="USD"/>
    <n v="1434517200"/>
    <x v="197"/>
    <b v="0"/>
    <b v="1"/>
    <x v="21"/>
    <x v="6"/>
    <x v="21"/>
  </r>
  <r>
    <n v="864"/>
    <s v="Stevenson-Thompson"/>
    <s v="Automated static workforce"/>
    <n v="4200"/>
    <n v="14577"/>
    <n v="3.4707142857142856"/>
    <x v="0"/>
    <n v="97.18"/>
    <n v="150"/>
    <x v="6"/>
    <s v="USD"/>
    <n v="1471582800"/>
    <x v="796"/>
    <b v="0"/>
    <b v="0"/>
    <x v="16"/>
    <x v="6"/>
    <x v="16"/>
  </r>
  <r>
    <n v="865"/>
    <s v="Ellis, Smith and Armstrong"/>
    <s v="Horizontal attitude-oriented help-desk"/>
    <n v="81000"/>
    <n v="150515"/>
    <n v="1.8582098765432098"/>
    <x v="0"/>
    <n v="46.000916870415651"/>
    <n v="3272"/>
    <x v="6"/>
    <s v="USD"/>
    <n v="1410757200"/>
    <x v="797"/>
    <b v="0"/>
    <b v="0"/>
    <x v="6"/>
    <x v="5"/>
    <x v="6"/>
  </r>
  <r>
    <n v="866"/>
    <s v="Jackson-Brown"/>
    <s v="Versatile 5thgeneration matrices"/>
    <n v="182800"/>
    <n v="79045"/>
    <n v="0.43241247264770238"/>
    <x v="2"/>
    <n v="88.023385300668153"/>
    <n v="898"/>
    <x v="6"/>
    <s v="USD"/>
    <n v="1304830800"/>
    <x v="798"/>
    <b v="0"/>
    <b v="0"/>
    <x v="5"/>
    <x v="4"/>
    <x v="5"/>
  </r>
  <r>
    <n v="867"/>
    <s v="Kane, Pruitt and Rivera"/>
    <s v="Cross-platform next generation service-desk"/>
    <n v="4800"/>
    <n v="7797"/>
    <n v="1.6243749999999999"/>
    <x v="0"/>
    <n v="25.99"/>
    <n v="300"/>
    <x v="6"/>
    <s v="USD"/>
    <n v="1539061200"/>
    <x v="799"/>
    <b v="0"/>
    <b v="0"/>
    <x v="4"/>
    <x v="3"/>
    <x v="4"/>
  </r>
  <r>
    <n v="868"/>
    <s v="Wood, Buckley and Meza"/>
    <s v="Front-line web-enabled installation"/>
    <n v="7000"/>
    <n v="12939"/>
    <n v="1.8484285714285715"/>
    <x v="0"/>
    <n v="102.69047619047619"/>
    <n v="126"/>
    <x v="6"/>
    <s v="USD"/>
    <n v="1381554000"/>
    <x v="800"/>
    <b v="0"/>
    <b v="0"/>
    <x v="6"/>
    <x v="5"/>
    <x v="6"/>
  </r>
  <r>
    <n v="869"/>
    <s v="Brown-Williams"/>
    <s v="Multi-channeled responsive product"/>
    <n v="161900"/>
    <n v="38376"/>
    <n v="0.23703520691785052"/>
    <x v="1"/>
    <n v="72.958174904942965"/>
    <n v="526"/>
    <x v="6"/>
    <s v="USD"/>
    <n v="1277096400"/>
    <x v="801"/>
    <b v="0"/>
    <b v="0"/>
    <x v="11"/>
    <x v="6"/>
    <x v="11"/>
  </r>
  <r>
    <n v="870"/>
    <s v="Hansen-Austin"/>
    <s v="Adaptive demand-driven encryption"/>
    <n v="7700"/>
    <n v="6920"/>
    <n v="0.89870129870129867"/>
    <x v="1"/>
    <n v="57.190082644628099"/>
    <n v="121"/>
    <x v="6"/>
    <s v="USD"/>
    <n v="1440392400"/>
    <x v="802"/>
    <b v="0"/>
    <b v="0"/>
    <x v="6"/>
    <x v="5"/>
    <x v="6"/>
  </r>
  <r>
    <n v="871"/>
    <s v="Santana-George"/>
    <s v="Re-engineered client-driven knowledge user"/>
    <n v="71500"/>
    <n v="194912"/>
    <n v="2.7260419580419581"/>
    <x v="0"/>
    <n v="84.013793103448279"/>
    <n v="2320"/>
    <x v="6"/>
    <s v="USD"/>
    <n v="1509512400"/>
    <x v="803"/>
    <b v="0"/>
    <b v="1"/>
    <x v="6"/>
    <x v="5"/>
    <x v="6"/>
  </r>
  <r>
    <n v="873"/>
    <s v="Vazquez, Ochoa and Clark"/>
    <s v="Intuitive value-added installation"/>
    <n v="42100"/>
    <n v="79268"/>
    <n v="1.8828503562945369"/>
    <x v="0"/>
    <n v="42.007419183889773"/>
    <n v="1887"/>
    <x v="6"/>
    <s v="USD"/>
    <n v="1389160800"/>
    <x v="516"/>
    <b v="0"/>
    <b v="0"/>
    <x v="5"/>
    <x v="4"/>
    <x v="5"/>
  </r>
  <r>
    <n v="874"/>
    <s v="Chung-Nguyen"/>
    <s v="Managed discrete parallelism"/>
    <n v="40200"/>
    <n v="139468"/>
    <n v="3.4693532338308457"/>
    <x v="0"/>
    <n v="32.002753556677376"/>
    <n v="4358"/>
    <x v="6"/>
    <s v="USD"/>
    <n v="1271998800"/>
    <x v="804"/>
    <b v="0"/>
    <b v="1"/>
    <x v="5"/>
    <x v="4"/>
    <x v="5"/>
  </r>
  <r>
    <n v="875"/>
    <s v="Mueller-Harmon"/>
    <s v="Implemented tangible approach"/>
    <n v="7900"/>
    <n v="5465"/>
    <n v="0.6917721518987342"/>
    <x v="1"/>
    <n v="81.567164179104481"/>
    <n v="67"/>
    <x v="6"/>
    <s v="USD"/>
    <n v="1294898400"/>
    <x v="805"/>
    <b v="0"/>
    <b v="0"/>
    <x v="2"/>
    <x v="1"/>
    <x v="2"/>
  </r>
  <r>
    <n v="877"/>
    <s v="Estrada Group"/>
    <s v="Multi-lateral uniform collaboration"/>
    <n v="163600"/>
    <n v="126628"/>
    <n v="0.77400977995110021"/>
    <x v="1"/>
    <n v="103.033360455655"/>
    <n v="1229"/>
    <x v="6"/>
    <s v="USD"/>
    <n v="1469509200"/>
    <x v="806"/>
    <b v="0"/>
    <b v="0"/>
    <x v="4"/>
    <x v="3"/>
    <x v="4"/>
  </r>
  <r>
    <n v="879"/>
    <s v="Ortiz Inc"/>
    <s v="Stand-alone incremental parallelism"/>
    <n v="1000"/>
    <n v="5438"/>
    <n v="5.4379999999999997"/>
    <x v="0"/>
    <n v="102.60377358490567"/>
    <n v="53"/>
    <x v="6"/>
    <s v="USD"/>
    <n v="1487743200"/>
    <x v="476"/>
    <b v="0"/>
    <b v="0"/>
    <x v="9"/>
    <x v="7"/>
    <x v="9"/>
  </r>
  <r>
    <n v="880"/>
    <s v="Craig, Ellis and Miller"/>
    <s v="Persevering 5thgeneration throughput"/>
    <n v="84500"/>
    <n v="193101"/>
    <n v="2.2852189349112426"/>
    <x v="0"/>
    <n v="79.992129246064621"/>
    <n v="2414"/>
    <x v="6"/>
    <s v="USD"/>
    <n v="1563685200"/>
    <x v="807"/>
    <b v="0"/>
    <b v="0"/>
    <x v="20"/>
    <x v="1"/>
    <x v="20"/>
  </r>
  <r>
    <n v="881"/>
    <s v="Charles Inc"/>
    <s v="Implemented object-oriented synergy"/>
    <n v="81300"/>
    <n v="31665"/>
    <n v="0.38948339483394834"/>
    <x v="1"/>
    <n v="70.055309734513273"/>
    <n v="452"/>
    <x v="6"/>
    <s v="USD"/>
    <n v="1436418000"/>
    <x v="808"/>
    <b v="0"/>
    <b v="1"/>
    <x v="6"/>
    <x v="5"/>
    <x v="6"/>
  </r>
  <r>
    <n v="882"/>
    <s v="White-Rosario"/>
    <s v="Balanced demand-driven definition"/>
    <n v="800"/>
    <n v="2960"/>
    <n v="3.7"/>
    <x v="0"/>
    <n v="37"/>
    <n v="80"/>
    <x v="6"/>
    <s v="USD"/>
    <n v="1421820000"/>
    <x v="809"/>
    <b v="0"/>
    <b v="0"/>
    <x v="6"/>
    <x v="5"/>
    <x v="6"/>
  </r>
  <r>
    <n v="883"/>
    <s v="Simmons-Villarreal"/>
    <s v="Customer-focused mobile Graphic Interface"/>
    <n v="3400"/>
    <n v="8089"/>
    <n v="2.3791176470588233"/>
    <x v="0"/>
    <n v="41.911917098445599"/>
    <n v="193"/>
    <x v="6"/>
    <s v="USD"/>
    <n v="1274763600"/>
    <x v="810"/>
    <b v="0"/>
    <b v="0"/>
    <x v="16"/>
    <x v="6"/>
    <x v="16"/>
  </r>
  <r>
    <n v="884"/>
    <s v="Strickland Group"/>
    <s v="Horizontal secondary interface"/>
    <n v="170800"/>
    <n v="109374"/>
    <n v="0.64036299765807958"/>
    <x v="1"/>
    <n v="57.992576882290564"/>
    <n v="1886"/>
    <x v="6"/>
    <s v="USD"/>
    <n v="1399179600"/>
    <x v="811"/>
    <b v="0"/>
    <b v="1"/>
    <x v="6"/>
    <x v="5"/>
    <x v="6"/>
  </r>
  <r>
    <n v="885"/>
    <s v="Lynch Ltd"/>
    <s v="Virtual analyzing collaboration"/>
    <n v="1800"/>
    <n v="2129"/>
    <n v="1.1827777777777777"/>
    <x v="0"/>
    <n v="40.942307692307693"/>
    <n v="52"/>
    <x v="6"/>
    <s v="USD"/>
    <n v="1275800400"/>
    <x v="163"/>
    <b v="0"/>
    <b v="0"/>
    <x v="6"/>
    <x v="5"/>
    <x v="6"/>
  </r>
  <r>
    <n v="886"/>
    <s v="Sanders LLC"/>
    <s v="Multi-tiered explicit focus group"/>
    <n v="150600"/>
    <n v="127745"/>
    <n v="0.84824037184594958"/>
    <x v="1"/>
    <n v="69.9972602739726"/>
    <n v="1825"/>
    <x v="6"/>
    <s v="USD"/>
    <n v="1282798800"/>
    <x v="586"/>
    <b v="0"/>
    <b v="0"/>
    <x v="1"/>
    <x v="1"/>
    <x v="1"/>
  </r>
  <r>
    <n v="887"/>
    <s v="Cooper LLC"/>
    <s v="Multi-layered systematic knowledgebase"/>
    <n v="7800"/>
    <n v="2289"/>
    <n v="0.29346153846153844"/>
    <x v="1"/>
    <n v="73.838709677419359"/>
    <n v="31"/>
    <x v="6"/>
    <s v="USD"/>
    <n v="1437109200"/>
    <x v="392"/>
    <b v="0"/>
    <b v="1"/>
    <x v="6"/>
    <x v="5"/>
    <x v="6"/>
  </r>
  <r>
    <n v="888"/>
    <s v="Palmer Ltd"/>
    <s v="Reverse-engineered uniform knowledge user"/>
    <n v="5800"/>
    <n v="12174"/>
    <n v="2.0989655172413793"/>
    <x v="0"/>
    <n v="41.979310344827589"/>
    <n v="290"/>
    <x v="6"/>
    <s v="USD"/>
    <n v="1491886800"/>
    <x v="812"/>
    <b v="0"/>
    <b v="0"/>
    <x v="6"/>
    <x v="5"/>
    <x v="6"/>
  </r>
  <r>
    <n v="889"/>
    <s v="Santos Group"/>
    <s v="Secured dynamic capacity"/>
    <n v="5600"/>
    <n v="9508"/>
    <n v="1.697857142857143"/>
    <x v="0"/>
    <n v="77.93442622950819"/>
    <n v="122"/>
    <x v="6"/>
    <s v="USD"/>
    <n v="1394600400"/>
    <x v="813"/>
    <b v="0"/>
    <b v="1"/>
    <x v="20"/>
    <x v="1"/>
    <x v="20"/>
  </r>
  <r>
    <n v="890"/>
    <s v="Christian, Kim and Jimenez"/>
    <s v="Devolved foreground throughput"/>
    <n v="134400"/>
    <n v="155849"/>
    <n v="1.1595907738095239"/>
    <x v="0"/>
    <n v="106.01972789115646"/>
    <n v="1470"/>
    <x v="6"/>
    <s v="USD"/>
    <n v="1561352400"/>
    <x v="323"/>
    <b v="0"/>
    <b v="0"/>
    <x v="1"/>
    <x v="1"/>
    <x v="1"/>
  </r>
  <r>
    <n v="892"/>
    <s v="Anderson, Parks and Estrada"/>
    <s v="Realigned discrete structure"/>
    <n v="6000"/>
    <n v="13835"/>
    <n v="2.3058333333333332"/>
    <x v="0"/>
    <n v="76.016483516483518"/>
    <n v="182"/>
    <x v="6"/>
    <s v="USD"/>
    <n v="1274418000"/>
    <x v="814"/>
    <b v="0"/>
    <b v="0"/>
    <x v="19"/>
    <x v="7"/>
    <x v="19"/>
  </r>
  <r>
    <n v="895"/>
    <s v="Adams-Rollins"/>
    <s v="Integrated demand-driven info-mediaries"/>
    <n v="159800"/>
    <n v="11108"/>
    <n v="6.9511889862327911E-2"/>
    <x v="1"/>
    <n v="103.81308411214954"/>
    <n v="107"/>
    <x v="6"/>
    <s v="USD"/>
    <n v="1517637600"/>
    <x v="815"/>
    <b v="0"/>
    <b v="0"/>
    <x v="6"/>
    <x v="5"/>
    <x v="6"/>
  </r>
  <r>
    <n v="897"/>
    <s v="Berry-Cannon"/>
    <s v="Organized discrete encoding"/>
    <n v="8800"/>
    <n v="2437"/>
    <n v="0.27693181818181817"/>
    <x v="1"/>
    <n v="90.259259259259252"/>
    <n v="27"/>
    <x v="6"/>
    <s v="USD"/>
    <n v="1556427600"/>
    <x v="497"/>
    <b v="0"/>
    <b v="0"/>
    <x v="6"/>
    <x v="5"/>
    <x v="6"/>
  </r>
  <r>
    <n v="898"/>
    <s v="Davis-Gonzalez"/>
    <s v="Balanced regional flexibility"/>
    <n v="179100"/>
    <n v="93991"/>
    <n v="0.52479620323841425"/>
    <x v="1"/>
    <n v="76.978705978705975"/>
    <n v="1221"/>
    <x v="6"/>
    <s v="USD"/>
    <n v="1576476000"/>
    <x v="816"/>
    <b v="0"/>
    <b v="0"/>
    <x v="8"/>
    <x v="6"/>
    <x v="8"/>
  </r>
  <r>
    <n v="900"/>
    <s v="Powers, Smith and Deleon"/>
    <s v="Enhanced uniform service-desk"/>
    <n v="100"/>
    <n v="2"/>
    <n v="0.02"/>
    <x v="1"/>
    <n v="2"/>
    <n v="1"/>
    <x v="6"/>
    <s v="USD"/>
    <n v="1411102800"/>
    <x v="817"/>
    <b v="0"/>
    <b v="1"/>
    <x v="0"/>
    <x v="0"/>
    <x v="0"/>
  </r>
  <r>
    <n v="901"/>
    <s v="Hogan Group"/>
    <s v="Versatile bottom-line definition"/>
    <n v="5600"/>
    <n v="8746"/>
    <n v="1.5617857142857143"/>
    <x v="0"/>
    <n v="55.0062893081761"/>
    <n v="159"/>
    <x v="6"/>
    <s v="USD"/>
    <n v="1531803600"/>
    <x v="582"/>
    <b v="0"/>
    <b v="1"/>
    <x v="2"/>
    <x v="1"/>
    <x v="2"/>
  </r>
  <r>
    <n v="902"/>
    <s v="Wang, Silva and Byrd"/>
    <s v="Integrated bifurcated software"/>
    <n v="1400"/>
    <n v="3534"/>
    <n v="2.5242857142857145"/>
    <x v="0"/>
    <n v="32.127272727272725"/>
    <n v="110"/>
    <x v="6"/>
    <s v="USD"/>
    <n v="1454133600"/>
    <x v="65"/>
    <b v="0"/>
    <b v="0"/>
    <x v="0"/>
    <x v="0"/>
    <x v="0"/>
  </r>
  <r>
    <n v="903"/>
    <s v="Parker-Morris"/>
    <s v="Assimilated next generation instruction set"/>
    <n v="41000"/>
    <n v="709"/>
    <n v="1.729268292682927E-2"/>
    <x v="3"/>
    <n v="50.642857142857146"/>
    <n v="14"/>
    <x v="6"/>
    <s v="USD"/>
    <n v="1336194000"/>
    <x v="818"/>
    <b v="0"/>
    <b v="1"/>
    <x v="9"/>
    <x v="7"/>
    <x v="9"/>
  </r>
  <r>
    <n v="904"/>
    <s v="Rodriguez, Johnson and Jackson"/>
    <s v="Digitized foreground array"/>
    <n v="6500"/>
    <n v="795"/>
    <n v="0.12230769230769231"/>
    <x v="1"/>
    <n v="49.6875"/>
    <n v="16"/>
    <x v="6"/>
    <s v="USD"/>
    <n v="1349326800"/>
    <x v="819"/>
    <b v="0"/>
    <b v="0"/>
    <x v="12"/>
    <x v="7"/>
    <x v="12"/>
  </r>
  <r>
    <n v="905"/>
    <s v="Haynes PLC"/>
    <s v="Re-engineered clear-thinking project"/>
    <n v="7900"/>
    <n v="12955"/>
    <n v="1.6398734177215191"/>
    <x v="0"/>
    <n v="54.894067796610166"/>
    <n v="236"/>
    <x v="6"/>
    <s v="USD"/>
    <n v="1379566800"/>
    <x v="820"/>
    <b v="0"/>
    <b v="0"/>
    <x v="6"/>
    <x v="5"/>
    <x v="6"/>
  </r>
  <r>
    <n v="906"/>
    <s v="Hayes Group"/>
    <s v="Implemented even-keeled standardization"/>
    <n v="5500"/>
    <n v="8964"/>
    <n v="1.6298181818181818"/>
    <x v="0"/>
    <n v="46.931937172774866"/>
    <n v="191"/>
    <x v="6"/>
    <s v="USD"/>
    <n v="1494651600"/>
    <x v="821"/>
    <b v="1"/>
    <b v="1"/>
    <x v="8"/>
    <x v="6"/>
    <x v="8"/>
  </r>
  <r>
    <n v="907"/>
    <s v="White, Pena and Calhoun"/>
    <s v="Quality-focused asymmetric adapter"/>
    <n v="9100"/>
    <n v="1843"/>
    <n v="0.20252747252747252"/>
    <x v="1"/>
    <n v="44.951219512195124"/>
    <n v="41"/>
    <x v="6"/>
    <s v="USD"/>
    <n v="1303880400"/>
    <x v="822"/>
    <b v="0"/>
    <b v="0"/>
    <x v="6"/>
    <x v="5"/>
    <x v="6"/>
  </r>
  <r>
    <n v="908"/>
    <s v="Bryant-Pope"/>
    <s v="Networked intangible help-desk"/>
    <n v="38200"/>
    <n v="121950"/>
    <n v="3.1924083769633507"/>
    <x v="0"/>
    <n v="30.99898322318251"/>
    <n v="3934"/>
    <x v="6"/>
    <s v="USD"/>
    <n v="1335934800"/>
    <x v="297"/>
    <b v="0"/>
    <b v="0"/>
    <x v="3"/>
    <x v="2"/>
    <x v="3"/>
  </r>
  <r>
    <n v="910"/>
    <s v="King-Morris"/>
    <s v="Proactive incremental architecture"/>
    <n v="154500"/>
    <n v="30215"/>
    <n v="0.19556634304207121"/>
    <x v="2"/>
    <n v="102.07770270270271"/>
    <n v="296"/>
    <x v="6"/>
    <s v="USD"/>
    <n v="1421906400"/>
    <x v="823"/>
    <b v="0"/>
    <b v="0"/>
    <x v="6"/>
    <x v="5"/>
    <x v="6"/>
  </r>
  <r>
    <n v="911"/>
    <s v="Carter, Cole and Curtis"/>
    <s v="Cloned responsive standardization"/>
    <n v="5800"/>
    <n v="11539"/>
    <n v="1.9894827586206896"/>
    <x v="0"/>
    <n v="24.976190476190474"/>
    <n v="462"/>
    <x v="6"/>
    <s v="USD"/>
    <n v="1568005200"/>
    <x v="824"/>
    <b v="1"/>
    <b v="0"/>
    <x v="0"/>
    <x v="0"/>
    <x v="0"/>
  </r>
  <r>
    <n v="912"/>
    <s v="Sanchez-Parsons"/>
    <s v="Reduced bifurcated pricing structure"/>
    <n v="1800"/>
    <n v="14310"/>
    <n v="7.95"/>
    <x v="0"/>
    <n v="79.944134078212286"/>
    <n v="179"/>
    <x v="6"/>
    <s v="USD"/>
    <n v="1346821200"/>
    <x v="825"/>
    <b v="1"/>
    <b v="0"/>
    <x v="11"/>
    <x v="6"/>
    <x v="11"/>
  </r>
  <r>
    <n v="916"/>
    <s v="Clements Ltd"/>
    <s v="Persistent bandwidth-monitored framework"/>
    <n v="3700"/>
    <n v="1343"/>
    <n v="0.36297297297297298"/>
    <x v="1"/>
    <n v="25.826923076923077"/>
    <n v="52"/>
    <x v="6"/>
    <s v="USD"/>
    <n v="1418882400"/>
    <x v="154"/>
    <b v="0"/>
    <b v="0"/>
    <x v="5"/>
    <x v="4"/>
    <x v="5"/>
  </r>
  <r>
    <n v="920"/>
    <s v="Green, Murphy and Webb"/>
    <s v="Versatile directional project"/>
    <n v="5300"/>
    <n v="9676"/>
    <n v="1.8256603773584905"/>
    <x v="0"/>
    <n v="37.945098039215686"/>
    <n v="255"/>
    <x v="6"/>
    <s v="USD"/>
    <n v="1549519200"/>
    <x v="826"/>
    <b v="1"/>
    <b v="0"/>
    <x v="15"/>
    <x v="6"/>
    <x v="15"/>
  </r>
  <r>
    <n v="921"/>
    <s v="Stevenson PLC"/>
    <s v="Profound directional knowledge user"/>
    <n v="160400"/>
    <n v="1210"/>
    <n v="7.5436408977556111E-3"/>
    <x v="1"/>
    <n v="31.842105263157894"/>
    <n v="38"/>
    <x v="6"/>
    <s v="USD"/>
    <n v="1329026400"/>
    <x v="827"/>
    <b v="0"/>
    <b v="0"/>
    <x v="0"/>
    <x v="0"/>
    <x v="0"/>
  </r>
  <r>
    <n v="922"/>
    <s v="Soto-Anthony"/>
    <s v="Ameliorated logistical capability"/>
    <n v="51400"/>
    <n v="90440"/>
    <n v="1.7595330739299611"/>
    <x v="0"/>
    <n v="40"/>
    <n v="2261"/>
    <x v="6"/>
    <s v="USD"/>
    <n v="1544335200"/>
    <x v="460"/>
    <b v="0"/>
    <b v="1"/>
    <x v="22"/>
    <x v="1"/>
    <x v="22"/>
  </r>
  <r>
    <n v="923"/>
    <s v="Wise and Sons"/>
    <s v="Sharable discrete definition"/>
    <n v="1700"/>
    <n v="4044"/>
    <n v="2.3788235294117648"/>
    <x v="0"/>
    <n v="101.1"/>
    <n v="40"/>
    <x v="6"/>
    <s v="USD"/>
    <n v="1279083600"/>
    <x v="828"/>
    <b v="0"/>
    <b v="0"/>
    <x v="6"/>
    <x v="5"/>
    <x v="6"/>
  </r>
  <r>
    <n v="925"/>
    <s v="Wilson, Jefferson and Anderson"/>
    <s v="Profit-focused empowering system engine"/>
    <n v="3000"/>
    <n v="6722"/>
    <n v="2.2406666666666668"/>
    <x v="0"/>
    <n v="103.41538461538461"/>
    <n v="65"/>
    <x v="6"/>
    <s v="USD"/>
    <n v="1506056400"/>
    <x v="829"/>
    <b v="0"/>
    <b v="0"/>
    <x v="6"/>
    <x v="5"/>
    <x v="6"/>
  </r>
  <r>
    <n v="926"/>
    <s v="Brown-Oliver"/>
    <s v="Synchronized cohesive encoding"/>
    <n v="8700"/>
    <n v="1577"/>
    <n v="0.18126436781609195"/>
    <x v="1"/>
    <n v="105.13333333333334"/>
    <n v="15"/>
    <x v="6"/>
    <s v="USD"/>
    <n v="1463029200"/>
    <x v="830"/>
    <b v="0"/>
    <b v="0"/>
    <x v="4"/>
    <x v="3"/>
    <x v="4"/>
  </r>
  <r>
    <n v="927"/>
    <s v="Davis-Gardner"/>
    <s v="Synergistic dynamic utilization"/>
    <n v="7200"/>
    <n v="3301"/>
    <n v="0.45847222222222223"/>
    <x v="1"/>
    <n v="89.21621621621621"/>
    <n v="37"/>
    <x v="6"/>
    <s v="USD"/>
    <n v="1342069200"/>
    <x v="831"/>
    <b v="0"/>
    <b v="0"/>
    <x v="6"/>
    <x v="5"/>
    <x v="6"/>
  </r>
  <r>
    <n v="930"/>
    <s v="Hall, Buchanan and Benton"/>
    <s v="Configurable fault-tolerant structure"/>
    <n v="3500"/>
    <n v="3930"/>
    <n v="1.1228571428571428"/>
    <x v="0"/>
    <n v="46.235294117647058"/>
    <n v="85"/>
    <x v="6"/>
    <s v="USD"/>
    <n v="1424844000"/>
    <x v="832"/>
    <b v="0"/>
    <b v="1"/>
    <x v="6"/>
    <x v="5"/>
    <x v="6"/>
  </r>
  <r>
    <n v="931"/>
    <s v="Lowery, Hayden and Cruz"/>
    <s v="Digitized 24/7 budgetary management"/>
    <n v="7900"/>
    <n v="5729"/>
    <n v="0.72518987341772156"/>
    <x v="1"/>
    <n v="51.151785714285715"/>
    <n v="112"/>
    <x v="6"/>
    <s v="USD"/>
    <n v="1403931600"/>
    <x v="833"/>
    <b v="0"/>
    <b v="1"/>
    <x v="6"/>
    <x v="5"/>
    <x v="6"/>
  </r>
  <r>
    <n v="932"/>
    <s v="Mora, Miller and Harper"/>
    <s v="Stand-alone zero tolerance algorithm"/>
    <n v="2300"/>
    <n v="4883"/>
    <n v="2.1230434782608696"/>
    <x v="0"/>
    <n v="33.909722222222221"/>
    <n v="144"/>
    <x v="6"/>
    <s v="USD"/>
    <n v="1394514000"/>
    <x v="834"/>
    <b v="0"/>
    <b v="0"/>
    <x v="2"/>
    <x v="1"/>
    <x v="2"/>
  </r>
  <r>
    <n v="933"/>
    <s v="Espinoza Group"/>
    <s v="Implemented tangible support"/>
    <n v="73000"/>
    <n v="175015"/>
    <n v="2.3974657534246577"/>
    <x v="0"/>
    <n v="92.016298633017882"/>
    <n v="1902"/>
    <x v="6"/>
    <s v="USD"/>
    <n v="1365397200"/>
    <x v="835"/>
    <b v="0"/>
    <b v="0"/>
    <x v="6"/>
    <x v="5"/>
    <x v="6"/>
  </r>
  <r>
    <n v="934"/>
    <s v="Davis, Crawford and Lopez"/>
    <s v="Reactive radical framework"/>
    <n v="6200"/>
    <n v="11280"/>
    <n v="1.8193548387096774"/>
    <x v="0"/>
    <n v="107.42857142857143"/>
    <n v="105"/>
    <x v="6"/>
    <s v="USD"/>
    <n v="1456120800"/>
    <x v="836"/>
    <b v="0"/>
    <b v="0"/>
    <x v="6"/>
    <x v="5"/>
    <x v="6"/>
  </r>
  <r>
    <n v="935"/>
    <s v="Richards, Stevens and Fleming"/>
    <s v="Object-based full-range knowledge user"/>
    <n v="6100"/>
    <n v="10012"/>
    <n v="1.6413114754098361"/>
    <x v="0"/>
    <n v="75.848484848484844"/>
    <n v="132"/>
    <x v="6"/>
    <s v="USD"/>
    <n v="1437714000"/>
    <x v="3"/>
    <b v="0"/>
    <b v="0"/>
    <x v="6"/>
    <x v="5"/>
    <x v="6"/>
  </r>
  <r>
    <n v="936"/>
    <s v="Brown Ltd"/>
    <s v="Enhanced composite contingency"/>
    <n v="103200"/>
    <n v="1690"/>
    <n v="1.6375968992248063E-2"/>
    <x v="1"/>
    <n v="80.476190476190482"/>
    <n v="21"/>
    <x v="6"/>
    <s v="USD"/>
    <n v="1563771600"/>
    <x v="837"/>
    <b v="1"/>
    <b v="0"/>
    <x v="6"/>
    <x v="5"/>
    <x v="6"/>
  </r>
  <r>
    <n v="937"/>
    <s v="Tapia, Sandoval and Hurley"/>
    <s v="Cloned fresh-thinking model"/>
    <n v="171000"/>
    <n v="84891"/>
    <n v="0.49643859649122807"/>
    <x v="2"/>
    <n v="86.978483606557376"/>
    <n v="976"/>
    <x v="6"/>
    <s v="USD"/>
    <n v="1448517600"/>
    <x v="838"/>
    <b v="0"/>
    <b v="0"/>
    <x v="8"/>
    <x v="6"/>
    <x v="8"/>
  </r>
  <r>
    <n v="938"/>
    <s v="Allen Inc"/>
    <s v="Total dedicated benchmark"/>
    <n v="9200"/>
    <n v="10093"/>
    <n v="1.0970652173913042"/>
    <x v="0"/>
    <n v="105.13541666666667"/>
    <n v="96"/>
    <x v="6"/>
    <s v="USD"/>
    <n v="1528779600"/>
    <x v="839"/>
    <b v="0"/>
    <b v="1"/>
    <x v="17"/>
    <x v="7"/>
    <x v="17"/>
  </r>
  <r>
    <n v="939"/>
    <s v="Williams, Johnson and Campbell"/>
    <s v="Streamlined human-resource Graphic Interface"/>
    <n v="7800"/>
    <n v="3839"/>
    <n v="0.49217948717948717"/>
    <x v="1"/>
    <n v="57.298507462686565"/>
    <n v="67"/>
    <x v="6"/>
    <s v="USD"/>
    <n v="1304744400"/>
    <x v="840"/>
    <b v="0"/>
    <b v="1"/>
    <x v="3"/>
    <x v="2"/>
    <x v="3"/>
  </r>
  <r>
    <n v="941"/>
    <s v="Luna-Horne"/>
    <s v="Profound exuding pricing structure"/>
    <n v="43000"/>
    <n v="5615"/>
    <n v="0.1305813953488372"/>
    <x v="1"/>
    <n v="71.987179487179489"/>
    <n v="78"/>
    <x v="6"/>
    <s v="USD"/>
    <n v="1294552800"/>
    <x v="841"/>
    <b v="1"/>
    <b v="0"/>
    <x v="6"/>
    <x v="5"/>
    <x v="6"/>
  </r>
  <r>
    <n v="943"/>
    <s v="Peterson, Gonzalez and Spencer"/>
    <s v="Synchronized fault-tolerant algorithm"/>
    <n v="7500"/>
    <n v="11969"/>
    <n v="1.5958666666666668"/>
    <x v="0"/>
    <n v="104.99122807017544"/>
    <n v="114"/>
    <x v="6"/>
    <s v="USD"/>
    <n v="1411534800"/>
    <x v="842"/>
    <b v="0"/>
    <b v="0"/>
    <x v="4"/>
    <x v="3"/>
    <x v="4"/>
  </r>
  <r>
    <n v="945"/>
    <s v="Sanders, Farley and Huffman"/>
    <s v="Cross-group clear-thinking task-force"/>
    <n v="172000"/>
    <n v="55805"/>
    <n v="0.32444767441860467"/>
    <x v="1"/>
    <n v="33.001182732111175"/>
    <n v="1691"/>
    <x v="6"/>
    <s v="USD"/>
    <n v="1333602000"/>
    <x v="843"/>
    <b v="1"/>
    <b v="0"/>
    <x v="5"/>
    <x v="4"/>
    <x v="5"/>
  </r>
  <r>
    <n v="946"/>
    <s v="Hall, Holmes and Walker"/>
    <s v="Public-key bandwidth-monitored intranet"/>
    <n v="153700"/>
    <n v="15238"/>
    <n v="9.9141184124918666E-2"/>
    <x v="1"/>
    <n v="84.187845303867405"/>
    <n v="181"/>
    <x v="6"/>
    <s v="USD"/>
    <n v="1308200400"/>
    <x v="844"/>
    <b v="0"/>
    <b v="0"/>
    <x v="6"/>
    <x v="5"/>
    <x v="6"/>
  </r>
  <r>
    <n v="947"/>
    <s v="Smith-Powell"/>
    <s v="Upgradable clear-thinking hardware"/>
    <n v="3600"/>
    <n v="961"/>
    <n v="0.26694444444444443"/>
    <x v="1"/>
    <n v="73.92307692307692"/>
    <n v="13"/>
    <x v="6"/>
    <s v="USD"/>
    <n v="1411707600"/>
    <x v="380"/>
    <b v="0"/>
    <b v="0"/>
    <x v="6"/>
    <x v="5"/>
    <x v="6"/>
  </r>
  <r>
    <n v="948"/>
    <s v="Smith-Hill"/>
    <s v="Integrated holistic paradigm"/>
    <n v="9400"/>
    <n v="5918"/>
    <n v="0.62957446808510642"/>
    <x v="2"/>
    <n v="36.987499999999997"/>
    <n v="160"/>
    <x v="6"/>
    <s v="USD"/>
    <n v="1418364000"/>
    <x v="845"/>
    <b v="1"/>
    <b v="1"/>
    <x v="8"/>
    <x v="6"/>
    <x v="8"/>
  </r>
  <r>
    <n v="949"/>
    <s v="Wright LLC"/>
    <s v="Seamless clear-thinking conglomeration"/>
    <n v="5900"/>
    <n v="9520"/>
    <n v="1.6135593220338984"/>
    <x v="0"/>
    <n v="46.896551724137929"/>
    <n v="203"/>
    <x v="6"/>
    <s v="USD"/>
    <n v="1429333200"/>
    <x v="318"/>
    <b v="0"/>
    <b v="0"/>
    <x v="0"/>
    <x v="0"/>
    <x v="0"/>
  </r>
  <r>
    <n v="950"/>
    <s v="Williams, Orozco and Gomez"/>
    <s v="Persistent content-based methodology"/>
    <n v="100"/>
    <n v="5"/>
    <n v="0.05"/>
    <x v="1"/>
    <n v="5"/>
    <n v="1"/>
    <x v="6"/>
    <s v="USD"/>
    <n v="1555390800"/>
    <x v="484"/>
    <b v="0"/>
    <b v="1"/>
    <x v="6"/>
    <x v="5"/>
    <x v="6"/>
  </r>
  <r>
    <n v="951"/>
    <s v="Peterson Ltd"/>
    <s v="Re-engineered 24hour matrix"/>
    <n v="14500"/>
    <n v="159056"/>
    <n v="10.969379310344827"/>
    <x v="0"/>
    <n v="102.02437459910199"/>
    <n v="1559"/>
    <x v="6"/>
    <s v="USD"/>
    <n v="1482732000"/>
    <x v="757"/>
    <b v="0"/>
    <b v="1"/>
    <x v="2"/>
    <x v="1"/>
    <x v="2"/>
  </r>
  <r>
    <n v="952"/>
    <s v="Cummings-Hayes"/>
    <s v="Virtual multi-tasking core"/>
    <n v="145500"/>
    <n v="101987"/>
    <n v="0.70094158075601376"/>
    <x v="2"/>
    <n v="45.007502206531335"/>
    <n v="2266"/>
    <x v="6"/>
    <s v="USD"/>
    <n v="1470718800"/>
    <x v="846"/>
    <b v="0"/>
    <b v="0"/>
    <x v="8"/>
    <x v="6"/>
    <x v="8"/>
  </r>
  <r>
    <n v="953"/>
    <s v="Boyle Ltd"/>
    <s v="Streamlined fault-tolerant conglomeration"/>
    <n v="3300"/>
    <n v="1980"/>
    <n v="0.6"/>
    <x v="1"/>
    <n v="94.285714285714292"/>
    <n v="21"/>
    <x v="6"/>
    <s v="USD"/>
    <n v="1450591200"/>
    <x v="847"/>
    <b v="0"/>
    <b v="1"/>
    <x v="14"/>
    <x v="6"/>
    <x v="14"/>
  </r>
  <r>
    <n v="955"/>
    <s v="Moss-Obrien"/>
    <s v="Function-based next generation emulation"/>
    <n v="700"/>
    <n v="7763"/>
    <n v="11.09"/>
    <x v="0"/>
    <n v="97.037499999999994"/>
    <n v="80"/>
    <x v="6"/>
    <s v="USD"/>
    <n v="1353823200"/>
    <x v="848"/>
    <b v="0"/>
    <b v="0"/>
    <x v="6"/>
    <x v="5"/>
    <x v="6"/>
  </r>
  <r>
    <n v="956"/>
    <s v="Wood Inc"/>
    <s v="Re-engineered composite focus group"/>
    <n v="187600"/>
    <n v="35698"/>
    <n v="0.19028784648187633"/>
    <x v="1"/>
    <n v="43.00963855421687"/>
    <n v="830"/>
    <x v="6"/>
    <s v="USD"/>
    <n v="1450764000"/>
    <x v="849"/>
    <b v="0"/>
    <b v="0"/>
    <x v="14"/>
    <x v="6"/>
    <x v="14"/>
  </r>
  <r>
    <n v="957"/>
    <s v="Riley, Cohen and Goodman"/>
    <s v="Profound mission-critical function"/>
    <n v="9800"/>
    <n v="12434"/>
    <n v="1.2687755102040816"/>
    <x v="0"/>
    <n v="94.916030534351151"/>
    <n v="131"/>
    <x v="6"/>
    <s v="USD"/>
    <n v="1329372000"/>
    <x v="850"/>
    <b v="0"/>
    <b v="0"/>
    <x v="6"/>
    <x v="5"/>
    <x v="6"/>
  </r>
  <r>
    <n v="958"/>
    <s v="Green, Robinson and Ho"/>
    <s v="De-engineered zero-defect open system"/>
    <n v="1100"/>
    <n v="8081"/>
    <n v="7.3463636363636367"/>
    <x v="0"/>
    <n v="72.151785714285708"/>
    <n v="112"/>
    <x v="6"/>
    <s v="USD"/>
    <n v="1277096400"/>
    <x v="851"/>
    <b v="0"/>
    <b v="0"/>
    <x v="15"/>
    <x v="6"/>
    <x v="15"/>
  </r>
  <r>
    <n v="959"/>
    <s v="Black-Graham"/>
    <s v="Operative hybrid utilization"/>
    <n v="145000"/>
    <n v="6631"/>
    <n v="4.5731034482758622E-2"/>
    <x v="1"/>
    <n v="51.007692307692309"/>
    <n v="130"/>
    <x v="6"/>
    <s v="USD"/>
    <n v="1277701200"/>
    <x v="217"/>
    <b v="0"/>
    <b v="0"/>
    <x v="19"/>
    <x v="7"/>
    <x v="19"/>
  </r>
  <r>
    <n v="960"/>
    <s v="Robbins Group"/>
    <s v="Function-based interactive matrix"/>
    <n v="5500"/>
    <n v="4678"/>
    <n v="0.85054545454545449"/>
    <x v="1"/>
    <n v="85.054545454545448"/>
    <n v="55"/>
    <x v="6"/>
    <s v="USD"/>
    <n v="1454911200"/>
    <x v="852"/>
    <b v="0"/>
    <b v="0"/>
    <x v="0"/>
    <x v="0"/>
    <x v="0"/>
  </r>
  <r>
    <n v="961"/>
    <s v="Mason, Case and May"/>
    <s v="Optimized content-based collaboration"/>
    <n v="5700"/>
    <n v="6800"/>
    <n v="1.1929824561403508"/>
    <x v="0"/>
    <n v="43.87096774193548"/>
    <n v="155"/>
    <x v="6"/>
    <s v="USD"/>
    <n v="1297922400"/>
    <x v="404"/>
    <b v="0"/>
    <b v="0"/>
    <x v="19"/>
    <x v="7"/>
    <x v="19"/>
  </r>
  <r>
    <n v="962"/>
    <s v="Harris, Russell and Mitchell"/>
    <s v="User-centric cohesive policy"/>
    <n v="3600"/>
    <n v="10657"/>
    <n v="2.9602777777777778"/>
    <x v="0"/>
    <n v="40.063909774436091"/>
    <n v="266"/>
    <x v="6"/>
    <s v="USD"/>
    <n v="1384408800"/>
    <x v="853"/>
    <b v="0"/>
    <b v="0"/>
    <x v="4"/>
    <x v="3"/>
    <x v="4"/>
  </r>
  <r>
    <n v="964"/>
    <s v="Peck, Higgins and Smith"/>
    <s v="Devolved disintermediate encryption"/>
    <n v="3700"/>
    <n v="13164"/>
    <n v="3.5578378378378379"/>
    <x v="0"/>
    <n v="84.92903225806451"/>
    <n v="155"/>
    <x v="6"/>
    <s v="USD"/>
    <n v="1431320400"/>
    <x v="854"/>
    <b v="0"/>
    <b v="0"/>
    <x v="6"/>
    <x v="5"/>
    <x v="6"/>
  </r>
  <r>
    <n v="966"/>
    <s v="Davis and Sons"/>
    <s v="Seamless solution-oriented capacity"/>
    <n v="1700"/>
    <n v="13468"/>
    <n v="7.9223529411764702"/>
    <x v="0"/>
    <n v="54.971428571428568"/>
    <n v="245"/>
    <x v="6"/>
    <s v="USD"/>
    <n v="1497502800"/>
    <x v="855"/>
    <b v="0"/>
    <b v="0"/>
    <x v="6"/>
    <x v="5"/>
    <x v="6"/>
  </r>
  <r>
    <n v="967"/>
    <s v="Howard-Douglas"/>
    <s v="Organized human-resource attitude"/>
    <n v="88400"/>
    <n v="121138"/>
    <n v="1.3703393665158372"/>
    <x v="0"/>
    <n v="77.010807374443743"/>
    <n v="1573"/>
    <x v="6"/>
    <s v="USD"/>
    <n v="1333688400"/>
    <x v="297"/>
    <b v="0"/>
    <b v="0"/>
    <x v="22"/>
    <x v="1"/>
    <x v="22"/>
  </r>
  <r>
    <n v="968"/>
    <s v="Gonzalez-White"/>
    <s v="Open-architected disintermediate budgetary management"/>
    <n v="2400"/>
    <n v="8117"/>
    <n v="3.3820833333333336"/>
    <x v="0"/>
    <n v="71.201754385964918"/>
    <n v="114"/>
    <x v="6"/>
    <s v="USD"/>
    <n v="1293861600"/>
    <x v="856"/>
    <b v="0"/>
    <b v="0"/>
    <x v="4"/>
    <x v="3"/>
    <x v="4"/>
  </r>
  <r>
    <n v="969"/>
    <s v="Lopez-King"/>
    <s v="Multi-lateral radical solution"/>
    <n v="7900"/>
    <n v="8550"/>
    <n v="1.0822784810126582"/>
    <x v="0"/>
    <n v="91.935483870967744"/>
    <n v="93"/>
    <x v="6"/>
    <s v="USD"/>
    <n v="1576994400"/>
    <x v="857"/>
    <b v="0"/>
    <b v="0"/>
    <x v="6"/>
    <x v="5"/>
    <x v="6"/>
  </r>
  <r>
    <n v="970"/>
    <s v="Glover-Nelson"/>
    <s v="Inverse context-sensitive info-mediaries"/>
    <n v="94900"/>
    <n v="57659"/>
    <n v="0.60757639620653314"/>
    <x v="1"/>
    <n v="97.069023569023571"/>
    <n v="594"/>
    <x v="6"/>
    <s v="USD"/>
    <n v="1304917200"/>
    <x v="858"/>
    <b v="0"/>
    <b v="0"/>
    <x v="6"/>
    <x v="5"/>
    <x v="6"/>
  </r>
  <r>
    <n v="971"/>
    <s v="Garner and Sons"/>
    <s v="Versatile neutral workforce"/>
    <n v="5100"/>
    <n v="1414"/>
    <n v="0.27725490196078434"/>
    <x v="1"/>
    <n v="58.916666666666664"/>
    <n v="24"/>
    <x v="6"/>
    <s v="USD"/>
    <n v="1381208400"/>
    <x v="859"/>
    <b v="0"/>
    <b v="0"/>
    <x v="21"/>
    <x v="6"/>
    <x v="21"/>
  </r>
  <r>
    <n v="972"/>
    <s v="Sellers, Roach and Garrison"/>
    <s v="Multi-tiered systematic knowledge user"/>
    <n v="42700"/>
    <n v="97524"/>
    <n v="2.283934426229508"/>
    <x v="0"/>
    <n v="58.015466983938133"/>
    <n v="1681"/>
    <x v="6"/>
    <s v="USD"/>
    <n v="1401685200"/>
    <x v="860"/>
    <b v="0"/>
    <b v="1"/>
    <x v="0"/>
    <x v="0"/>
    <x v="0"/>
  </r>
  <r>
    <n v="973"/>
    <s v="Herrera, Bennett and Silva"/>
    <s v="Programmable multi-state algorithm"/>
    <n v="121100"/>
    <n v="26176"/>
    <n v="0.21615194054500414"/>
    <x v="1"/>
    <n v="103.87301587301587"/>
    <n v="252"/>
    <x v="6"/>
    <s v="USD"/>
    <n v="1291960800"/>
    <x v="861"/>
    <b v="0"/>
    <b v="1"/>
    <x v="6"/>
    <x v="5"/>
    <x v="6"/>
  </r>
  <r>
    <n v="974"/>
    <s v="Thomas, Clay and Mendoza"/>
    <s v="Multi-channeled reciprocal interface"/>
    <n v="800"/>
    <n v="2991"/>
    <n v="3.73875"/>
    <x v="0"/>
    <n v="93.46875"/>
    <n v="32"/>
    <x v="6"/>
    <s v="USD"/>
    <n v="1368853200"/>
    <x v="862"/>
    <b v="0"/>
    <b v="0"/>
    <x v="1"/>
    <x v="1"/>
    <x v="1"/>
  </r>
  <r>
    <n v="975"/>
    <s v="Ayala Group"/>
    <s v="Right-sized maximized migration"/>
    <n v="5400"/>
    <n v="8366"/>
    <n v="1.5492592592592593"/>
    <x v="0"/>
    <n v="61.970370370370368"/>
    <n v="135"/>
    <x v="6"/>
    <s v="USD"/>
    <n v="1448776800"/>
    <x v="417"/>
    <b v="0"/>
    <b v="1"/>
    <x v="6"/>
    <x v="5"/>
    <x v="6"/>
  </r>
  <r>
    <n v="976"/>
    <s v="Huerta, Roberts and Dickerson"/>
    <s v="Self-enabling value-added artificial intelligence"/>
    <n v="4000"/>
    <n v="12886"/>
    <n v="3.2214999999999998"/>
    <x v="0"/>
    <n v="92.042857142857144"/>
    <n v="140"/>
    <x v="6"/>
    <s v="USD"/>
    <n v="1296194400"/>
    <x v="273"/>
    <b v="0"/>
    <b v="1"/>
    <x v="6"/>
    <x v="5"/>
    <x v="6"/>
  </r>
  <r>
    <n v="977"/>
    <s v="Johnson Group"/>
    <s v="Vision-oriented interactive solution"/>
    <n v="7000"/>
    <n v="5177"/>
    <n v="0.73957142857142855"/>
    <x v="1"/>
    <n v="77.268656716417908"/>
    <n v="67"/>
    <x v="6"/>
    <s v="USD"/>
    <n v="1517983200"/>
    <x v="863"/>
    <b v="0"/>
    <b v="0"/>
    <x v="4"/>
    <x v="3"/>
    <x v="4"/>
  </r>
  <r>
    <n v="978"/>
    <s v="Bailey, Nguyen and Martinez"/>
    <s v="Fundamental user-facing productivity"/>
    <n v="1000"/>
    <n v="8641"/>
    <n v="8.641"/>
    <x v="0"/>
    <n v="93.923913043478265"/>
    <n v="92"/>
    <x v="6"/>
    <s v="USD"/>
    <n v="1478930400"/>
    <x v="864"/>
    <b v="0"/>
    <b v="0"/>
    <x v="3"/>
    <x v="2"/>
    <x v="3"/>
  </r>
  <r>
    <n v="980"/>
    <s v="Huff-Johnson"/>
    <s v="Universal fault-tolerant orchestration"/>
    <n v="195200"/>
    <n v="78630"/>
    <n v="0.40281762295081969"/>
    <x v="1"/>
    <n v="105.97035040431267"/>
    <n v="742"/>
    <x v="6"/>
    <s v="USD"/>
    <n v="1446181200"/>
    <x v="865"/>
    <b v="1"/>
    <b v="0"/>
    <x v="9"/>
    <x v="7"/>
    <x v="9"/>
  </r>
  <r>
    <n v="981"/>
    <s v="Diaz-Little"/>
    <s v="Grass-roots executive synergy"/>
    <n v="6700"/>
    <n v="11941"/>
    <n v="1.7822388059701493"/>
    <x v="0"/>
    <n v="36.969040247678016"/>
    <n v="323"/>
    <x v="6"/>
    <s v="USD"/>
    <n v="1514181600"/>
    <x v="866"/>
    <b v="0"/>
    <b v="0"/>
    <x v="0"/>
    <x v="0"/>
    <x v="0"/>
  </r>
  <r>
    <n v="982"/>
    <s v="Freeman-French"/>
    <s v="Multi-layered optimal application"/>
    <n v="7200"/>
    <n v="6115"/>
    <n v="0.84930555555555554"/>
    <x v="1"/>
    <n v="81.533333333333331"/>
    <n v="75"/>
    <x v="6"/>
    <s v="USD"/>
    <n v="1311051600"/>
    <x v="867"/>
    <b v="0"/>
    <b v="1"/>
    <x v="8"/>
    <x v="6"/>
    <x v="8"/>
  </r>
  <r>
    <n v="983"/>
    <s v="Beck-Weber"/>
    <s v="Business-focused full-range core"/>
    <n v="129100"/>
    <n v="188404"/>
    <n v="1.4593648334624323"/>
    <x v="0"/>
    <n v="80.999140154772135"/>
    <n v="2326"/>
    <x v="6"/>
    <s v="USD"/>
    <n v="1564894800"/>
    <x v="868"/>
    <b v="0"/>
    <b v="0"/>
    <x v="8"/>
    <x v="6"/>
    <x v="8"/>
  </r>
  <r>
    <n v="984"/>
    <s v="Lewis-Jacobson"/>
    <s v="Exclusive system-worthy Graphic Interface"/>
    <n v="6500"/>
    <n v="9910"/>
    <n v="1.5246153846153847"/>
    <x v="0"/>
    <n v="26.010498687664043"/>
    <n v="381"/>
    <x v="6"/>
    <s v="USD"/>
    <n v="1567918800"/>
    <x v="869"/>
    <b v="0"/>
    <b v="0"/>
    <x v="6"/>
    <x v="5"/>
    <x v="6"/>
  </r>
  <r>
    <n v="985"/>
    <s v="Logan-Curtis"/>
    <s v="Enhanced optimal ability"/>
    <n v="170600"/>
    <n v="114523"/>
    <n v="0.67129542790152408"/>
    <x v="1"/>
    <n v="25.998410896708286"/>
    <n v="4405"/>
    <x v="6"/>
    <s v="USD"/>
    <n v="1386309600"/>
    <x v="870"/>
    <b v="0"/>
    <b v="1"/>
    <x v="2"/>
    <x v="1"/>
    <x v="2"/>
  </r>
  <r>
    <n v="986"/>
    <s v="Chan, Washington and Callahan"/>
    <s v="Optional zero administration neural-net"/>
    <n v="7800"/>
    <n v="3144"/>
    <n v="0.40307692307692305"/>
    <x v="1"/>
    <n v="34.173913043478258"/>
    <n v="92"/>
    <x v="6"/>
    <s v="USD"/>
    <n v="1301979600"/>
    <x v="440"/>
    <b v="0"/>
    <b v="0"/>
    <x v="2"/>
    <x v="1"/>
    <x v="2"/>
  </r>
  <r>
    <n v="987"/>
    <s v="Wilson Group"/>
    <s v="Ameliorated foreground focus group"/>
    <n v="6200"/>
    <n v="13441"/>
    <n v="2.1679032258064517"/>
    <x v="0"/>
    <n v="28.002083333333335"/>
    <n v="480"/>
    <x v="6"/>
    <s v="USD"/>
    <n v="1493269200"/>
    <x v="871"/>
    <b v="0"/>
    <b v="0"/>
    <x v="8"/>
    <x v="6"/>
    <x v="8"/>
  </r>
  <r>
    <n v="988"/>
    <s v="Gardner, Ryan and Gutierrez"/>
    <s v="Triple-buffered multi-tasking matrices"/>
    <n v="9400"/>
    <n v="4899"/>
    <n v="0.52117021276595743"/>
    <x v="1"/>
    <n v="76.546875"/>
    <n v="64"/>
    <x v="6"/>
    <s v="USD"/>
    <n v="1478930400"/>
    <x v="426"/>
    <b v="0"/>
    <b v="0"/>
    <x v="12"/>
    <x v="7"/>
    <x v="12"/>
  </r>
  <r>
    <n v="989"/>
    <s v="Hernandez Inc"/>
    <s v="Versatile dedicated migration"/>
    <n v="2400"/>
    <n v="11990"/>
    <n v="4.9958333333333336"/>
    <x v="0"/>
    <n v="53.053097345132741"/>
    <n v="226"/>
    <x v="6"/>
    <s v="USD"/>
    <n v="1555390800"/>
    <x v="484"/>
    <b v="0"/>
    <b v="0"/>
    <x v="19"/>
    <x v="7"/>
    <x v="19"/>
  </r>
  <r>
    <n v="990"/>
    <s v="Ortiz-Roberts"/>
    <s v="Devolved foreground customer loyalty"/>
    <n v="7800"/>
    <n v="6839"/>
    <n v="0.87679487179487181"/>
    <x v="1"/>
    <n v="106.859375"/>
    <n v="64"/>
    <x v="6"/>
    <s v="USD"/>
    <n v="1456984800"/>
    <x v="872"/>
    <b v="0"/>
    <b v="1"/>
    <x v="11"/>
    <x v="6"/>
    <x v="11"/>
  </r>
  <r>
    <n v="991"/>
    <s v="Ramirez LLC"/>
    <s v="Reduced reciprocal focus group"/>
    <n v="9800"/>
    <n v="11091"/>
    <n v="1.131734693877551"/>
    <x v="0"/>
    <n v="46.020746887966808"/>
    <n v="241"/>
    <x v="6"/>
    <s v="USD"/>
    <n v="1411621200"/>
    <x v="873"/>
    <b v="0"/>
    <b v="1"/>
    <x v="2"/>
    <x v="1"/>
    <x v="2"/>
  </r>
  <r>
    <n v="992"/>
    <s v="Morrow Inc"/>
    <s v="Networked global migration"/>
    <n v="3100"/>
    <n v="13223"/>
    <n v="4.2654838709677421"/>
    <x v="0"/>
    <n v="100.17424242424242"/>
    <n v="132"/>
    <x v="6"/>
    <s v="USD"/>
    <n v="1525669200"/>
    <x v="293"/>
    <b v="0"/>
    <b v="1"/>
    <x v="11"/>
    <x v="6"/>
    <x v="11"/>
  </r>
  <r>
    <n v="994"/>
    <s v="Leach, Rich and Price"/>
    <s v="Implemented bi-directional flexibility"/>
    <n v="141100"/>
    <n v="74073"/>
    <n v="0.52496810772501767"/>
    <x v="1"/>
    <n v="87.972684085510693"/>
    <n v="842"/>
    <x v="6"/>
    <s v="USD"/>
    <n v="1413522000"/>
    <x v="874"/>
    <b v="0"/>
    <b v="1"/>
    <x v="19"/>
    <x v="7"/>
    <x v="19"/>
  </r>
  <r>
    <n v="995"/>
    <s v="Manning-Hamilton"/>
    <s v="Vision-oriented scalable definition"/>
    <n v="97300"/>
    <n v="153216"/>
    <n v="1.5746762589928058"/>
    <x v="0"/>
    <n v="74.995594713656388"/>
    <n v="2043"/>
    <x v="6"/>
    <s v="USD"/>
    <n v="1541307600"/>
    <x v="23"/>
    <b v="0"/>
    <b v="1"/>
    <x v="4"/>
    <x v="3"/>
    <x v="4"/>
  </r>
  <r>
    <n v="996"/>
    <s v="Butler LLC"/>
    <s v="Future-proofed upward-trending migration"/>
    <n v="6600"/>
    <n v="4814"/>
    <n v="0.72939393939393937"/>
    <x v="1"/>
    <n v="42.982142857142854"/>
    <n v="112"/>
    <x v="6"/>
    <s v="USD"/>
    <n v="1357106400"/>
    <x v="875"/>
    <b v="0"/>
    <b v="0"/>
    <x v="6"/>
    <x v="5"/>
    <x v="6"/>
  </r>
  <r>
    <n v="998"/>
    <s v="Taylor, Santiago and Flores"/>
    <s v="Polarized composite customer loyalty"/>
    <n v="66600"/>
    <n v="37823"/>
    <n v="0.5679129129129129"/>
    <x v="1"/>
    <n v="101.13101604278074"/>
    <n v="374"/>
    <x v="6"/>
    <s v="USD"/>
    <n v="1265868000"/>
    <x v="876"/>
    <b v="0"/>
    <b v="1"/>
    <x v="1"/>
    <x v="1"/>
    <x v="1"/>
  </r>
  <r>
    <n v="999"/>
    <s v="Hernandez, Norton and Kelley"/>
    <s v="Expanded eco-centric policy"/>
    <n v="111100"/>
    <n v="62819"/>
    <n v="0.56542754275427543"/>
    <x v="2"/>
    <n v="55.98841354723708"/>
    <n v="1122"/>
    <x v="6"/>
    <s v="USD"/>
    <n v="1467176400"/>
    <x v="877"/>
    <b v="0"/>
    <b v="0"/>
    <x v="4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"/>
    <s v="Melton, Robinson and Fritz"/>
    <s v="Function-based leadingedge pricing structure"/>
    <n v="108400"/>
    <n v="142523"/>
    <n v="1.3147878228782288"/>
    <x v="0"/>
    <n v="100.01614035087719"/>
    <n v="1425"/>
    <s v="AU"/>
    <s v="AUD"/>
    <n v="1384668000"/>
    <x v="0"/>
    <n v="1384840800"/>
    <d v="2013-11-19T06:00:00"/>
    <b v="0"/>
    <b v="0"/>
    <s v="technology/web"/>
    <x v="0"/>
    <s v="web"/>
  </r>
  <r>
    <n v="85"/>
    <s v="Hill, Lawson and Wilkinson"/>
    <s v="Multi-tiered eco-centric architecture"/>
    <n v="4900"/>
    <n v="6430"/>
    <n v="1.3122448979591836"/>
    <x v="0"/>
    <n v="90.563380281690144"/>
    <n v="71"/>
    <s v="AU"/>
    <s v="AUD"/>
    <n v="1315717200"/>
    <x v="1"/>
    <n v="1316408400"/>
    <d v="2011-09-19T05:00:00"/>
    <b v="0"/>
    <b v="0"/>
    <s v="music/indie rock"/>
    <x v="1"/>
    <s v="indie rock"/>
  </r>
  <r>
    <n v="87"/>
    <s v="Farrell and Sons"/>
    <s v="Synergized 4thgeneration conglomeration"/>
    <n v="198500"/>
    <n v="123040"/>
    <n v="0.6198488664987406"/>
    <x v="1"/>
    <n v="83.022941970310384"/>
    <n v="1482"/>
    <s v="AU"/>
    <s v="AUD"/>
    <n v="1299564000"/>
    <x v="2"/>
    <n v="1300510800"/>
    <d v="2011-03-19T05:00:00"/>
    <b v="0"/>
    <b v="1"/>
    <s v="music/rock"/>
    <x v="1"/>
    <s v="rock"/>
  </r>
  <r>
    <n v="98"/>
    <s v="Arias, Allen and Miller"/>
    <s v="Seamless transitional portal"/>
    <n v="97800"/>
    <n v="32951"/>
    <n v="0.33692229038854804"/>
    <x v="1"/>
    <n v="27.009016393442622"/>
    <n v="1220"/>
    <s v="AU"/>
    <s v="AUD"/>
    <n v="1437973200"/>
    <x v="3"/>
    <n v="1438318800"/>
    <d v="2015-07-31T05:00:00"/>
    <b v="0"/>
    <b v="0"/>
    <s v="games/video games"/>
    <x v="2"/>
    <s v="video games"/>
  </r>
  <r>
    <n v="112"/>
    <s v="Jones-Meyer"/>
    <s v="Re-engineered client-driven hub"/>
    <n v="4700"/>
    <n v="12635"/>
    <n v="2.6882978723404256"/>
    <x v="0"/>
    <n v="35"/>
    <n v="361"/>
    <s v="AU"/>
    <s v="AUD"/>
    <n v="1408856400"/>
    <x v="4"/>
    <n v="1410152400"/>
    <d v="2014-09-08T05:00:00"/>
    <b v="0"/>
    <b v="0"/>
    <s v="technology/web"/>
    <x v="0"/>
    <s v="web"/>
  </r>
  <r>
    <n v="129"/>
    <s v="Morgan-Martinez"/>
    <s v="Mandatory tertiary implementation"/>
    <n v="148500"/>
    <n v="4756"/>
    <n v="3.2026936026936029E-2"/>
    <x v="2"/>
    <n v="86.472727272727269"/>
    <n v="55"/>
    <s v="AU"/>
    <s v="AUD"/>
    <n v="1422943200"/>
    <x v="5"/>
    <n v="1425103200"/>
    <d v="2015-02-28T06:00:00"/>
    <b v="0"/>
    <b v="0"/>
    <s v="food/food trucks"/>
    <x v="3"/>
    <s v="food trucks"/>
  </r>
  <r>
    <n v="156"/>
    <s v="Meza-Rogers"/>
    <s v="Streamlined encompassing encryption"/>
    <n v="36400"/>
    <n v="26914"/>
    <n v="0.73939560439560437"/>
    <x v="2"/>
    <n v="71.013192612137203"/>
    <n v="379"/>
    <s v="AU"/>
    <s v="AUD"/>
    <n v="1570251600"/>
    <x v="6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1"/>
    <n v="73.733333333333334"/>
    <n v="30"/>
    <s v="AU"/>
    <s v="AUD"/>
    <n v="1388383200"/>
    <x v="7"/>
    <n v="1389420000"/>
    <d v="2014-01-11T06:00:00"/>
    <b v="0"/>
    <b v="0"/>
    <s v="photography/photography books"/>
    <x v="4"/>
    <s v="photography books"/>
  </r>
  <r>
    <n v="167"/>
    <s v="Cruz-Ward"/>
    <s v="Robust content-based emulation"/>
    <n v="2600"/>
    <n v="10804"/>
    <n v="4.155384615384615"/>
    <x v="0"/>
    <n v="74"/>
    <n v="146"/>
    <s v="AU"/>
    <s v="AUD"/>
    <n v="1370840400"/>
    <x v="8"/>
    <n v="1371704400"/>
    <d v="2013-06-20T05:00:00"/>
    <b v="0"/>
    <b v="0"/>
    <s v="theater/plays"/>
    <x v="5"/>
    <s v="plays"/>
  </r>
  <r>
    <n v="180"/>
    <s v="Olsen, Edwards and Reid"/>
    <s v="Optional clear-thinking software"/>
    <n v="56000"/>
    <n v="172736"/>
    <n v="3.0845714285714285"/>
    <x v="0"/>
    <n v="81.98196487897485"/>
    <n v="2107"/>
    <s v="AU"/>
    <s v="AUD"/>
    <n v="1269234000"/>
    <x v="9"/>
    <n v="1269666000"/>
    <d v="2010-03-27T05:00:00"/>
    <b v="0"/>
    <b v="0"/>
    <s v="technology/wearables"/>
    <x v="0"/>
    <s v="wearables"/>
  </r>
  <r>
    <n v="203"/>
    <s v="Hayden, Shannon and Stein"/>
    <s v="Customer-focused client-server service-desk"/>
    <n v="143900"/>
    <n v="193413"/>
    <n v="1.3440792216817234"/>
    <x v="0"/>
    <n v="42.999777678968428"/>
    <n v="4498"/>
    <s v="AU"/>
    <s v="AUD"/>
    <n v="1484632800"/>
    <x v="10"/>
    <n v="1484805600"/>
    <d v="2017-01-19T06:00:00"/>
    <b v="0"/>
    <b v="0"/>
    <s v="theater/plays"/>
    <x v="5"/>
    <s v="plays"/>
  </r>
  <r>
    <n v="209"/>
    <s v="Warren Ltd"/>
    <s v="Distributed system-worthy application"/>
    <n v="194500"/>
    <n v="41212"/>
    <n v="0.21188688946015424"/>
    <x v="3"/>
    <n v="51.004950495049506"/>
    <n v="808"/>
    <s v="AU"/>
    <s v="AUD"/>
    <n v="1462510800"/>
    <x v="11"/>
    <n v="1463115600"/>
    <d v="2016-05-13T05:00:00"/>
    <b v="0"/>
    <b v="0"/>
    <s v="film &amp; video/documentary"/>
    <x v="6"/>
    <s v="documentary"/>
  </r>
  <r>
    <n v="236"/>
    <s v="Gallegos-Cobb"/>
    <s v="Object-based directional function"/>
    <n v="39500"/>
    <n v="4323"/>
    <n v="0.10944303797468355"/>
    <x v="1"/>
    <n v="75.84210526315789"/>
    <n v="57"/>
    <s v="AU"/>
    <s v="AUD"/>
    <n v="1561438800"/>
    <x v="12"/>
    <n v="1562043600"/>
    <d v="2019-07-02T05:00:00"/>
    <b v="0"/>
    <b v="1"/>
    <s v="music/rock"/>
    <x v="1"/>
    <s v="rock"/>
  </r>
  <r>
    <n v="241"/>
    <s v="Gonzalez-Martinez"/>
    <s v="Vision-oriented actuating open system"/>
    <n v="168500"/>
    <n v="171729"/>
    <n v="1.0191632047477746"/>
    <x v="0"/>
    <n v="101.97684085510689"/>
    <n v="1684"/>
    <s v="AU"/>
    <s v="AUD"/>
    <n v="1397365200"/>
    <x v="13"/>
    <n v="1398229200"/>
    <d v="2014-04-23T05:00:00"/>
    <b v="0"/>
    <b v="1"/>
    <s v="publishing/nonfiction"/>
    <x v="7"/>
    <s v="nonfiction"/>
  </r>
  <r>
    <n v="248"/>
    <s v="Roberts and Sons"/>
    <s v="Streamlined holistic knowledgebase"/>
    <n v="6200"/>
    <n v="13103"/>
    <n v="2.1133870967741935"/>
    <x v="0"/>
    <n v="60.105504587155963"/>
    <n v="218"/>
    <s v="AU"/>
    <s v="AUD"/>
    <n v="1420005600"/>
    <x v="14"/>
    <n v="1420437600"/>
    <d v="2015-01-05T06:00:00"/>
    <b v="0"/>
    <b v="0"/>
    <s v="games/mobile games"/>
    <x v="2"/>
    <s v="mobile games"/>
  </r>
  <r>
    <n v="267"/>
    <s v="Acosta PLC"/>
    <s v="Extended eco-centric function"/>
    <n v="61600"/>
    <n v="143910"/>
    <n v="2.3362012987012988"/>
    <x v="0"/>
    <n v="51.990606936416185"/>
    <n v="2768"/>
    <s v="AU"/>
    <s v="AUD"/>
    <n v="1351054800"/>
    <x v="15"/>
    <n v="1352440800"/>
    <d v="2012-11-09T06:00:00"/>
    <b v="0"/>
    <b v="0"/>
    <s v="theater/plays"/>
    <x v="5"/>
    <s v="plays"/>
  </r>
  <r>
    <n v="296"/>
    <s v="Smith-Hess"/>
    <s v="Grass-roots real-time Local Area Network"/>
    <n v="6100"/>
    <n v="3352"/>
    <n v="0.54950819672131146"/>
    <x v="1"/>
    <n v="88.21052631578948"/>
    <n v="38"/>
    <s v="AU"/>
    <s v="AUD"/>
    <n v="1548655200"/>
    <x v="16"/>
    <n v="1550556000"/>
    <d v="2019-02-19T06:00:00"/>
    <b v="0"/>
    <b v="0"/>
    <s v="theater/plays"/>
    <x v="5"/>
    <s v="plays"/>
  </r>
  <r>
    <n v="297"/>
    <s v="Brown, Herring and Bass"/>
    <s v="Organized client-driven capacity"/>
    <n v="7200"/>
    <n v="6785"/>
    <n v="0.94236111111111109"/>
    <x v="1"/>
    <n v="65.240384615384613"/>
    <n v="104"/>
    <s v="AU"/>
    <s v="AUD"/>
    <n v="1389679200"/>
    <x v="17"/>
    <n v="1390456800"/>
    <d v="2014-01-23T06:00:00"/>
    <b v="0"/>
    <b v="1"/>
    <s v="theater/plays"/>
    <x v="5"/>
    <s v="plays"/>
  </r>
  <r>
    <n v="365"/>
    <s v="Lucas, Hall and Bonilla"/>
    <s v="Networked bottom-line initiative"/>
    <n v="1600"/>
    <n v="11735"/>
    <n v="7.3343749999999996"/>
    <x v="0"/>
    <n v="104.77678571428571"/>
    <n v="112"/>
    <s v="AU"/>
    <s v="AUD"/>
    <n v="1482991200"/>
    <x v="18"/>
    <n v="1485324000"/>
    <d v="2017-01-25T06:00:00"/>
    <b v="0"/>
    <b v="0"/>
    <s v="theater/plays"/>
    <x v="5"/>
    <s v="plays"/>
  </r>
  <r>
    <n v="396"/>
    <s v="Holmes PLC"/>
    <s v="Digitized local info-mediaries"/>
    <n v="46100"/>
    <n v="77012"/>
    <n v="1.6705422993492407"/>
    <x v="0"/>
    <n v="48.012468827930178"/>
    <n v="1604"/>
    <s v="AU"/>
    <s v="AUD"/>
    <n v="1538715600"/>
    <x v="19"/>
    <n v="1539406800"/>
    <d v="2018-10-13T05:00:00"/>
    <b v="0"/>
    <b v="0"/>
    <s v="film &amp; video/drama"/>
    <x v="6"/>
    <s v="drama"/>
  </r>
  <r>
    <n v="502"/>
    <s v="Johnson Inc"/>
    <s v="Reduced context-sensitive complexity"/>
    <n v="1300"/>
    <n v="6889"/>
    <n v="5.2992307692307694"/>
    <x v="0"/>
    <n v="37.037634408602152"/>
    <n v="186"/>
    <s v="AU"/>
    <s v="AUD"/>
    <n v="1343365200"/>
    <x v="20"/>
    <n v="1345870800"/>
    <d v="2012-08-25T05:00:00"/>
    <b v="0"/>
    <b v="1"/>
    <s v="games/video games"/>
    <x v="2"/>
    <s v="video games"/>
  </r>
  <r>
    <n v="510"/>
    <s v="Best, Miller and Thomas"/>
    <s v="Re-engineered mobile task-force"/>
    <n v="7800"/>
    <n v="9289"/>
    <n v="1.1908974358974358"/>
    <x v="0"/>
    <n v="70.908396946564892"/>
    <n v="131"/>
    <s v="AU"/>
    <s v="AUD"/>
    <n v="1527742800"/>
    <x v="21"/>
    <n v="1529816400"/>
    <d v="2018-06-24T05:00:00"/>
    <b v="0"/>
    <b v="0"/>
    <s v="film &amp; video/drama"/>
    <x v="6"/>
    <s v="drama"/>
  </r>
  <r>
    <n v="551"/>
    <s v="Martin-James"/>
    <s v="Streamlined upward-trending analyzer"/>
    <n v="180100"/>
    <n v="105598"/>
    <n v="0.58632981676846196"/>
    <x v="1"/>
    <n v="37.99856063332134"/>
    <n v="2779"/>
    <s v="AU"/>
    <s v="AUD"/>
    <n v="1419055200"/>
    <x v="22"/>
    <n v="1422511200"/>
    <d v="2015-01-29T06:00:00"/>
    <b v="0"/>
    <b v="1"/>
    <s v="technology/web"/>
    <x v="0"/>
    <s v="web"/>
  </r>
  <r>
    <n v="563"/>
    <s v="Kelley, Stanton and Sanchez"/>
    <s v="Optional tangible pricing structure"/>
    <n v="3700"/>
    <n v="5107"/>
    <n v="1.3802702702702703"/>
    <x v="0"/>
    <n v="60.082352941176474"/>
    <n v="85"/>
    <s v="AU"/>
    <s v="AUD"/>
    <n v="1542088800"/>
    <x v="23"/>
    <n v="1543816800"/>
    <d v="2018-12-03T06:00:00"/>
    <b v="0"/>
    <b v="0"/>
    <s v="film &amp; video/documentary"/>
    <x v="6"/>
    <s v="documentary"/>
  </r>
  <r>
    <n v="590"/>
    <s v="Cox Group"/>
    <s v="Synergized analyzing process improvement"/>
    <n v="7100"/>
    <n v="5824"/>
    <n v="0.82028169014084507"/>
    <x v="1"/>
    <n v="67.720930232558146"/>
    <n v="86"/>
    <s v="AU"/>
    <s v="AUD"/>
    <n v="1419141600"/>
    <x v="24"/>
    <n v="1420092000"/>
    <d v="2015-01-01T06:00:00"/>
    <b v="0"/>
    <b v="0"/>
    <s v="publishing/radio &amp; podcasts"/>
    <x v="7"/>
    <s v="radio &amp; podcasts"/>
  </r>
  <r>
    <n v="620"/>
    <s v="Swanson, Wilson and Baker"/>
    <s v="Synergized well-modulated project"/>
    <n v="4300"/>
    <n v="11525"/>
    <n v="2.6802325581395348"/>
    <x v="0"/>
    <n v="90.0390625"/>
    <n v="128"/>
    <s v="AU"/>
    <s v="AUD"/>
    <n v="1467954000"/>
    <x v="25"/>
    <n v="1468299600"/>
    <d v="2016-07-12T05:00:00"/>
    <b v="0"/>
    <b v="0"/>
    <s v="photography/photography books"/>
    <x v="4"/>
    <s v="photography books"/>
  </r>
  <r>
    <n v="656"/>
    <s v="Hobbs, Brown and Lee"/>
    <s v="Vision-oriented systematic Graphical User Interface"/>
    <n v="118400"/>
    <n v="49879"/>
    <n v="0.42127533783783783"/>
    <x v="1"/>
    <n v="98.966269841269835"/>
    <n v="504"/>
    <s v="AU"/>
    <s v="AUD"/>
    <n v="1514440800"/>
    <x v="26"/>
    <n v="1514872800"/>
    <d v="2018-01-02T06:00:00"/>
    <b v="0"/>
    <b v="0"/>
    <s v="food/food trucks"/>
    <x v="3"/>
    <s v="food trucks"/>
  </r>
  <r>
    <n v="672"/>
    <s v="Kelly-Colon"/>
    <s v="Stand-alone grid-enabled leverage"/>
    <n v="197900"/>
    <n v="110689"/>
    <n v="0.55931783729156137"/>
    <x v="1"/>
    <n v="24.997515808491418"/>
    <n v="4428"/>
    <s v="AU"/>
    <s v="AUD"/>
    <n v="1521608400"/>
    <x v="27"/>
    <n v="1522472400"/>
    <d v="2018-03-31T05:00:00"/>
    <b v="0"/>
    <b v="0"/>
    <s v="theater/plays"/>
    <x v="5"/>
    <s v="plays"/>
  </r>
  <r>
    <n v="706"/>
    <s v="Moreno Ltd"/>
    <s v="Customer-focused multimedia methodology"/>
    <n v="108400"/>
    <n v="138586"/>
    <n v="1.278468634686347"/>
    <x v="0"/>
    <n v="103.03791821561339"/>
    <n v="1345"/>
    <s v="AU"/>
    <s v="AUD"/>
    <n v="1546754400"/>
    <x v="28"/>
    <n v="1547445600"/>
    <d v="2019-01-14T06:00:00"/>
    <b v="0"/>
    <b v="1"/>
    <s v="technology/web"/>
    <x v="0"/>
    <s v="web"/>
  </r>
  <r>
    <n v="723"/>
    <s v="Beck-Knight"/>
    <s v="Exclusive fresh-thinking model"/>
    <n v="4900"/>
    <n v="13250"/>
    <n v="2.704081632653061"/>
    <x v="0"/>
    <n v="92.013888888888886"/>
    <n v="144"/>
    <s v="AU"/>
    <s v="AUD"/>
    <n v="1456898400"/>
    <x v="29"/>
    <n v="1458709200"/>
    <d v="2016-03-23T05:00:00"/>
    <b v="0"/>
    <b v="0"/>
    <s v="theater/plays"/>
    <x v="5"/>
    <s v="plays"/>
  </r>
  <r>
    <n v="762"/>
    <s v="Davis Ltd"/>
    <s v="Upgradable uniform service-desk"/>
    <n v="3500"/>
    <n v="6204"/>
    <n v="1.7725714285714285"/>
    <x v="0"/>
    <n v="62.04"/>
    <n v="100"/>
    <s v="AU"/>
    <s v="AUD"/>
    <n v="1354082400"/>
    <x v="30"/>
    <n v="1355032800"/>
    <d v="2012-12-09T06:00:00"/>
    <b v="0"/>
    <b v="0"/>
    <s v="music/jazz"/>
    <x v="1"/>
    <s v="jazz"/>
  </r>
  <r>
    <n v="766"/>
    <s v="Montgomery-Castro"/>
    <s v="De-engineered disintermediate encryption"/>
    <n v="43800"/>
    <n v="13653"/>
    <n v="0.31171232876712329"/>
    <x v="1"/>
    <n v="55.052419354838712"/>
    <n v="248"/>
    <s v="AU"/>
    <s v="AUD"/>
    <n v="1537333200"/>
    <x v="31"/>
    <n v="1537419600"/>
    <d v="2018-09-20T05:00:00"/>
    <b v="0"/>
    <b v="0"/>
    <s v="film &amp; video/science fiction"/>
    <x v="6"/>
    <s v="science fiction"/>
  </r>
  <r>
    <n v="785"/>
    <s v="Peterson, Fletcher and Sanchez"/>
    <s v="Multi-channeled bi-directional moratorium"/>
    <n v="6700"/>
    <n v="12939"/>
    <n v="1.9311940298507462"/>
    <x v="0"/>
    <n v="101.88188976377953"/>
    <n v="127"/>
    <s v="AU"/>
    <s v="AUD"/>
    <n v="1556341200"/>
    <x v="32"/>
    <n v="1559278800"/>
    <d v="2019-05-31T05:00:00"/>
    <b v="0"/>
    <b v="1"/>
    <s v="film &amp; video/animation"/>
    <x v="6"/>
    <s v="animation"/>
  </r>
  <r>
    <n v="805"/>
    <s v="Smith-Nguyen"/>
    <s v="Advanced intermediate Graphic Interface"/>
    <n v="9700"/>
    <n v="4932"/>
    <n v="0.50845360824742269"/>
    <x v="1"/>
    <n v="73.611940298507463"/>
    <n v="67"/>
    <s v="AU"/>
    <s v="AUD"/>
    <n v="1416031200"/>
    <x v="33"/>
    <n v="1420437600"/>
    <d v="2015-01-05T06:00:00"/>
    <b v="0"/>
    <b v="0"/>
    <s v="film &amp; video/documentary"/>
    <x v="6"/>
    <s v="documentary"/>
  </r>
  <r>
    <n v="827"/>
    <s v="Miranda, Martinez and Lowery"/>
    <s v="Innovative actuating artificial intelligence"/>
    <n v="2300"/>
    <n v="6134"/>
    <n v="2.6669565217391304"/>
    <x v="0"/>
    <n v="74.804878048780495"/>
    <n v="82"/>
    <s v="AU"/>
    <s v="AUD"/>
    <n v="1304398800"/>
    <x v="34"/>
    <n v="1305435600"/>
    <d v="2011-05-15T05:00:00"/>
    <b v="0"/>
    <b v="1"/>
    <s v="film &amp; video/drama"/>
    <x v="6"/>
    <s v="drama"/>
  </r>
  <r>
    <n v="855"/>
    <s v="Moses-Terry"/>
    <s v="Horizontal clear-thinking framework"/>
    <n v="23400"/>
    <n v="23956"/>
    <n v="1.0237606837606839"/>
    <x v="0"/>
    <n v="53"/>
    <n v="452"/>
    <s v="AU"/>
    <s v="AUD"/>
    <n v="1308373200"/>
    <x v="35"/>
    <n v="1311051600"/>
    <d v="2011-07-19T05:00:00"/>
    <b v="0"/>
    <b v="0"/>
    <s v="theater/plays"/>
    <x v="5"/>
    <s v="plays"/>
  </r>
  <r>
    <n v="872"/>
    <s v="Davis LLC"/>
    <s v="Compatible logistical paradigm"/>
    <n v="4700"/>
    <n v="7992"/>
    <n v="1.7004255319148935"/>
    <x v="0"/>
    <n v="98.666666666666671"/>
    <n v="81"/>
    <s v="AU"/>
    <s v="AUD"/>
    <n v="1535950800"/>
    <x v="36"/>
    <n v="1536382800"/>
    <d v="2018-09-08T05:00:00"/>
    <b v="0"/>
    <b v="0"/>
    <s v="film &amp; video/science fiction"/>
    <x v="6"/>
    <s v="science fiction"/>
  </r>
  <r>
    <n v="896"/>
    <s v="Wright-Bryant"/>
    <s v="Reverse-engineered client-server extranet"/>
    <n v="19800"/>
    <n v="153338"/>
    <n v="7.7443434343434348"/>
    <x v="0"/>
    <n v="105.02602739726028"/>
    <n v="1460"/>
    <s v="AU"/>
    <s v="AUD"/>
    <n v="1310619600"/>
    <x v="37"/>
    <n v="1310878800"/>
    <d v="2011-07-17T05:00:00"/>
    <b v="0"/>
    <b v="1"/>
    <s v="food/food trucks"/>
    <x v="3"/>
    <s v="food trucks"/>
  </r>
  <r>
    <n v="913"/>
    <s v="Rivera-Pearson"/>
    <s v="Re-engineered asymmetric challenge"/>
    <n v="70200"/>
    <n v="35536"/>
    <n v="0.50621082621082625"/>
    <x v="1"/>
    <n v="67.946462715105156"/>
    <n v="523"/>
    <s v="AU"/>
    <s v="AUD"/>
    <n v="1557637200"/>
    <x v="38"/>
    <n v="1558760400"/>
    <d v="2019-05-25T05:00:00"/>
    <b v="0"/>
    <b v="0"/>
    <s v="film &amp; video/drama"/>
    <x v="6"/>
    <s v="drama"/>
  </r>
  <r>
    <n v="919"/>
    <s v="Fox Ltd"/>
    <s v="Extended multimedia firmware"/>
    <n v="35600"/>
    <n v="20915"/>
    <n v="0.58750000000000002"/>
    <x v="1"/>
    <n v="92.955555555555549"/>
    <n v="225"/>
    <s v="AU"/>
    <s v="AUD"/>
    <n v="1507957200"/>
    <x v="39"/>
    <n v="1510725600"/>
    <d v="2017-11-15T06:00:00"/>
    <b v="0"/>
    <b v="1"/>
    <s v="theater/plays"/>
    <x v="5"/>
    <s v="plays"/>
  </r>
  <r>
    <n v="942"/>
    <s v="Allen Inc"/>
    <s v="Horizontal optimizing model"/>
    <n v="9600"/>
    <n v="6205"/>
    <n v="0.64635416666666667"/>
    <x v="1"/>
    <n v="92.611940298507463"/>
    <n v="67"/>
    <s v="AU"/>
    <s v="AUD"/>
    <n v="1295935200"/>
    <x v="40"/>
    <n v="1296194400"/>
    <d v="2011-01-28T06:00:00"/>
    <b v="0"/>
    <b v="0"/>
    <s v="theater/plays"/>
    <x v="5"/>
    <s v="plays"/>
  </r>
  <r>
    <n v="944"/>
    <s v="Walter Inc"/>
    <s v="Streamlined 5thgeneration intranet"/>
    <n v="10000"/>
    <n v="8142"/>
    <n v="0.81420000000000003"/>
    <x v="1"/>
    <n v="30.958174904942965"/>
    <n v="263"/>
    <s v="AU"/>
    <s v="AUD"/>
    <n v="1486706400"/>
    <x v="41"/>
    <n v="1488348000"/>
    <d v="2017-03-01T06:00:00"/>
    <b v="0"/>
    <b v="0"/>
    <s v="photography/photography books"/>
    <x v="4"/>
    <s v="photography books"/>
  </r>
  <r>
    <n v="954"/>
    <s v="Henderson, Parker and Diaz"/>
    <s v="Enterprise-wide client-driven policy"/>
    <n v="42600"/>
    <n v="156384"/>
    <n v="3.6709859154929578"/>
    <x v="0"/>
    <n v="101.02325581395348"/>
    <n v="1548"/>
    <s v="AU"/>
    <s v="AUD"/>
    <n v="1348290000"/>
    <x v="42"/>
    <n v="1350363600"/>
    <d v="2012-10-16T05:00:00"/>
    <b v="0"/>
    <b v="0"/>
    <s v="technology/web"/>
    <x v="0"/>
    <s v="web"/>
  </r>
  <r>
    <n v="0"/>
    <s v="Baldwin, Riley and Jackson"/>
    <s v="Pre-emptive tertiary standardization"/>
    <n v="100"/>
    <n v="0"/>
    <n v="0"/>
    <x v="1"/>
    <e v="#DIV/0!"/>
    <n v="0"/>
    <s v="CA"/>
    <s v="CAD"/>
    <n v="1448690400"/>
    <x v="43"/>
    <n v="1450159200"/>
    <d v="2015-12-15T06:00:00"/>
    <b v="0"/>
    <b v="0"/>
    <s v="food/food trucks"/>
    <x v="3"/>
    <s v="food trucks"/>
  </r>
  <r>
    <n v="60"/>
    <s v="Crawford-Peters"/>
    <s v="User-centric regional database"/>
    <n v="94200"/>
    <n v="135997"/>
    <n v="1.4437048832271762"/>
    <x v="0"/>
    <n v="84.998125000000002"/>
    <n v="1600"/>
    <s v="CA"/>
    <s v="CAD"/>
    <n v="1342501200"/>
    <x v="44"/>
    <n v="1342760400"/>
    <d v="2012-07-20T05:00:00"/>
    <b v="0"/>
    <b v="0"/>
    <s v="theater/plays"/>
    <x v="5"/>
    <s v="plays"/>
  </r>
  <r>
    <n v="61"/>
    <s v="Romero-Hoffman"/>
    <s v="Open-source zero administration complexity"/>
    <n v="199200"/>
    <n v="184750"/>
    <n v="0.92745983935742971"/>
    <x v="1"/>
    <n v="82.001775410563695"/>
    <n v="2253"/>
    <s v="CA"/>
    <s v="CAD"/>
    <n v="1298268000"/>
    <x v="45"/>
    <n v="1301720400"/>
    <d v="2011-04-02T05:00:00"/>
    <b v="0"/>
    <b v="0"/>
    <s v="theater/plays"/>
    <x v="5"/>
    <s v="plays"/>
  </r>
  <r>
    <n v="123"/>
    <s v="Edwards-Lewis"/>
    <s v="Enhanced scalable concept"/>
    <n v="177700"/>
    <n v="33092"/>
    <n v="0.18622397298818233"/>
    <x v="1"/>
    <n v="49.987915407854985"/>
    <n v="662"/>
    <s v="CA"/>
    <s v="CAD"/>
    <n v="1448344800"/>
    <x v="46"/>
    <n v="1448604000"/>
    <d v="2015-11-27T06:00:00"/>
    <b v="1"/>
    <b v="0"/>
    <s v="theater/plays"/>
    <x v="5"/>
    <s v="plays"/>
  </r>
  <r>
    <n v="127"/>
    <s v="Martinez, Gomez and Dalton"/>
    <s v="Team-oriented 6thgeneration matrix"/>
    <n v="103200"/>
    <n v="53067"/>
    <n v="0.51421511627906979"/>
    <x v="1"/>
    <n v="78.96875"/>
    <n v="672"/>
    <s v="CA"/>
    <s v="CAD"/>
    <n v="1273640400"/>
    <x v="47"/>
    <n v="1273899600"/>
    <d v="2010-05-15T05:00:00"/>
    <b v="0"/>
    <b v="0"/>
    <s v="theater/plays"/>
    <x v="5"/>
    <s v="plays"/>
  </r>
  <r>
    <n v="179"/>
    <s v="Marks Ltd"/>
    <s v="Realigned human-resource orchestration"/>
    <n v="44500"/>
    <n v="159185"/>
    <n v="3.5771910112359548"/>
    <x v="0"/>
    <n v="45.005654509471306"/>
    <n v="3537"/>
    <s v="CA"/>
    <s v="CAD"/>
    <n v="1363496400"/>
    <x v="48"/>
    <n v="1363582800"/>
    <d v="2013-03-18T05:00:00"/>
    <b v="0"/>
    <b v="1"/>
    <s v="theater/plays"/>
    <x v="5"/>
    <s v="plays"/>
  </r>
  <r>
    <n v="183"/>
    <s v="Rogers, Huerta and Medina"/>
    <s v="Pre-emptive bandwidth-monitored instruction set"/>
    <n v="5100"/>
    <n v="3525"/>
    <n v="0.69117647058823528"/>
    <x v="1"/>
    <n v="40.988372093023258"/>
    <n v="86"/>
    <s v="CA"/>
    <s v="CAD"/>
    <n v="1284008400"/>
    <x v="49"/>
    <n v="1285131600"/>
    <d v="2010-09-22T05:00:00"/>
    <b v="0"/>
    <b v="0"/>
    <s v="music/rock"/>
    <x v="1"/>
    <s v="rock"/>
  </r>
  <r>
    <n v="187"/>
    <s v="Fox Group"/>
    <s v="Horizontal transitional paradigm"/>
    <n v="60200"/>
    <n v="138384"/>
    <n v="2.2987375415282392"/>
    <x v="0"/>
    <n v="95.966712898751737"/>
    <n v="1442"/>
    <s v="CA"/>
    <s v="CAD"/>
    <n v="1361599200"/>
    <x v="50"/>
    <n v="1364014800"/>
    <d v="2013-03-23T05:00:00"/>
    <b v="0"/>
    <b v="1"/>
    <s v="film &amp; video/shorts"/>
    <x v="6"/>
    <s v="shorts"/>
  </r>
  <r>
    <n v="200"/>
    <s v="Becker, Rice and White"/>
    <s v="Reduced dedicated capability"/>
    <n v="100"/>
    <n v="2"/>
    <n v="0.02"/>
    <x v="1"/>
    <n v="2"/>
    <n v="1"/>
    <s v="CA"/>
    <s v="CAD"/>
    <n v="1269493200"/>
    <x v="51"/>
    <n v="1270443600"/>
    <d v="2010-04-05T05:00:00"/>
    <b v="0"/>
    <b v="0"/>
    <s v="theater/plays"/>
    <x v="5"/>
    <s v="plays"/>
  </r>
  <r>
    <n v="253"/>
    <s v="Rogers, Jacobs and Jackson"/>
    <s v="Upgradable multi-state instruction set"/>
    <n v="121500"/>
    <n v="108161"/>
    <n v="0.8902139917695473"/>
    <x v="1"/>
    <n v="81.019475655430711"/>
    <n v="1335"/>
    <s v="CA"/>
    <s v="CAD"/>
    <n v="1302238800"/>
    <x v="52"/>
    <n v="1303275600"/>
    <d v="2011-04-20T05:00:00"/>
    <b v="0"/>
    <b v="0"/>
    <s v="film &amp; video/drama"/>
    <x v="6"/>
    <s v="drama"/>
  </r>
  <r>
    <n v="273"/>
    <s v="Thomas and Sons"/>
    <s v="Re-engineered heuristic forecast"/>
    <n v="7800"/>
    <n v="10704"/>
    <n v="1.3723076923076922"/>
    <x v="0"/>
    <n v="37.957446808510639"/>
    <n v="282"/>
    <s v="CA"/>
    <s v="CAD"/>
    <n v="1505624400"/>
    <x v="53"/>
    <n v="1505883600"/>
    <d v="2017-09-20T05:00:00"/>
    <b v="0"/>
    <b v="0"/>
    <s v="theater/plays"/>
    <x v="5"/>
    <s v="plays"/>
  </r>
  <r>
    <n v="289"/>
    <s v="Smith, Love and Smith"/>
    <s v="Grass-roots mission-critical capability"/>
    <n v="800"/>
    <n v="13474"/>
    <n v="16.842500000000001"/>
    <x v="0"/>
    <n v="39.982195845697326"/>
    <n v="337"/>
    <s v="CA"/>
    <s v="CAD"/>
    <n v="1438578000"/>
    <x v="54"/>
    <n v="1438837200"/>
    <d v="2015-08-06T05:00:00"/>
    <b v="0"/>
    <b v="0"/>
    <s v="theater/plays"/>
    <x v="5"/>
    <s v="plays"/>
  </r>
  <r>
    <n v="339"/>
    <s v="Lewis, Taylor and Rivers"/>
    <s v="Front-line transitional algorithm"/>
    <n v="136300"/>
    <n v="108974"/>
    <n v="0.79951577402787966"/>
    <x v="2"/>
    <n v="84.02004626060139"/>
    <n v="1297"/>
    <s v="CA"/>
    <s v="CAD"/>
    <n v="1501650000"/>
    <x v="55"/>
    <n v="1502859600"/>
    <d v="2017-08-16T05:00:00"/>
    <b v="0"/>
    <b v="0"/>
    <s v="theater/plays"/>
    <x v="5"/>
    <s v="plays"/>
  </r>
  <r>
    <n v="352"/>
    <s v="Adams, Willis and Sanchez"/>
    <s v="Expanded hybrid hardware"/>
    <n v="2800"/>
    <n v="977"/>
    <n v="0.34892857142857142"/>
    <x v="1"/>
    <n v="29.606060606060606"/>
    <n v="33"/>
    <s v="CA"/>
    <s v="CAD"/>
    <n v="1446876000"/>
    <x v="56"/>
    <n v="1447567200"/>
    <d v="2015-11-15T06:00:00"/>
    <b v="0"/>
    <b v="0"/>
    <s v="theater/plays"/>
    <x v="5"/>
    <s v="plays"/>
  </r>
  <r>
    <n v="358"/>
    <s v="Diaz-Garcia"/>
    <s v="Profit-focused 3rdgeneration circuit"/>
    <n v="9700"/>
    <n v="1146"/>
    <n v="0.11814432989690722"/>
    <x v="1"/>
    <n v="49.826086956521742"/>
    <n v="23"/>
    <s v="CA"/>
    <s v="CAD"/>
    <n v="1533877200"/>
    <x v="57"/>
    <n v="1534136400"/>
    <d v="2018-08-13T05:00:00"/>
    <b v="1"/>
    <b v="0"/>
    <s v="photography/photography books"/>
    <x v="4"/>
    <s v="photography books"/>
  </r>
  <r>
    <n v="393"/>
    <s v="Owens, Hall and Gonzalez"/>
    <s v="De-engineered static orchestration"/>
    <n v="62800"/>
    <n v="143788"/>
    <n v="2.2896178343949045"/>
    <x v="0"/>
    <n v="47.004903563255965"/>
    <n v="3059"/>
    <s v="CA"/>
    <s v="CAD"/>
    <n v="1500267600"/>
    <x v="58"/>
    <n v="1500354000"/>
    <d v="2017-07-18T05:00:00"/>
    <b v="0"/>
    <b v="0"/>
    <s v="music/jazz"/>
    <x v="1"/>
    <s v="jazz"/>
  </r>
  <r>
    <n v="403"/>
    <s v="Leonard-Mcclain"/>
    <s v="Virtual foreground throughput"/>
    <n v="195800"/>
    <n v="168820"/>
    <n v="0.86220633299284988"/>
    <x v="1"/>
    <n v="55.99336650082919"/>
    <n v="3015"/>
    <s v="CA"/>
    <s v="CAD"/>
    <n v="1273640400"/>
    <x v="47"/>
    <n v="1276750800"/>
    <d v="2010-06-17T05:00:00"/>
    <b v="0"/>
    <b v="1"/>
    <s v="theater/plays"/>
    <x v="5"/>
    <s v="plays"/>
  </r>
  <r>
    <n v="408"/>
    <s v="Mahoney, Adams and Lucas"/>
    <s v="Cloned leadingedge utilization"/>
    <n v="9200"/>
    <n v="12129"/>
    <n v="1.3183695652173912"/>
    <x v="0"/>
    <n v="78.759740259740255"/>
    <n v="154"/>
    <s v="CA"/>
    <s v="CAD"/>
    <n v="1466398800"/>
    <x v="59"/>
    <n v="1468126800"/>
    <d v="2016-07-10T05:00:00"/>
    <b v="0"/>
    <b v="0"/>
    <s v="film &amp; video/documentary"/>
    <x v="6"/>
    <s v="documentary"/>
  </r>
  <r>
    <n v="418"/>
    <s v="Jackson PLC"/>
    <s v="Quality-focused client-server core"/>
    <n v="163700"/>
    <n v="93963"/>
    <n v="0.57399511301160655"/>
    <x v="1"/>
    <n v="47.005002501250623"/>
    <n v="1999"/>
    <s v="CA"/>
    <s v="CAD"/>
    <n v="1336280400"/>
    <x v="60"/>
    <n v="1336366800"/>
    <d v="2012-05-07T05:00:00"/>
    <b v="0"/>
    <b v="0"/>
    <s v="film &amp; video/documentary"/>
    <x v="6"/>
    <s v="documentary"/>
  </r>
  <r>
    <n v="434"/>
    <s v="Floyd-Sims"/>
    <s v="Cloned transitional hierarchy"/>
    <n v="5400"/>
    <n v="903"/>
    <n v="0.16722222222222222"/>
    <x v="2"/>
    <n v="90.3"/>
    <n v="10"/>
    <s v="CA"/>
    <s v="CAD"/>
    <n v="1480572000"/>
    <x v="61"/>
    <n v="1481781600"/>
    <d v="2016-12-15T06:00:00"/>
    <b v="1"/>
    <b v="0"/>
    <s v="theater/plays"/>
    <x v="5"/>
    <s v="plays"/>
  </r>
  <r>
    <n v="450"/>
    <s v="Delgado-Hatfield"/>
    <s v="Up-sized composite success"/>
    <n v="100"/>
    <n v="4"/>
    <n v="0.04"/>
    <x v="1"/>
    <n v="4"/>
    <n v="1"/>
    <s v="CA"/>
    <s v="CAD"/>
    <n v="1540098000"/>
    <x v="62"/>
    <n v="1542088800"/>
    <d v="2018-11-13T06:00:00"/>
    <b v="0"/>
    <b v="0"/>
    <s v="film &amp; video/animation"/>
    <x v="6"/>
    <s v="animation"/>
  </r>
  <r>
    <n v="467"/>
    <s v="Shaw Ltd"/>
    <s v="Profit-focused content-based application"/>
    <n v="1400"/>
    <n v="8053"/>
    <n v="5.7521428571428572"/>
    <x v="0"/>
    <n v="57.935251798561154"/>
    <n v="139"/>
    <s v="CA"/>
    <s v="CAD"/>
    <n v="1448258400"/>
    <x v="63"/>
    <n v="1448863200"/>
    <d v="2015-11-30T06:00:00"/>
    <b v="0"/>
    <b v="1"/>
    <s v="technology/web"/>
    <x v="0"/>
    <s v="web"/>
  </r>
  <r>
    <n v="515"/>
    <s v="Cox LLC"/>
    <s v="Phased 24hour flexibility"/>
    <n v="8600"/>
    <n v="4797"/>
    <n v="0.55779069767441858"/>
    <x v="1"/>
    <n v="36.067669172932334"/>
    <n v="133"/>
    <s v="CA"/>
    <s v="CAD"/>
    <n v="1324620000"/>
    <x v="64"/>
    <n v="1324792800"/>
    <d v="2011-12-25T06:00:00"/>
    <b v="0"/>
    <b v="1"/>
    <s v="theater/plays"/>
    <x v="5"/>
    <s v="plays"/>
  </r>
  <r>
    <n v="527"/>
    <s v="Rosario-Smith"/>
    <s v="Enterprise-wide intermediate portal"/>
    <n v="189200"/>
    <n v="188480"/>
    <n v="0.99619450317124736"/>
    <x v="1"/>
    <n v="31"/>
    <n v="6080"/>
    <s v="CA"/>
    <s v="CAD"/>
    <n v="1454652000"/>
    <x v="65"/>
    <n v="1457762400"/>
    <d v="2016-03-12T06:00:00"/>
    <b v="0"/>
    <b v="0"/>
    <s v="film &amp; video/animation"/>
    <x v="6"/>
    <s v="animation"/>
  </r>
  <r>
    <n v="532"/>
    <s v="Cordova-Torres"/>
    <s v="Pre-emptive grid-enabled contingency"/>
    <n v="1600"/>
    <n v="8046"/>
    <n v="5.0287499999999996"/>
    <x v="0"/>
    <n v="63.857142857142854"/>
    <n v="126"/>
    <s v="CA"/>
    <s v="CAD"/>
    <n v="1516860000"/>
    <x v="66"/>
    <n v="1516946400"/>
    <d v="2018-01-26T06:00:00"/>
    <b v="0"/>
    <b v="0"/>
    <s v="theater/plays"/>
    <x v="5"/>
    <s v="plays"/>
  </r>
  <r>
    <n v="554"/>
    <s v="Ritter PLC"/>
    <s v="Multi-channeled upward-trending application"/>
    <n v="9500"/>
    <n v="14408"/>
    <n v="1.5166315789473683"/>
    <x v="0"/>
    <n v="26.007220216606498"/>
    <n v="554"/>
    <s v="CA"/>
    <s v="CAD"/>
    <n v="1482127200"/>
    <x v="67"/>
    <n v="1482645600"/>
    <d v="2016-12-25T06:00:00"/>
    <b v="0"/>
    <b v="0"/>
    <s v="music/indie rock"/>
    <x v="1"/>
    <s v="indie rock"/>
  </r>
  <r>
    <n v="587"/>
    <s v="Williams-Santos"/>
    <s v="Open-source analyzing monitoring"/>
    <n v="9400"/>
    <n v="6852"/>
    <n v="0.72893617021276591"/>
    <x v="1"/>
    <n v="43.92307692307692"/>
    <n v="156"/>
    <s v="CA"/>
    <s v="CAD"/>
    <n v="1547877600"/>
    <x v="68"/>
    <n v="1552366800"/>
    <d v="2019-03-12T05:00:00"/>
    <b v="0"/>
    <b v="1"/>
    <s v="food/food trucks"/>
    <x v="3"/>
    <s v="food trucks"/>
  </r>
  <r>
    <n v="613"/>
    <s v="Santos, Williams and Brown"/>
    <s v="Reverse-engineered 24/7 methodology"/>
    <n v="1100"/>
    <n v="1914"/>
    <n v="1.74"/>
    <x v="0"/>
    <n v="73.615384615384613"/>
    <n v="26"/>
    <s v="CA"/>
    <s v="CAD"/>
    <n v="1503723600"/>
    <x v="69"/>
    <n v="1504501200"/>
    <d v="2017-09-04T05:00:00"/>
    <b v="0"/>
    <b v="0"/>
    <s v="theater/plays"/>
    <x v="5"/>
    <s v="plays"/>
  </r>
  <r>
    <n v="642"/>
    <s v="Ramos, Moreno and Lewis"/>
    <s v="Extended multi-state knowledge user"/>
    <n v="9200"/>
    <n v="13382"/>
    <n v="1.4545652173913044"/>
    <x v="0"/>
    <n v="103.73643410852713"/>
    <n v="129"/>
    <s v="CA"/>
    <s v="CAD"/>
    <n v="1545026400"/>
    <x v="70"/>
    <n v="1545804000"/>
    <d v="2018-12-26T06:00:00"/>
    <b v="0"/>
    <b v="0"/>
    <s v="technology/wearables"/>
    <x v="0"/>
    <s v="wearables"/>
  </r>
  <r>
    <n v="644"/>
    <s v="Peters-Nelson"/>
    <s v="Distributed real-time algorithm"/>
    <n v="169400"/>
    <n v="81984"/>
    <n v="0.48396694214876035"/>
    <x v="1"/>
    <n v="28"/>
    <n v="2928"/>
    <s v="CA"/>
    <s v="CAD"/>
    <n v="1545112800"/>
    <x v="71"/>
    <n v="1546495200"/>
    <d v="2019-01-03T06:00:00"/>
    <b v="0"/>
    <b v="0"/>
    <s v="theater/plays"/>
    <x v="5"/>
    <s v="plays"/>
  </r>
  <r>
    <n v="684"/>
    <s v="Gilmore LLC"/>
    <s v="Optimized systemic algorithm"/>
    <n v="1400"/>
    <n v="7600"/>
    <n v="5.4285714285714288"/>
    <x v="0"/>
    <n v="69.090909090909093"/>
    <n v="110"/>
    <s v="CA"/>
    <s v="CAD"/>
    <n v="1277787600"/>
    <x v="72"/>
    <n v="1279515600"/>
    <d v="2010-07-19T05:00:00"/>
    <b v="0"/>
    <b v="0"/>
    <s v="publishing/nonfiction"/>
    <x v="7"/>
    <s v="nonfiction"/>
  </r>
  <r>
    <n v="685"/>
    <s v="Lee-Cobb"/>
    <s v="Customizable homogeneous firmware"/>
    <n v="140000"/>
    <n v="94501"/>
    <n v="0.67500714285714281"/>
    <x v="1"/>
    <n v="102.05291576673866"/>
    <n v="926"/>
    <s v="CA"/>
    <s v="CAD"/>
    <n v="1440306000"/>
    <x v="73"/>
    <n v="1442379600"/>
    <d v="2015-09-16T05:00:00"/>
    <b v="0"/>
    <b v="0"/>
    <s v="theater/plays"/>
    <x v="5"/>
    <s v="plays"/>
  </r>
  <r>
    <n v="698"/>
    <s v="Taylor, Wood and Taylor"/>
    <s v="Cloned hybrid focus group"/>
    <n v="42100"/>
    <n v="188057"/>
    <n v="4.466912114014252"/>
    <x v="0"/>
    <n v="65.004147943311438"/>
    <n v="2893"/>
    <s v="CA"/>
    <s v="CAD"/>
    <n v="1322114400"/>
    <x v="74"/>
    <n v="1323324000"/>
    <d v="2011-12-08T06:00:00"/>
    <b v="0"/>
    <b v="0"/>
    <s v="technology/wearables"/>
    <x v="0"/>
    <s v="wearables"/>
  </r>
  <r>
    <n v="730"/>
    <s v="Carson PLC"/>
    <s v="Visionary system-worthy attitude"/>
    <n v="28800"/>
    <n v="118847"/>
    <n v="4.1266319444444441"/>
    <x v="0"/>
    <n v="110.96825396825396"/>
    <n v="1071"/>
    <s v="CA"/>
    <s v="CAD"/>
    <n v="1432357200"/>
    <x v="75"/>
    <n v="1432875600"/>
    <d v="2015-05-29T05:00:00"/>
    <b v="0"/>
    <b v="0"/>
    <s v="technology/wearables"/>
    <x v="0"/>
    <s v="wearables"/>
  </r>
  <r>
    <n v="758"/>
    <s v="Logan-Miranda"/>
    <s v="Proactive systemic firmware"/>
    <n v="29600"/>
    <n v="167005"/>
    <n v="5.6420608108108112"/>
    <x v="0"/>
    <n v="110.01646903820817"/>
    <n v="1518"/>
    <s v="CA"/>
    <s v="CAD"/>
    <n v="1414126800"/>
    <x v="76"/>
    <n v="1414904400"/>
    <d v="2014-11-02T05:00:00"/>
    <b v="0"/>
    <b v="0"/>
    <s v="music/rock"/>
    <x v="1"/>
    <s v="rock"/>
  </r>
  <r>
    <n v="787"/>
    <s v="Vance-Glover"/>
    <s v="Progressive coherent secured line"/>
    <n v="61200"/>
    <n v="60994"/>
    <n v="0.99663398692810456"/>
    <x v="1"/>
    <n v="71.005820721769496"/>
    <n v="859"/>
    <s v="CA"/>
    <s v="CAD"/>
    <n v="1305954000"/>
    <x v="77"/>
    <n v="1306731600"/>
    <d v="2011-05-30T05:00:00"/>
    <b v="0"/>
    <b v="0"/>
    <s v="music/rock"/>
    <x v="1"/>
    <s v="rock"/>
  </r>
  <r>
    <n v="812"/>
    <s v="Landry Group"/>
    <s v="Expanded value-added hardware"/>
    <n v="59700"/>
    <n v="134640"/>
    <n v="2.2552763819095478"/>
    <x v="0"/>
    <n v="48"/>
    <n v="2805"/>
    <s v="CA"/>
    <s v="CAD"/>
    <n v="1523854800"/>
    <x v="78"/>
    <n v="1524286800"/>
    <d v="2018-04-21T05:00:00"/>
    <b v="0"/>
    <b v="0"/>
    <s v="publishing/nonfiction"/>
    <x v="7"/>
    <s v="nonfiction"/>
  </r>
  <r>
    <n v="815"/>
    <s v="Watson-Douglas"/>
    <s v="Centralized bandwidth-monitored leverage"/>
    <n v="9000"/>
    <n v="11721"/>
    <n v="1.3023333333333333"/>
    <x v="0"/>
    <n v="64.049180327868854"/>
    <n v="183"/>
    <s v="CA"/>
    <s v="CAD"/>
    <n v="1511935200"/>
    <x v="79"/>
    <n v="1514181600"/>
    <d v="2017-12-25T06:00:00"/>
    <b v="0"/>
    <b v="0"/>
    <s v="music/rock"/>
    <x v="1"/>
    <s v="rock"/>
  </r>
  <r>
    <n v="853"/>
    <s v="Collier LLC"/>
    <s v="Secured well-modulated projection"/>
    <n v="17100"/>
    <n v="111502"/>
    <n v="6.5205847953216374"/>
    <x v="0"/>
    <n v="76.006816632583508"/>
    <n v="1467"/>
    <s v="CA"/>
    <s v="CAD"/>
    <n v="1308546000"/>
    <x v="8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0"/>
    <n v="72.993613824192337"/>
    <n v="2662"/>
    <s v="CA"/>
    <s v="CAD"/>
    <n v="1574056800"/>
    <x v="81"/>
    <n v="1576389600"/>
    <d v="2019-12-15T06:00:00"/>
    <b v="0"/>
    <b v="0"/>
    <s v="publishing/fiction"/>
    <x v="7"/>
    <s v="fiction"/>
  </r>
  <r>
    <n v="876"/>
    <s v="Dixon, Perez and Banks"/>
    <s v="Re-engineered encompassing definition"/>
    <n v="8300"/>
    <n v="2111"/>
    <n v="0.25433734939759034"/>
    <x v="1"/>
    <n v="37.035087719298247"/>
    <n v="57"/>
    <s v="CA"/>
    <s v="CAD"/>
    <n v="1559970000"/>
    <x v="82"/>
    <n v="1562043600"/>
    <d v="2019-07-02T05:00:00"/>
    <b v="0"/>
    <b v="0"/>
    <s v="photography/photography books"/>
    <x v="4"/>
    <s v="photography books"/>
  </r>
  <r>
    <n v="891"/>
    <s v="Williams, Price and Hurley"/>
    <s v="Synchronized demand-driven infrastructure"/>
    <n v="3000"/>
    <n v="7758"/>
    <n v="2.5859999999999999"/>
    <x v="0"/>
    <n v="47.018181818181816"/>
    <n v="165"/>
    <s v="CA"/>
    <s v="CAD"/>
    <n v="1322892000"/>
    <x v="83"/>
    <n v="1326693600"/>
    <d v="2012-01-16T06:00:00"/>
    <b v="0"/>
    <b v="0"/>
    <s v="film &amp; video/documentary"/>
    <x v="6"/>
    <s v="documentary"/>
  </r>
  <r>
    <n v="909"/>
    <s v="Gates, Li and Thompson"/>
    <s v="Synchronized attitude-oriented frame"/>
    <n v="1800"/>
    <n v="8621"/>
    <n v="4.7894444444444444"/>
    <x v="0"/>
    <n v="107.7625"/>
    <n v="80"/>
    <s v="CA"/>
    <s v="CAD"/>
    <n v="1528088400"/>
    <x v="84"/>
    <n v="1530421200"/>
    <d v="2018-07-01T05:00:00"/>
    <b v="0"/>
    <b v="1"/>
    <s v="theater/plays"/>
    <x v="5"/>
    <s v="plays"/>
  </r>
  <r>
    <n v="940"/>
    <s v="Wiggins Ltd"/>
    <s v="Upgradable analyzing core"/>
    <n v="9900"/>
    <n v="6161"/>
    <n v="0.62232323232323228"/>
    <x v="3"/>
    <n v="93.348484848484844"/>
    <n v="66"/>
    <s v="CA"/>
    <s v="CAD"/>
    <n v="1354341600"/>
    <x v="85"/>
    <n v="1356242400"/>
    <d v="2012-12-23T06:00:00"/>
    <b v="0"/>
    <b v="0"/>
    <s v="technology/web"/>
    <x v="0"/>
    <s v="web"/>
  </r>
  <r>
    <n v="29"/>
    <s v="Johnson, Parker and Haynes"/>
    <s v="Focused 6thgeneration forecast"/>
    <n v="45900"/>
    <n v="150965"/>
    <n v="3.2889978213507627"/>
    <x v="0"/>
    <n v="94.000622665006233"/>
    <n v="1606"/>
    <s v="CH"/>
    <s v="CHF"/>
    <n v="1532062800"/>
    <x v="86"/>
    <n v="1535518800"/>
    <d v="2018-08-29T05:00:00"/>
    <b v="0"/>
    <b v="0"/>
    <s v="film &amp; video/shorts"/>
    <x v="6"/>
    <s v="shorts"/>
  </r>
  <r>
    <n v="92"/>
    <s v="Santos, Bell and Lloyd"/>
    <s v="Object-based analyzing knowledge user"/>
    <n v="20000"/>
    <n v="51775"/>
    <n v="2.5887500000000001"/>
    <x v="0"/>
    <n v="103.96586345381526"/>
    <n v="498"/>
    <s v="CH"/>
    <s v="CHF"/>
    <n v="1277269200"/>
    <x v="87"/>
    <n v="1277355600"/>
    <d v="2010-06-24T05:00:00"/>
    <b v="0"/>
    <b v="1"/>
    <s v="games/video games"/>
    <x v="2"/>
    <s v="video games"/>
  </r>
  <r>
    <n v="134"/>
    <s v="Caldwell LLC"/>
    <s v="Secured executive concept"/>
    <n v="99500"/>
    <n v="89288"/>
    <n v="0.89736683417085428"/>
    <x v="1"/>
    <n v="94.987234042553197"/>
    <n v="940"/>
    <s v="CH"/>
    <s v="CHF"/>
    <n v="1308459600"/>
    <x v="88"/>
    <n v="1312693200"/>
    <d v="2011-08-07T05:00:00"/>
    <b v="0"/>
    <b v="1"/>
    <s v="film &amp; video/documentary"/>
    <x v="6"/>
    <s v="documentary"/>
  </r>
  <r>
    <n v="145"/>
    <s v="Fields-Moore"/>
    <s v="Secured reciprocal array"/>
    <n v="25000"/>
    <n v="59128"/>
    <n v="2.3651200000000001"/>
    <x v="0"/>
    <n v="76.989583333333329"/>
    <n v="768"/>
    <s v="CH"/>
    <s v="CHF"/>
    <n v="1410066000"/>
    <x v="89"/>
    <n v="1410498000"/>
    <d v="2014-09-12T05:00:00"/>
    <b v="0"/>
    <b v="0"/>
    <s v="technology/wearables"/>
    <x v="0"/>
    <s v="wearables"/>
  </r>
  <r>
    <n v="162"/>
    <s v="Keith, Alvarez and Potter"/>
    <s v="Extended bottom-line open architecture"/>
    <n v="6100"/>
    <n v="9134"/>
    <n v="1.4973770491803278"/>
    <x v="0"/>
    <n v="58.178343949044589"/>
    <n v="157"/>
    <s v="CH"/>
    <s v="CHF"/>
    <n v="1544248800"/>
    <x v="90"/>
    <n v="1546840800"/>
    <d v="2019-01-07T06:00:00"/>
    <b v="0"/>
    <b v="0"/>
    <s v="music/rock"/>
    <x v="1"/>
    <s v="rock"/>
  </r>
  <r>
    <n v="295"/>
    <s v="Smith, Jackson and Herrera"/>
    <s v="Enterprise-wide intermediate middleware"/>
    <n v="192900"/>
    <n v="68769"/>
    <n v="0.35650077760497667"/>
    <x v="1"/>
    <n v="36.004712041884815"/>
    <n v="1910"/>
    <s v="CH"/>
    <s v="CHF"/>
    <n v="1381813200"/>
    <x v="91"/>
    <n v="1383976800"/>
    <d v="2013-11-09T06:00:00"/>
    <b v="0"/>
    <b v="0"/>
    <s v="theater/plays"/>
    <x v="5"/>
    <s v="plays"/>
  </r>
  <r>
    <n v="388"/>
    <s v="Cruz Ltd"/>
    <s v="Exclusive dynamic adapter"/>
    <n v="114800"/>
    <n v="12938"/>
    <n v="0.11270034843205574"/>
    <x v="2"/>
    <n v="89.227586206896547"/>
    <n v="145"/>
    <s v="CH"/>
    <s v="CHF"/>
    <n v="1325656800"/>
    <x v="92"/>
    <n v="1325829600"/>
    <d v="2012-01-06T06:00:00"/>
    <b v="0"/>
    <b v="0"/>
    <s v="music/indie rock"/>
    <x v="1"/>
    <s v="indie rock"/>
  </r>
  <r>
    <n v="514"/>
    <s v="Sanchez, Bradley and Flores"/>
    <s v="Centralized motivating capacity"/>
    <n v="138700"/>
    <n v="31123"/>
    <n v="0.22439077144917088"/>
    <x v="2"/>
    <n v="58.945075757575758"/>
    <n v="528"/>
    <s v="CH"/>
    <s v="CHF"/>
    <n v="1386309600"/>
    <x v="93"/>
    <n v="1386741600"/>
    <d v="2013-12-11T06:00:00"/>
    <b v="0"/>
    <b v="1"/>
    <s v="music/rock"/>
    <x v="1"/>
    <s v="rock"/>
  </r>
  <r>
    <n v="531"/>
    <s v="Berry-Richardson"/>
    <s v="Automated zero tolerance implementation"/>
    <n v="186700"/>
    <n v="178338"/>
    <n v="0.95521156936261387"/>
    <x v="3"/>
    <n v="48.993956043956047"/>
    <n v="3640"/>
    <s v="CH"/>
    <s v="CHF"/>
    <n v="1384149600"/>
    <x v="94"/>
    <n v="1388988000"/>
    <d v="2014-01-06T06:00:00"/>
    <b v="0"/>
    <b v="0"/>
    <s v="games/video games"/>
    <x v="2"/>
    <s v="video games"/>
  </r>
  <r>
    <n v="550"/>
    <s v="Morrison-Henderson"/>
    <s v="De-engineered disintermediate encoding"/>
    <n v="100"/>
    <n v="4"/>
    <n v="0.04"/>
    <x v="2"/>
    <n v="4"/>
    <n v="1"/>
    <s v="CH"/>
    <s v="CHF"/>
    <n v="1330495200"/>
    <x v="95"/>
    <n v="1332306000"/>
    <d v="2012-03-21T05:00:00"/>
    <b v="0"/>
    <b v="0"/>
    <s v="music/indie rock"/>
    <x v="1"/>
    <s v="indie rock"/>
  </r>
  <r>
    <n v="561"/>
    <s v="Fowler-Smith"/>
    <s v="Down-sized logistical adapter"/>
    <n v="3000"/>
    <n v="11091"/>
    <n v="3.6970000000000001"/>
    <x v="0"/>
    <n v="56.015151515151516"/>
    <n v="198"/>
    <s v="CH"/>
    <s v="CHF"/>
    <n v="1318827600"/>
    <x v="96"/>
    <n v="1319000400"/>
    <d v="2011-10-19T05:00:00"/>
    <b v="0"/>
    <b v="0"/>
    <s v="theater/plays"/>
    <x v="5"/>
    <s v="plays"/>
  </r>
  <r>
    <n v="562"/>
    <s v="Blair Inc"/>
    <s v="Configurable bandwidth-monitored throughput"/>
    <n v="9900"/>
    <n v="1269"/>
    <n v="0.12818181818181817"/>
    <x v="1"/>
    <n v="48.807692307692307"/>
    <n v="26"/>
    <s v="CH"/>
    <s v="CHF"/>
    <n v="1552366800"/>
    <x v="97"/>
    <n v="1552539600"/>
    <d v="2019-03-14T05:00:00"/>
    <b v="0"/>
    <b v="0"/>
    <s v="music/rock"/>
    <x v="1"/>
    <s v="rock"/>
  </r>
  <r>
    <n v="641"/>
    <s v="Hunt, Barker and Baker"/>
    <s v="Business-focused leadingedge instruction set"/>
    <n v="9400"/>
    <n v="11277"/>
    <n v="1.1996808510638297"/>
    <x v="0"/>
    <n v="58.128865979381445"/>
    <n v="194"/>
    <s v="CH"/>
    <s v="CHF"/>
    <n v="1487570400"/>
    <x v="98"/>
    <n v="1489986000"/>
    <d v="2017-03-20T05:00:00"/>
    <b v="0"/>
    <b v="0"/>
    <s v="theater/plays"/>
    <x v="5"/>
    <s v="plays"/>
  </r>
  <r>
    <n v="649"/>
    <s v="Yang and Sons"/>
    <s v="Reactive 6thgeneration hub"/>
    <n v="121700"/>
    <n v="59003"/>
    <n v="0.48482333607230893"/>
    <x v="1"/>
    <n v="98.011627906976742"/>
    <n v="602"/>
    <s v="CH"/>
    <s v="CHF"/>
    <n v="1287550800"/>
    <x v="99"/>
    <n v="1288501200"/>
    <d v="2010-10-31T05:00:00"/>
    <b v="1"/>
    <b v="1"/>
    <s v="theater/plays"/>
    <x v="5"/>
    <s v="plays"/>
  </r>
  <r>
    <n v="708"/>
    <s v="Ortega LLC"/>
    <s v="Secured bifurcated intranet"/>
    <n v="1700"/>
    <n v="12020"/>
    <n v="7.0705882352941174"/>
    <x v="0"/>
    <n v="87.737226277372258"/>
    <n v="137"/>
    <s v="CH"/>
    <s v="CHF"/>
    <n v="1495429200"/>
    <x v="100"/>
    <n v="1496293200"/>
    <d v="2017-06-01T05:00:00"/>
    <b v="0"/>
    <b v="0"/>
    <s v="theater/plays"/>
    <x v="5"/>
    <s v="plays"/>
  </r>
  <r>
    <n v="778"/>
    <s v="Moss-Guzman"/>
    <s v="Cross-platform optimizing website"/>
    <n v="1300"/>
    <n v="10243"/>
    <n v="7.8792307692307695"/>
    <x v="0"/>
    <n v="58.867816091954026"/>
    <n v="174"/>
    <s v="CH"/>
    <s v="CHF"/>
    <n v="1313211600"/>
    <x v="101"/>
    <n v="1313643600"/>
    <d v="2011-08-18T05:00:00"/>
    <b v="0"/>
    <b v="0"/>
    <s v="film &amp; video/animation"/>
    <x v="6"/>
    <s v="animation"/>
  </r>
  <r>
    <n v="781"/>
    <s v="Thomas Ltd"/>
    <s v="Cross-group interactive architecture"/>
    <n v="8700"/>
    <n v="4414"/>
    <n v="0.50735632183908042"/>
    <x v="2"/>
    <n v="78.821428571428569"/>
    <n v="56"/>
    <s v="CH"/>
    <s v="CHF"/>
    <n v="1288501200"/>
    <x v="102"/>
    <n v="1292911200"/>
    <d v="2010-12-21T06:00:00"/>
    <b v="0"/>
    <b v="0"/>
    <s v="theater/plays"/>
    <x v="5"/>
    <s v="plays"/>
  </r>
  <r>
    <n v="793"/>
    <s v="Rodriguez, Cox and Rodriguez"/>
    <s v="Networked disintermediate leverage"/>
    <n v="1100"/>
    <n v="13045"/>
    <n v="11.859090909090909"/>
    <x v="0"/>
    <n v="72.071823204419886"/>
    <n v="181"/>
    <s v="CH"/>
    <s v="CHF"/>
    <n v="1372136400"/>
    <x v="103"/>
    <n v="1372482000"/>
    <d v="2013-06-29T05:00:00"/>
    <b v="0"/>
    <b v="0"/>
    <s v="publishing/nonfiction"/>
    <x v="7"/>
    <s v="nonfiction"/>
  </r>
  <r>
    <n v="800"/>
    <s v="Wallace LLC"/>
    <s v="Centralized regional function"/>
    <n v="100"/>
    <n v="1"/>
    <n v="0.01"/>
    <x v="1"/>
    <n v="1"/>
    <n v="1"/>
    <s v="CH"/>
    <s v="CHF"/>
    <n v="1434085200"/>
    <x v="104"/>
    <n v="1434430800"/>
    <d v="2015-06-16T05:00:00"/>
    <b v="0"/>
    <b v="0"/>
    <s v="music/rock"/>
    <x v="1"/>
    <s v="rock"/>
  </r>
  <r>
    <n v="809"/>
    <s v="Williams and Sons"/>
    <s v="Public-key bottom-line algorithm"/>
    <n v="140800"/>
    <n v="88536"/>
    <n v="0.62880681818181816"/>
    <x v="1"/>
    <n v="42"/>
    <n v="2108"/>
    <s v="CH"/>
    <s v="CHF"/>
    <n v="1344920400"/>
    <x v="105"/>
    <n v="1345006800"/>
    <d v="2012-08-15T05:00:00"/>
    <b v="0"/>
    <b v="0"/>
    <s v="film &amp; video/documentary"/>
    <x v="6"/>
    <s v="documentary"/>
  </r>
  <r>
    <n v="857"/>
    <s v="Miranda, Gray and Hale"/>
    <s v="Programmable disintermediate matrices"/>
    <n v="5300"/>
    <n v="7413"/>
    <n v="1.3986792452830188"/>
    <x v="0"/>
    <n v="32.946666666666665"/>
    <n v="225"/>
    <s v="CH"/>
    <s v="CHF"/>
    <n v="1328421600"/>
    <x v="106"/>
    <n v="1330408800"/>
    <d v="2012-02-28T06:00:00"/>
    <b v="1"/>
    <b v="0"/>
    <s v="film &amp; video/shorts"/>
    <x v="6"/>
    <s v="shorts"/>
  </r>
  <r>
    <n v="899"/>
    <s v="Best-Young"/>
    <s v="Implemented multimedia time-frame"/>
    <n v="3100"/>
    <n v="12620"/>
    <n v="4.0709677419354842"/>
    <x v="0"/>
    <n v="102.60162601626017"/>
    <n v="123"/>
    <s v="CH"/>
    <s v="CHF"/>
    <n v="1381122000"/>
    <x v="107"/>
    <n v="1382677200"/>
    <d v="2013-10-25T05:00:00"/>
    <b v="0"/>
    <b v="0"/>
    <s v="music/jazz"/>
    <x v="1"/>
    <s v="jazz"/>
  </r>
  <r>
    <n v="918"/>
    <s v="Jones-Gonzalez"/>
    <s v="Seamless dynamic website"/>
    <n v="3800"/>
    <n v="9021"/>
    <n v="2.3739473684210526"/>
    <x v="0"/>
    <n v="57.82692307692308"/>
    <n v="156"/>
    <s v="CH"/>
    <s v="CHF"/>
    <n v="1343365200"/>
    <x v="20"/>
    <n v="1344315600"/>
    <d v="2012-08-07T05:00:00"/>
    <b v="0"/>
    <b v="0"/>
    <s v="publishing/radio &amp; podcasts"/>
    <x v="7"/>
    <s v="radio &amp; podcasts"/>
  </r>
  <r>
    <n v="5"/>
    <s v="Harris Group"/>
    <s v="Open-source optimizing database"/>
    <n v="7600"/>
    <n v="13195"/>
    <n v="1.7361842105263159"/>
    <x v="0"/>
    <n v="75.833333333333329"/>
    <n v="174"/>
    <s v="DK"/>
    <s v="DKK"/>
    <n v="1346130000"/>
    <x v="108"/>
    <n v="1347080400"/>
    <d v="2012-09-08T05:00:00"/>
    <b v="0"/>
    <b v="0"/>
    <s v="theater/plays"/>
    <x v="5"/>
    <s v="plays"/>
  </r>
  <r>
    <n v="7"/>
    <s v="Carter-Guzman"/>
    <s v="Centralized cohesive challenge"/>
    <n v="4500"/>
    <n v="14741"/>
    <n v="3.2757777777777779"/>
    <x v="0"/>
    <n v="64.93832599118943"/>
    <n v="227"/>
    <s v="DK"/>
    <s v="DKK"/>
    <n v="1439442000"/>
    <x v="109"/>
    <n v="1439614800"/>
    <d v="2015-08-15T05:00:00"/>
    <b v="0"/>
    <b v="0"/>
    <s v="theater/plays"/>
    <x v="5"/>
    <s v="plays"/>
  </r>
  <r>
    <n v="8"/>
    <s v="Nunez-Richards"/>
    <s v="Exclusive attitude-oriented intranet"/>
    <n v="110100"/>
    <n v="21946"/>
    <n v="0.19932788374205268"/>
    <x v="3"/>
    <n v="30.997175141242938"/>
    <n v="708"/>
    <s v="DK"/>
    <s v="DKK"/>
    <n v="1281330000"/>
    <x v="110"/>
    <n v="1281502800"/>
    <d v="2010-08-11T05:00:00"/>
    <b v="0"/>
    <b v="0"/>
    <s v="theater/plays"/>
    <x v="5"/>
    <s v="plays"/>
  </r>
  <r>
    <n v="35"/>
    <s v="Mitchell and Sons"/>
    <s v="Synergized intangible challenge"/>
    <n v="125500"/>
    <n v="188628"/>
    <n v="1.5030119521912351"/>
    <x v="0"/>
    <n v="95.993893129770996"/>
    <n v="1965"/>
    <s v="DK"/>
    <s v="DKK"/>
    <n v="1547877600"/>
    <x v="68"/>
    <n v="1551506400"/>
    <d v="2019-03-02T06:00:00"/>
    <b v="0"/>
    <b v="1"/>
    <s v="film &amp; video/drama"/>
    <x v="6"/>
    <s v="drama"/>
  </r>
  <r>
    <n v="39"/>
    <s v="Kim-Rice"/>
    <s v="Organized bi-directional function"/>
    <n v="9900"/>
    <n v="5027"/>
    <n v="0.50777777777777777"/>
    <x v="1"/>
    <n v="57.125"/>
    <n v="88"/>
    <s v="DK"/>
    <s v="DKK"/>
    <n v="1361772000"/>
    <x v="111"/>
    <n v="1362978000"/>
    <d v="2013-03-11T05:00:00"/>
    <b v="0"/>
    <b v="0"/>
    <s v="theater/plays"/>
    <x v="5"/>
    <s v="plays"/>
  </r>
  <r>
    <n v="44"/>
    <s v="Reid-Mccullough"/>
    <s v="Visionary real-time groupware"/>
    <n v="1600"/>
    <n v="10541"/>
    <n v="6.5881249999999998"/>
    <x v="0"/>
    <n v="107.56122448979592"/>
    <n v="98"/>
    <s v="DK"/>
    <s v="DKK"/>
    <n v="1552798800"/>
    <x v="112"/>
    <n v="1552885200"/>
    <d v="2019-03-18T05:00:00"/>
    <b v="0"/>
    <b v="0"/>
    <s v="publishing/fiction"/>
    <x v="7"/>
    <s v="fiction"/>
  </r>
  <r>
    <n v="130"/>
    <s v="Luna, Anderson and Fox"/>
    <s v="Secured directional encryption"/>
    <n v="9600"/>
    <n v="14925"/>
    <n v="1.5546875"/>
    <x v="0"/>
    <n v="28.001876172607879"/>
    <n v="533"/>
    <s v="DK"/>
    <s v="DKK"/>
    <n v="1319605200"/>
    <x v="113"/>
    <n v="1320991200"/>
    <d v="2011-11-11T06:00:00"/>
    <b v="0"/>
    <b v="0"/>
    <s v="film &amp; video/drama"/>
    <x v="6"/>
    <s v="drama"/>
  </r>
  <r>
    <n v="168"/>
    <s v="Hernandez Group"/>
    <s v="Ergonomic uniform open system"/>
    <n v="128100"/>
    <n v="40107"/>
    <n v="0.3130913348946136"/>
    <x v="1"/>
    <n v="41.996858638743454"/>
    <n v="955"/>
    <s v="DK"/>
    <s v="DKK"/>
    <n v="1550815200"/>
    <x v="114"/>
    <n v="1552798800"/>
    <d v="2019-03-17T05:00:00"/>
    <b v="0"/>
    <b v="1"/>
    <s v="music/indie rock"/>
    <x v="1"/>
    <s v="indie rock"/>
  </r>
  <r>
    <n v="182"/>
    <s v="Adams Group"/>
    <s v="Reverse-engineered bandwidth-monitored contingency"/>
    <n v="27100"/>
    <n v="195750"/>
    <n v="7.2232472324723247"/>
    <x v="0"/>
    <n v="58.996383363471971"/>
    <n v="3318"/>
    <s v="DK"/>
    <s v="DKK"/>
    <n v="1560574800"/>
    <x v="115"/>
    <n v="1561957200"/>
    <d v="2019-07-01T05:00:00"/>
    <b v="0"/>
    <b v="0"/>
    <s v="theater/plays"/>
    <x v="5"/>
    <s v="plays"/>
  </r>
  <r>
    <n v="196"/>
    <s v="King Inc"/>
    <s v="Organic bandwidth-monitored frame"/>
    <n v="8200"/>
    <n v="5178"/>
    <n v="0.63146341463414635"/>
    <x v="1"/>
    <n v="51.78"/>
    <n v="100"/>
    <s v="DK"/>
    <s v="DKK"/>
    <n v="1472878800"/>
    <x v="116"/>
    <n v="1474520400"/>
    <d v="2016-09-22T05:00:00"/>
    <b v="0"/>
    <b v="0"/>
    <s v="technology/wearables"/>
    <x v="0"/>
    <s v="wearables"/>
  </r>
  <r>
    <n v="210"/>
    <s v="Schultz Inc"/>
    <s v="Synergistic tertiary time-frame"/>
    <n v="9400"/>
    <n v="6338"/>
    <n v="0.67425531914893622"/>
    <x v="1"/>
    <n v="28.044247787610619"/>
    <n v="226"/>
    <s v="DK"/>
    <s v="DKK"/>
    <n v="1488520800"/>
    <x v="117"/>
    <n v="1490850000"/>
    <d v="2017-03-30T05:00:00"/>
    <b v="0"/>
    <b v="0"/>
    <s v="film &amp; video/science fiction"/>
    <x v="6"/>
    <s v="science fiction"/>
  </r>
  <r>
    <n v="238"/>
    <s v="Bolton, Sanchez and Carrillo"/>
    <s v="Distributed systemic adapter"/>
    <n v="2400"/>
    <n v="10138"/>
    <n v="4.2241666666666671"/>
    <x v="0"/>
    <n v="104.51546391752578"/>
    <n v="97"/>
    <s v="DK"/>
    <s v="DKK"/>
    <n v="1513231200"/>
    <x v="118"/>
    <n v="1515391200"/>
    <d v="2018-01-08T06:00:00"/>
    <b v="0"/>
    <b v="1"/>
    <s v="theater/plays"/>
    <x v="5"/>
    <s v="plays"/>
  </r>
  <r>
    <n v="283"/>
    <s v="Lucas-Mullins"/>
    <s v="Business-focused dynamic instruction set"/>
    <n v="8100"/>
    <n v="1517"/>
    <n v="0.18728395061728395"/>
    <x v="1"/>
    <n v="52.310344827586206"/>
    <n v="29"/>
    <s v="DK"/>
    <s v="DKK"/>
    <n v="1464584400"/>
    <x v="119"/>
    <n v="1465016400"/>
    <d v="2016-06-04T05:00:00"/>
    <b v="0"/>
    <b v="0"/>
    <s v="music/rock"/>
    <x v="1"/>
    <s v="rock"/>
  </r>
  <r>
    <n v="288"/>
    <s v="Garcia Ltd"/>
    <s v="Secured global success"/>
    <n v="5600"/>
    <n v="5476"/>
    <n v="0.97785714285714287"/>
    <x v="1"/>
    <n v="39.970802919708028"/>
    <n v="137"/>
    <s v="DK"/>
    <s v="DKK"/>
    <n v="1331701200"/>
    <x v="120"/>
    <n v="1331787600"/>
    <d v="2012-03-15T05:00:00"/>
    <b v="0"/>
    <b v="1"/>
    <s v="music/metal"/>
    <x v="1"/>
    <s v="metal"/>
  </r>
  <r>
    <n v="300"/>
    <s v="Cooke PLC"/>
    <s v="Focused executive core"/>
    <n v="100"/>
    <n v="5"/>
    <n v="0.05"/>
    <x v="1"/>
    <n v="5"/>
    <n v="1"/>
    <s v="DK"/>
    <s v="DKK"/>
    <n v="1504069200"/>
    <x v="121"/>
    <n v="1504155600"/>
    <d v="2017-08-31T05:00:00"/>
    <b v="0"/>
    <b v="1"/>
    <s v="publishing/nonfiction"/>
    <x v="7"/>
    <s v="nonfiction"/>
  </r>
  <r>
    <n v="307"/>
    <s v="Salazar-Dodson"/>
    <s v="Face-to-face zero tolerance moderator"/>
    <n v="32900"/>
    <n v="43473"/>
    <n v="1.3213677811550153"/>
    <x v="0"/>
    <n v="65.968133535660087"/>
    <n v="659"/>
    <s v="DK"/>
    <s v="DKK"/>
    <n v="1338958800"/>
    <x v="122"/>
    <n v="1340686800"/>
    <d v="2012-06-26T05:00:00"/>
    <b v="0"/>
    <b v="1"/>
    <s v="publishing/fiction"/>
    <x v="7"/>
    <s v="fiction"/>
  </r>
  <r>
    <n v="354"/>
    <s v="Brown Group"/>
    <s v="Profit-focused transitional capability"/>
    <n v="6100"/>
    <n v="7548"/>
    <n v="1.2373770491803278"/>
    <x v="0"/>
    <n v="94.35"/>
    <n v="80"/>
    <s v="DK"/>
    <s v="DKK"/>
    <n v="1378184400"/>
    <x v="123"/>
    <n v="1378789200"/>
    <d v="2013-09-10T05:00:00"/>
    <b v="0"/>
    <b v="0"/>
    <s v="film &amp; video/documentary"/>
    <x v="6"/>
    <s v="documentary"/>
  </r>
  <r>
    <n v="407"/>
    <s v="Herrera-Wilson"/>
    <s v="Organized bandwidth-monitored core"/>
    <n v="3400"/>
    <n v="12100"/>
    <n v="3.5588235294117645"/>
    <x v="0"/>
    <n v="25"/>
    <n v="484"/>
    <s v="DK"/>
    <s v="DKK"/>
    <n v="1570942800"/>
    <x v="124"/>
    <n v="1571547600"/>
    <d v="2019-10-20T05:00:00"/>
    <b v="0"/>
    <b v="0"/>
    <s v="theater/plays"/>
    <x v="5"/>
    <s v="plays"/>
  </r>
  <r>
    <n v="449"/>
    <s v="Cuevas-Morales"/>
    <s v="Public-key coherent ability"/>
    <n v="900"/>
    <n v="8703"/>
    <n v="9.67"/>
    <x v="0"/>
    <n v="101.19767441860465"/>
    <n v="86"/>
    <s v="DK"/>
    <s v="DKK"/>
    <n v="1551852000"/>
    <x v="125"/>
    <n v="1553317200"/>
    <d v="2019-03-23T05:00:00"/>
    <b v="0"/>
    <b v="0"/>
    <s v="games/video games"/>
    <x v="2"/>
    <s v="video games"/>
  </r>
  <r>
    <n v="495"/>
    <s v="Bell, Edwards and Andersen"/>
    <s v="Centralized clear-thinking solution"/>
    <n v="3200"/>
    <n v="13264"/>
    <n v="4.1449999999999996"/>
    <x v="0"/>
    <n v="68.02051282051282"/>
    <n v="195"/>
    <s v="DK"/>
    <s v="DKK"/>
    <n v="1402376400"/>
    <x v="126"/>
    <n v="1402722000"/>
    <d v="2014-06-14T05:00:00"/>
    <b v="0"/>
    <b v="0"/>
    <s v="theater/plays"/>
    <x v="5"/>
    <s v="plays"/>
  </r>
  <r>
    <n v="498"/>
    <s v="Smith, Brown and Davis"/>
    <s v="Devolved background project"/>
    <n v="193400"/>
    <n v="46317"/>
    <n v="0.239488107549121"/>
    <x v="1"/>
    <n v="79.994818652849744"/>
    <n v="579"/>
    <s v="DK"/>
    <s v="DKK"/>
    <n v="1420092000"/>
    <x v="127"/>
    <n v="1420264800"/>
    <d v="2015-01-03T06:00:00"/>
    <b v="0"/>
    <b v="0"/>
    <s v="technology/web"/>
    <x v="0"/>
    <s v="web"/>
  </r>
  <r>
    <n v="537"/>
    <s v="Murillo-Mcfarland"/>
    <s v="Synchronized client-driven projection"/>
    <n v="84400"/>
    <n v="98935"/>
    <n v="1.1722156398104266"/>
    <x v="0"/>
    <n v="94.044676806083643"/>
    <n v="1052"/>
    <s v="DK"/>
    <s v="DKK"/>
    <n v="1535605200"/>
    <x v="128"/>
    <n v="1537592400"/>
    <d v="2018-09-22T05:00:00"/>
    <b v="1"/>
    <b v="1"/>
    <s v="film &amp; video/documentary"/>
    <x v="6"/>
    <s v="documentary"/>
  </r>
  <r>
    <n v="555"/>
    <s v="Anderson Group"/>
    <s v="Organic maximized database"/>
    <n v="6300"/>
    <n v="14089"/>
    <n v="2.2363492063492063"/>
    <x v="0"/>
    <n v="104.36296296296297"/>
    <n v="135"/>
    <s v="DK"/>
    <s v="DKK"/>
    <n v="1396414800"/>
    <x v="129"/>
    <n v="1399093200"/>
    <d v="2014-05-03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1"/>
    <n v="62.341463414634148"/>
    <n v="82"/>
    <s v="DK"/>
    <s v="DKK"/>
    <n v="1423720800"/>
    <x v="130"/>
    <n v="1424412000"/>
    <d v="2015-02-20T06:00:00"/>
    <b v="0"/>
    <b v="0"/>
    <s v="film &amp; video/documentary"/>
    <x v="6"/>
    <s v="documentary"/>
  </r>
  <r>
    <n v="636"/>
    <s v="Lamb-Sanders"/>
    <s v="Stand-alone reciprocal frame"/>
    <n v="197700"/>
    <n v="127591"/>
    <n v="0.64537683358624176"/>
    <x v="1"/>
    <n v="48.998079877112133"/>
    <n v="2604"/>
    <s v="DK"/>
    <s v="DKK"/>
    <n v="1326866400"/>
    <x v="131"/>
    <n v="1330754400"/>
    <d v="2012-03-03T06:00:00"/>
    <b v="0"/>
    <b v="1"/>
    <s v="film &amp; video/animation"/>
    <x v="6"/>
    <s v="animation"/>
  </r>
  <r>
    <n v="661"/>
    <s v="Smith Group"/>
    <s v="Right-sized secondary challenge"/>
    <n v="106800"/>
    <n v="57872"/>
    <n v="0.54187265917603"/>
    <x v="1"/>
    <n v="76.957446808510639"/>
    <n v="752"/>
    <s v="DK"/>
    <s v="DKK"/>
    <n v="1332910800"/>
    <x v="132"/>
    <n v="1335502800"/>
    <d v="2012-04-27T05:00:00"/>
    <b v="0"/>
    <b v="0"/>
    <s v="music/jazz"/>
    <x v="1"/>
    <s v="jazz"/>
  </r>
  <r>
    <n v="720"/>
    <s v="Valenzuela, Davidson and Castro"/>
    <s v="Multi-layered upward-trending conglomeration"/>
    <n v="8700"/>
    <n v="3227"/>
    <n v="0.37091954022988505"/>
    <x v="2"/>
    <n v="84.921052631578945"/>
    <n v="38"/>
    <s v="DK"/>
    <s v="DKK"/>
    <n v="1519192800"/>
    <x v="133"/>
    <n v="1520402400"/>
    <d v="2018-03-07T06:00:00"/>
    <b v="0"/>
    <b v="1"/>
    <s v="theater/plays"/>
    <x v="5"/>
    <s v="plays"/>
  </r>
  <r>
    <n v="755"/>
    <s v="Chen, Pollard and Clarke"/>
    <s v="Stand-alone multi-state project"/>
    <n v="4500"/>
    <n v="7496"/>
    <n v="1.6657777777777778"/>
    <x v="0"/>
    <n v="26.027777777777779"/>
    <n v="288"/>
    <s v="DK"/>
    <s v="DKK"/>
    <n v="1514354400"/>
    <x v="134"/>
    <n v="1515391200"/>
    <d v="2018-01-08T06:00:00"/>
    <b v="0"/>
    <b v="1"/>
    <s v="theater/plays"/>
    <x v="5"/>
    <s v="plays"/>
  </r>
  <r>
    <n v="814"/>
    <s v="Vincent PLC"/>
    <s v="Visionary 24hour analyzer"/>
    <n v="3200"/>
    <n v="2950"/>
    <n v="0.921875"/>
    <x v="1"/>
    <n v="81.944444444444443"/>
    <n v="36"/>
    <s v="DK"/>
    <s v="DKK"/>
    <n v="1464325200"/>
    <x v="135"/>
    <n v="1464498000"/>
    <d v="2016-05-29T05:00:00"/>
    <b v="0"/>
    <b v="1"/>
    <s v="music/rock"/>
    <x v="1"/>
    <s v="rock"/>
  </r>
  <r>
    <n v="832"/>
    <s v="Bradley, Beck and Mayo"/>
    <s v="Synergized fault-tolerant hierarchy"/>
    <n v="43200"/>
    <n v="136156"/>
    <n v="3.1517592592592591"/>
    <x v="0"/>
    <n v="104.97764070932922"/>
    <n v="1297"/>
    <s v="DK"/>
    <s v="DKK"/>
    <n v="1445490000"/>
    <x v="136"/>
    <n v="1448431200"/>
    <d v="2015-11-25T06:00:00"/>
    <b v="1"/>
    <b v="0"/>
    <s v="publishing/translations"/>
    <x v="7"/>
    <s v="translations"/>
  </r>
  <r>
    <n v="833"/>
    <s v="Levine, Martin and Hernandez"/>
    <s v="Expanded asynchronous groupware"/>
    <n v="6800"/>
    <n v="10723"/>
    <n v="1.5769117647058823"/>
    <x v="0"/>
    <n v="64.987878787878785"/>
    <n v="165"/>
    <s v="DK"/>
    <s v="DKK"/>
    <n v="1297663200"/>
    <x v="137"/>
    <n v="1298613600"/>
    <d v="2011-02-25T06:00:00"/>
    <b v="0"/>
    <b v="0"/>
    <s v="publishing/translations"/>
    <x v="7"/>
    <s v="translations"/>
  </r>
  <r>
    <n v="32"/>
    <s v="Jackson PLC"/>
    <s v="Ergonomic 6thgeneration success"/>
    <n v="101000"/>
    <n v="87676"/>
    <n v="0.86807920792079207"/>
    <x v="1"/>
    <n v="38.004334633723452"/>
    <n v="2307"/>
    <s v="IT"/>
    <s v="EUR"/>
    <n v="1515564000"/>
    <x v="138"/>
    <n v="1517896800"/>
    <d v="2018-02-06T06:00:00"/>
    <b v="0"/>
    <b v="0"/>
    <s v="film &amp; video/documentary"/>
    <x v="6"/>
    <s v="documentary"/>
  </r>
  <r>
    <n v="41"/>
    <s v="Watts Group"/>
    <s v="Universal 5thgeneration neural-net"/>
    <n v="5600"/>
    <n v="11924"/>
    <n v="2.1292857142857144"/>
    <x v="0"/>
    <n v="107.42342342342343"/>
    <n v="111"/>
    <s v="IT"/>
    <s v="EUR"/>
    <n v="1346734800"/>
    <x v="139"/>
    <n v="1348981200"/>
    <d v="2012-09-30T05:00:00"/>
    <b v="0"/>
    <b v="1"/>
    <s v="music/rock"/>
    <x v="1"/>
    <s v="rock"/>
  </r>
  <r>
    <n v="50"/>
    <s v="Jones, Taylor and Moore"/>
    <s v="Down-sized system-worthy secured line"/>
    <n v="100"/>
    <n v="2"/>
    <n v="0.02"/>
    <x v="1"/>
    <n v="2"/>
    <n v="1"/>
    <s v="IT"/>
    <s v="EUR"/>
    <n v="1375333200"/>
    <x v="140"/>
    <n v="1377752400"/>
    <d v="2013-08-29T05:00:00"/>
    <b v="0"/>
    <b v="0"/>
    <s v="music/metal"/>
    <x v="1"/>
    <s v="metal"/>
  </r>
  <r>
    <n v="68"/>
    <s v="Moreno-Turner"/>
    <s v="Inverse multi-tasking installation"/>
    <n v="5700"/>
    <n v="14508"/>
    <n v="2.5452631578947367"/>
    <x v="0"/>
    <n v="58.975609756097562"/>
    <n v="246"/>
    <s v="IT"/>
    <s v="EUR"/>
    <n v="1501131600"/>
    <x v="141"/>
    <n v="1505192400"/>
    <d v="2017-09-12T05:00:00"/>
    <b v="0"/>
    <b v="1"/>
    <s v="theater/plays"/>
    <x v="5"/>
    <s v="plays"/>
  </r>
  <r>
    <n v="70"/>
    <s v="Barker Inc"/>
    <s v="Re-engineered 24/7 task-force"/>
    <n v="128000"/>
    <n v="158389"/>
    <n v="1.2374140625000001"/>
    <x v="0"/>
    <n v="63.995555555555555"/>
    <n v="2475"/>
    <s v="IT"/>
    <s v="EUR"/>
    <n v="1288674000"/>
    <x v="142"/>
    <n v="1292911200"/>
    <d v="2010-12-21T06:00:00"/>
    <b v="0"/>
    <b v="1"/>
    <s v="theater/plays"/>
    <x v="5"/>
    <s v="plays"/>
  </r>
  <r>
    <n v="91"/>
    <s v="Frazier, Patrick and Smith"/>
    <s v="Enhanced systemic analyzer"/>
    <n v="154300"/>
    <n v="74688"/>
    <n v="0.48404406999351912"/>
    <x v="1"/>
    <n v="109.99705449189985"/>
    <n v="679"/>
    <s v="IT"/>
    <s v="EUR"/>
    <n v="1470459600"/>
    <x v="143"/>
    <n v="1472878800"/>
    <d v="2016-09-03T05:00:00"/>
    <b v="0"/>
    <b v="0"/>
    <s v="publishing/translations"/>
    <x v="7"/>
    <s v="translations"/>
  </r>
  <r>
    <n v="103"/>
    <s v="Frye, Hunt and Powell"/>
    <s v="Polarized incremental emulation"/>
    <n v="10000"/>
    <n v="2461"/>
    <n v="0.24610000000000001"/>
    <x v="1"/>
    <n v="66.513513513513516"/>
    <n v="37"/>
    <s v="IT"/>
    <s v="EUR"/>
    <n v="1287896400"/>
    <x v="144"/>
    <n v="1288674000"/>
    <d v="2010-11-02T05:00:00"/>
    <b v="0"/>
    <b v="0"/>
    <s v="music/electric music"/>
    <x v="1"/>
    <s v="electric music"/>
  </r>
  <r>
    <n v="115"/>
    <s v="Barrett PLC"/>
    <s v="Team-oriented clear-thinking capacity"/>
    <n v="166700"/>
    <n v="145382"/>
    <n v="0.87211757648470301"/>
    <x v="1"/>
    <n v="44.001815980629537"/>
    <n v="3304"/>
    <s v="IT"/>
    <s v="EUR"/>
    <n v="1510898400"/>
    <x v="145"/>
    <n v="1513922400"/>
    <d v="2017-12-22T06:00:00"/>
    <b v="0"/>
    <b v="0"/>
    <s v="publishing/fiction"/>
    <x v="7"/>
    <s v="fiction"/>
  </r>
  <r>
    <n v="124"/>
    <s v="Stanton, Neal and Rodriguez"/>
    <s v="Polarized uniform software"/>
    <n v="2600"/>
    <n v="9562"/>
    <n v="3.6776923076923076"/>
    <x v="0"/>
    <n v="101.72340425531915"/>
    <n v="94"/>
    <s v="IT"/>
    <s v="EUR"/>
    <n v="1557723600"/>
    <x v="146"/>
    <n v="1562302800"/>
    <d v="2019-07-05T05:00:00"/>
    <b v="0"/>
    <b v="0"/>
    <s v="photography/photography books"/>
    <x v="4"/>
    <s v="photography books"/>
  </r>
  <r>
    <n v="188"/>
    <s v="Walker, Jones and Rodriguez"/>
    <s v="Networked didactic info-mediaries"/>
    <n v="8200"/>
    <n v="2625"/>
    <n v="0.3201219512195122"/>
    <x v="1"/>
    <n v="75"/>
    <n v="35"/>
    <s v="IT"/>
    <s v="EUR"/>
    <n v="1417500000"/>
    <x v="147"/>
    <n v="1417586400"/>
    <d v="2014-12-03T06:00:00"/>
    <b v="0"/>
    <b v="0"/>
    <s v="theater/plays"/>
    <x v="5"/>
    <s v="plays"/>
  </r>
  <r>
    <n v="191"/>
    <s v="Sutton PLC"/>
    <s v="Mandatory reciprocal superstructure"/>
    <n v="8400"/>
    <n v="3188"/>
    <n v="0.37952380952380954"/>
    <x v="1"/>
    <n v="37.069767441860463"/>
    <n v="86"/>
    <s v="IT"/>
    <s v="EUR"/>
    <n v="1552366800"/>
    <x v="97"/>
    <n v="1552626000"/>
    <d v="2019-03-15T05:00:00"/>
    <b v="0"/>
    <b v="0"/>
    <s v="theater/plays"/>
    <x v="5"/>
    <s v="plays"/>
  </r>
  <r>
    <n v="234"/>
    <s v="Mendoza-Parker"/>
    <s v="Enterprise-wide motivating matrices"/>
    <n v="7500"/>
    <n v="8181"/>
    <n v="1.0908"/>
    <x v="0"/>
    <n v="54.906040268456373"/>
    <n v="149"/>
    <s v="IT"/>
    <s v="EUR"/>
    <n v="1503378000"/>
    <x v="148"/>
    <n v="1503982800"/>
    <d v="2017-08-29T05:00:00"/>
    <b v="0"/>
    <b v="1"/>
    <s v="games/video games"/>
    <x v="2"/>
    <s v="video games"/>
  </r>
  <r>
    <n v="266"/>
    <s v="Cole LLC"/>
    <s v="Proactive responsive emulation"/>
    <n v="111900"/>
    <n v="85902"/>
    <n v="0.76766756032171579"/>
    <x v="1"/>
    <n v="26.996228786926462"/>
    <n v="3182"/>
    <s v="IT"/>
    <s v="EUR"/>
    <n v="1415340000"/>
    <x v="149"/>
    <n v="1418191200"/>
    <d v="2014-12-10T06:00:00"/>
    <b v="0"/>
    <b v="1"/>
    <s v="music/jazz"/>
    <x v="1"/>
    <s v="jazz"/>
  </r>
  <r>
    <n v="293"/>
    <s v="Ross Group"/>
    <s v="Organized executive solution"/>
    <n v="6500"/>
    <n v="1065"/>
    <n v="0.16384615384615384"/>
    <x v="2"/>
    <n v="33.28125"/>
    <n v="32"/>
    <s v="IT"/>
    <s v="EUR"/>
    <n v="1286254800"/>
    <x v="150"/>
    <n v="1287032400"/>
    <d v="2010-10-14T05:00:00"/>
    <b v="0"/>
    <b v="0"/>
    <s v="theater/plays"/>
    <x v="5"/>
    <s v="plays"/>
  </r>
  <r>
    <n v="316"/>
    <s v="Martin-Marshall"/>
    <s v="Configurable demand-driven matrix"/>
    <n v="9600"/>
    <n v="6401"/>
    <n v="0.66677083333333331"/>
    <x v="1"/>
    <n v="59.268518518518519"/>
    <n v="108"/>
    <s v="IT"/>
    <s v="EUR"/>
    <n v="1574143200"/>
    <x v="151"/>
    <n v="1574229600"/>
    <d v="2019-11-20T06:00:00"/>
    <b v="0"/>
    <b v="1"/>
    <s v="food/food trucks"/>
    <x v="3"/>
    <s v="food trucks"/>
  </r>
  <r>
    <n v="356"/>
    <s v="Glass, Nunez and Mcdonald"/>
    <s v="Open-source systematic protocol"/>
    <n v="9300"/>
    <n v="3431"/>
    <n v="0.36892473118279567"/>
    <x v="1"/>
    <n v="85.775000000000006"/>
    <n v="40"/>
    <s v="IT"/>
    <s v="EUR"/>
    <n v="1326520800"/>
    <x v="152"/>
    <n v="1327298400"/>
    <d v="2012-01-23T06:00:00"/>
    <b v="0"/>
    <b v="0"/>
    <s v="theater/plays"/>
    <x v="5"/>
    <s v="plays"/>
  </r>
  <r>
    <n v="398"/>
    <s v="Myers LLC"/>
    <s v="Reactive bottom-line open architecture"/>
    <n v="1700"/>
    <n v="12202"/>
    <n v="7.1776470588235295"/>
    <x v="0"/>
    <n v="99.203252032520325"/>
    <n v="123"/>
    <s v="IT"/>
    <s v="EUR"/>
    <n v="1525755600"/>
    <x v="153"/>
    <n v="1525928400"/>
    <d v="2018-05-10T05:00:00"/>
    <b v="0"/>
    <b v="1"/>
    <s v="film &amp; video/animation"/>
    <x v="6"/>
    <s v="animation"/>
  </r>
  <r>
    <n v="435"/>
    <s v="Spence, Jackson and Kelly"/>
    <s v="Advanced discrete leverage"/>
    <n v="152400"/>
    <n v="178120"/>
    <n v="1.168766404199475"/>
    <x v="0"/>
    <n v="103.98131932282546"/>
    <n v="1713"/>
    <s v="IT"/>
    <s v="EUR"/>
    <n v="1418623200"/>
    <x v="154"/>
    <n v="1419660000"/>
    <d v="2014-12-27T06:00:00"/>
    <b v="0"/>
    <b v="1"/>
    <s v="theater/plays"/>
    <x v="5"/>
    <s v="plays"/>
  </r>
  <r>
    <n v="442"/>
    <s v="Calderon, Bradford and Dean"/>
    <s v="Devolved system-worthy framework"/>
    <n v="5400"/>
    <n v="10731"/>
    <n v="1.9872222222222222"/>
    <x v="0"/>
    <n v="75.04195804195804"/>
    <n v="143"/>
    <s v="IT"/>
    <s v="EUR"/>
    <n v="1504328400"/>
    <x v="155"/>
    <n v="1505710800"/>
    <d v="2017-09-18T05:00:00"/>
    <b v="0"/>
    <b v="0"/>
    <s v="theater/plays"/>
    <x v="5"/>
    <s v="plays"/>
  </r>
  <r>
    <n v="489"/>
    <s v="Clark Inc"/>
    <s v="Down-sized mobile time-frame"/>
    <n v="9200"/>
    <n v="9339"/>
    <n v="1.015108695652174"/>
    <x v="0"/>
    <n v="109.87058823529412"/>
    <n v="85"/>
    <s v="IT"/>
    <s v="EUR"/>
    <n v="1281934800"/>
    <x v="156"/>
    <n v="1282366800"/>
    <d v="2010-08-21T05:00:00"/>
    <b v="0"/>
    <b v="0"/>
    <s v="technology/wearables"/>
    <x v="0"/>
    <s v="wearables"/>
  </r>
  <r>
    <n v="504"/>
    <s v="Smith-Miller"/>
    <s v="De-engineered cohesive moderator"/>
    <n v="7500"/>
    <n v="6924"/>
    <n v="0.92320000000000002"/>
    <x v="1"/>
    <n v="111.6774193548387"/>
    <n v="62"/>
    <s v="IT"/>
    <s v="EUR"/>
    <n v="1431925200"/>
    <x v="157"/>
    <n v="1432011600"/>
    <d v="2015-05-19T05:00:00"/>
    <b v="0"/>
    <b v="0"/>
    <s v="music/rock"/>
    <x v="1"/>
    <s v="rock"/>
  </r>
  <r>
    <n v="535"/>
    <s v="Garrison LLC"/>
    <s v="Profit-focused 24/7 data-warehouse"/>
    <n v="2600"/>
    <n v="12533"/>
    <n v="4.820384615384615"/>
    <x v="0"/>
    <n v="62.044554455445542"/>
    <n v="202"/>
    <s v="IT"/>
    <s v="EUR"/>
    <n v="1528434000"/>
    <x v="158"/>
    <n v="1528606800"/>
    <d v="2018-06-10T05:00:00"/>
    <b v="0"/>
    <b v="1"/>
    <s v="theater/plays"/>
    <x v="5"/>
    <s v="plays"/>
  </r>
  <r>
    <n v="536"/>
    <s v="Shannon-Olson"/>
    <s v="Enhanced methodical middleware"/>
    <n v="9800"/>
    <n v="14697"/>
    <n v="1.4996938775510205"/>
    <x v="0"/>
    <n v="104.97857142857143"/>
    <n v="140"/>
    <s v="IT"/>
    <s v="EUR"/>
    <n v="1282626000"/>
    <x v="159"/>
    <n v="1284872400"/>
    <d v="2010-09-19T05:00:00"/>
    <b v="0"/>
    <b v="0"/>
    <s v="publishing/fiction"/>
    <x v="7"/>
    <s v="fiction"/>
  </r>
  <r>
    <n v="541"/>
    <s v="Holder, Caldwell and Vance"/>
    <s v="Polarized systemic Internet solution"/>
    <n v="178000"/>
    <n v="43086"/>
    <n v="0.24205617977528091"/>
    <x v="1"/>
    <n v="109.07848101265823"/>
    <n v="395"/>
    <s v="IT"/>
    <s v="EUR"/>
    <n v="1433912400"/>
    <x v="160"/>
    <n v="1436158800"/>
    <d v="2015-07-06T05:00:00"/>
    <b v="0"/>
    <b v="0"/>
    <s v="games/mobile games"/>
    <x v="2"/>
    <s v="mobile games"/>
  </r>
  <r>
    <n v="569"/>
    <s v="Fischer, Fowler and Arnold"/>
    <s v="Extended multi-tasking definition"/>
    <n v="20100"/>
    <n v="47705"/>
    <n v="2.3733830845771142"/>
    <x v="0"/>
    <n v="80.993208828522924"/>
    <n v="589"/>
    <s v="IT"/>
    <s v="EUR"/>
    <n v="1294725600"/>
    <x v="161"/>
    <n v="1295762400"/>
    <d v="2011-01-23T06:00:00"/>
    <b v="0"/>
    <b v="0"/>
    <s v="film &amp; video/animation"/>
    <x v="6"/>
    <s v="animation"/>
  </r>
  <r>
    <n v="571"/>
    <s v="Wilson and Sons"/>
    <s v="Monitored grid-enabled model"/>
    <n v="3500"/>
    <n v="3295"/>
    <n v="0.94142857142857139"/>
    <x v="1"/>
    <n v="94.142857142857139"/>
    <n v="35"/>
    <s v="IT"/>
    <s v="EUR"/>
    <n v="1434690000"/>
    <x v="162"/>
    <n v="1438750800"/>
    <d v="2015-08-05T05:00:00"/>
    <b v="0"/>
    <b v="0"/>
    <s v="film &amp; video/shorts"/>
    <x v="6"/>
    <s v="shorts"/>
  </r>
  <r>
    <n v="598"/>
    <s v="Martinez, Garza and Young"/>
    <s v="Up-sized web-enabled info-mediaries"/>
    <n v="108500"/>
    <n v="175868"/>
    <n v="1.6209032258064515"/>
    <x v="0"/>
    <n v="73.004566210045667"/>
    <n v="2409"/>
    <s v="IT"/>
    <s v="EUR"/>
    <n v="1276578000"/>
    <x v="163"/>
    <n v="1279083600"/>
    <d v="2010-07-14T05:00:00"/>
    <b v="0"/>
    <b v="0"/>
    <s v="music/rock"/>
    <x v="1"/>
    <s v="rock"/>
  </r>
  <r>
    <n v="615"/>
    <s v="Petersen-Rodriguez"/>
    <s v="Digitized clear-thinking installation"/>
    <n v="8500"/>
    <n v="14488"/>
    <n v="1.7044705882352942"/>
    <x v="0"/>
    <n v="85.223529411764702"/>
    <n v="170"/>
    <s v="IT"/>
    <s v="EUR"/>
    <n v="1461906000"/>
    <x v="164"/>
    <n v="1462770000"/>
    <d v="2016-05-09T05:00:00"/>
    <b v="0"/>
    <b v="0"/>
    <s v="theater/plays"/>
    <x v="5"/>
    <s v="plays"/>
  </r>
  <r>
    <n v="651"/>
    <s v="Wang, Koch and Weaver"/>
    <s v="Digitized analyzing capacity"/>
    <n v="196700"/>
    <n v="174039"/>
    <n v="0.88479410269445857"/>
    <x v="1"/>
    <n v="44.994570837642193"/>
    <n v="3868"/>
    <s v="IT"/>
    <s v="EUR"/>
    <n v="1393048800"/>
    <x v="165"/>
    <n v="1394344800"/>
    <d v="2014-03-09T06:00:00"/>
    <b v="0"/>
    <b v="0"/>
    <s v="film &amp; video/shorts"/>
    <x v="6"/>
    <s v="shorts"/>
  </r>
  <r>
    <n v="669"/>
    <s v="Payne, Garrett and Thomas"/>
    <s v="Upgradable bi-directional concept"/>
    <n v="48800"/>
    <n v="175020"/>
    <n v="3.5864754098360656"/>
    <x v="0"/>
    <n v="107.97038864898211"/>
    <n v="1621"/>
    <s v="IT"/>
    <s v="EUR"/>
    <n v="1498453200"/>
    <x v="166"/>
    <n v="1499230800"/>
    <d v="2017-07-05T05:00:00"/>
    <b v="0"/>
    <b v="0"/>
    <s v="theater/plays"/>
    <x v="5"/>
    <s v="plays"/>
  </r>
  <r>
    <n v="673"/>
    <s v="Turner, Scott and Gentry"/>
    <s v="Assimilated regional groupware"/>
    <n v="5600"/>
    <n v="2445"/>
    <n v="0.43660714285714286"/>
    <x v="1"/>
    <n v="42.155172413793103"/>
    <n v="58"/>
    <s v="IT"/>
    <s v="EUR"/>
    <n v="1460696400"/>
    <x v="167"/>
    <n v="1462510800"/>
    <d v="2016-05-06T05:00:00"/>
    <b v="0"/>
    <b v="0"/>
    <s v="music/indie rock"/>
    <x v="1"/>
    <s v="indie rock"/>
  </r>
  <r>
    <n v="695"/>
    <s v="Cardenas, Thompson and Carey"/>
    <s v="Configurable full-range emulation"/>
    <n v="9200"/>
    <n v="12322"/>
    <n v="1.3393478260869565"/>
    <x v="0"/>
    <n v="62.867346938775512"/>
    <n v="196"/>
    <s v="IT"/>
    <s v="EUR"/>
    <n v="1447480800"/>
    <x v="168"/>
    <n v="1448863200"/>
    <d v="2015-11-30T06:00:00"/>
    <b v="1"/>
    <b v="0"/>
    <s v="music/rock"/>
    <x v="1"/>
    <s v="rock"/>
  </r>
  <r>
    <n v="709"/>
    <s v="Silva, Walker and Martin"/>
    <s v="Grass-roots 4thgeneration product"/>
    <n v="9800"/>
    <n v="13954"/>
    <n v="1.4238775510204082"/>
    <x v="0"/>
    <n v="75.021505376344081"/>
    <n v="186"/>
    <s v="IT"/>
    <s v="EUR"/>
    <n v="1334811600"/>
    <x v="169"/>
    <n v="1335416400"/>
    <d v="2012-04-26T05:00:00"/>
    <b v="0"/>
    <b v="0"/>
    <s v="theater/plays"/>
    <x v="5"/>
    <s v="plays"/>
  </r>
  <r>
    <n v="711"/>
    <s v="Anderson LLC"/>
    <s v="Customizable full-range artificial intelligence"/>
    <n v="6200"/>
    <n v="1260"/>
    <n v="0.20322580645161289"/>
    <x v="1"/>
    <n v="90"/>
    <n v="14"/>
    <s v="IT"/>
    <s v="EUR"/>
    <n v="1453615200"/>
    <x v="170"/>
    <n v="1453788000"/>
    <d v="2016-01-26T06:00:00"/>
    <b v="1"/>
    <b v="1"/>
    <s v="theater/plays"/>
    <x v="5"/>
    <s v="plays"/>
  </r>
  <r>
    <n v="749"/>
    <s v="Hunter-Logan"/>
    <s v="Down-sized needs-based task-force"/>
    <n v="8600"/>
    <n v="13527"/>
    <n v="1.5729069767441861"/>
    <x v="0"/>
    <n v="36.959016393442624"/>
    <n v="366"/>
    <s v="IT"/>
    <s v="EUR"/>
    <n v="1412744400"/>
    <x v="171"/>
    <n v="1413781200"/>
    <d v="2014-10-20T05:00:00"/>
    <b v="0"/>
    <b v="1"/>
    <s v="technology/wearables"/>
    <x v="0"/>
    <s v="wearables"/>
  </r>
  <r>
    <n v="760"/>
    <s v="Smith-Kennedy"/>
    <s v="Virtual heuristic hub"/>
    <n v="48300"/>
    <n v="16592"/>
    <n v="0.34351966873706002"/>
    <x v="1"/>
    <n v="79.009523809523813"/>
    <n v="210"/>
    <s v="IT"/>
    <s v="EUR"/>
    <n v="1564635600"/>
    <x v="172"/>
    <n v="1567141200"/>
    <d v="2019-08-30T05:00:00"/>
    <b v="0"/>
    <b v="1"/>
    <s v="games/video games"/>
    <x v="2"/>
    <s v="video games"/>
  </r>
  <r>
    <n v="770"/>
    <s v="Mathis-Rodriguez"/>
    <s v="User-centric attitude-oriented intranet"/>
    <n v="4300"/>
    <n v="11642"/>
    <n v="2.7074418604651163"/>
    <x v="0"/>
    <n v="53.898148148148145"/>
    <n v="216"/>
    <s v="IT"/>
    <s v="EUR"/>
    <n v="1397451600"/>
    <x v="173"/>
    <n v="1398056400"/>
    <d v="2014-04-21T05:00:00"/>
    <b v="0"/>
    <b v="1"/>
    <s v="theater/plays"/>
    <x v="5"/>
    <s v="plays"/>
  </r>
  <r>
    <n v="774"/>
    <s v="Gonzalez-Snow"/>
    <s v="Polarized user-facing interface"/>
    <n v="5000"/>
    <n v="6775"/>
    <n v="1.355"/>
    <x v="0"/>
    <n v="86.858974358974365"/>
    <n v="78"/>
    <s v="IT"/>
    <s v="EUR"/>
    <n v="1463979600"/>
    <x v="174"/>
    <n v="1467522000"/>
    <d v="2016-07-03T05:00:00"/>
    <b v="0"/>
    <b v="0"/>
    <s v="technology/web"/>
    <x v="0"/>
    <s v="web"/>
  </r>
  <r>
    <n v="786"/>
    <s v="Smith-Brown"/>
    <s v="Object-based content-based ability"/>
    <n v="1500"/>
    <n v="10946"/>
    <n v="7.2973333333333334"/>
    <x v="0"/>
    <n v="52.879227053140099"/>
    <n v="207"/>
    <s v="IT"/>
    <s v="EUR"/>
    <n v="1522126800"/>
    <x v="175"/>
    <n v="1522731600"/>
    <d v="2018-04-03T05:00:00"/>
    <b v="0"/>
    <b v="1"/>
    <s v="music/jazz"/>
    <x v="1"/>
    <s v="jazz"/>
  </r>
  <r>
    <n v="817"/>
    <s v="Alvarez-Bauer"/>
    <s v="Front-line intermediate moderator"/>
    <n v="51300"/>
    <n v="189192"/>
    <n v="3.687953216374269"/>
    <x v="0"/>
    <n v="76.011249497790274"/>
    <n v="2489"/>
    <s v="IT"/>
    <s v="EUR"/>
    <n v="1556946000"/>
    <x v="176"/>
    <n v="1559365200"/>
    <d v="2019-06-01T05:00:00"/>
    <b v="0"/>
    <b v="1"/>
    <s v="publishing/nonfiction"/>
    <x v="7"/>
    <s v="nonfiction"/>
  </r>
  <r>
    <n v="842"/>
    <s v="Lawson and Sons"/>
    <s v="Reverse-engineered multi-tasking product"/>
    <n v="1500"/>
    <n v="8447"/>
    <n v="5.6313333333333331"/>
    <x v="0"/>
    <n v="63.992424242424242"/>
    <n v="132"/>
    <s v="IT"/>
    <s v="EUR"/>
    <n v="1529038800"/>
    <x v="177"/>
    <n v="1529298000"/>
    <d v="2018-06-18T05:00:00"/>
    <b v="0"/>
    <b v="0"/>
    <s v="technology/wearables"/>
    <x v="0"/>
    <s v="wearables"/>
  </r>
  <r>
    <n v="878"/>
    <s v="Lutz Group"/>
    <s v="Enterprise-wide foreground paradigm"/>
    <n v="2700"/>
    <n v="1012"/>
    <n v="0.37481481481481482"/>
    <x v="1"/>
    <n v="84.333333333333329"/>
    <n v="12"/>
    <s v="IT"/>
    <s v="EUR"/>
    <n v="1579068000"/>
    <x v="178"/>
    <n v="1581141600"/>
    <d v="2020-02-08T06:00:00"/>
    <b v="0"/>
    <b v="0"/>
    <s v="music/metal"/>
    <x v="1"/>
    <s v="metal"/>
  </r>
  <r>
    <n v="893"/>
    <s v="Collins-Martinez"/>
    <s v="Progressive grid-enabled website"/>
    <n v="8400"/>
    <n v="10770"/>
    <n v="1.2821428571428573"/>
    <x v="0"/>
    <n v="54.120603015075375"/>
    <n v="199"/>
    <s v="IT"/>
    <s v="EUR"/>
    <n v="1434344400"/>
    <x v="179"/>
    <n v="1434690000"/>
    <d v="2015-06-19T05:00:00"/>
    <b v="0"/>
    <b v="1"/>
    <s v="film &amp; video/documentary"/>
    <x v="6"/>
    <s v="documentary"/>
  </r>
  <r>
    <n v="924"/>
    <s v="Butler-Barr"/>
    <s v="User-friendly next generation core"/>
    <n v="39400"/>
    <n v="192292"/>
    <n v="4.8805076142131982"/>
    <x v="0"/>
    <n v="84.006989951944078"/>
    <n v="2289"/>
    <s v="IT"/>
    <s v="EUR"/>
    <n v="1572498000"/>
    <x v="180"/>
    <n v="1573452000"/>
    <d v="2019-11-11T06:00:00"/>
    <b v="0"/>
    <b v="0"/>
    <s v="theater/plays"/>
    <x v="5"/>
    <s v="plays"/>
  </r>
  <r>
    <n v="928"/>
    <s v="Dawson Group"/>
    <s v="Triple-buffered bi-directional model"/>
    <n v="167400"/>
    <n v="196386"/>
    <n v="1.1731541218637993"/>
    <x v="0"/>
    <n v="51.995234312946785"/>
    <n v="3777"/>
    <s v="IT"/>
    <s v="EUR"/>
    <n v="1388296800"/>
    <x v="181"/>
    <n v="1389074400"/>
    <d v="2014-01-07T06:00:00"/>
    <b v="0"/>
    <b v="0"/>
    <s v="technology/web"/>
    <x v="0"/>
    <s v="web"/>
  </r>
  <r>
    <n v="963"/>
    <s v="Rodriguez-Robinson"/>
    <s v="Ergonomic methodical hub"/>
    <n v="5900"/>
    <n v="4997"/>
    <n v="0.84694915254237291"/>
    <x v="1"/>
    <n v="43.833333333333336"/>
    <n v="114"/>
    <s v="IT"/>
    <s v="EUR"/>
    <n v="1299304800"/>
    <x v="182"/>
    <n v="1299823200"/>
    <d v="2011-03-11T06:00:00"/>
    <b v="0"/>
    <b v="1"/>
    <s v="photography/photography books"/>
    <x v="4"/>
    <s v="photography books"/>
  </r>
  <r>
    <n v="993"/>
    <s v="Erickson-Rogers"/>
    <s v="De-engineered even-keeled definition"/>
    <n v="9800"/>
    <n v="7608"/>
    <n v="0.77632653061224488"/>
    <x v="2"/>
    <n v="101.44"/>
    <n v="75"/>
    <s v="IT"/>
    <s v="EUR"/>
    <n v="1450936800"/>
    <x v="183"/>
    <n v="1452405600"/>
    <d v="2016-01-10T06:00:00"/>
    <b v="0"/>
    <b v="1"/>
    <s v="photography/photography books"/>
    <x v="4"/>
    <s v="photography books"/>
  </r>
  <r>
    <n v="997"/>
    <s v="Ball LLC"/>
    <s v="Right-sized full-range throughput"/>
    <n v="7600"/>
    <n v="4603"/>
    <n v="0.60565789473684206"/>
    <x v="2"/>
    <n v="33.115107913669064"/>
    <n v="139"/>
    <s v="IT"/>
    <s v="EUR"/>
    <n v="1390197600"/>
    <x v="184"/>
    <n v="1390629600"/>
    <d v="2014-01-25T06:00:00"/>
    <b v="0"/>
    <b v="0"/>
    <s v="theater/plays"/>
    <x v="5"/>
    <s v="plays"/>
  </r>
  <r>
    <n v="6"/>
    <s v="Ortiz, Coleman and Mitchell"/>
    <s v="Operative upward-trending algorithm"/>
    <n v="5200"/>
    <n v="1090"/>
    <n v="0.20961538461538462"/>
    <x v="1"/>
    <n v="60.555555555555557"/>
    <n v="18"/>
    <s v="GB"/>
    <s v="GBP"/>
    <n v="1505278800"/>
    <x v="185"/>
    <n v="1505365200"/>
    <d v="2017-09-14T05:00:00"/>
    <b v="0"/>
    <b v="0"/>
    <s v="film &amp; video/documentary"/>
    <x v="6"/>
    <s v="documentary"/>
  </r>
  <r>
    <n v="23"/>
    <s v="Gray-Jenkins"/>
    <s v="Devolved next generation adapter"/>
    <n v="4500"/>
    <n v="14942"/>
    <n v="3.3204444444444445"/>
    <x v="0"/>
    <n v="105.22535211267606"/>
    <n v="142"/>
    <s v="GB"/>
    <s v="GBP"/>
    <n v="1550124000"/>
    <x v="186"/>
    <n v="1554699600"/>
    <d v="2019-04-08T05:00:00"/>
    <b v="0"/>
    <b v="0"/>
    <s v="film &amp; video/documentary"/>
    <x v="6"/>
    <s v="documentary"/>
  </r>
  <r>
    <n v="31"/>
    <s v="Schroeder Ltd"/>
    <s v="Progressive needs-based focus group"/>
    <n v="3500"/>
    <n v="10850"/>
    <n v="3.1"/>
    <x v="0"/>
    <n v="48.008849557522126"/>
    <n v="226"/>
    <s v="GB"/>
    <s v="GBP"/>
    <n v="1451973600"/>
    <x v="187"/>
    <n v="1454392800"/>
    <d v="2016-02-02T06:00:00"/>
    <b v="0"/>
    <b v="0"/>
    <s v="games/video games"/>
    <x v="2"/>
    <s v="video games"/>
  </r>
  <r>
    <n v="51"/>
    <s v="Bradshaw, Gill and Donovan"/>
    <s v="Inverse secondary infrastructure"/>
    <n v="158100"/>
    <n v="145243"/>
    <n v="0.91867805186590767"/>
    <x v="1"/>
    <n v="99.006816632583508"/>
    <n v="1467"/>
    <s v="GB"/>
    <s v="GBP"/>
    <n v="1332824400"/>
    <x v="188"/>
    <n v="1334206800"/>
    <d v="2012-04-12T05:00:00"/>
    <b v="0"/>
    <b v="1"/>
    <s v="technology/wearables"/>
    <x v="0"/>
    <s v="wearables"/>
  </r>
  <r>
    <n v="67"/>
    <s v="Lopez Inc"/>
    <s v="Team-oriented 6thgeneration middleware"/>
    <n v="72600"/>
    <n v="117892"/>
    <n v="1.6238567493112948"/>
    <x v="0"/>
    <n v="29.001722017220171"/>
    <n v="4065"/>
    <s v="GB"/>
    <s v="GBP"/>
    <n v="1264399200"/>
    <x v="189"/>
    <n v="1264831200"/>
    <d v="2010-01-30T06:00:00"/>
    <b v="0"/>
    <b v="1"/>
    <s v="technology/wearables"/>
    <x v="0"/>
    <s v="wearables"/>
  </r>
  <r>
    <n v="74"/>
    <s v="Davis-Michael"/>
    <s v="Progressive tertiary framework"/>
    <n v="3900"/>
    <n v="4776"/>
    <n v="1.2246153846153847"/>
    <x v="0"/>
    <n v="56.188235294117646"/>
    <n v="85"/>
    <s v="GB"/>
    <s v="GBP"/>
    <n v="1459054800"/>
    <x v="190"/>
    <n v="1459141200"/>
    <d v="2016-03-28T05:00:00"/>
    <b v="0"/>
    <b v="0"/>
    <s v="music/metal"/>
    <x v="1"/>
    <s v="metal"/>
  </r>
  <r>
    <n v="82"/>
    <s v="Porter-George"/>
    <s v="Reactive content-based framework"/>
    <n v="1000"/>
    <n v="14973"/>
    <n v="14.973000000000001"/>
    <x v="0"/>
    <n v="83.183333333333337"/>
    <n v="180"/>
    <s v="GB"/>
    <s v="GBP"/>
    <n v="1547704800"/>
    <x v="191"/>
    <n v="1548309600"/>
    <d v="2019-01-24T06:00:00"/>
    <b v="0"/>
    <b v="1"/>
    <s v="games/video games"/>
    <x v="2"/>
    <s v="video games"/>
  </r>
  <r>
    <n v="94"/>
    <s v="Hanson Inc"/>
    <s v="Grass-roots web-enabled contingency"/>
    <n v="2900"/>
    <n v="8807"/>
    <n v="3.036896551724138"/>
    <x v="0"/>
    <n v="48.927777777777777"/>
    <n v="180"/>
    <s v="GB"/>
    <s v="GBP"/>
    <n v="1554613200"/>
    <x v="192"/>
    <n v="1555563600"/>
    <d v="2019-04-18T05:00:00"/>
    <b v="0"/>
    <b v="0"/>
    <s v="technology/web"/>
    <x v="0"/>
    <s v="web"/>
  </r>
  <r>
    <n v="131"/>
    <s v="Fleming, Zhang and Henderson"/>
    <s v="Distributed 5thgeneration implementation"/>
    <n v="164700"/>
    <n v="166116"/>
    <n v="1.0085974499089254"/>
    <x v="0"/>
    <n v="67.996725337699544"/>
    <n v="2443"/>
    <s v="GB"/>
    <s v="GBP"/>
    <n v="1385704800"/>
    <x v="193"/>
    <n v="1386828000"/>
    <d v="2013-12-12T06:00:00"/>
    <b v="0"/>
    <b v="0"/>
    <s v="technology/web"/>
    <x v="0"/>
    <s v="web"/>
  </r>
  <r>
    <n v="218"/>
    <s v="Price-Rodriguez"/>
    <s v="Adaptive logistical initiative"/>
    <n v="5700"/>
    <n v="12309"/>
    <n v="2.1594736842105262"/>
    <x v="0"/>
    <n v="31.005037783375315"/>
    <n v="397"/>
    <s v="GB"/>
    <s v="GBP"/>
    <n v="1320991200"/>
    <x v="194"/>
    <n v="1323928800"/>
    <d v="2011-12-15T06:00:00"/>
    <b v="0"/>
    <b v="1"/>
    <s v="film &amp; video/shorts"/>
    <x v="6"/>
    <s v="shorts"/>
  </r>
  <r>
    <n v="256"/>
    <s v="Smith-Reid"/>
    <s v="Optimized actuating toolset"/>
    <n v="4100"/>
    <n v="959"/>
    <n v="0.23390243902439026"/>
    <x v="1"/>
    <n v="63.93333333333333"/>
    <n v="15"/>
    <s v="GB"/>
    <s v="GBP"/>
    <n v="1453615200"/>
    <x v="170"/>
    <n v="1456812000"/>
    <d v="2016-03-01T06:00:00"/>
    <b v="0"/>
    <b v="0"/>
    <s v="music/rock"/>
    <x v="1"/>
    <s v="rock"/>
  </r>
  <r>
    <n v="323"/>
    <s v="Cole, Smith and Wood"/>
    <s v="Integrated zero-defect help-desk"/>
    <n v="8900"/>
    <n v="2148"/>
    <n v="0.24134831460674158"/>
    <x v="1"/>
    <n v="82.615384615384613"/>
    <n v="26"/>
    <s v="GB"/>
    <s v="GBP"/>
    <n v="1395896400"/>
    <x v="195"/>
    <n v="1396069200"/>
    <d v="2014-03-29T05:00:00"/>
    <b v="0"/>
    <b v="0"/>
    <s v="film &amp; video/documentary"/>
    <x v="6"/>
    <s v="documentary"/>
  </r>
  <r>
    <n v="330"/>
    <s v="Thompson-Bates"/>
    <s v="Expanded encompassing open architecture"/>
    <n v="33700"/>
    <n v="62330"/>
    <n v="1.8495548961424333"/>
    <x v="0"/>
    <n v="45.003610108303249"/>
    <n v="1385"/>
    <s v="GB"/>
    <s v="GBP"/>
    <n v="1512712800"/>
    <x v="196"/>
    <n v="1512799200"/>
    <d v="2017-12-09T06:00:00"/>
    <b v="0"/>
    <b v="0"/>
    <s v="film &amp; video/documentary"/>
    <x v="6"/>
    <s v="documentary"/>
  </r>
  <r>
    <n v="345"/>
    <s v="Taylor, Cisneros and Romero"/>
    <s v="Open-source neutral task-force"/>
    <n v="157600"/>
    <n v="23159"/>
    <n v="0.14694796954314721"/>
    <x v="1"/>
    <n v="69.966767371601208"/>
    <n v="331"/>
    <s v="GB"/>
    <s v="GBP"/>
    <n v="1436418000"/>
    <x v="197"/>
    <n v="1436504400"/>
    <d v="2015-07-10T05:00:00"/>
    <b v="0"/>
    <b v="0"/>
    <s v="film &amp; video/drama"/>
    <x v="6"/>
    <s v="drama"/>
  </r>
  <r>
    <n v="360"/>
    <s v="Larsen-Chung"/>
    <s v="Right-sized zero tolerance migration"/>
    <n v="59700"/>
    <n v="135132"/>
    <n v="2.2635175879396985"/>
    <x v="0"/>
    <n v="47.002434782608695"/>
    <n v="2875"/>
    <s v="GB"/>
    <s v="GBP"/>
    <n v="1293861600"/>
    <x v="198"/>
    <n v="1295071200"/>
    <d v="2011-01-15T06:00:00"/>
    <b v="0"/>
    <b v="1"/>
    <s v="theater/plays"/>
    <x v="5"/>
    <s v="plays"/>
  </r>
  <r>
    <n v="368"/>
    <s v="Whitaker, Wallace and Daniels"/>
    <s v="Reactive directional capacity"/>
    <n v="5200"/>
    <n v="14394"/>
    <n v="2.7680769230769231"/>
    <x v="0"/>
    <n v="69.873786407766985"/>
    <n v="206"/>
    <s v="GB"/>
    <s v="GBP"/>
    <n v="1286946000"/>
    <x v="199"/>
    <n v="1288933200"/>
    <d v="2010-11-05T05:00:00"/>
    <b v="0"/>
    <b v="1"/>
    <s v="film &amp; video/documentary"/>
    <x v="6"/>
    <s v="documentary"/>
  </r>
  <r>
    <n v="379"/>
    <s v="Reilly, Aguirre and Johnson"/>
    <s v="Realigned clear-thinking migration"/>
    <n v="7200"/>
    <n v="2912"/>
    <n v="0.40444444444444444"/>
    <x v="1"/>
    <n v="66.181818181818187"/>
    <n v="44"/>
    <s v="GB"/>
    <s v="GBP"/>
    <n v="1319691600"/>
    <x v="200"/>
    <n v="1320904800"/>
    <d v="2011-11-10T06:00:00"/>
    <b v="0"/>
    <b v="0"/>
    <s v="theater/plays"/>
    <x v="5"/>
    <s v="plays"/>
  </r>
  <r>
    <n v="447"/>
    <s v="Harrington-Harper"/>
    <s v="Self-enabling next generation algorithm"/>
    <n v="155200"/>
    <n v="37754"/>
    <n v="0.24326030927835052"/>
    <x v="2"/>
    <n v="86"/>
    <n v="439"/>
    <s v="GB"/>
    <s v="GBP"/>
    <n v="1513663200"/>
    <x v="201"/>
    <n v="1515045600"/>
    <d v="2018-01-04T06:00:00"/>
    <b v="0"/>
    <b v="0"/>
    <s v="film &amp; video/television"/>
    <x v="6"/>
    <s v="television"/>
  </r>
  <r>
    <n v="471"/>
    <s v="Perry and Sons"/>
    <s v="Configurable static help-desk"/>
    <n v="3100"/>
    <n v="9889"/>
    <n v="3.19"/>
    <x v="0"/>
    <n v="50.97422680412371"/>
    <n v="194"/>
    <s v="GB"/>
    <s v="GBP"/>
    <n v="1335934800"/>
    <x v="202"/>
    <n v="1335934800"/>
    <d v="2012-05-02T05:00:00"/>
    <b v="0"/>
    <b v="1"/>
    <s v="food/food trucks"/>
    <x v="3"/>
    <s v="food trucks"/>
  </r>
  <r>
    <n v="479"/>
    <s v="Long-Greene"/>
    <s v="Future-proofed heuristic encryption"/>
    <n v="2400"/>
    <n v="12310"/>
    <n v="5.1291666666666664"/>
    <x v="0"/>
    <n v="71.156069364161851"/>
    <n v="173"/>
    <s v="GB"/>
    <s v="GBP"/>
    <n v="1501304400"/>
    <x v="203"/>
    <n v="1501477200"/>
    <d v="2017-07-31T05:00:00"/>
    <b v="0"/>
    <b v="0"/>
    <s v="food/food trucks"/>
    <x v="3"/>
    <s v="food trucks"/>
  </r>
  <r>
    <n v="484"/>
    <s v="Landry Inc"/>
    <s v="Synergistic cohesive adapter"/>
    <n v="29600"/>
    <n v="77021"/>
    <n v="2.6020608108108108"/>
    <x v="0"/>
    <n v="48.99554707379135"/>
    <n v="1572"/>
    <s v="GB"/>
    <s v="GBP"/>
    <n v="1407128400"/>
    <x v="204"/>
    <n v="1411362000"/>
    <d v="2014-09-22T05:00:00"/>
    <b v="0"/>
    <b v="1"/>
    <s v="food/food trucks"/>
    <x v="3"/>
    <s v="food trucks"/>
  </r>
  <r>
    <n v="485"/>
    <s v="Richards-Davis"/>
    <s v="Quality-focused mission-critical structure"/>
    <n v="90600"/>
    <n v="27844"/>
    <n v="0.30732891832229581"/>
    <x v="1"/>
    <n v="42.969135802469133"/>
    <n v="648"/>
    <s v="GB"/>
    <s v="GBP"/>
    <n v="1560142800"/>
    <x v="205"/>
    <n v="1563685200"/>
    <d v="2019-07-21T05:00:00"/>
    <b v="0"/>
    <b v="0"/>
    <s v="theater/plays"/>
    <x v="5"/>
    <s v="plays"/>
  </r>
  <r>
    <n v="486"/>
    <s v="Davis, Cox and Fox"/>
    <s v="Compatible exuding Graphical User Interface"/>
    <n v="5200"/>
    <n v="702"/>
    <n v="0.13500000000000001"/>
    <x v="1"/>
    <n v="33.428571428571431"/>
    <n v="21"/>
    <s v="GB"/>
    <s v="GBP"/>
    <n v="1520575200"/>
    <x v="206"/>
    <n v="1521867600"/>
    <d v="2018-03-24T05:00:00"/>
    <b v="0"/>
    <b v="1"/>
    <s v="publishing/translations"/>
    <x v="7"/>
    <s v="translations"/>
  </r>
  <r>
    <n v="528"/>
    <s v="Avila, Ford and Welch"/>
    <s v="Focused leadingedge matrix"/>
    <n v="9000"/>
    <n v="7227"/>
    <n v="0.80300000000000005"/>
    <x v="1"/>
    <n v="90.337500000000006"/>
    <n v="80"/>
    <s v="GB"/>
    <s v="GBP"/>
    <n v="1385186400"/>
    <x v="207"/>
    <n v="1389074400"/>
    <d v="2014-01-07T06:00:00"/>
    <b v="0"/>
    <b v="0"/>
    <s v="music/indie rock"/>
    <x v="1"/>
    <s v="indie rock"/>
  </r>
  <r>
    <n v="533"/>
    <s v="Holt, Bernard and Johnson"/>
    <s v="Multi-lateral didactic encoding"/>
    <n v="115600"/>
    <n v="184086"/>
    <n v="1.5924394463667819"/>
    <x v="0"/>
    <n v="82.996393146979258"/>
    <n v="2218"/>
    <s v="GB"/>
    <s v="GBP"/>
    <n v="1374642000"/>
    <x v="208"/>
    <n v="1377752400"/>
    <d v="2013-08-29T05:00:00"/>
    <b v="0"/>
    <b v="0"/>
    <s v="music/indie rock"/>
    <x v="1"/>
    <s v="indie rock"/>
  </r>
  <r>
    <n v="542"/>
    <s v="Harrison-Bridges"/>
    <s v="Profit-focused exuding moderator"/>
    <n v="77000"/>
    <n v="1930"/>
    <n v="2.5064935064935064E-2"/>
    <x v="1"/>
    <n v="39.387755102040813"/>
    <n v="49"/>
    <s v="GB"/>
    <s v="GBP"/>
    <n v="1453442400"/>
    <x v="209"/>
    <n v="1456034400"/>
    <d v="2016-02-21T06:00:00"/>
    <b v="0"/>
    <b v="0"/>
    <s v="music/indie rock"/>
    <x v="1"/>
    <s v="indie rock"/>
  </r>
  <r>
    <n v="588"/>
    <s v="Weber Inc"/>
    <s v="Up-sized discrete firmware"/>
    <n v="157600"/>
    <n v="124517"/>
    <n v="0.7900824873096447"/>
    <x v="1"/>
    <n v="91.021198830409361"/>
    <n v="1368"/>
    <s v="GB"/>
    <s v="GBP"/>
    <n v="1269493200"/>
    <x v="51"/>
    <n v="1272171600"/>
    <d v="2010-04-25T05:00:00"/>
    <b v="0"/>
    <b v="0"/>
    <s v="theater/plays"/>
    <x v="5"/>
    <s v="plays"/>
  </r>
  <r>
    <n v="600"/>
    <s v="Brown-George"/>
    <s v="Cross-platform tertiary array"/>
    <n v="100"/>
    <n v="5"/>
    <n v="0.05"/>
    <x v="1"/>
    <n v="5"/>
    <n v="1"/>
    <s v="GB"/>
    <s v="GBP"/>
    <n v="1375160400"/>
    <x v="210"/>
    <n v="1376197200"/>
    <d v="2013-08-11T05:00:00"/>
    <b v="0"/>
    <b v="0"/>
    <s v="food/food trucks"/>
    <x v="3"/>
    <s v="food trucks"/>
  </r>
  <r>
    <n v="606"/>
    <s v="Valencia PLC"/>
    <s v="Extended asynchronous initiative"/>
    <n v="3400"/>
    <n v="6405"/>
    <n v="1.8838235294117647"/>
    <x v="0"/>
    <n v="40.03125"/>
    <n v="160"/>
    <s v="GB"/>
    <s v="GBP"/>
    <n v="1457330400"/>
    <x v="211"/>
    <n v="1458277200"/>
    <d v="2016-03-18T05:00:00"/>
    <b v="0"/>
    <b v="0"/>
    <s v="music/rock"/>
    <x v="1"/>
    <s v="rock"/>
  </r>
  <r>
    <n v="616"/>
    <s v="Burnett-Mora"/>
    <s v="Quality-focused 24/7 superstructure"/>
    <n v="6400"/>
    <n v="12129"/>
    <n v="1.8951562500000001"/>
    <x v="0"/>
    <n v="50.962184873949582"/>
    <n v="238"/>
    <s v="GB"/>
    <s v="GBP"/>
    <n v="1379653200"/>
    <x v="212"/>
    <n v="1379739600"/>
    <d v="2013-09-21T05:00:00"/>
    <b v="0"/>
    <b v="1"/>
    <s v="music/indie rock"/>
    <x v="1"/>
    <s v="indie rock"/>
  </r>
  <r>
    <n v="623"/>
    <s v="Smith, Scott and Rodriguez"/>
    <s v="Organic actuating protocol"/>
    <n v="94300"/>
    <n v="150806"/>
    <n v="1.5992152704135738"/>
    <x v="0"/>
    <n v="55.999257333828446"/>
    <n v="2693"/>
    <s v="GB"/>
    <s v="GBP"/>
    <n v="1437022800"/>
    <x v="213"/>
    <n v="1437454800"/>
    <d v="2015-07-21T05:00:00"/>
    <b v="0"/>
    <b v="0"/>
    <s v="theater/plays"/>
    <x v="5"/>
    <s v="plays"/>
  </r>
  <r>
    <n v="627"/>
    <s v="Martin, Lee and Armstrong"/>
    <s v="Open-architected incremental ability"/>
    <n v="1600"/>
    <n v="11108"/>
    <n v="6.9424999999999999"/>
    <x v="0"/>
    <n v="72.129870129870127"/>
    <n v="154"/>
    <s v="GB"/>
    <s v="GBP"/>
    <n v="1276664400"/>
    <x v="214"/>
    <n v="1278738000"/>
    <d v="2010-07-10T05:00:00"/>
    <b v="1"/>
    <b v="0"/>
    <s v="food/food trucks"/>
    <x v="3"/>
    <s v="food trucks"/>
  </r>
  <r>
    <n v="659"/>
    <s v="Bailey and Sons"/>
    <s v="Grass-roots dynamic emulation"/>
    <n v="120700"/>
    <n v="57010"/>
    <n v="0.47232808616404309"/>
    <x v="1"/>
    <n v="76.013333333333335"/>
    <n v="750"/>
    <s v="GB"/>
    <s v="GBP"/>
    <n v="1296108000"/>
    <x v="215"/>
    <n v="1296194400"/>
    <d v="2011-01-28T06:00:00"/>
    <b v="0"/>
    <b v="0"/>
    <s v="film &amp; video/documentary"/>
    <x v="6"/>
    <s v="documentary"/>
  </r>
  <r>
    <n v="692"/>
    <s v="Murray Ltd"/>
    <s v="Decentralized 4thgeneration challenge"/>
    <n v="6000"/>
    <n v="5438"/>
    <n v="0.90633333333333332"/>
    <x v="1"/>
    <n v="70.623376623376629"/>
    <n v="77"/>
    <s v="GB"/>
    <s v="GBP"/>
    <n v="1562648400"/>
    <x v="216"/>
    <n v="1564203600"/>
    <d v="2019-07-27T05:00:00"/>
    <b v="0"/>
    <b v="0"/>
    <s v="music/rock"/>
    <x v="1"/>
    <s v="rock"/>
  </r>
  <r>
    <n v="705"/>
    <s v="Ford LLC"/>
    <s v="Centralized tangible success"/>
    <n v="169700"/>
    <n v="168048"/>
    <n v="0.99026517383618151"/>
    <x v="1"/>
    <n v="82.986666666666665"/>
    <n v="2025"/>
    <s v="GB"/>
    <s v="GBP"/>
    <n v="1386741600"/>
    <x v="217"/>
    <n v="1387087200"/>
    <d v="2013-12-15T06:00:00"/>
    <b v="0"/>
    <b v="0"/>
    <s v="publishing/nonfiction"/>
    <x v="7"/>
    <s v="nonfiction"/>
  </r>
  <r>
    <n v="724"/>
    <s v="Mccoy Ltd"/>
    <s v="Business-focused encompassing intranet"/>
    <n v="8400"/>
    <n v="11261"/>
    <n v="1.3405952380952382"/>
    <x v="0"/>
    <n v="93.066115702479337"/>
    <n v="121"/>
    <s v="GB"/>
    <s v="GBP"/>
    <n v="1413954000"/>
    <x v="218"/>
    <n v="1414126800"/>
    <d v="2014-10-24T05:00:00"/>
    <b v="0"/>
    <b v="1"/>
    <s v="theater/plays"/>
    <x v="5"/>
    <s v="plays"/>
  </r>
  <r>
    <n v="750"/>
    <s v="Ramos and Sons"/>
    <s v="Extended responsive Internet solution"/>
    <n v="100"/>
    <n v="1"/>
    <n v="0.01"/>
    <x v="1"/>
    <n v="1"/>
    <n v="1"/>
    <s v="GB"/>
    <s v="GBP"/>
    <n v="1277960400"/>
    <x v="219"/>
    <n v="1280120400"/>
    <d v="2010-07-26T05:00:00"/>
    <b v="0"/>
    <b v="0"/>
    <s v="music/electric music"/>
    <x v="1"/>
    <s v="electric music"/>
  </r>
  <r>
    <n v="799"/>
    <s v="Reid-Day"/>
    <s v="Devolved tertiary time-frame"/>
    <n v="84500"/>
    <n v="73522"/>
    <n v="0.87008284023668636"/>
    <x v="1"/>
    <n v="60.017959183673469"/>
    <n v="1225"/>
    <s v="GB"/>
    <s v="GBP"/>
    <n v="1454133600"/>
    <x v="220"/>
    <n v="1454479200"/>
    <d v="2016-02-03T06:00:00"/>
    <b v="0"/>
    <b v="0"/>
    <s v="theater/plays"/>
    <x v="5"/>
    <s v="plays"/>
  </r>
  <r>
    <n v="820"/>
    <s v="Valdez, Williams and Meyer"/>
    <s v="Cross-group heuristic forecast"/>
    <n v="1500"/>
    <n v="12009"/>
    <n v="8.0060000000000002"/>
    <x v="0"/>
    <n v="43.043010752688176"/>
    <n v="279"/>
    <s v="GB"/>
    <s v="GBP"/>
    <n v="1532840400"/>
    <x v="221"/>
    <n v="1533963600"/>
    <d v="2018-08-11T05:00:00"/>
    <b v="0"/>
    <b v="1"/>
    <s v="music/rock"/>
    <x v="1"/>
    <s v="rock"/>
  </r>
  <r>
    <n v="825"/>
    <s v="Solomon PLC"/>
    <s v="Open-architected 24/7 infrastructure"/>
    <n v="3600"/>
    <n v="13950"/>
    <n v="3.875"/>
    <x v="0"/>
    <n v="88.853503184713375"/>
    <n v="157"/>
    <s v="GB"/>
    <s v="GBP"/>
    <n v="1500958800"/>
    <x v="222"/>
    <n v="1501995600"/>
    <d v="2017-08-06T05:00:00"/>
    <b v="0"/>
    <b v="0"/>
    <s v="film &amp; video/shorts"/>
    <x v="6"/>
    <s v="shorts"/>
  </r>
  <r>
    <n v="845"/>
    <s v="Williams LLC"/>
    <s v="Up-sized high-level access"/>
    <n v="69900"/>
    <n v="138087"/>
    <n v="1.9754935622317598"/>
    <x v="0"/>
    <n v="101.98449039881831"/>
    <n v="1354"/>
    <s v="GB"/>
    <s v="GBP"/>
    <n v="1526360400"/>
    <x v="223"/>
    <n v="1529557200"/>
    <d v="2018-06-21T05:00:00"/>
    <b v="0"/>
    <b v="0"/>
    <s v="technology/web"/>
    <x v="0"/>
    <s v="web"/>
  </r>
  <r>
    <n v="894"/>
    <s v="Barrett Inc"/>
    <s v="Organic cohesive neural-net"/>
    <n v="1700"/>
    <n v="3208"/>
    <n v="1.8870588235294117"/>
    <x v="0"/>
    <n v="57.285714285714285"/>
    <n v="56"/>
    <s v="GB"/>
    <s v="GBP"/>
    <n v="1373518800"/>
    <x v="224"/>
    <n v="1376110800"/>
    <d v="2013-08-10T05:00:00"/>
    <b v="0"/>
    <b v="1"/>
    <s v="film &amp; video/television"/>
    <x v="6"/>
    <s v="television"/>
  </r>
  <r>
    <n v="914"/>
    <s v="Ramirez, Padilla and Barrera"/>
    <s v="Diverse client-driven conglomeration"/>
    <n v="6400"/>
    <n v="3676"/>
    <n v="0.57437499999999997"/>
    <x v="1"/>
    <n v="26.070921985815602"/>
    <n v="141"/>
    <s v="GB"/>
    <s v="GBP"/>
    <n v="1375592400"/>
    <x v="225"/>
    <n v="1376629200"/>
    <d v="2013-08-16T05:00:00"/>
    <b v="0"/>
    <b v="0"/>
    <s v="theater/plays"/>
    <x v="5"/>
    <s v="plays"/>
  </r>
  <r>
    <n v="915"/>
    <s v="Riggs Group"/>
    <s v="Configurable upward-trending solution"/>
    <n v="125900"/>
    <n v="195936"/>
    <n v="1.5562827640984909"/>
    <x v="0"/>
    <n v="105.0032154340836"/>
    <n v="1866"/>
    <s v="GB"/>
    <s v="GBP"/>
    <n v="1503982800"/>
    <x v="226"/>
    <n v="1504760400"/>
    <d v="2017-09-07T05:00:00"/>
    <b v="0"/>
    <b v="0"/>
    <s v="film &amp; video/television"/>
    <x v="6"/>
    <s v="television"/>
  </r>
  <r>
    <n v="917"/>
    <s v="Cooper Inc"/>
    <s v="Polarized discrete product"/>
    <n v="3600"/>
    <n v="2097"/>
    <n v="0.58250000000000002"/>
    <x v="3"/>
    <n v="77.666666666666671"/>
    <n v="27"/>
    <s v="GB"/>
    <s v="GBP"/>
    <n v="1309237200"/>
    <x v="227"/>
    <n v="1311310800"/>
    <d v="2011-07-22T05:00:00"/>
    <b v="0"/>
    <b v="1"/>
    <s v="film &amp; video/shorts"/>
    <x v="6"/>
    <s v="shorts"/>
  </r>
  <r>
    <n v="929"/>
    <s v="Turner-Terrell"/>
    <s v="Polarized tertiary function"/>
    <n v="5500"/>
    <n v="11952"/>
    <n v="2.173090909090909"/>
    <x v="0"/>
    <n v="64.956521739130437"/>
    <n v="184"/>
    <s v="GB"/>
    <s v="GBP"/>
    <n v="1493787600"/>
    <x v="228"/>
    <n v="1494997200"/>
    <d v="2017-05-17T05:00:00"/>
    <b v="0"/>
    <b v="0"/>
    <s v="theater/plays"/>
    <x v="5"/>
    <s v="plays"/>
  </r>
  <r>
    <n v="965"/>
    <s v="Nunez-King"/>
    <s v="Phased clear-thinking policy"/>
    <n v="2200"/>
    <n v="8501"/>
    <n v="3.8640909090909092"/>
    <x v="0"/>
    <n v="41.067632850241544"/>
    <n v="207"/>
    <s v="GB"/>
    <s v="GBP"/>
    <n v="1264399200"/>
    <x v="189"/>
    <n v="1267855200"/>
    <d v="2010-03-06T06:00:00"/>
    <b v="0"/>
    <b v="0"/>
    <s v="music/rock"/>
    <x v="1"/>
    <s v="rock"/>
  </r>
  <r>
    <n v="979"/>
    <s v="Williams, Martin and Meyer"/>
    <s v="Innovative well-modulated capability"/>
    <n v="60200"/>
    <n v="86244"/>
    <n v="1.432624584717608"/>
    <x v="0"/>
    <n v="84.969458128078813"/>
    <n v="1015"/>
    <s v="GB"/>
    <s v="GBP"/>
    <n v="1426395600"/>
    <x v="229"/>
    <n v="1426914000"/>
    <d v="2015-03-21T05:00:00"/>
    <b v="0"/>
    <b v="0"/>
    <s v="theater/plays"/>
    <x v="5"/>
    <s v="plays"/>
  </r>
  <r>
    <n v="1"/>
    <s v="Odom Inc"/>
    <s v="Managed bottom-line architecture"/>
    <n v="1400"/>
    <n v="14560"/>
    <n v="10.4"/>
    <x v="0"/>
    <n v="92.151898734177209"/>
    <n v="158"/>
    <s v="US"/>
    <s v="USD"/>
    <n v="1408424400"/>
    <x v="230"/>
    <n v="1408597200"/>
    <d v="2014-08-21T05:00:00"/>
    <b v="0"/>
    <b v="1"/>
    <s v="music/rock"/>
    <x v="1"/>
    <s v="rock"/>
  </r>
  <r>
    <n v="3"/>
    <s v="Mcdonald, Gonzalez and Ross"/>
    <s v="Vision-oriented fresh-thinking conglomeration"/>
    <n v="4200"/>
    <n v="2477"/>
    <n v="0.58976190476190471"/>
    <x v="1"/>
    <n v="103.20833333333333"/>
    <n v="24"/>
    <s v="US"/>
    <s v="USD"/>
    <n v="1565499600"/>
    <x v="231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1"/>
    <n v="99.339622641509436"/>
    <n v="53"/>
    <s v="US"/>
    <s v="USD"/>
    <n v="1547964000"/>
    <x v="232"/>
    <n v="1548309600"/>
    <d v="2019-01-24T06:00:00"/>
    <b v="0"/>
    <b v="0"/>
    <s v="theater/plays"/>
    <x v="5"/>
    <s v="plays"/>
  </r>
  <r>
    <n v="9"/>
    <s v="Rangel, Holt and Jones"/>
    <s v="Open-source fresh-thinking model"/>
    <n v="6200"/>
    <n v="3208"/>
    <n v="0.51741935483870971"/>
    <x v="1"/>
    <n v="72.909090909090907"/>
    <n v="44"/>
    <s v="US"/>
    <s v="USD"/>
    <n v="1379566800"/>
    <x v="233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0"/>
    <n v="62.9"/>
    <n v="220"/>
    <s v="US"/>
    <s v="USD"/>
    <n v="1281762000"/>
    <x v="234"/>
    <n v="1285909200"/>
    <d v="2010-10-01T05:00:00"/>
    <b v="0"/>
    <b v="0"/>
    <s v="film &amp; video/drama"/>
    <x v="6"/>
    <s v="drama"/>
  </r>
  <r>
    <n v="11"/>
    <s v="Perez, Johnson and Gardner"/>
    <s v="Grass-roots zero administration system engine"/>
    <n v="6300"/>
    <n v="3030"/>
    <n v="0.48095238095238096"/>
    <x v="1"/>
    <n v="112.22222222222223"/>
    <n v="27"/>
    <s v="US"/>
    <s v="USD"/>
    <n v="1285045200"/>
    <x v="235"/>
    <n v="1285563600"/>
    <d v="2010-09-27T05:00:00"/>
    <b v="0"/>
    <b v="1"/>
    <s v="theater/plays"/>
    <x v="5"/>
    <s v="plays"/>
  </r>
  <r>
    <n v="12"/>
    <s v="Kim Ltd"/>
    <s v="Assimilated hybrid intranet"/>
    <n v="6300"/>
    <n v="5629"/>
    <n v="0.89349206349206345"/>
    <x v="1"/>
    <n v="102.34545454545454"/>
    <n v="55"/>
    <s v="US"/>
    <s v="USD"/>
    <n v="1571720400"/>
    <x v="236"/>
    <n v="1572411600"/>
    <d v="2019-10-30T05:00:00"/>
    <b v="0"/>
    <b v="0"/>
    <s v="film &amp; video/drama"/>
    <x v="6"/>
    <s v="drama"/>
  </r>
  <r>
    <n v="13"/>
    <s v="Walker, Taylor and Coleman"/>
    <s v="Multi-tiered directional open architecture"/>
    <n v="4200"/>
    <n v="10295"/>
    <n v="2.4511904761904764"/>
    <x v="0"/>
    <n v="105.05102040816327"/>
    <n v="98"/>
    <s v="US"/>
    <s v="USD"/>
    <n v="1465621200"/>
    <x v="237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1"/>
    <n v="94.144999999999996"/>
    <n v="200"/>
    <s v="US"/>
    <s v="USD"/>
    <n v="1331013600"/>
    <x v="238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1"/>
    <n v="84.986725663716811"/>
    <n v="452"/>
    <s v="US"/>
    <s v="USD"/>
    <n v="1575957600"/>
    <x v="239"/>
    <n v="1576303200"/>
    <d v="2019-12-14T06:00:00"/>
    <b v="0"/>
    <b v="0"/>
    <s v="technology/wearables"/>
    <x v="0"/>
    <s v="wearables"/>
  </r>
  <r>
    <n v="16"/>
    <s v="Hines Inc"/>
    <s v="Cross-platform systemic adapter"/>
    <n v="1700"/>
    <n v="11041"/>
    <n v="6.4947058823529416"/>
    <x v="0"/>
    <n v="110.41"/>
    <n v="100"/>
    <s v="US"/>
    <s v="USD"/>
    <n v="1390370400"/>
    <x v="240"/>
    <n v="1392271200"/>
    <d v="2014-02-13T06:00:00"/>
    <b v="0"/>
    <b v="0"/>
    <s v="publishing/nonfiction"/>
    <x v="7"/>
    <s v="nonfiction"/>
  </r>
  <r>
    <n v="17"/>
    <s v="Cochran-Nguyen"/>
    <s v="Seamless 4thgeneration methodology"/>
    <n v="84600"/>
    <n v="134845"/>
    <n v="1.5939125295508274"/>
    <x v="0"/>
    <n v="107.96236989591674"/>
    <n v="1249"/>
    <s v="US"/>
    <s v="USD"/>
    <n v="1294812000"/>
    <x v="241"/>
    <n v="1294898400"/>
    <d v="2011-01-13T06:00:00"/>
    <b v="0"/>
    <b v="0"/>
    <s v="film &amp; video/animation"/>
    <x v="6"/>
    <s v="animation"/>
  </r>
  <r>
    <n v="18"/>
    <s v="Johnson-Gould"/>
    <s v="Exclusive needs-based adapter"/>
    <n v="9100"/>
    <n v="6089"/>
    <n v="0.66912087912087914"/>
    <x v="2"/>
    <n v="45.103703703703701"/>
    <n v="135"/>
    <s v="US"/>
    <s v="USD"/>
    <n v="1536382800"/>
    <x v="242"/>
    <n v="1537074000"/>
    <d v="2018-09-16T05:00:00"/>
    <b v="0"/>
    <b v="0"/>
    <s v="theater/plays"/>
    <x v="5"/>
    <s v="plays"/>
  </r>
  <r>
    <n v="19"/>
    <s v="Perez-Hess"/>
    <s v="Down-sized cohesive archive"/>
    <n v="62500"/>
    <n v="30331"/>
    <n v="0.48529600000000001"/>
    <x v="1"/>
    <n v="45.001483679525222"/>
    <n v="674"/>
    <s v="US"/>
    <s v="USD"/>
    <n v="1551679200"/>
    <x v="243"/>
    <n v="1553490000"/>
    <d v="2019-03-25T05:00:00"/>
    <b v="0"/>
    <b v="1"/>
    <s v="theater/plays"/>
    <x v="5"/>
    <s v="plays"/>
  </r>
  <r>
    <n v="20"/>
    <s v="Reeves, Thompson and Richardson"/>
    <s v="Proactive composite alliance"/>
    <n v="131800"/>
    <n v="147936"/>
    <n v="1.1224279210925645"/>
    <x v="0"/>
    <n v="105.97134670487107"/>
    <n v="1396"/>
    <s v="US"/>
    <s v="USD"/>
    <n v="1406523600"/>
    <x v="244"/>
    <n v="1406523600"/>
    <d v="2014-07-28T05:00:00"/>
    <b v="0"/>
    <b v="0"/>
    <s v="film &amp; video/drama"/>
    <x v="6"/>
    <s v="drama"/>
  </r>
  <r>
    <n v="21"/>
    <s v="Simmons-Reynolds"/>
    <s v="Re-engineered intangible definition"/>
    <n v="94000"/>
    <n v="38533"/>
    <n v="0.40992553191489361"/>
    <x v="1"/>
    <n v="69.055555555555557"/>
    <n v="558"/>
    <s v="US"/>
    <s v="USD"/>
    <n v="1313384400"/>
    <x v="245"/>
    <n v="1316322000"/>
    <d v="2011-09-18T05:00:00"/>
    <b v="0"/>
    <b v="0"/>
    <s v="theater/plays"/>
    <x v="5"/>
    <s v="plays"/>
  </r>
  <r>
    <n v="22"/>
    <s v="Collier Inc"/>
    <s v="Enhanced dynamic definition"/>
    <n v="59100"/>
    <n v="75690"/>
    <n v="1.2807106598984772"/>
    <x v="0"/>
    <n v="85.044943820224717"/>
    <n v="890"/>
    <s v="US"/>
    <s v="USD"/>
    <n v="1522731600"/>
    <x v="246"/>
    <n v="1524027600"/>
    <d v="2018-04-18T05:00:00"/>
    <b v="0"/>
    <b v="0"/>
    <s v="theater/plays"/>
    <x v="5"/>
    <s v="plays"/>
  </r>
  <r>
    <n v="24"/>
    <s v="Scott, Wilson and Martin"/>
    <s v="Cross-platform intermediate frame"/>
    <n v="92400"/>
    <n v="104257"/>
    <n v="1.1283225108225108"/>
    <x v="0"/>
    <n v="39.003741114852225"/>
    <n v="2673"/>
    <s v="US"/>
    <s v="USD"/>
    <n v="1403326800"/>
    <x v="247"/>
    <n v="1403499600"/>
    <d v="2014-06-23T05:00:00"/>
    <b v="0"/>
    <b v="0"/>
    <s v="technology/wearables"/>
    <x v="0"/>
    <s v="wearables"/>
  </r>
  <r>
    <n v="25"/>
    <s v="Caldwell, Velazquez and Wilson"/>
    <s v="Monitored impactful analyzer"/>
    <n v="5500"/>
    <n v="11904"/>
    <n v="2.1643636363636363"/>
    <x v="0"/>
    <n v="73.030674846625772"/>
    <n v="163"/>
    <s v="US"/>
    <s v="USD"/>
    <n v="1305694800"/>
    <x v="248"/>
    <n v="1307422800"/>
    <d v="2011-06-07T05:00:00"/>
    <b v="0"/>
    <b v="1"/>
    <s v="games/video games"/>
    <x v="2"/>
    <s v="video games"/>
  </r>
  <r>
    <n v="26"/>
    <s v="Spencer-Bates"/>
    <s v="Optional responsive customer loyalty"/>
    <n v="107500"/>
    <n v="51814"/>
    <n v="0.4819906976744186"/>
    <x v="2"/>
    <n v="35.009459459459457"/>
    <n v="1480"/>
    <s v="US"/>
    <s v="USD"/>
    <n v="1533013200"/>
    <x v="249"/>
    <n v="1535346000"/>
    <d v="2018-08-27T05:00:00"/>
    <b v="0"/>
    <b v="0"/>
    <s v="theater/plays"/>
    <x v="5"/>
    <s v="plays"/>
  </r>
  <r>
    <n v="27"/>
    <s v="Best, Carr and Williams"/>
    <s v="Diverse transitional migration"/>
    <n v="2000"/>
    <n v="1599"/>
    <n v="0.79949999999999999"/>
    <x v="1"/>
    <n v="106.6"/>
    <n v="15"/>
    <s v="US"/>
    <s v="USD"/>
    <n v="1443848400"/>
    <x v="25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0"/>
    <n v="61.997747747747745"/>
    <n v="2220"/>
    <s v="US"/>
    <s v="USD"/>
    <n v="1265695200"/>
    <x v="251"/>
    <n v="1267682400"/>
    <d v="2010-03-04T06:00:00"/>
    <b v="0"/>
    <b v="1"/>
    <s v="theater/plays"/>
    <x v="5"/>
    <s v="plays"/>
  </r>
  <r>
    <n v="30"/>
    <s v="Clark-Cooke"/>
    <s v="Down-sized analyzing challenge"/>
    <n v="9000"/>
    <n v="14455"/>
    <n v="1.606111111111111"/>
    <x v="0"/>
    <n v="112.05426356589147"/>
    <n v="129"/>
    <s v="US"/>
    <s v="USD"/>
    <n v="1558674000"/>
    <x v="252"/>
    <n v="1559106000"/>
    <d v="2019-05-29T05:00:00"/>
    <b v="0"/>
    <b v="0"/>
    <s v="film &amp; video/animation"/>
    <x v="6"/>
    <s v="animation"/>
  </r>
  <r>
    <n v="33"/>
    <s v="Blair, Collins and Carter"/>
    <s v="Exclusive interactive approach"/>
    <n v="50200"/>
    <n v="189666"/>
    <n v="3.7782071713147412"/>
    <x v="0"/>
    <n v="35.000184535892231"/>
    <n v="5419"/>
    <s v="US"/>
    <s v="USD"/>
    <n v="1412485200"/>
    <x v="253"/>
    <n v="1415685600"/>
    <d v="2014-11-11T06:00:00"/>
    <b v="0"/>
    <b v="0"/>
    <s v="theater/plays"/>
    <x v="5"/>
    <s v="plays"/>
  </r>
  <r>
    <n v="34"/>
    <s v="Maldonado and Sons"/>
    <s v="Reverse-engineered asynchronous archive"/>
    <n v="9300"/>
    <n v="14025"/>
    <n v="1.5080645161290323"/>
    <x v="0"/>
    <n v="85"/>
    <n v="165"/>
    <s v="US"/>
    <s v="USD"/>
    <n v="1490245200"/>
    <x v="254"/>
    <n v="1490677200"/>
    <d v="2017-03-28T05:00:00"/>
    <b v="0"/>
    <b v="0"/>
    <s v="film &amp; video/documentary"/>
    <x v="6"/>
    <s v="documentary"/>
  </r>
  <r>
    <n v="36"/>
    <s v="Jackson-Lewis"/>
    <s v="Monitored multi-state encryption"/>
    <n v="700"/>
    <n v="1101"/>
    <n v="1.572857142857143"/>
    <x v="0"/>
    <n v="68.8125"/>
    <n v="16"/>
    <s v="US"/>
    <s v="USD"/>
    <n v="1298700000"/>
    <x v="255"/>
    <n v="1300856400"/>
    <d v="2011-03-23T05:00:00"/>
    <b v="0"/>
    <b v="0"/>
    <s v="theater/plays"/>
    <x v="5"/>
    <s v="plays"/>
  </r>
  <r>
    <n v="37"/>
    <s v="Black, Armstrong and Anderson"/>
    <s v="Profound attitude-oriented functionalities"/>
    <n v="8100"/>
    <n v="11339"/>
    <n v="1.3998765432098765"/>
    <x v="0"/>
    <n v="105.97196261682242"/>
    <n v="107"/>
    <s v="US"/>
    <s v="USD"/>
    <n v="1570338000"/>
    <x v="256"/>
    <n v="1573192800"/>
    <d v="2019-11-08T06:00:00"/>
    <b v="0"/>
    <b v="1"/>
    <s v="publishing/fiction"/>
    <x v="7"/>
    <s v="fiction"/>
  </r>
  <r>
    <n v="38"/>
    <s v="Maldonado-Gonzalez"/>
    <s v="Digitized client-driven database"/>
    <n v="3100"/>
    <n v="10085"/>
    <n v="3.2532258064516131"/>
    <x v="0"/>
    <n v="75.261194029850742"/>
    <n v="134"/>
    <s v="US"/>
    <s v="USD"/>
    <n v="1287378000"/>
    <x v="257"/>
    <n v="1287810000"/>
    <d v="2010-10-23T05:00:00"/>
    <b v="0"/>
    <b v="0"/>
    <s v="photography/photography books"/>
    <x v="4"/>
    <s v="photography books"/>
  </r>
  <r>
    <n v="40"/>
    <s v="Garcia, Garcia and Lopez"/>
    <s v="Reduced stable middleware"/>
    <n v="8800"/>
    <n v="14878"/>
    <n v="1.6906818181818182"/>
    <x v="0"/>
    <n v="75.141414141414145"/>
    <n v="198"/>
    <s v="US"/>
    <s v="USD"/>
    <n v="1275714000"/>
    <x v="258"/>
    <n v="1277355600"/>
    <d v="2010-06-24T05:00:00"/>
    <b v="0"/>
    <b v="1"/>
    <s v="technology/wearables"/>
    <x v="0"/>
    <s v="wearables"/>
  </r>
  <r>
    <n v="42"/>
    <s v="Werner-Bryant"/>
    <s v="Virtual uniform frame"/>
    <n v="1800"/>
    <n v="7991"/>
    <n v="4.4394444444444447"/>
    <x v="0"/>
    <n v="35.995495495495497"/>
    <n v="222"/>
    <s v="US"/>
    <s v="USD"/>
    <n v="1309755600"/>
    <x v="259"/>
    <n v="1310533200"/>
    <d v="2011-07-13T05:00:00"/>
    <b v="0"/>
    <b v="0"/>
    <s v="food/food trucks"/>
    <x v="3"/>
    <s v="food trucks"/>
  </r>
  <r>
    <n v="43"/>
    <s v="Schmitt-Mendoza"/>
    <s v="Profound explicit paradigm"/>
    <n v="90200"/>
    <n v="167717"/>
    <n v="1.859390243902439"/>
    <x v="0"/>
    <n v="26.998873148744366"/>
    <n v="6212"/>
    <s v="US"/>
    <s v="USD"/>
    <n v="1406178000"/>
    <x v="260"/>
    <n v="1407560400"/>
    <d v="2014-08-09T05:00:00"/>
    <b v="0"/>
    <b v="0"/>
    <s v="publishing/radio &amp; podcasts"/>
    <x v="7"/>
    <s v="radio &amp; podcasts"/>
  </r>
  <r>
    <n v="45"/>
    <s v="Woods-Clark"/>
    <s v="Networked tertiary Graphical User Interface"/>
    <n v="9500"/>
    <n v="4530"/>
    <n v="0.4768421052631579"/>
    <x v="1"/>
    <n v="94.375"/>
    <n v="48"/>
    <s v="US"/>
    <s v="USD"/>
    <n v="1478062800"/>
    <x v="261"/>
    <n v="1479362400"/>
    <d v="2016-11-17T06:00:00"/>
    <b v="0"/>
    <b v="1"/>
    <s v="theater/plays"/>
    <x v="5"/>
    <s v="plays"/>
  </r>
  <r>
    <n v="46"/>
    <s v="Vaughn, Hunt and Caldwell"/>
    <s v="Virtual grid-enabled task-force"/>
    <n v="3700"/>
    <n v="4247"/>
    <n v="1.1478378378378378"/>
    <x v="0"/>
    <n v="46.163043478260867"/>
    <n v="92"/>
    <s v="US"/>
    <s v="USD"/>
    <n v="1278565200"/>
    <x v="262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0"/>
    <n v="47.845637583892618"/>
    <n v="149"/>
    <s v="US"/>
    <s v="USD"/>
    <n v="1396069200"/>
    <x v="263"/>
    <n v="1398661200"/>
    <d v="2014-04-28T05:00:00"/>
    <b v="0"/>
    <b v="0"/>
    <s v="theater/plays"/>
    <x v="5"/>
    <s v="plays"/>
  </r>
  <r>
    <n v="48"/>
    <s v="Lamb Inc"/>
    <s v="Optimized leadingedge concept"/>
    <n v="33300"/>
    <n v="128862"/>
    <n v="3.86972972972973"/>
    <x v="0"/>
    <n v="53.007815713698065"/>
    <n v="2431"/>
    <s v="US"/>
    <s v="USD"/>
    <n v="1435208400"/>
    <x v="264"/>
    <n v="1436245200"/>
    <d v="2015-07-07T05:00:00"/>
    <b v="0"/>
    <b v="0"/>
    <s v="theater/plays"/>
    <x v="5"/>
    <s v="plays"/>
  </r>
  <r>
    <n v="49"/>
    <s v="Casey-Kelly"/>
    <s v="Sharable holistic interface"/>
    <n v="7200"/>
    <n v="13653"/>
    <n v="1.89625"/>
    <x v="0"/>
    <n v="45.059405940594061"/>
    <n v="303"/>
    <s v="US"/>
    <s v="USD"/>
    <n v="1571547600"/>
    <x v="265"/>
    <n v="1575439200"/>
    <d v="2019-12-04T06:00:00"/>
    <b v="0"/>
    <b v="0"/>
    <s v="music/rock"/>
    <x v="1"/>
    <s v="rock"/>
  </r>
  <r>
    <n v="52"/>
    <s v="Hernandez, Rodriguez and Clark"/>
    <s v="Organic foreground leverage"/>
    <n v="7200"/>
    <n v="2459"/>
    <n v="0.34152777777777776"/>
    <x v="1"/>
    <n v="32.786666666666669"/>
    <n v="75"/>
    <s v="US"/>
    <s v="USD"/>
    <n v="1284526800"/>
    <x v="266"/>
    <n v="1284872400"/>
    <d v="2010-09-19T05:00:00"/>
    <b v="0"/>
    <b v="0"/>
    <s v="theater/plays"/>
    <x v="5"/>
    <s v="plays"/>
  </r>
  <r>
    <n v="53"/>
    <s v="Smith-Jones"/>
    <s v="Reverse-engineered static concept"/>
    <n v="8800"/>
    <n v="12356"/>
    <n v="1.4040909090909091"/>
    <x v="0"/>
    <n v="59.119617224880386"/>
    <n v="209"/>
    <s v="US"/>
    <s v="USD"/>
    <n v="1400562000"/>
    <x v="267"/>
    <n v="1403931600"/>
    <d v="2014-06-28T05:00:00"/>
    <b v="0"/>
    <b v="0"/>
    <s v="film &amp; video/drama"/>
    <x v="6"/>
    <s v="drama"/>
  </r>
  <r>
    <n v="54"/>
    <s v="Roy PLC"/>
    <s v="Multi-channeled neutral customer loyalty"/>
    <n v="6000"/>
    <n v="5392"/>
    <n v="0.89866666666666661"/>
    <x v="1"/>
    <n v="44.93333333333333"/>
    <n v="120"/>
    <s v="US"/>
    <s v="USD"/>
    <n v="1520748000"/>
    <x v="268"/>
    <n v="1521262800"/>
    <d v="2018-03-17T05:00:00"/>
    <b v="0"/>
    <b v="0"/>
    <s v="technology/wearables"/>
    <x v="0"/>
    <s v="wearables"/>
  </r>
  <r>
    <n v="55"/>
    <s v="Wright, Brooks and Villarreal"/>
    <s v="Reverse-engineered bifurcated strategy"/>
    <n v="6600"/>
    <n v="11746"/>
    <n v="1.7796969696969698"/>
    <x v="0"/>
    <n v="89.664122137404576"/>
    <n v="131"/>
    <s v="US"/>
    <s v="USD"/>
    <n v="1532926800"/>
    <x v="269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0"/>
    <n v="70.079268292682926"/>
    <n v="164"/>
    <s v="US"/>
    <s v="USD"/>
    <n v="1420869600"/>
    <x v="270"/>
    <n v="1421474400"/>
    <d v="2015-01-17T06:00:00"/>
    <b v="0"/>
    <b v="0"/>
    <s v="technology/wearables"/>
    <x v="0"/>
    <s v="wearables"/>
  </r>
  <r>
    <n v="57"/>
    <s v="Bridges, Freeman and Kim"/>
    <s v="Cross-group multi-state task-force"/>
    <n v="2900"/>
    <n v="6243"/>
    <n v="2.1527586206896552"/>
    <x v="0"/>
    <n v="31.059701492537314"/>
    <n v="201"/>
    <s v="US"/>
    <s v="USD"/>
    <n v="1504242000"/>
    <x v="271"/>
    <n v="1505278800"/>
    <d v="2017-09-13T05:00:00"/>
    <b v="0"/>
    <b v="0"/>
    <s v="games/video games"/>
    <x v="2"/>
    <s v="video games"/>
  </r>
  <r>
    <n v="58"/>
    <s v="Anderson-Perez"/>
    <s v="Expanded 3rdgeneration strategy"/>
    <n v="2700"/>
    <n v="6132"/>
    <n v="2.2711111111111113"/>
    <x v="0"/>
    <n v="29.061611374407583"/>
    <n v="211"/>
    <s v="US"/>
    <s v="USD"/>
    <n v="1442811600"/>
    <x v="272"/>
    <n v="1443934800"/>
    <d v="2015-10-04T05:00:00"/>
    <b v="0"/>
    <b v="0"/>
    <s v="theater/plays"/>
    <x v="5"/>
    <s v="plays"/>
  </r>
  <r>
    <n v="59"/>
    <s v="Wright, Fox and Marks"/>
    <s v="Assimilated real-time support"/>
    <n v="1400"/>
    <n v="3851"/>
    <n v="2.7507142857142859"/>
    <x v="0"/>
    <n v="30.0859375"/>
    <n v="128"/>
    <s v="US"/>
    <s v="USD"/>
    <n v="1497243600"/>
    <x v="273"/>
    <n v="1498539600"/>
    <d v="2017-06-27T05:00:00"/>
    <b v="0"/>
    <b v="1"/>
    <s v="theater/plays"/>
    <x v="5"/>
    <s v="plays"/>
  </r>
  <r>
    <n v="62"/>
    <s v="Sparks-West"/>
    <s v="Organized incremental standardization"/>
    <n v="2000"/>
    <n v="14452"/>
    <n v="7.226"/>
    <x v="0"/>
    <n v="58.040160642570278"/>
    <n v="249"/>
    <s v="US"/>
    <s v="USD"/>
    <n v="1433480400"/>
    <x v="274"/>
    <n v="1433566800"/>
    <d v="2015-06-06T05:00:00"/>
    <b v="0"/>
    <b v="0"/>
    <s v="technology/web"/>
    <x v="0"/>
    <s v="web"/>
  </r>
  <r>
    <n v="63"/>
    <s v="Baker, Morgan and Brown"/>
    <s v="Assimilated didactic open system"/>
    <n v="4700"/>
    <n v="557"/>
    <n v="0.11851063829787234"/>
    <x v="1"/>
    <n v="111.4"/>
    <n v="5"/>
    <s v="US"/>
    <s v="USD"/>
    <n v="1493355600"/>
    <x v="275"/>
    <n v="1493874000"/>
    <d v="2017-05-04T05:00:00"/>
    <b v="0"/>
    <b v="0"/>
    <s v="theater/plays"/>
    <x v="5"/>
    <s v="plays"/>
  </r>
  <r>
    <n v="64"/>
    <s v="Mosley-Gilbert"/>
    <s v="Vision-oriented logistical intranet"/>
    <n v="2800"/>
    <n v="2734"/>
    <n v="0.97642857142857142"/>
    <x v="1"/>
    <n v="71.94736842105263"/>
    <n v="38"/>
    <s v="US"/>
    <s v="USD"/>
    <n v="1530507600"/>
    <x v="276"/>
    <n v="1531803600"/>
    <d v="2018-07-17T05:00:00"/>
    <b v="0"/>
    <b v="1"/>
    <s v="technology/web"/>
    <x v="0"/>
    <s v="web"/>
  </r>
  <r>
    <n v="65"/>
    <s v="Berry-Boyer"/>
    <s v="Mandatory incremental projection"/>
    <n v="6100"/>
    <n v="14405"/>
    <n v="2.3614754098360655"/>
    <x v="0"/>
    <n v="61.038135593220339"/>
    <n v="236"/>
    <s v="US"/>
    <s v="USD"/>
    <n v="1296108000"/>
    <x v="215"/>
    <n v="1296712800"/>
    <d v="2011-02-03T06:00:00"/>
    <b v="0"/>
    <b v="0"/>
    <s v="theater/plays"/>
    <x v="5"/>
    <s v="plays"/>
  </r>
  <r>
    <n v="66"/>
    <s v="Sanders-Allen"/>
    <s v="Grass-roots needs-based encryption"/>
    <n v="2900"/>
    <n v="1307"/>
    <n v="0.45068965517241377"/>
    <x v="1"/>
    <n v="108.91666666666667"/>
    <n v="12"/>
    <s v="US"/>
    <s v="USD"/>
    <n v="1428469200"/>
    <x v="277"/>
    <n v="1428901200"/>
    <d v="2015-04-13T05:00:00"/>
    <b v="0"/>
    <b v="1"/>
    <s v="theater/plays"/>
    <x v="5"/>
    <s v="plays"/>
  </r>
  <r>
    <n v="69"/>
    <s v="Jones-Watson"/>
    <s v="Switchable disintermediate moderator"/>
    <n v="7900"/>
    <n v="1901"/>
    <n v="0.24063291139240506"/>
    <x v="2"/>
    <n v="111.82352941176471"/>
    <n v="17"/>
    <s v="US"/>
    <s v="USD"/>
    <n v="1292738400"/>
    <x v="278"/>
    <n v="1295676000"/>
    <d v="2011-01-22T06:00:00"/>
    <b v="0"/>
    <b v="0"/>
    <s v="theater/plays"/>
    <x v="5"/>
    <s v="plays"/>
  </r>
  <r>
    <n v="71"/>
    <s v="Tate, Bass and House"/>
    <s v="Organic object-oriented budgetary management"/>
    <n v="6000"/>
    <n v="6484"/>
    <n v="1.0806666666666667"/>
    <x v="0"/>
    <n v="85.315789473684205"/>
    <n v="76"/>
    <s v="US"/>
    <s v="USD"/>
    <n v="1575093600"/>
    <x v="279"/>
    <n v="1575439200"/>
    <d v="2019-12-04T06:00:00"/>
    <b v="0"/>
    <b v="0"/>
    <s v="theater/plays"/>
    <x v="5"/>
    <s v="plays"/>
  </r>
  <r>
    <n v="72"/>
    <s v="Hampton, Lewis and Ray"/>
    <s v="Seamless coherent parallelism"/>
    <n v="600"/>
    <n v="4022"/>
    <n v="6.7033333333333331"/>
    <x v="0"/>
    <n v="74.481481481481481"/>
    <n v="54"/>
    <s v="US"/>
    <s v="USD"/>
    <n v="1435726800"/>
    <x v="280"/>
    <n v="1438837200"/>
    <d v="2015-08-06T05:00:00"/>
    <b v="0"/>
    <b v="0"/>
    <s v="film &amp; video/animation"/>
    <x v="6"/>
    <s v="animation"/>
  </r>
  <r>
    <n v="73"/>
    <s v="Collins-Goodman"/>
    <s v="Cross-platform even-keeled initiative"/>
    <n v="1400"/>
    <n v="9253"/>
    <n v="6.609285714285714"/>
    <x v="0"/>
    <n v="105.14772727272727"/>
    <n v="88"/>
    <s v="US"/>
    <s v="USD"/>
    <n v="1480226400"/>
    <x v="281"/>
    <n v="1480485600"/>
    <d v="2016-11-30T06:00:00"/>
    <b v="0"/>
    <b v="0"/>
    <s v="music/jazz"/>
    <x v="1"/>
    <s v="jazz"/>
  </r>
  <r>
    <n v="75"/>
    <s v="White, Torres and Bishop"/>
    <s v="Multi-layered dynamic protocol"/>
    <n v="9700"/>
    <n v="14606"/>
    <n v="1.5057731958762886"/>
    <x v="0"/>
    <n v="85.917647058823533"/>
    <n v="170"/>
    <s v="US"/>
    <s v="USD"/>
    <n v="1531630800"/>
    <x v="282"/>
    <n v="1532322000"/>
    <d v="2018-07-23T05:00:00"/>
    <b v="0"/>
    <b v="0"/>
    <s v="photography/photography books"/>
    <x v="4"/>
    <s v="photography books"/>
  </r>
  <r>
    <n v="76"/>
    <s v="Martin, Conway and Larsen"/>
    <s v="Horizontal next generation function"/>
    <n v="122900"/>
    <n v="95993"/>
    <n v="0.78106590724165992"/>
    <x v="1"/>
    <n v="57.00296912114014"/>
    <n v="1684"/>
    <s v="US"/>
    <s v="USD"/>
    <n v="1421992800"/>
    <x v="283"/>
    <n v="1426222800"/>
    <d v="2015-03-13T05:00:00"/>
    <b v="1"/>
    <b v="1"/>
    <s v="theater/plays"/>
    <x v="5"/>
    <s v="plays"/>
  </r>
  <r>
    <n v="77"/>
    <s v="Acevedo-Huffman"/>
    <s v="Pre-emptive impactful model"/>
    <n v="9500"/>
    <n v="4460"/>
    <n v="0.46947368421052632"/>
    <x v="1"/>
    <n v="79.642857142857139"/>
    <n v="56"/>
    <s v="US"/>
    <s v="USD"/>
    <n v="1285563600"/>
    <x v="284"/>
    <n v="1286773200"/>
    <d v="2010-10-11T05:00:00"/>
    <b v="0"/>
    <b v="1"/>
    <s v="film &amp; video/animation"/>
    <x v="6"/>
    <s v="animation"/>
  </r>
  <r>
    <n v="78"/>
    <s v="Montgomery, Larson and Spencer"/>
    <s v="User-centric bifurcated knowledge user"/>
    <n v="4500"/>
    <n v="13536"/>
    <n v="3.008"/>
    <x v="0"/>
    <n v="41.018181818181816"/>
    <n v="330"/>
    <s v="US"/>
    <s v="USD"/>
    <n v="1523854800"/>
    <x v="78"/>
    <n v="1523941200"/>
    <d v="2018-04-17T05:00:00"/>
    <b v="0"/>
    <b v="0"/>
    <s v="publishing/translations"/>
    <x v="7"/>
    <s v="translations"/>
  </r>
  <r>
    <n v="79"/>
    <s v="Soto LLC"/>
    <s v="Triple-buffered reciprocal project"/>
    <n v="57800"/>
    <n v="40228"/>
    <n v="0.6959861591695502"/>
    <x v="1"/>
    <n v="48.004773269689736"/>
    <n v="838"/>
    <s v="US"/>
    <s v="USD"/>
    <n v="1529125200"/>
    <x v="285"/>
    <n v="1529557200"/>
    <d v="2018-06-21T05:00:00"/>
    <b v="0"/>
    <b v="0"/>
    <s v="theater/plays"/>
    <x v="5"/>
    <s v="plays"/>
  </r>
  <r>
    <n v="80"/>
    <s v="Sutton, Barrett and Tucker"/>
    <s v="Cross-platform needs-based approach"/>
    <n v="1100"/>
    <n v="7012"/>
    <n v="6.374545454545455"/>
    <x v="0"/>
    <n v="55.212598425196852"/>
    <n v="127"/>
    <s v="US"/>
    <s v="USD"/>
    <n v="1503982800"/>
    <x v="226"/>
    <n v="1506574800"/>
    <d v="2017-09-28T05:00:00"/>
    <b v="0"/>
    <b v="0"/>
    <s v="games/video games"/>
    <x v="2"/>
    <s v="video games"/>
  </r>
  <r>
    <n v="81"/>
    <s v="Gomez, Bailey and Flores"/>
    <s v="User-friendly static contingency"/>
    <n v="16800"/>
    <n v="37857"/>
    <n v="2.253392857142857"/>
    <x v="0"/>
    <n v="92.109489051094897"/>
    <n v="411"/>
    <s v="US"/>
    <s v="USD"/>
    <n v="1511416800"/>
    <x v="286"/>
    <n v="1513576800"/>
    <d v="2017-12-18T06:00:00"/>
    <b v="0"/>
    <b v="0"/>
    <s v="music/rock"/>
    <x v="1"/>
    <s v="rock"/>
  </r>
  <r>
    <n v="83"/>
    <s v="Fitzgerald PLC"/>
    <s v="Realigned user-facing concept"/>
    <n v="106400"/>
    <n v="39996"/>
    <n v="0.37590225563909774"/>
    <x v="1"/>
    <n v="39.996000000000002"/>
    <n v="1000"/>
    <s v="US"/>
    <s v="USD"/>
    <n v="1469682000"/>
    <x v="287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0"/>
    <n v="111.1336898395722"/>
    <n v="374"/>
    <s v="US"/>
    <s v="USD"/>
    <n v="1343451600"/>
    <x v="288"/>
    <n v="1344315600"/>
    <d v="2012-08-07T05:00:00"/>
    <b v="0"/>
    <b v="0"/>
    <s v="technology/wearables"/>
    <x v="0"/>
    <s v="wearables"/>
  </r>
  <r>
    <n v="86"/>
    <s v="Davis-Smith"/>
    <s v="Organic motivating firmware"/>
    <n v="7400"/>
    <n v="12405"/>
    <n v="1.6763513513513513"/>
    <x v="0"/>
    <n v="61.108374384236456"/>
    <n v="203"/>
    <s v="US"/>
    <s v="USD"/>
    <n v="1430715600"/>
    <x v="289"/>
    <n v="1431838800"/>
    <d v="2015-05-17T05:00:00"/>
    <b v="1"/>
    <b v="0"/>
    <s v="theater/plays"/>
    <x v="5"/>
    <s v="plays"/>
  </r>
  <r>
    <n v="88"/>
    <s v="Clark Group"/>
    <s v="Grass-roots fault-tolerant policy"/>
    <n v="4800"/>
    <n v="12516"/>
    <n v="2.6074999999999999"/>
    <x v="0"/>
    <n v="110.76106194690266"/>
    <n v="113"/>
    <s v="US"/>
    <s v="USD"/>
    <n v="1429160400"/>
    <x v="290"/>
    <n v="1431061200"/>
    <d v="2015-05-08T05:00:00"/>
    <b v="0"/>
    <b v="0"/>
    <s v="publishing/translations"/>
    <x v="7"/>
    <s v="translations"/>
  </r>
  <r>
    <n v="89"/>
    <s v="White, Singleton and Zimmerman"/>
    <s v="Monitored scalable knowledgebase"/>
    <n v="3400"/>
    <n v="8588"/>
    <n v="2.5258823529411765"/>
    <x v="0"/>
    <n v="89.458333333333329"/>
    <n v="96"/>
    <s v="US"/>
    <s v="USD"/>
    <n v="1271307600"/>
    <x v="291"/>
    <n v="1271480400"/>
    <d v="2010-04-17T05:00:00"/>
    <b v="0"/>
    <b v="0"/>
    <s v="theater/plays"/>
    <x v="5"/>
    <s v="plays"/>
  </r>
  <r>
    <n v="90"/>
    <s v="Kramer Group"/>
    <s v="Synergistic explicit parallelism"/>
    <n v="7800"/>
    <n v="6132"/>
    <n v="0.7861538461538462"/>
    <x v="1"/>
    <n v="57.849056603773583"/>
    <n v="106"/>
    <s v="US"/>
    <s v="USD"/>
    <n v="1456380000"/>
    <x v="292"/>
    <n v="1456380000"/>
    <d v="2016-02-25T06:00:00"/>
    <b v="0"/>
    <b v="1"/>
    <s v="theater/plays"/>
    <x v="5"/>
    <s v="plays"/>
  </r>
  <r>
    <n v="93"/>
    <s v="Hall and Sons"/>
    <s v="Pre-emptive radical architecture"/>
    <n v="108800"/>
    <n v="65877"/>
    <n v="0.60548713235294116"/>
    <x v="2"/>
    <n v="107.99508196721311"/>
    <n v="610"/>
    <s v="US"/>
    <s v="USD"/>
    <n v="1350709200"/>
    <x v="293"/>
    <n v="1351054800"/>
    <d v="2012-10-24T05:00:00"/>
    <b v="0"/>
    <b v="1"/>
    <s v="theater/plays"/>
    <x v="5"/>
    <s v="plays"/>
  </r>
  <r>
    <n v="95"/>
    <s v="Sanchez LLC"/>
    <s v="Stand-alone system-worthy standardization"/>
    <n v="900"/>
    <n v="1017"/>
    <n v="1.1299999999999999"/>
    <x v="0"/>
    <n v="37.666666666666664"/>
    <n v="27"/>
    <s v="US"/>
    <s v="USD"/>
    <n v="1571029200"/>
    <x v="294"/>
    <n v="1571634000"/>
    <d v="2019-10-21T05:00:00"/>
    <b v="0"/>
    <b v="0"/>
    <s v="film &amp; video/documentary"/>
    <x v="6"/>
    <s v="documentary"/>
  </r>
  <r>
    <n v="96"/>
    <s v="Howard Ltd"/>
    <s v="Down-sized systematic policy"/>
    <n v="69700"/>
    <n v="151513"/>
    <n v="2.1737876614060259"/>
    <x v="0"/>
    <n v="64.999141999141997"/>
    <n v="2331"/>
    <s v="US"/>
    <s v="USD"/>
    <n v="1299736800"/>
    <x v="295"/>
    <n v="1300856400"/>
    <d v="2011-03-23T05:00:00"/>
    <b v="0"/>
    <b v="0"/>
    <s v="theater/plays"/>
    <x v="5"/>
    <s v="plays"/>
  </r>
  <r>
    <n v="97"/>
    <s v="Stewart LLC"/>
    <s v="Cloned bi-directional architecture"/>
    <n v="1300"/>
    <n v="12047"/>
    <n v="9.2669230769230762"/>
    <x v="0"/>
    <n v="106.61061946902655"/>
    <n v="113"/>
    <s v="US"/>
    <s v="USD"/>
    <n v="1435208400"/>
    <x v="264"/>
    <n v="1439874000"/>
    <d v="2015-08-18T05:00:00"/>
    <b v="0"/>
    <b v="0"/>
    <s v="food/food trucks"/>
    <x v="3"/>
    <s v="food trucks"/>
  </r>
  <r>
    <n v="99"/>
    <s v="Baker-Morris"/>
    <s v="Fully-configurable motivating approach"/>
    <n v="7600"/>
    <n v="14951"/>
    <n v="1.9672368421052631"/>
    <x v="0"/>
    <n v="91.16463414634147"/>
    <n v="164"/>
    <s v="US"/>
    <s v="USD"/>
    <n v="1416895200"/>
    <x v="296"/>
    <n v="1419400800"/>
    <d v="2014-12-24T06:00:00"/>
    <b v="0"/>
    <b v="0"/>
    <s v="theater/plays"/>
    <x v="5"/>
    <s v="plays"/>
  </r>
  <r>
    <n v="100"/>
    <s v="Tucker, Fox and Green"/>
    <s v="Upgradable fault-tolerant approach"/>
    <n v="100"/>
    <n v="1"/>
    <n v="0.01"/>
    <x v="1"/>
    <n v="1"/>
    <n v="1"/>
    <s v="US"/>
    <s v="USD"/>
    <n v="1319000400"/>
    <x v="297"/>
    <n v="1320555600"/>
    <d v="2011-11-06T05:00:00"/>
    <b v="0"/>
    <b v="0"/>
    <s v="theater/plays"/>
    <x v="5"/>
    <s v="plays"/>
  </r>
  <r>
    <n v="101"/>
    <s v="Douglas LLC"/>
    <s v="Reduced heuristic moratorium"/>
    <n v="900"/>
    <n v="9193"/>
    <n v="10.214444444444444"/>
    <x v="0"/>
    <n v="56.054878048780488"/>
    <n v="164"/>
    <s v="US"/>
    <s v="USD"/>
    <n v="1424498400"/>
    <x v="298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0"/>
    <n v="31.017857142857142"/>
    <n v="336"/>
    <s v="US"/>
    <s v="USD"/>
    <n v="1526274000"/>
    <x v="299"/>
    <n v="1526878800"/>
    <d v="2018-05-21T05:00:00"/>
    <b v="0"/>
    <b v="1"/>
    <s v="technology/wearables"/>
    <x v="0"/>
    <s v="wearables"/>
  </r>
  <r>
    <n v="104"/>
    <s v="Smith, Wells and Nguyen"/>
    <s v="Self-enabling grid-enabled initiative"/>
    <n v="119200"/>
    <n v="170623"/>
    <n v="1.4314010067114094"/>
    <x v="0"/>
    <n v="89.005216484089729"/>
    <n v="1917"/>
    <s v="US"/>
    <s v="USD"/>
    <n v="1495515600"/>
    <x v="3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0"/>
    <n v="103.46315789473684"/>
    <n v="95"/>
    <s v="US"/>
    <s v="USD"/>
    <n v="1364878800"/>
    <x v="301"/>
    <n v="1366434000"/>
    <d v="2013-04-20T05:00:00"/>
    <b v="0"/>
    <b v="0"/>
    <s v="technology/web"/>
    <x v="0"/>
    <s v="web"/>
  </r>
  <r>
    <n v="106"/>
    <s v="Brandt, Carter and Wood"/>
    <s v="Ameliorated clear-thinking circuit"/>
    <n v="3900"/>
    <n v="14006"/>
    <n v="3.5912820512820511"/>
    <x v="0"/>
    <n v="95.278911564625844"/>
    <n v="147"/>
    <s v="US"/>
    <s v="USD"/>
    <n v="1567918800"/>
    <x v="302"/>
    <n v="1568350800"/>
    <d v="2019-09-13T05:00:00"/>
    <b v="0"/>
    <b v="0"/>
    <s v="theater/plays"/>
    <x v="5"/>
    <s v="plays"/>
  </r>
  <r>
    <n v="107"/>
    <s v="Tucker, Schmidt and Reid"/>
    <s v="Multi-layered encompassing installation"/>
    <n v="3500"/>
    <n v="6527"/>
    <n v="1.8648571428571428"/>
    <x v="0"/>
    <n v="75.895348837209298"/>
    <n v="86"/>
    <s v="US"/>
    <s v="USD"/>
    <n v="1524459600"/>
    <x v="303"/>
    <n v="1525928400"/>
    <d v="2018-05-10T05:00:00"/>
    <b v="0"/>
    <b v="1"/>
    <s v="theater/plays"/>
    <x v="5"/>
    <s v="plays"/>
  </r>
  <r>
    <n v="108"/>
    <s v="Decker Inc"/>
    <s v="Universal encompassing implementation"/>
    <n v="1500"/>
    <n v="8929"/>
    <n v="5.9526666666666666"/>
    <x v="0"/>
    <n v="107.57831325301204"/>
    <n v="83"/>
    <s v="US"/>
    <s v="USD"/>
    <n v="1333688400"/>
    <x v="304"/>
    <n v="1336885200"/>
    <d v="2012-05-13T05:00:00"/>
    <b v="0"/>
    <b v="0"/>
    <s v="film &amp; video/documentary"/>
    <x v="6"/>
    <s v="documentary"/>
  </r>
  <r>
    <n v="109"/>
    <s v="Romero and Sons"/>
    <s v="Object-based client-server application"/>
    <n v="5200"/>
    <n v="3079"/>
    <n v="0.5921153846153846"/>
    <x v="1"/>
    <n v="51.31666666666667"/>
    <n v="60"/>
    <s v="US"/>
    <s v="USD"/>
    <n v="1389506400"/>
    <x v="305"/>
    <n v="1389679200"/>
    <d v="2014-01-14T06:00:00"/>
    <b v="0"/>
    <b v="0"/>
    <s v="film &amp; video/television"/>
    <x v="6"/>
    <s v="television"/>
  </r>
  <r>
    <n v="110"/>
    <s v="Castillo-Carey"/>
    <s v="Cross-platform solution-oriented process improvement"/>
    <n v="142400"/>
    <n v="21307"/>
    <n v="0.14962780898876404"/>
    <x v="1"/>
    <n v="71.983108108108112"/>
    <n v="296"/>
    <s v="US"/>
    <s v="USD"/>
    <n v="1536642000"/>
    <x v="306"/>
    <n v="1538283600"/>
    <d v="2018-09-30T05:00:00"/>
    <b v="0"/>
    <b v="0"/>
    <s v="food/food trucks"/>
    <x v="3"/>
    <s v="food trucks"/>
  </r>
  <r>
    <n v="111"/>
    <s v="Hart-Briggs"/>
    <s v="Re-engineered user-facing approach"/>
    <n v="61400"/>
    <n v="73653"/>
    <n v="1.1995602605863191"/>
    <x v="0"/>
    <n v="108.95414201183432"/>
    <n v="676"/>
    <s v="US"/>
    <s v="USD"/>
    <n v="1348290000"/>
    <x v="42"/>
    <n v="1348808400"/>
    <d v="2012-09-28T05:00:00"/>
    <b v="0"/>
    <b v="0"/>
    <s v="publishing/radio &amp; podcasts"/>
    <x v="7"/>
    <s v="radio &amp; podcasts"/>
  </r>
  <r>
    <n v="113"/>
    <s v="Wright, Hartman and Yu"/>
    <s v="User-friendly tertiary array"/>
    <n v="3300"/>
    <n v="12437"/>
    <n v="3.7687878787878786"/>
    <x v="0"/>
    <n v="94.938931297709928"/>
    <n v="131"/>
    <s v="US"/>
    <s v="USD"/>
    <n v="1505192400"/>
    <x v="307"/>
    <n v="1505797200"/>
    <d v="2017-09-19T05:00:00"/>
    <b v="0"/>
    <b v="0"/>
    <s v="food/food trucks"/>
    <x v="3"/>
    <s v="food trucks"/>
  </r>
  <r>
    <n v="114"/>
    <s v="Harper-Davis"/>
    <s v="Robust heuristic encoding"/>
    <n v="1900"/>
    <n v="13816"/>
    <n v="7.2715789473684209"/>
    <x v="0"/>
    <n v="109.65079365079364"/>
    <n v="126"/>
    <s v="US"/>
    <s v="USD"/>
    <n v="1554786000"/>
    <x v="308"/>
    <n v="1554872400"/>
    <d v="2019-04-10T05:00:00"/>
    <b v="0"/>
    <b v="1"/>
    <s v="technology/wearables"/>
    <x v="0"/>
    <s v="wearables"/>
  </r>
  <r>
    <n v="116"/>
    <s v="David-Clark"/>
    <s v="De-engineered motivating standardization"/>
    <n v="7200"/>
    <n v="6336"/>
    <n v="0.88"/>
    <x v="1"/>
    <n v="86.794520547945211"/>
    <n v="73"/>
    <s v="US"/>
    <s v="USD"/>
    <n v="1442552400"/>
    <x v="309"/>
    <n v="1442638800"/>
    <d v="2015-09-19T05:00:00"/>
    <b v="0"/>
    <b v="0"/>
    <s v="theater/plays"/>
    <x v="5"/>
    <s v="plays"/>
  </r>
  <r>
    <n v="117"/>
    <s v="Chaney-Dennis"/>
    <s v="Business-focused 24hour groupware"/>
    <n v="4900"/>
    <n v="8523"/>
    <n v="1.7393877551020409"/>
    <x v="0"/>
    <n v="30.992727272727272"/>
    <n v="275"/>
    <s v="US"/>
    <s v="USD"/>
    <n v="1316667600"/>
    <x v="310"/>
    <n v="1317186000"/>
    <d v="2011-09-28T05:00:00"/>
    <b v="0"/>
    <b v="0"/>
    <s v="film &amp; video/television"/>
    <x v="6"/>
    <s v="television"/>
  </r>
  <r>
    <n v="118"/>
    <s v="Robinson, Lopez and Christensen"/>
    <s v="Organic next generation protocol"/>
    <n v="5400"/>
    <n v="6351"/>
    <n v="1.1761111111111111"/>
    <x v="0"/>
    <n v="94.791044776119406"/>
    <n v="67"/>
    <s v="US"/>
    <s v="USD"/>
    <n v="1390716000"/>
    <x v="311"/>
    <n v="1391234400"/>
    <d v="2014-02-01T06:00:00"/>
    <b v="0"/>
    <b v="0"/>
    <s v="photography/photography books"/>
    <x v="4"/>
    <s v="photography books"/>
  </r>
  <r>
    <n v="119"/>
    <s v="Clark and Sons"/>
    <s v="Reverse-engineered full-range Internet solution"/>
    <n v="5000"/>
    <n v="10748"/>
    <n v="2.1496"/>
    <x v="0"/>
    <n v="69.79220779220779"/>
    <n v="154"/>
    <s v="US"/>
    <s v="USD"/>
    <n v="1402894800"/>
    <x v="312"/>
    <n v="1404363600"/>
    <d v="2014-07-03T05:00:00"/>
    <b v="0"/>
    <b v="1"/>
    <s v="film &amp; video/documentary"/>
    <x v="6"/>
    <s v="documentary"/>
  </r>
  <r>
    <n v="120"/>
    <s v="Vega Group"/>
    <s v="Synchronized regional synergy"/>
    <n v="75100"/>
    <n v="112272"/>
    <n v="1.4949667110519307"/>
    <x v="0"/>
    <n v="63.003367003367003"/>
    <n v="1782"/>
    <s v="US"/>
    <s v="USD"/>
    <n v="1429246800"/>
    <x v="313"/>
    <n v="1429592400"/>
    <d v="2015-04-21T05:00:00"/>
    <b v="0"/>
    <b v="1"/>
    <s v="games/mobile games"/>
    <x v="2"/>
    <s v="mobile games"/>
  </r>
  <r>
    <n v="121"/>
    <s v="Brown-Brown"/>
    <s v="Multi-lateral homogeneous success"/>
    <n v="45300"/>
    <n v="99361"/>
    <n v="2.1933995584988963"/>
    <x v="0"/>
    <n v="110.0343300110742"/>
    <n v="903"/>
    <s v="US"/>
    <s v="USD"/>
    <n v="1412485200"/>
    <x v="253"/>
    <n v="1413608400"/>
    <d v="2014-10-18T05:00:00"/>
    <b v="0"/>
    <b v="0"/>
    <s v="games/video games"/>
    <x v="2"/>
    <s v="video games"/>
  </r>
  <r>
    <n v="122"/>
    <s v="Taylor PLC"/>
    <s v="Seamless zero-defect solution"/>
    <n v="136800"/>
    <n v="88055"/>
    <n v="0.64367690058479532"/>
    <x v="1"/>
    <n v="25.997933274284026"/>
    <n v="3387"/>
    <s v="US"/>
    <s v="USD"/>
    <n v="1417068000"/>
    <x v="314"/>
    <n v="1419400800"/>
    <d v="2014-12-24T06:00:00"/>
    <b v="0"/>
    <b v="0"/>
    <s v="publishing/fiction"/>
    <x v="7"/>
    <s v="fiction"/>
  </r>
  <r>
    <n v="125"/>
    <s v="Pratt LLC"/>
    <s v="Stand-alone web-enabled moderator"/>
    <n v="5300"/>
    <n v="8475"/>
    <n v="1.5990566037735849"/>
    <x v="0"/>
    <n v="47.083333333333336"/>
    <n v="180"/>
    <s v="US"/>
    <s v="USD"/>
    <n v="1537333200"/>
    <x v="31"/>
    <n v="1537678800"/>
    <d v="2018-09-23T05:00:00"/>
    <b v="0"/>
    <b v="0"/>
    <s v="theater/plays"/>
    <x v="5"/>
    <s v="plays"/>
  </r>
  <r>
    <n v="126"/>
    <s v="Gross PLC"/>
    <s v="Proactive methodical benchmark"/>
    <n v="180200"/>
    <n v="69617"/>
    <n v="0.38633185349611543"/>
    <x v="1"/>
    <n v="89.944444444444443"/>
    <n v="774"/>
    <s v="US"/>
    <s v="USD"/>
    <n v="1471150800"/>
    <x v="315"/>
    <n v="1473570000"/>
    <d v="2016-09-11T05:00:00"/>
    <b v="0"/>
    <b v="1"/>
    <s v="theater/plays"/>
    <x v="5"/>
    <s v="plays"/>
  </r>
  <r>
    <n v="128"/>
    <s v="Allen-Curtis"/>
    <s v="Phased human-resource core"/>
    <n v="70600"/>
    <n v="42596"/>
    <n v="0.60334277620396604"/>
    <x v="2"/>
    <n v="80.067669172932327"/>
    <n v="532"/>
    <s v="US"/>
    <s v="USD"/>
    <n v="1282885200"/>
    <x v="316"/>
    <n v="1284008400"/>
    <d v="2010-09-09T05:00:00"/>
    <b v="0"/>
    <b v="0"/>
    <s v="music/rock"/>
    <x v="1"/>
    <s v="rock"/>
  </r>
  <r>
    <n v="132"/>
    <s v="Flowers and Sons"/>
    <s v="Virtual static core"/>
    <n v="3300"/>
    <n v="3834"/>
    <n v="1.1618181818181819"/>
    <x v="0"/>
    <n v="43.078651685393261"/>
    <n v="89"/>
    <s v="US"/>
    <s v="USD"/>
    <n v="1515736800"/>
    <x v="317"/>
    <n v="1517119200"/>
    <d v="2018-01-28T06:00:00"/>
    <b v="0"/>
    <b v="1"/>
    <s v="theater/plays"/>
    <x v="5"/>
    <s v="plays"/>
  </r>
  <r>
    <n v="133"/>
    <s v="Gates PLC"/>
    <s v="Secured content-based product"/>
    <n v="4500"/>
    <n v="13985"/>
    <n v="3.1077777777777778"/>
    <x v="0"/>
    <n v="87.95597484276729"/>
    <n v="159"/>
    <s v="US"/>
    <s v="USD"/>
    <n v="1313125200"/>
    <x v="318"/>
    <n v="1315026000"/>
    <d v="2011-09-03T05:00:00"/>
    <b v="0"/>
    <b v="0"/>
    <s v="music/world music"/>
    <x v="1"/>
    <s v="world music"/>
  </r>
  <r>
    <n v="135"/>
    <s v="Le, Burton and Evans"/>
    <s v="Balanced zero-defect software"/>
    <n v="7700"/>
    <n v="5488"/>
    <n v="0.71272727272727276"/>
    <x v="1"/>
    <n v="46.905982905982903"/>
    <n v="117"/>
    <s v="US"/>
    <s v="USD"/>
    <n v="1362636000"/>
    <x v="319"/>
    <n v="1363064400"/>
    <d v="2013-03-12T05:00:00"/>
    <b v="0"/>
    <b v="1"/>
    <s v="theater/plays"/>
    <x v="5"/>
    <s v="plays"/>
  </r>
  <r>
    <n v="136"/>
    <s v="Briggs PLC"/>
    <s v="Distributed context-sensitive flexibility"/>
    <n v="82800"/>
    <n v="2721"/>
    <n v="3.2862318840579711E-2"/>
    <x v="2"/>
    <n v="46.913793103448278"/>
    <n v="58"/>
    <s v="US"/>
    <s v="USD"/>
    <n v="1402117200"/>
    <x v="320"/>
    <n v="1403154000"/>
    <d v="2014-06-19T05:00:00"/>
    <b v="0"/>
    <b v="1"/>
    <s v="film &amp; video/drama"/>
    <x v="6"/>
    <s v="drama"/>
  </r>
  <r>
    <n v="137"/>
    <s v="Hudson-Nguyen"/>
    <s v="Down-sized disintermediate support"/>
    <n v="1800"/>
    <n v="4712"/>
    <n v="2.617777777777778"/>
    <x v="0"/>
    <n v="94.24"/>
    <n v="50"/>
    <s v="US"/>
    <s v="USD"/>
    <n v="1286341200"/>
    <x v="321"/>
    <n v="1286859600"/>
    <d v="2010-10-12T05:00:00"/>
    <b v="0"/>
    <b v="0"/>
    <s v="publishing/nonfiction"/>
    <x v="7"/>
    <s v="nonfiction"/>
  </r>
  <r>
    <n v="138"/>
    <s v="Hogan Ltd"/>
    <s v="Stand-alone mission-critical moratorium"/>
    <n v="9600"/>
    <n v="9216"/>
    <n v="0.96"/>
    <x v="1"/>
    <n v="80.139130434782615"/>
    <n v="115"/>
    <s v="US"/>
    <s v="USD"/>
    <n v="1348808400"/>
    <x v="322"/>
    <n v="1349326800"/>
    <d v="2012-10-04T05:00:00"/>
    <b v="0"/>
    <b v="0"/>
    <s v="games/mobile games"/>
    <x v="2"/>
    <s v="mobile games"/>
  </r>
  <r>
    <n v="139"/>
    <s v="Hamilton, Wright and Chavez"/>
    <s v="Down-sized empowering protocol"/>
    <n v="92100"/>
    <n v="19246"/>
    <n v="0.20896851248642778"/>
    <x v="1"/>
    <n v="59.036809815950917"/>
    <n v="326"/>
    <s v="US"/>
    <s v="USD"/>
    <n v="1429592400"/>
    <x v="323"/>
    <n v="1430974800"/>
    <d v="2015-05-07T05:00:00"/>
    <b v="0"/>
    <b v="1"/>
    <s v="technology/wearables"/>
    <x v="0"/>
    <s v="wearables"/>
  </r>
  <r>
    <n v="140"/>
    <s v="Bautista-Cross"/>
    <s v="Fully-configurable coherent Internet solution"/>
    <n v="5500"/>
    <n v="12274"/>
    <n v="2.2316363636363636"/>
    <x v="0"/>
    <n v="65.989247311827953"/>
    <n v="186"/>
    <s v="US"/>
    <s v="USD"/>
    <n v="1519538400"/>
    <x v="324"/>
    <n v="1519970400"/>
    <d v="2018-03-02T06:00:00"/>
    <b v="0"/>
    <b v="0"/>
    <s v="film &amp; video/documentary"/>
    <x v="6"/>
    <s v="documentary"/>
  </r>
  <r>
    <n v="141"/>
    <s v="Jackson LLC"/>
    <s v="Distributed motivating algorithm"/>
    <n v="64300"/>
    <n v="65323"/>
    <n v="1.0159097978227061"/>
    <x v="0"/>
    <n v="60.992530345471522"/>
    <n v="1071"/>
    <s v="US"/>
    <s v="USD"/>
    <n v="1434085200"/>
    <x v="104"/>
    <n v="1434603600"/>
    <d v="2015-06-18T05:00:00"/>
    <b v="0"/>
    <b v="0"/>
    <s v="technology/web"/>
    <x v="0"/>
    <s v="web"/>
  </r>
  <r>
    <n v="142"/>
    <s v="Figueroa Ltd"/>
    <s v="Expanded solution-oriented benchmark"/>
    <n v="5000"/>
    <n v="11502"/>
    <n v="2.3003999999999998"/>
    <x v="0"/>
    <n v="98.307692307692307"/>
    <n v="117"/>
    <s v="US"/>
    <s v="USD"/>
    <n v="1333688400"/>
    <x v="304"/>
    <n v="1337230800"/>
    <d v="2012-05-17T05:00:00"/>
    <b v="0"/>
    <b v="0"/>
    <s v="technology/web"/>
    <x v="0"/>
    <s v="web"/>
  </r>
  <r>
    <n v="143"/>
    <s v="Avila-Jones"/>
    <s v="Implemented discrete secured line"/>
    <n v="5400"/>
    <n v="7322"/>
    <n v="1.355925925925926"/>
    <x v="0"/>
    <n v="104.6"/>
    <n v="70"/>
    <s v="US"/>
    <s v="USD"/>
    <n v="1277701200"/>
    <x v="325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0"/>
    <n v="86.066666666666663"/>
    <n v="135"/>
    <s v="US"/>
    <s v="USD"/>
    <n v="1560747600"/>
    <x v="326"/>
    <n v="1561438800"/>
    <d v="2019-06-25T05:00:00"/>
    <b v="0"/>
    <b v="0"/>
    <s v="theater/plays"/>
    <x v="5"/>
    <s v="plays"/>
  </r>
  <r>
    <n v="146"/>
    <s v="Harris-Golden"/>
    <s v="Optional bandwidth-monitored middleware"/>
    <n v="8800"/>
    <n v="1518"/>
    <n v="0.17249999999999999"/>
    <x v="2"/>
    <n v="29.764705882352942"/>
    <n v="51"/>
    <s v="US"/>
    <s v="USD"/>
    <n v="1320732000"/>
    <x v="327"/>
    <n v="1322460000"/>
    <d v="2011-11-28T06:00:00"/>
    <b v="0"/>
    <b v="0"/>
    <s v="theater/plays"/>
    <x v="5"/>
    <s v="plays"/>
  </r>
  <r>
    <n v="147"/>
    <s v="Moss, Norman and Dunlap"/>
    <s v="Upgradable upward-trending workforce"/>
    <n v="8300"/>
    <n v="9337"/>
    <n v="1.1249397590361445"/>
    <x v="0"/>
    <n v="46.91959798994975"/>
    <n v="199"/>
    <s v="US"/>
    <s v="USD"/>
    <n v="1465794000"/>
    <x v="328"/>
    <n v="1466312400"/>
    <d v="2016-06-19T05:00:00"/>
    <b v="0"/>
    <b v="1"/>
    <s v="theater/plays"/>
    <x v="5"/>
    <s v="plays"/>
  </r>
  <r>
    <n v="148"/>
    <s v="White, Larson and Wright"/>
    <s v="Upgradable hybrid capability"/>
    <n v="9300"/>
    <n v="11255"/>
    <n v="1.2102150537634409"/>
    <x v="0"/>
    <n v="105.18691588785046"/>
    <n v="107"/>
    <s v="US"/>
    <s v="USD"/>
    <n v="1500958800"/>
    <x v="222"/>
    <n v="1501736400"/>
    <d v="2017-08-03T05:00:00"/>
    <b v="0"/>
    <b v="0"/>
    <s v="technology/wearables"/>
    <x v="0"/>
    <s v="wearables"/>
  </r>
  <r>
    <n v="149"/>
    <s v="Payne, Oliver and Burch"/>
    <s v="Managed fresh-thinking flexibility"/>
    <n v="6200"/>
    <n v="13632"/>
    <n v="2.1987096774193549"/>
    <x v="0"/>
    <n v="69.907692307692301"/>
    <n v="195"/>
    <s v="US"/>
    <s v="USD"/>
    <n v="1357020000"/>
    <x v="329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1"/>
    <n v="1"/>
    <n v="1"/>
    <s v="US"/>
    <s v="USD"/>
    <n v="1544940000"/>
    <x v="33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1"/>
    <n v="60.011588275391958"/>
    <n v="1467"/>
    <s v="US"/>
    <s v="USD"/>
    <n v="1402290000"/>
    <x v="331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0"/>
    <n v="52.006220379146917"/>
    <n v="3376"/>
    <s v="US"/>
    <s v="USD"/>
    <n v="1487311200"/>
    <x v="332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1"/>
    <n v="31.000176025347649"/>
    <n v="5681"/>
    <s v="US"/>
    <s v="USD"/>
    <n v="1350622800"/>
    <x v="333"/>
    <n v="1351141200"/>
    <d v="2012-10-25T05:00:00"/>
    <b v="0"/>
    <b v="0"/>
    <s v="theater/plays"/>
    <x v="5"/>
    <s v="plays"/>
  </r>
  <r>
    <n v="154"/>
    <s v="Rodriguez-Brown"/>
    <s v="Devolved foreground benchmark"/>
    <n v="171300"/>
    <n v="100650"/>
    <n v="0.58756567425569173"/>
    <x v="1"/>
    <n v="95.042492917847028"/>
    <n v="1059"/>
    <s v="US"/>
    <s v="USD"/>
    <n v="1463029200"/>
    <x v="334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1"/>
    <n v="75.968174204355108"/>
    <n v="1194"/>
    <s v="US"/>
    <s v="USD"/>
    <n v="1269493200"/>
    <x v="51"/>
    <n v="1270789200"/>
    <d v="2010-04-09T05:00:00"/>
    <b v="0"/>
    <b v="0"/>
    <s v="theater/plays"/>
    <x v="5"/>
    <s v="plays"/>
  </r>
  <r>
    <n v="158"/>
    <s v="Carlson Inc"/>
    <s v="Ergonomic fresh-thinking installation"/>
    <n v="2100"/>
    <n v="4640"/>
    <n v="2.2095238095238097"/>
    <x v="0"/>
    <n v="113.17073170731707"/>
    <n v="41"/>
    <s v="US"/>
    <s v="USD"/>
    <n v="1449554400"/>
    <x v="33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0"/>
    <n v="105.00933552992861"/>
    <n v="1821"/>
    <s v="US"/>
    <s v="USD"/>
    <n v="1553662800"/>
    <x v="336"/>
    <n v="1555218000"/>
    <d v="2019-04-14T05:00:00"/>
    <b v="0"/>
    <b v="1"/>
    <s v="theater/plays"/>
    <x v="5"/>
    <s v="plays"/>
  </r>
  <r>
    <n v="160"/>
    <s v="Evans Group"/>
    <s v="Stand-alone actuating support"/>
    <n v="8000"/>
    <n v="12985"/>
    <n v="1.6231249999999999"/>
    <x v="0"/>
    <n v="79.176829268292678"/>
    <n v="164"/>
    <s v="US"/>
    <s v="USD"/>
    <n v="1556341200"/>
    <x v="32"/>
    <n v="1557723600"/>
    <d v="2019-05-13T05:00:00"/>
    <b v="0"/>
    <b v="0"/>
    <s v="technology/wearables"/>
    <x v="0"/>
    <s v="wearables"/>
  </r>
  <r>
    <n v="161"/>
    <s v="Bruce Group"/>
    <s v="Cross-platform methodical process improvement"/>
    <n v="5500"/>
    <n v="4300"/>
    <n v="0.78181818181818186"/>
    <x v="1"/>
    <n v="57.333333333333336"/>
    <n v="75"/>
    <s v="US"/>
    <s v="USD"/>
    <n v="1442984400"/>
    <x v="337"/>
    <n v="1443502800"/>
    <d v="2015-09-29T05:00:00"/>
    <b v="0"/>
    <b v="1"/>
    <s v="technology/web"/>
    <x v="0"/>
    <s v="web"/>
  </r>
  <r>
    <n v="163"/>
    <s v="Burton-Watkins"/>
    <s v="Extended reciprocal circuit"/>
    <n v="3500"/>
    <n v="8864"/>
    <n v="2.5325714285714285"/>
    <x v="0"/>
    <n v="36.032520325203251"/>
    <n v="246"/>
    <s v="US"/>
    <s v="USD"/>
    <n v="1508475600"/>
    <x v="338"/>
    <n v="1512712800"/>
    <d v="2017-12-08T06:00:00"/>
    <b v="0"/>
    <b v="1"/>
    <s v="photography/photography books"/>
    <x v="4"/>
    <s v="photography books"/>
  </r>
  <r>
    <n v="164"/>
    <s v="Lopez and Sons"/>
    <s v="Polarized human-resource protocol"/>
    <n v="150500"/>
    <n v="150755"/>
    <n v="1.0016943521594683"/>
    <x v="0"/>
    <n v="107.99068767908309"/>
    <n v="1396"/>
    <s v="US"/>
    <s v="USD"/>
    <n v="1507438800"/>
    <x v="339"/>
    <n v="1507525200"/>
    <d v="2017-10-09T05:00:00"/>
    <b v="0"/>
    <b v="0"/>
    <s v="theater/plays"/>
    <x v="5"/>
    <s v="plays"/>
  </r>
  <r>
    <n v="165"/>
    <s v="Cordova Ltd"/>
    <s v="Synergized radical product"/>
    <n v="90400"/>
    <n v="110279"/>
    <n v="1.2199004424778761"/>
    <x v="0"/>
    <n v="44.005985634477256"/>
    <n v="2506"/>
    <s v="US"/>
    <s v="USD"/>
    <n v="1501563600"/>
    <x v="340"/>
    <n v="1504328400"/>
    <d v="2017-09-02T05:00:00"/>
    <b v="0"/>
    <b v="0"/>
    <s v="technology/web"/>
    <x v="0"/>
    <s v="web"/>
  </r>
  <r>
    <n v="166"/>
    <s v="Brown-Vang"/>
    <s v="Robust heuristic artificial intelligence"/>
    <n v="9800"/>
    <n v="13439"/>
    <n v="1.3713265306122449"/>
    <x v="0"/>
    <n v="55.077868852459019"/>
    <n v="244"/>
    <s v="US"/>
    <s v="USD"/>
    <n v="1292997600"/>
    <x v="341"/>
    <n v="1293343200"/>
    <d v="2010-12-26T06:00:00"/>
    <b v="0"/>
    <b v="0"/>
    <s v="photography/photography books"/>
    <x v="4"/>
    <s v="photography books"/>
  </r>
  <r>
    <n v="169"/>
    <s v="Tran, Steele and Wilson"/>
    <s v="Profit-focused modular product"/>
    <n v="23300"/>
    <n v="98811"/>
    <n v="4.240815450643777"/>
    <x v="0"/>
    <n v="77.988161010260455"/>
    <n v="1267"/>
    <s v="US"/>
    <s v="USD"/>
    <n v="1339909200"/>
    <x v="342"/>
    <n v="1342328400"/>
    <d v="2012-07-15T05:00:00"/>
    <b v="0"/>
    <b v="1"/>
    <s v="film &amp; video/shorts"/>
    <x v="6"/>
    <s v="shorts"/>
  </r>
  <r>
    <n v="170"/>
    <s v="Summers, Gallegos and Stein"/>
    <s v="Mandatory mobile product"/>
    <n v="188100"/>
    <n v="5528"/>
    <n v="2.9388623072833599E-2"/>
    <x v="1"/>
    <n v="82.507462686567166"/>
    <n v="67"/>
    <s v="US"/>
    <s v="USD"/>
    <n v="1501736400"/>
    <x v="343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1"/>
    <n v="104.2"/>
    <n v="5"/>
    <s v="US"/>
    <s v="USD"/>
    <n v="1395291600"/>
    <x v="344"/>
    <n v="1397192400"/>
    <d v="2014-04-11T05:00:00"/>
    <b v="0"/>
    <b v="0"/>
    <s v="publishing/translations"/>
    <x v="7"/>
    <s v="translations"/>
  </r>
  <r>
    <n v="172"/>
    <s v="Nixon Inc"/>
    <s v="Centralized national firmware"/>
    <n v="800"/>
    <n v="663"/>
    <n v="0.82874999999999999"/>
    <x v="1"/>
    <n v="25.5"/>
    <n v="26"/>
    <s v="US"/>
    <s v="USD"/>
    <n v="1405746000"/>
    <x v="345"/>
    <n v="1407042000"/>
    <d v="2014-08-03T05:00:00"/>
    <b v="0"/>
    <b v="1"/>
    <s v="film &amp; video/documentary"/>
    <x v="6"/>
    <s v="documentary"/>
  </r>
  <r>
    <n v="173"/>
    <s v="White LLC"/>
    <s v="Cross-group 4thgeneration middleware"/>
    <n v="96700"/>
    <n v="157635"/>
    <n v="1.6301447776628748"/>
    <x v="0"/>
    <n v="100.98334401024984"/>
    <n v="1561"/>
    <s v="US"/>
    <s v="USD"/>
    <n v="1368853200"/>
    <x v="346"/>
    <n v="1369371600"/>
    <d v="2013-05-24T05:00:00"/>
    <b v="0"/>
    <b v="0"/>
    <s v="theater/plays"/>
    <x v="5"/>
    <s v="plays"/>
  </r>
  <r>
    <n v="174"/>
    <s v="Santos, Black and Donovan"/>
    <s v="Pre-emptive scalable access"/>
    <n v="600"/>
    <n v="5368"/>
    <n v="8.9466666666666672"/>
    <x v="0"/>
    <n v="111.83333333333333"/>
    <n v="48"/>
    <s v="US"/>
    <s v="USD"/>
    <n v="1444021200"/>
    <x v="347"/>
    <n v="1444107600"/>
    <d v="2015-10-06T05:00:00"/>
    <b v="0"/>
    <b v="1"/>
    <s v="technology/wearables"/>
    <x v="0"/>
    <s v="wearables"/>
  </r>
  <r>
    <n v="175"/>
    <s v="Jones, Contreras and Burnett"/>
    <s v="Sharable intangible migration"/>
    <n v="181200"/>
    <n v="47459"/>
    <n v="0.26191501103752757"/>
    <x v="1"/>
    <n v="41.999115044247787"/>
    <n v="1130"/>
    <s v="US"/>
    <s v="USD"/>
    <n v="1472619600"/>
    <x v="348"/>
    <n v="1474261200"/>
    <d v="2016-09-19T05:00:00"/>
    <b v="0"/>
    <b v="0"/>
    <s v="theater/plays"/>
    <x v="5"/>
    <s v="plays"/>
  </r>
  <r>
    <n v="176"/>
    <s v="Stone-Orozco"/>
    <s v="Proactive scalable Graphical User Interface"/>
    <n v="115000"/>
    <n v="86060"/>
    <n v="0.74834782608695649"/>
    <x v="1"/>
    <n v="110.05115089514067"/>
    <n v="782"/>
    <s v="US"/>
    <s v="USD"/>
    <n v="1472878800"/>
    <x v="116"/>
    <n v="1473656400"/>
    <d v="2016-09-12T05:00:00"/>
    <b v="0"/>
    <b v="0"/>
    <s v="theater/plays"/>
    <x v="5"/>
    <s v="plays"/>
  </r>
  <r>
    <n v="177"/>
    <s v="Lee, Gibson and Morgan"/>
    <s v="Digitized solution-oriented product"/>
    <n v="38800"/>
    <n v="161593"/>
    <n v="4.1647680412371137"/>
    <x v="0"/>
    <n v="58.997079225994888"/>
    <n v="2739"/>
    <s v="US"/>
    <s v="USD"/>
    <n v="1289800800"/>
    <x v="349"/>
    <n v="1291960800"/>
    <d v="2010-12-10T06:00:00"/>
    <b v="0"/>
    <b v="0"/>
    <s v="theater/plays"/>
    <x v="5"/>
    <s v="plays"/>
  </r>
  <r>
    <n v="178"/>
    <s v="Alexander-Williams"/>
    <s v="Triple-buffered cohesive structure"/>
    <n v="7200"/>
    <n v="6927"/>
    <n v="0.96208333333333329"/>
    <x v="1"/>
    <n v="32.985714285714288"/>
    <n v="210"/>
    <s v="US"/>
    <s v="USD"/>
    <n v="1505970000"/>
    <x v="350"/>
    <n v="1506747600"/>
    <d v="2017-09-30T05:00:00"/>
    <b v="0"/>
    <b v="0"/>
    <s v="food/food trucks"/>
    <x v="3"/>
    <s v="food trucks"/>
  </r>
  <r>
    <n v="181"/>
    <s v="Daniels, Rose and Tyler"/>
    <s v="Centralized global approach"/>
    <n v="8600"/>
    <n v="5315"/>
    <n v="0.61802325581395345"/>
    <x v="1"/>
    <n v="39.080882352941174"/>
    <n v="136"/>
    <s v="US"/>
    <s v="USD"/>
    <n v="1507093200"/>
    <x v="351"/>
    <n v="1508648400"/>
    <d v="2017-10-22T05:00:00"/>
    <b v="0"/>
    <b v="0"/>
    <s v="technology/web"/>
    <x v="0"/>
    <s v="web"/>
  </r>
  <r>
    <n v="184"/>
    <s v="Howard, Carter and Griffith"/>
    <s v="Adaptive asynchronous emulation"/>
    <n v="3600"/>
    <n v="10550"/>
    <n v="2.9305555555555554"/>
    <x v="0"/>
    <n v="31.029411764705884"/>
    <n v="340"/>
    <s v="US"/>
    <s v="USD"/>
    <n v="1556859600"/>
    <x v="352"/>
    <n v="1556946000"/>
    <d v="2019-05-04T05:00:00"/>
    <b v="0"/>
    <b v="0"/>
    <s v="theater/plays"/>
    <x v="5"/>
    <s v="plays"/>
  </r>
  <r>
    <n v="185"/>
    <s v="Bailey PLC"/>
    <s v="Innovative actuating conglomeration"/>
    <n v="1000"/>
    <n v="718"/>
    <n v="0.71799999999999997"/>
    <x v="1"/>
    <n v="37.789473684210527"/>
    <n v="19"/>
    <s v="US"/>
    <s v="USD"/>
    <n v="1526187600"/>
    <x v="353"/>
    <n v="1527138000"/>
    <d v="2018-05-24T05:00:00"/>
    <b v="0"/>
    <b v="0"/>
    <s v="film &amp; video/television"/>
    <x v="6"/>
    <s v="television"/>
  </r>
  <r>
    <n v="186"/>
    <s v="Parker Group"/>
    <s v="Grass-roots foreground policy"/>
    <n v="88800"/>
    <n v="28358"/>
    <n v="0.31934684684684683"/>
    <x v="1"/>
    <n v="32.006772009029348"/>
    <n v="886"/>
    <s v="US"/>
    <s v="USD"/>
    <n v="1400821200"/>
    <x v="354"/>
    <n v="1402117200"/>
    <d v="2014-06-07T05:00:00"/>
    <b v="0"/>
    <b v="0"/>
    <s v="theater/plays"/>
    <x v="5"/>
    <s v="plays"/>
  </r>
  <r>
    <n v="189"/>
    <s v="Anthony-Shaw"/>
    <s v="Switchable contextually-based access"/>
    <n v="191300"/>
    <n v="45004"/>
    <n v="0.23525352848928385"/>
    <x v="2"/>
    <n v="102.0498866213152"/>
    <n v="441"/>
    <s v="US"/>
    <s v="USD"/>
    <n v="1457071200"/>
    <x v="355"/>
    <n v="1457071200"/>
    <d v="2016-03-04T06:00:00"/>
    <b v="0"/>
    <b v="0"/>
    <s v="theater/plays"/>
    <x v="5"/>
    <s v="plays"/>
  </r>
  <r>
    <n v="190"/>
    <s v="Cook LLC"/>
    <s v="Up-sized dynamic throughput"/>
    <n v="3700"/>
    <n v="2538"/>
    <n v="0.68594594594594593"/>
    <x v="1"/>
    <n v="105.75"/>
    <n v="24"/>
    <s v="US"/>
    <s v="USD"/>
    <n v="1370322000"/>
    <x v="356"/>
    <n v="1370408400"/>
    <d v="2013-06-05T05:00:00"/>
    <b v="0"/>
    <b v="1"/>
    <s v="theater/plays"/>
    <x v="5"/>
    <s v="plays"/>
  </r>
  <r>
    <n v="192"/>
    <s v="Long, Morgan and Mitchell"/>
    <s v="Upgradable 4thgeneration productivity"/>
    <n v="42600"/>
    <n v="8517"/>
    <n v="0.19992957746478873"/>
    <x v="1"/>
    <n v="35.049382716049379"/>
    <n v="243"/>
    <s v="US"/>
    <s v="USD"/>
    <n v="1403845200"/>
    <x v="357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1"/>
    <n v="46.338461538461537"/>
    <n v="65"/>
    <s v="US"/>
    <s v="USD"/>
    <n v="1523163600"/>
    <x v="358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0"/>
    <n v="69.174603174603178"/>
    <n v="126"/>
    <s v="US"/>
    <s v="USD"/>
    <n v="1442206800"/>
    <x v="359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0"/>
    <n v="109.07824427480917"/>
    <n v="524"/>
    <s v="US"/>
    <s v="USD"/>
    <n v="1532840400"/>
    <x v="221"/>
    <n v="1533445200"/>
    <d v="2018-08-05T05:00:00"/>
    <b v="0"/>
    <b v="0"/>
    <s v="music/electric music"/>
    <x v="1"/>
    <s v="electric music"/>
  </r>
  <r>
    <n v="197"/>
    <s v="Perry and Sons"/>
    <s v="Business-focused logistical framework"/>
    <n v="54700"/>
    <n v="163118"/>
    <n v="2.9820475319926874"/>
    <x v="0"/>
    <n v="82.010055304172951"/>
    <n v="1989"/>
    <s v="US"/>
    <s v="USD"/>
    <n v="1498194000"/>
    <x v="360"/>
    <n v="1499403600"/>
    <d v="2017-07-07T05:00:00"/>
    <b v="0"/>
    <b v="0"/>
    <s v="film &amp; video/drama"/>
    <x v="6"/>
    <s v="drama"/>
  </r>
  <r>
    <n v="198"/>
    <s v="Palmer Inc"/>
    <s v="Universal multi-state capability"/>
    <n v="63200"/>
    <n v="6041"/>
    <n v="9.5585443037974685E-2"/>
    <x v="1"/>
    <n v="35.958333333333336"/>
    <n v="168"/>
    <s v="US"/>
    <s v="USD"/>
    <n v="1281070800"/>
    <x v="361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1"/>
    <n v="74.461538461538467"/>
    <n v="13"/>
    <s v="US"/>
    <s v="USD"/>
    <n v="1436245200"/>
    <x v="362"/>
    <n v="1436590800"/>
    <d v="2015-07-11T05:00:00"/>
    <b v="0"/>
    <b v="0"/>
    <s v="music/rock"/>
    <x v="1"/>
    <s v="rock"/>
  </r>
  <r>
    <n v="201"/>
    <s v="Osborne, Perkins and Knox"/>
    <s v="Cross-platform bi-directional workforce"/>
    <n v="2100"/>
    <n v="14305"/>
    <n v="6.8119047619047617"/>
    <x v="0"/>
    <n v="91.114649681528661"/>
    <n v="157"/>
    <s v="US"/>
    <s v="USD"/>
    <n v="1406264400"/>
    <x v="363"/>
    <n v="1407819600"/>
    <d v="2014-08-12T05:00:00"/>
    <b v="0"/>
    <b v="0"/>
    <s v="technology/web"/>
    <x v="0"/>
    <s v="web"/>
  </r>
  <r>
    <n v="202"/>
    <s v="Mcknight-Freeman"/>
    <s v="Upgradable scalable methodology"/>
    <n v="8300"/>
    <n v="6543"/>
    <n v="0.78831325301204824"/>
    <x v="2"/>
    <n v="79.792682926829272"/>
    <n v="82"/>
    <s v="US"/>
    <s v="USD"/>
    <n v="1317531600"/>
    <x v="364"/>
    <n v="1317877200"/>
    <d v="2011-10-06T05:00:00"/>
    <b v="0"/>
    <b v="0"/>
    <s v="food/food trucks"/>
    <x v="3"/>
    <s v="food trucks"/>
  </r>
  <r>
    <n v="204"/>
    <s v="Daniel-Luna"/>
    <s v="Mandatory multimedia leverage"/>
    <n v="75000"/>
    <n v="2529"/>
    <n v="3.372E-2"/>
    <x v="1"/>
    <n v="63.225000000000001"/>
    <n v="40"/>
    <s v="US"/>
    <s v="USD"/>
    <n v="1301806800"/>
    <x v="365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0"/>
    <n v="70.174999999999997"/>
    <n v="80"/>
    <s v="US"/>
    <s v="USD"/>
    <n v="1539752400"/>
    <x v="366"/>
    <n v="1540789200"/>
    <d v="2018-10-29T05:00:00"/>
    <b v="1"/>
    <b v="0"/>
    <s v="theater/plays"/>
    <x v="5"/>
    <s v="plays"/>
  </r>
  <r>
    <n v="206"/>
    <s v="Austin, Baker and Kelley"/>
    <s v="Fundamental grid-enabled strategy"/>
    <n v="9000"/>
    <n v="3496"/>
    <n v="0.38844444444444443"/>
    <x v="2"/>
    <n v="61.333333333333336"/>
    <n v="57"/>
    <s v="US"/>
    <s v="USD"/>
    <n v="1267250400"/>
    <x v="367"/>
    <n v="1268028000"/>
    <d v="2010-03-08T06:00:00"/>
    <b v="0"/>
    <b v="0"/>
    <s v="publishing/fiction"/>
    <x v="7"/>
    <s v="fiction"/>
  </r>
  <r>
    <n v="207"/>
    <s v="Carney-Anderson"/>
    <s v="Digitized 5thgeneration knowledgebase"/>
    <n v="1000"/>
    <n v="4257"/>
    <n v="4.2569999999999997"/>
    <x v="0"/>
    <n v="99"/>
    <n v="43"/>
    <s v="US"/>
    <s v="USD"/>
    <n v="1535432400"/>
    <x v="368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0"/>
    <n v="96.984900146127615"/>
    <n v="2053"/>
    <s v="US"/>
    <s v="USD"/>
    <n v="1510207200"/>
    <x v="369"/>
    <n v="1512280800"/>
    <d v="2017-12-03T06:00:00"/>
    <b v="0"/>
    <b v="0"/>
    <s v="film &amp; video/documentary"/>
    <x v="6"/>
    <s v="documentary"/>
  </r>
  <r>
    <n v="211"/>
    <s v="Thompson LLC"/>
    <s v="Customer-focused impactful benchmark"/>
    <n v="104400"/>
    <n v="99100"/>
    <n v="0.9492337164750958"/>
    <x v="1"/>
    <n v="60.984615384615381"/>
    <n v="1625"/>
    <s v="US"/>
    <s v="USD"/>
    <n v="1377579600"/>
    <x v="370"/>
    <n v="1379653200"/>
    <d v="2013-09-20T05:00:00"/>
    <b v="0"/>
    <b v="0"/>
    <s v="theater/plays"/>
    <x v="5"/>
    <s v="plays"/>
  </r>
  <r>
    <n v="212"/>
    <s v="Johnson Inc"/>
    <s v="Profound next generation infrastructure"/>
    <n v="8100"/>
    <n v="12300"/>
    <n v="1.5185185185185186"/>
    <x v="0"/>
    <n v="73.214285714285708"/>
    <n v="168"/>
    <s v="US"/>
    <s v="USD"/>
    <n v="1576389600"/>
    <x v="371"/>
    <n v="1580364000"/>
    <d v="2020-01-30T06:00:00"/>
    <b v="0"/>
    <b v="0"/>
    <s v="theater/plays"/>
    <x v="5"/>
    <s v="plays"/>
  </r>
  <r>
    <n v="213"/>
    <s v="Morgan-Warren"/>
    <s v="Face-to-face encompassing info-mediaries"/>
    <n v="87900"/>
    <n v="171549"/>
    <n v="1.9516382252559727"/>
    <x v="0"/>
    <n v="39.997435299603637"/>
    <n v="4289"/>
    <s v="US"/>
    <s v="USD"/>
    <n v="1289019600"/>
    <x v="372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0"/>
    <n v="86.812121212121212"/>
    <n v="165"/>
    <s v="US"/>
    <s v="USD"/>
    <n v="1282194000"/>
    <x v="373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1"/>
    <n v="42.125874125874127"/>
    <n v="143"/>
    <s v="US"/>
    <s v="USD"/>
    <n v="1550037600"/>
    <x v="374"/>
    <n v="1550210400"/>
    <d v="2019-02-15T06:00:00"/>
    <b v="0"/>
    <b v="0"/>
    <s v="theater/plays"/>
    <x v="5"/>
    <s v="plays"/>
  </r>
  <r>
    <n v="216"/>
    <s v="Johnson, Dixon and Zimmerman"/>
    <s v="Organic dynamic algorithm"/>
    <n v="121700"/>
    <n v="188721"/>
    <n v="1.5507066557107643"/>
    <x v="0"/>
    <n v="103.97851239669421"/>
    <n v="1815"/>
    <s v="US"/>
    <s v="USD"/>
    <n v="1321941600"/>
    <x v="375"/>
    <n v="1322114400"/>
    <d v="2011-11-24T06:00:00"/>
    <b v="0"/>
    <b v="0"/>
    <s v="theater/plays"/>
    <x v="5"/>
    <s v="plays"/>
  </r>
  <r>
    <n v="217"/>
    <s v="Moore, Dudley and Navarro"/>
    <s v="Organic multi-tasking focus group"/>
    <n v="129400"/>
    <n v="57911"/>
    <n v="0.44753477588871715"/>
    <x v="1"/>
    <n v="62.003211991434689"/>
    <n v="934"/>
    <s v="US"/>
    <s v="USD"/>
    <n v="1556427600"/>
    <x v="376"/>
    <n v="1557205200"/>
    <d v="2019-05-07T05:00:00"/>
    <b v="0"/>
    <b v="0"/>
    <s v="film &amp; video/science fiction"/>
    <x v="6"/>
    <s v="science fiction"/>
  </r>
  <r>
    <n v="219"/>
    <s v="Huang-Henderson"/>
    <s v="Stand-alone mobile customer loyalty"/>
    <n v="41700"/>
    <n v="138497"/>
    <n v="3.3212709832134291"/>
    <x v="0"/>
    <n v="89.991552956465242"/>
    <n v="1539"/>
    <s v="US"/>
    <s v="USD"/>
    <n v="1345093200"/>
    <x v="377"/>
    <n v="1346130000"/>
    <d v="2012-08-28T05:00:00"/>
    <b v="0"/>
    <b v="0"/>
    <s v="film &amp; video/animation"/>
    <x v="6"/>
    <s v="animation"/>
  </r>
  <r>
    <n v="220"/>
    <s v="Owens-Le"/>
    <s v="Focused composite approach"/>
    <n v="7900"/>
    <n v="667"/>
    <n v="8.4430379746835441E-2"/>
    <x v="1"/>
    <n v="39.235294117647058"/>
    <n v="17"/>
    <s v="US"/>
    <s v="USD"/>
    <n v="1309496400"/>
    <x v="378"/>
    <n v="1311051600"/>
    <d v="2011-07-19T05:00:00"/>
    <b v="1"/>
    <b v="0"/>
    <s v="theater/plays"/>
    <x v="5"/>
    <s v="plays"/>
  </r>
  <r>
    <n v="221"/>
    <s v="Huff LLC"/>
    <s v="Face-to-face clear-thinking Local Area Network"/>
    <n v="121500"/>
    <n v="119830"/>
    <n v="0.9862551440329218"/>
    <x v="1"/>
    <n v="54.993116108306566"/>
    <n v="2179"/>
    <s v="US"/>
    <s v="USD"/>
    <n v="1340254800"/>
    <x v="379"/>
    <n v="1340427600"/>
    <d v="2012-06-23T05:00:00"/>
    <b v="1"/>
    <b v="0"/>
    <s v="food/food trucks"/>
    <x v="3"/>
    <s v="food trucks"/>
  </r>
  <r>
    <n v="222"/>
    <s v="Johnson LLC"/>
    <s v="Cross-group cohesive circuit"/>
    <n v="4800"/>
    <n v="6623"/>
    <n v="1.3797916666666667"/>
    <x v="0"/>
    <n v="47.992753623188406"/>
    <n v="138"/>
    <s v="US"/>
    <s v="USD"/>
    <n v="1412226000"/>
    <x v="380"/>
    <n v="1412312400"/>
    <d v="2014-10-03T05:00:00"/>
    <b v="0"/>
    <b v="0"/>
    <s v="photography/photography books"/>
    <x v="4"/>
    <s v="photography books"/>
  </r>
  <r>
    <n v="223"/>
    <s v="Chavez, Garcia and Cantu"/>
    <s v="Synergistic explicit capability"/>
    <n v="87300"/>
    <n v="81897"/>
    <n v="0.93810996563573879"/>
    <x v="1"/>
    <n v="87.966702470461868"/>
    <n v="931"/>
    <s v="US"/>
    <s v="USD"/>
    <n v="1458104400"/>
    <x v="381"/>
    <n v="1459314000"/>
    <d v="2016-03-30T05:00:00"/>
    <b v="0"/>
    <b v="0"/>
    <s v="theater/plays"/>
    <x v="5"/>
    <s v="plays"/>
  </r>
  <r>
    <n v="224"/>
    <s v="Lester-Moore"/>
    <s v="Diverse analyzing definition"/>
    <n v="46300"/>
    <n v="186885"/>
    <n v="4.0363930885529156"/>
    <x v="0"/>
    <n v="51.999165275459099"/>
    <n v="3594"/>
    <s v="US"/>
    <s v="USD"/>
    <n v="1411534800"/>
    <x v="382"/>
    <n v="1415426400"/>
    <d v="2014-11-08T06:00:00"/>
    <b v="0"/>
    <b v="0"/>
    <s v="film &amp; video/science fiction"/>
    <x v="6"/>
    <s v="science fiction"/>
  </r>
  <r>
    <n v="225"/>
    <s v="Fox-Quinn"/>
    <s v="Enterprise-wide reciprocal success"/>
    <n v="67800"/>
    <n v="176398"/>
    <n v="2.6017404129793511"/>
    <x v="0"/>
    <n v="29.999659863945578"/>
    <n v="5880"/>
    <s v="US"/>
    <s v="USD"/>
    <n v="1399093200"/>
    <x v="383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0"/>
    <n v="98.205357142857139"/>
    <n v="112"/>
    <s v="US"/>
    <s v="USD"/>
    <n v="1270702800"/>
    <x v="384"/>
    <n v="1273899600"/>
    <d v="2010-05-15T05:00:00"/>
    <b v="0"/>
    <b v="0"/>
    <s v="photography/photography books"/>
    <x v="4"/>
    <s v="photography books"/>
  </r>
  <r>
    <n v="227"/>
    <s v="Johnson-Lee"/>
    <s v="Intuitive exuding process improvement"/>
    <n v="60900"/>
    <n v="102751"/>
    <n v="1.687208538587849"/>
    <x v="0"/>
    <n v="108.96182396606575"/>
    <n v="943"/>
    <s v="US"/>
    <s v="USD"/>
    <n v="1431666000"/>
    <x v="385"/>
    <n v="1432184400"/>
    <d v="2015-05-21T05:00:00"/>
    <b v="0"/>
    <b v="0"/>
    <s v="games/mobile games"/>
    <x v="2"/>
    <s v="mobile games"/>
  </r>
  <r>
    <n v="228"/>
    <s v="Pineda Group"/>
    <s v="Exclusive real-time protocol"/>
    <n v="137900"/>
    <n v="165352"/>
    <n v="1.1990717911530093"/>
    <x v="0"/>
    <n v="66.998379254457049"/>
    <n v="2468"/>
    <s v="US"/>
    <s v="USD"/>
    <n v="1472619600"/>
    <x v="348"/>
    <n v="1474779600"/>
    <d v="2016-09-25T05:00:00"/>
    <b v="0"/>
    <b v="0"/>
    <s v="film &amp; video/animation"/>
    <x v="6"/>
    <s v="animation"/>
  </r>
  <r>
    <n v="229"/>
    <s v="Hoffman-Howard"/>
    <s v="Extended encompassing application"/>
    <n v="85600"/>
    <n v="165798"/>
    <n v="1.936892523364486"/>
    <x v="0"/>
    <n v="64.99333594668758"/>
    <n v="2551"/>
    <s v="US"/>
    <s v="USD"/>
    <n v="1496293200"/>
    <x v="386"/>
    <n v="1500440400"/>
    <d v="2017-07-19T05:00:00"/>
    <b v="0"/>
    <b v="1"/>
    <s v="games/mobile games"/>
    <x v="2"/>
    <s v="mobile games"/>
  </r>
  <r>
    <n v="230"/>
    <s v="Miranda, Hall and Mcgrath"/>
    <s v="Progressive value-added ability"/>
    <n v="2400"/>
    <n v="10084"/>
    <n v="4.2016666666666671"/>
    <x v="0"/>
    <n v="99.841584158415841"/>
    <n v="101"/>
    <s v="US"/>
    <s v="USD"/>
    <n v="1575612000"/>
    <x v="387"/>
    <n v="1575612000"/>
    <d v="2019-12-06T06:00:00"/>
    <b v="0"/>
    <b v="0"/>
    <s v="games/video games"/>
    <x v="2"/>
    <s v="video games"/>
  </r>
  <r>
    <n v="231"/>
    <s v="Williams, Carter and Gonzalez"/>
    <s v="Cross-platform uniform hardware"/>
    <n v="7200"/>
    <n v="5523"/>
    <n v="0.76708333333333334"/>
    <x v="2"/>
    <n v="82.432835820895519"/>
    <n v="67"/>
    <s v="US"/>
    <s v="USD"/>
    <n v="1369112400"/>
    <x v="388"/>
    <n v="1374123600"/>
    <d v="2013-07-18T05:00:00"/>
    <b v="0"/>
    <b v="0"/>
    <s v="theater/plays"/>
    <x v="5"/>
    <s v="plays"/>
  </r>
  <r>
    <n v="232"/>
    <s v="Davis-Rodriguez"/>
    <s v="Progressive secondary portal"/>
    <n v="3400"/>
    <n v="5823"/>
    <n v="1.7126470588235294"/>
    <x v="0"/>
    <n v="63.293478260869563"/>
    <n v="92"/>
    <s v="US"/>
    <s v="USD"/>
    <n v="1469422800"/>
    <x v="389"/>
    <n v="1469509200"/>
    <d v="2016-07-26T05:00:00"/>
    <b v="0"/>
    <b v="0"/>
    <s v="theater/plays"/>
    <x v="5"/>
    <s v="plays"/>
  </r>
  <r>
    <n v="233"/>
    <s v="Reid, Rivera and Perry"/>
    <s v="Multi-lateral national adapter"/>
    <n v="3800"/>
    <n v="6000"/>
    <n v="1.5789473684210527"/>
    <x v="0"/>
    <n v="96.774193548387103"/>
    <n v="62"/>
    <s v="US"/>
    <s v="USD"/>
    <n v="1307854800"/>
    <x v="390"/>
    <n v="1309237200"/>
    <d v="2011-06-28T05:00:00"/>
    <b v="0"/>
    <b v="0"/>
    <s v="film &amp; video/animation"/>
    <x v="6"/>
    <s v="animation"/>
  </r>
  <r>
    <n v="235"/>
    <s v="Lee, Ali and Guzman"/>
    <s v="Polarized upward-trending Local Area Network"/>
    <n v="8600"/>
    <n v="3589"/>
    <n v="0.41732558139534881"/>
    <x v="1"/>
    <n v="39.010869565217391"/>
    <n v="92"/>
    <s v="US"/>
    <s v="USD"/>
    <n v="1486965600"/>
    <x v="391"/>
    <n v="1487397600"/>
    <d v="2017-02-18T06:00:00"/>
    <b v="0"/>
    <b v="0"/>
    <s v="film &amp; video/animation"/>
    <x v="6"/>
    <s v="animation"/>
  </r>
  <r>
    <n v="237"/>
    <s v="Ellison PLC"/>
    <s v="Re-contextualized tangible open architecture"/>
    <n v="9300"/>
    <n v="14822"/>
    <n v="1.593763440860215"/>
    <x v="0"/>
    <n v="45.051671732522799"/>
    <n v="329"/>
    <s v="US"/>
    <s v="USD"/>
    <n v="1398402000"/>
    <x v="392"/>
    <n v="1398574800"/>
    <d v="2014-04-27T05:00:00"/>
    <b v="0"/>
    <b v="0"/>
    <s v="film &amp; video/animation"/>
    <x v="6"/>
    <s v="animation"/>
  </r>
  <r>
    <n v="239"/>
    <s v="Mason-Sanders"/>
    <s v="Networked web-enabled instruction set"/>
    <n v="3200"/>
    <n v="3127"/>
    <n v="0.97718749999999999"/>
    <x v="1"/>
    <n v="76.268292682926827"/>
    <n v="41"/>
    <s v="US"/>
    <s v="USD"/>
    <n v="1440824400"/>
    <x v="393"/>
    <n v="1441170000"/>
    <d v="2015-09-02T05:00:00"/>
    <b v="0"/>
    <b v="0"/>
    <s v="technology/wearables"/>
    <x v="0"/>
    <s v="wearables"/>
  </r>
  <r>
    <n v="240"/>
    <s v="Pitts-Reed"/>
    <s v="Vision-oriented dynamic service-desk"/>
    <n v="29400"/>
    <n v="123124"/>
    <n v="4.1878911564625847"/>
    <x v="0"/>
    <n v="69.015695067264573"/>
    <n v="1784"/>
    <s v="US"/>
    <s v="USD"/>
    <n v="1281070800"/>
    <x v="361"/>
    <n v="1281157200"/>
    <d v="2010-08-07T05:00:00"/>
    <b v="0"/>
    <b v="0"/>
    <s v="theater/plays"/>
    <x v="5"/>
    <s v="plays"/>
  </r>
  <r>
    <n v="242"/>
    <s v="Hill, Martin and Garcia"/>
    <s v="Sharable scalable core"/>
    <n v="8400"/>
    <n v="10729"/>
    <n v="1.2772619047619047"/>
    <x v="0"/>
    <n v="42.915999999999997"/>
    <n v="250"/>
    <s v="US"/>
    <s v="USD"/>
    <n v="1494392400"/>
    <x v="394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0"/>
    <n v="43.025210084033617"/>
    <n v="238"/>
    <s v="US"/>
    <s v="USD"/>
    <n v="1520143200"/>
    <x v="395"/>
    <n v="1520402400"/>
    <d v="2018-03-07T06:00:00"/>
    <b v="0"/>
    <b v="0"/>
    <s v="theater/plays"/>
    <x v="5"/>
    <s v="plays"/>
  </r>
  <r>
    <n v="244"/>
    <s v="Herring-Bailey"/>
    <s v="Reverse-engineered system-worthy extranet"/>
    <n v="700"/>
    <n v="3988"/>
    <n v="5.6971428571428575"/>
    <x v="0"/>
    <n v="75.245283018867923"/>
    <n v="53"/>
    <s v="US"/>
    <s v="USD"/>
    <n v="1405314000"/>
    <x v="396"/>
    <n v="1409806800"/>
    <d v="2014-09-04T05:00:00"/>
    <b v="0"/>
    <b v="0"/>
    <s v="theater/plays"/>
    <x v="5"/>
    <s v="plays"/>
  </r>
  <r>
    <n v="245"/>
    <s v="Russell-Gardner"/>
    <s v="Re-engineered systematic monitoring"/>
    <n v="2900"/>
    <n v="14771"/>
    <n v="5.0934482758620687"/>
    <x v="0"/>
    <n v="69.023364485981304"/>
    <n v="214"/>
    <s v="US"/>
    <s v="USD"/>
    <n v="1396846800"/>
    <x v="397"/>
    <n v="1396933200"/>
    <d v="2014-04-08T05:00:00"/>
    <b v="0"/>
    <b v="0"/>
    <s v="theater/plays"/>
    <x v="5"/>
    <s v="plays"/>
  </r>
  <r>
    <n v="246"/>
    <s v="Walters-Carter"/>
    <s v="Seamless value-added standardization"/>
    <n v="4500"/>
    <n v="14649"/>
    <n v="3.2553333333333332"/>
    <x v="0"/>
    <n v="65.986486486486484"/>
    <n v="222"/>
    <s v="US"/>
    <s v="USD"/>
    <n v="1375678800"/>
    <x v="398"/>
    <n v="1376024400"/>
    <d v="2013-08-09T05:00:00"/>
    <b v="0"/>
    <b v="0"/>
    <s v="technology/web"/>
    <x v="0"/>
    <s v="web"/>
  </r>
  <r>
    <n v="247"/>
    <s v="Johnson, Patterson and Montoya"/>
    <s v="Triple-buffered fresh-thinking frame"/>
    <n v="19800"/>
    <n v="184658"/>
    <n v="9.3261616161616168"/>
    <x v="0"/>
    <n v="98.013800424628457"/>
    <n v="1884"/>
    <s v="US"/>
    <s v="USD"/>
    <n v="1482386400"/>
    <x v="399"/>
    <n v="1483682400"/>
    <d v="2017-01-06T06:00:00"/>
    <b v="0"/>
    <b v="1"/>
    <s v="publishing/fiction"/>
    <x v="7"/>
    <s v="fiction"/>
  </r>
  <r>
    <n v="249"/>
    <s v="Avila-Nelson"/>
    <s v="Up-sized intermediate website"/>
    <n v="61500"/>
    <n v="168095"/>
    <n v="2.7332520325203253"/>
    <x v="0"/>
    <n v="26.000773395204948"/>
    <n v="6465"/>
    <s v="US"/>
    <s v="USD"/>
    <n v="1420178400"/>
    <x v="400"/>
    <n v="1420783200"/>
    <d v="2015-01-09T06:00:00"/>
    <b v="0"/>
    <b v="0"/>
    <s v="publishing/translations"/>
    <x v="7"/>
    <s v="translations"/>
  </r>
  <r>
    <n v="250"/>
    <s v="Robbins and Sons"/>
    <s v="Future-proofed directional synergy"/>
    <n v="100"/>
    <n v="3"/>
    <n v="0.03"/>
    <x v="1"/>
    <n v="3"/>
    <n v="1"/>
    <s v="US"/>
    <s v="USD"/>
    <n v="1264399200"/>
    <x v="189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1"/>
    <n v="38.019801980198018"/>
    <n v="101"/>
    <s v="US"/>
    <s v="USD"/>
    <n v="1355032800"/>
    <x v="401"/>
    <n v="1355205600"/>
    <d v="2012-12-11T06:00:00"/>
    <b v="0"/>
    <b v="0"/>
    <s v="theater/plays"/>
    <x v="5"/>
    <s v="plays"/>
  </r>
  <r>
    <n v="252"/>
    <s v="Perez PLC"/>
    <s v="Operative bandwidth-monitored interface"/>
    <n v="1000"/>
    <n v="6263"/>
    <n v="6.2629999999999999"/>
    <x v="0"/>
    <n v="106.15254237288136"/>
    <n v="59"/>
    <s v="US"/>
    <s v="USD"/>
    <n v="1382677200"/>
    <x v="402"/>
    <n v="1383109200"/>
    <d v="2013-10-30T05:00:00"/>
    <b v="0"/>
    <b v="0"/>
    <s v="theater/plays"/>
    <x v="5"/>
    <s v="plays"/>
  </r>
  <r>
    <n v="254"/>
    <s v="Barry Group"/>
    <s v="De-engineered static Local Area Network"/>
    <n v="4600"/>
    <n v="8505"/>
    <n v="1.8489130434782608"/>
    <x v="0"/>
    <n v="96.647727272727266"/>
    <n v="88"/>
    <s v="US"/>
    <s v="USD"/>
    <n v="1487656800"/>
    <x v="403"/>
    <n v="1487829600"/>
    <d v="2017-02-23T06:00:00"/>
    <b v="0"/>
    <b v="0"/>
    <s v="publishing/nonfiction"/>
    <x v="7"/>
    <s v="nonfiction"/>
  </r>
  <r>
    <n v="255"/>
    <s v="Rosales, Branch and Harmon"/>
    <s v="Upgradable grid-enabled superstructure"/>
    <n v="80500"/>
    <n v="96735"/>
    <n v="1.2016770186335404"/>
    <x v="0"/>
    <n v="57.003535651149086"/>
    <n v="1697"/>
    <s v="US"/>
    <s v="USD"/>
    <n v="1297836000"/>
    <x v="404"/>
    <n v="1298268000"/>
    <d v="2011-02-21T06:00:00"/>
    <b v="0"/>
    <b v="1"/>
    <s v="music/rock"/>
    <x v="1"/>
    <s v="rock"/>
  </r>
  <r>
    <n v="257"/>
    <s v="Williams Inc"/>
    <s v="Decentralized exuding strategy"/>
    <n v="5700"/>
    <n v="8322"/>
    <n v="1.46"/>
    <x v="0"/>
    <n v="90.456521739130437"/>
    <n v="92"/>
    <s v="US"/>
    <s v="USD"/>
    <n v="1362463200"/>
    <x v="405"/>
    <n v="1363669200"/>
    <d v="2013-03-19T05:00:00"/>
    <b v="0"/>
    <b v="0"/>
    <s v="theater/plays"/>
    <x v="5"/>
    <s v="plays"/>
  </r>
  <r>
    <n v="258"/>
    <s v="Duncan, Mcdonald and Miller"/>
    <s v="Assimilated coherent hardware"/>
    <n v="5000"/>
    <n v="13424"/>
    <n v="2.6848000000000001"/>
    <x v="0"/>
    <n v="72.172043010752688"/>
    <n v="186"/>
    <s v="US"/>
    <s v="USD"/>
    <n v="1481176800"/>
    <x v="406"/>
    <n v="1482904800"/>
    <d v="2016-12-28T06:00:00"/>
    <b v="0"/>
    <b v="1"/>
    <s v="theater/plays"/>
    <x v="5"/>
    <s v="plays"/>
  </r>
  <r>
    <n v="259"/>
    <s v="Watkins Ltd"/>
    <s v="Multi-channeled responsive implementation"/>
    <n v="1800"/>
    <n v="10755"/>
    <n v="5.9749999999999996"/>
    <x v="0"/>
    <n v="77.934782608695656"/>
    <n v="138"/>
    <s v="US"/>
    <s v="USD"/>
    <n v="1354946400"/>
    <x v="407"/>
    <n v="1356588000"/>
    <d v="2012-12-27T06:00:00"/>
    <b v="1"/>
    <b v="0"/>
    <s v="photography/photography books"/>
    <x v="4"/>
    <s v="photography books"/>
  </r>
  <r>
    <n v="260"/>
    <s v="Allen-Jones"/>
    <s v="Centralized modular initiative"/>
    <n v="6300"/>
    <n v="9935"/>
    <n v="1.5769841269841269"/>
    <x v="0"/>
    <n v="38.065134099616856"/>
    <n v="261"/>
    <s v="US"/>
    <s v="USD"/>
    <n v="1348808400"/>
    <x v="322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1"/>
    <n v="57.936123348017624"/>
    <n v="454"/>
    <s v="US"/>
    <s v="USD"/>
    <n v="1282712400"/>
    <x v="408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0"/>
    <n v="49.794392523364486"/>
    <n v="107"/>
    <s v="US"/>
    <s v="USD"/>
    <n v="1301979600"/>
    <x v="409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0"/>
    <n v="54.050251256281406"/>
    <n v="199"/>
    <s v="US"/>
    <s v="USD"/>
    <n v="1263016800"/>
    <x v="410"/>
    <n v="1263016800"/>
    <d v="2010-01-09T06:00:00"/>
    <b v="0"/>
    <b v="0"/>
    <s v="photography/photography books"/>
    <x v="4"/>
    <s v="photography books"/>
  </r>
  <r>
    <n v="264"/>
    <s v="Gordon PLC"/>
    <s v="Virtual reciprocal policy"/>
    <n v="45600"/>
    <n v="165375"/>
    <n v="3.6266447368421053"/>
    <x v="0"/>
    <n v="30.002721335268504"/>
    <n v="5512"/>
    <s v="US"/>
    <s v="USD"/>
    <n v="1360648800"/>
    <x v="411"/>
    <n v="1362031200"/>
    <d v="2013-02-28T06:00:00"/>
    <b v="0"/>
    <b v="0"/>
    <s v="theater/plays"/>
    <x v="5"/>
    <s v="plays"/>
  </r>
  <r>
    <n v="265"/>
    <s v="Lee and Sons"/>
    <s v="Persevering interactive emulation"/>
    <n v="4900"/>
    <n v="6031"/>
    <n v="1.2308163265306122"/>
    <x v="0"/>
    <n v="70.127906976744185"/>
    <n v="86"/>
    <s v="US"/>
    <s v="USD"/>
    <n v="1451800800"/>
    <x v="412"/>
    <n v="1455602400"/>
    <d v="2016-02-16T06:00:00"/>
    <b v="0"/>
    <b v="0"/>
    <s v="theater/plays"/>
    <x v="5"/>
    <s v="plays"/>
  </r>
  <r>
    <n v="268"/>
    <s v="Brown-Mckee"/>
    <s v="Networked optimal productivity"/>
    <n v="1500"/>
    <n v="2708"/>
    <n v="1.8053333333333332"/>
    <x v="0"/>
    <n v="56.416666666666664"/>
    <n v="48"/>
    <s v="US"/>
    <s v="USD"/>
    <n v="1349326800"/>
    <x v="413"/>
    <n v="1353304800"/>
    <d v="2012-11-19T06:00:00"/>
    <b v="0"/>
    <b v="0"/>
    <s v="film &amp; video/documentary"/>
    <x v="6"/>
    <s v="documentary"/>
  </r>
  <r>
    <n v="269"/>
    <s v="Miles and Sons"/>
    <s v="Persistent attitude-oriented approach"/>
    <n v="3500"/>
    <n v="8842"/>
    <n v="2.5262857142857142"/>
    <x v="0"/>
    <n v="101.63218390804597"/>
    <n v="87"/>
    <s v="US"/>
    <s v="USD"/>
    <n v="1548914400"/>
    <x v="414"/>
    <n v="1550728800"/>
    <d v="2019-02-21T06:00:00"/>
    <b v="0"/>
    <b v="0"/>
    <s v="film &amp; video/television"/>
    <x v="6"/>
    <s v="television"/>
  </r>
  <r>
    <n v="270"/>
    <s v="Sawyer, Horton and Williams"/>
    <s v="Triple-buffered 4thgeneration toolset"/>
    <n v="173900"/>
    <n v="47260"/>
    <n v="0.27176538240368026"/>
    <x v="2"/>
    <n v="25.005291005291006"/>
    <n v="1890"/>
    <s v="US"/>
    <s v="USD"/>
    <n v="1291269600"/>
    <x v="415"/>
    <n v="1291442400"/>
    <d v="2010-12-04T06:00:00"/>
    <b v="0"/>
    <b v="0"/>
    <s v="games/video games"/>
    <x v="2"/>
    <s v="video games"/>
  </r>
  <r>
    <n v="271"/>
    <s v="Foley-Cox"/>
    <s v="Progressive zero administration leverage"/>
    <n v="153700"/>
    <n v="1953"/>
    <n v="1.2706571242680547E-2"/>
    <x v="3"/>
    <n v="32.016393442622949"/>
    <n v="61"/>
    <s v="US"/>
    <s v="USD"/>
    <n v="1449468000"/>
    <x v="416"/>
    <n v="1452146400"/>
    <d v="2016-01-07T06:00:00"/>
    <b v="0"/>
    <b v="0"/>
    <s v="photography/photography books"/>
    <x v="4"/>
    <s v="photography books"/>
  </r>
  <r>
    <n v="272"/>
    <s v="Horton, Morrison and Clark"/>
    <s v="Networked radical neural-net"/>
    <n v="51100"/>
    <n v="155349"/>
    <n v="3.0400978473581213"/>
    <x v="0"/>
    <n v="82.021647307286173"/>
    <n v="1894"/>
    <s v="US"/>
    <s v="USD"/>
    <n v="1562734800"/>
    <x v="417"/>
    <n v="1564894800"/>
    <d v="2019-08-04T05:00:00"/>
    <b v="0"/>
    <b v="1"/>
    <s v="theater/plays"/>
    <x v="5"/>
    <s v="plays"/>
  </r>
  <r>
    <n v="274"/>
    <s v="Morgan-Jenkins"/>
    <s v="Fully-configurable background algorithm"/>
    <n v="2400"/>
    <n v="773"/>
    <n v="0.32208333333333333"/>
    <x v="1"/>
    <n v="51.533333333333331"/>
    <n v="15"/>
    <s v="US"/>
    <s v="USD"/>
    <n v="1509948000"/>
    <x v="418"/>
    <n v="1510380000"/>
    <d v="2017-11-11T06:00:00"/>
    <b v="0"/>
    <b v="0"/>
    <s v="theater/plays"/>
    <x v="5"/>
    <s v="plays"/>
  </r>
  <r>
    <n v="275"/>
    <s v="Ward, Sanchez and Kemp"/>
    <s v="Stand-alone discrete Graphical User Interface"/>
    <n v="3900"/>
    <n v="9419"/>
    <n v="2.4151282051282053"/>
    <x v="0"/>
    <n v="81.198275862068968"/>
    <n v="116"/>
    <s v="US"/>
    <s v="USD"/>
    <n v="1554526800"/>
    <x v="419"/>
    <n v="1555218000"/>
    <d v="2019-04-14T05:00:00"/>
    <b v="0"/>
    <b v="0"/>
    <s v="publishing/translations"/>
    <x v="7"/>
    <s v="translations"/>
  </r>
  <r>
    <n v="276"/>
    <s v="Fields Ltd"/>
    <s v="Front-line foreground project"/>
    <n v="5500"/>
    <n v="5324"/>
    <n v="0.96799999999999997"/>
    <x v="1"/>
    <n v="40.030075187969928"/>
    <n v="133"/>
    <s v="US"/>
    <s v="USD"/>
    <n v="1334811600"/>
    <x v="169"/>
    <n v="1335243600"/>
    <d v="2012-04-24T05:00:00"/>
    <b v="0"/>
    <b v="1"/>
    <s v="games/video games"/>
    <x v="2"/>
    <s v="video games"/>
  </r>
  <r>
    <n v="277"/>
    <s v="Ramos-Mitchell"/>
    <s v="Persevering system-worthy info-mediaries"/>
    <n v="700"/>
    <n v="7465"/>
    <n v="10.664285714285715"/>
    <x v="0"/>
    <n v="89.939759036144579"/>
    <n v="83"/>
    <s v="US"/>
    <s v="USD"/>
    <n v="1279515600"/>
    <x v="420"/>
    <n v="1279688400"/>
    <d v="2010-07-21T05:00:00"/>
    <b v="0"/>
    <b v="0"/>
    <s v="theater/plays"/>
    <x v="5"/>
    <s v="plays"/>
  </r>
  <r>
    <n v="278"/>
    <s v="Higgins, Davis and Salazar"/>
    <s v="Distributed multi-tasking strategy"/>
    <n v="2700"/>
    <n v="8799"/>
    <n v="3.2588888888888889"/>
    <x v="0"/>
    <n v="96.692307692307693"/>
    <n v="91"/>
    <s v="US"/>
    <s v="USD"/>
    <n v="1353909600"/>
    <x v="421"/>
    <n v="1356069600"/>
    <d v="2012-12-21T06:00:00"/>
    <b v="0"/>
    <b v="0"/>
    <s v="technology/web"/>
    <x v="0"/>
    <s v="web"/>
  </r>
  <r>
    <n v="279"/>
    <s v="Smith-Jenkins"/>
    <s v="Vision-oriented methodical application"/>
    <n v="8000"/>
    <n v="13656"/>
    <n v="1.7070000000000001"/>
    <x v="0"/>
    <n v="25.010989010989011"/>
    <n v="546"/>
    <s v="US"/>
    <s v="USD"/>
    <n v="1535950800"/>
    <x v="36"/>
    <n v="1536210000"/>
    <d v="2018-09-06T05:00:00"/>
    <b v="0"/>
    <b v="0"/>
    <s v="theater/plays"/>
    <x v="5"/>
    <s v="plays"/>
  </r>
  <r>
    <n v="280"/>
    <s v="Braun PLC"/>
    <s v="Function-based high-level infrastructure"/>
    <n v="2500"/>
    <n v="14536"/>
    <n v="5.8144"/>
    <x v="0"/>
    <n v="36.987277353689571"/>
    <n v="393"/>
    <s v="US"/>
    <s v="USD"/>
    <n v="1511244000"/>
    <x v="422"/>
    <n v="1511762400"/>
    <d v="2017-11-27T06:00:00"/>
    <b v="0"/>
    <b v="0"/>
    <s v="film &amp; video/animation"/>
    <x v="6"/>
    <s v="animation"/>
  </r>
  <r>
    <n v="281"/>
    <s v="Drake PLC"/>
    <s v="Profound object-oriented paradigm"/>
    <n v="164500"/>
    <n v="150552"/>
    <n v="0.91520972644376897"/>
    <x v="1"/>
    <n v="73.012609117361791"/>
    <n v="2062"/>
    <s v="US"/>
    <s v="USD"/>
    <n v="1331445600"/>
    <x v="423"/>
    <n v="1333256400"/>
    <d v="2012-04-01T05:00:00"/>
    <b v="0"/>
    <b v="1"/>
    <s v="theater/plays"/>
    <x v="5"/>
    <s v="plays"/>
  </r>
  <r>
    <n v="282"/>
    <s v="Ross, Kelly and Brown"/>
    <s v="Virtual contextually-based circuit"/>
    <n v="8400"/>
    <n v="9076"/>
    <n v="1.0804761904761904"/>
    <x v="0"/>
    <n v="68.240601503759393"/>
    <n v="133"/>
    <s v="US"/>
    <s v="USD"/>
    <n v="1480226400"/>
    <x v="281"/>
    <n v="1480744800"/>
    <d v="2016-12-03T06:00:00"/>
    <b v="0"/>
    <b v="1"/>
    <s v="film &amp; video/television"/>
    <x v="6"/>
    <s v="television"/>
  </r>
  <r>
    <n v="284"/>
    <s v="Tran LLC"/>
    <s v="Ameliorated fresh-thinking protocol"/>
    <n v="9800"/>
    <n v="8153"/>
    <n v="0.83193877551020412"/>
    <x v="1"/>
    <n v="61.765151515151516"/>
    <n v="132"/>
    <s v="US"/>
    <s v="USD"/>
    <n v="1335848400"/>
    <x v="424"/>
    <n v="1336280400"/>
    <d v="2012-05-06T05:00:00"/>
    <b v="0"/>
    <b v="0"/>
    <s v="technology/web"/>
    <x v="0"/>
    <s v="web"/>
  </r>
  <r>
    <n v="285"/>
    <s v="Dawson, Brady and Gilbert"/>
    <s v="Front-line optimizing emulation"/>
    <n v="900"/>
    <n v="6357"/>
    <n v="7.0633333333333335"/>
    <x v="0"/>
    <n v="25.027559055118111"/>
    <n v="254"/>
    <s v="US"/>
    <s v="USD"/>
    <n v="1473483600"/>
    <x v="425"/>
    <n v="1476766800"/>
    <d v="2016-10-18T05:00:00"/>
    <b v="0"/>
    <b v="0"/>
    <s v="theater/plays"/>
    <x v="5"/>
    <s v="plays"/>
  </r>
  <r>
    <n v="286"/>
    <s v="Obrien-Aguirre"/>
    <s v="Devolved uniform complexity"/>
    <n v="112100"/>
    <n v="19557"/>
    <n v="0.17446030330062445"/>
    <x v="2"/>
    <n v="106.28804347826087"/>
    <n v="184"/>
    <s v="US"/>
    <s v="USD"/>
    <n v="1479880800"/>
    <x v="426"/>
    <n v="1480485600"/>
    <d v="2016-11-30T06:00:00"/>
    <b v="0"/>
    <b v="0"/>
    <s v="theater/plays"/>
    <x v="5"/>
    <s v="plays"/>
  </r>
  <r>
    <n v="287"/>
    <s v="Ferguson PLC"/>
    <s v="Public-key intangible superstructure"/>
    <n v="6300"/>
    <n v="13213"/>
    <n v="2.0973015873015872"/>
    <x v="0"/>
    <n v="75.07386363636364"/>
    <n v="176"/>
    <s v="US"/>
    <s v="USD"/>
    <n v="1430197200"/>
    <x v="427"/>
    <n v="1430197200"/>
    <d v="2015-04-28T05:00:00"/>
    <b v="0"/>
    <b v="0"/>
    <s v="music/electric music"/>
    <x v="1"/>
    <s v="electric music"/>
  </r>
  <r>
    <n v="290"/>
    <s v="Wilson, Hall and Osborne"/>
    <s v="Advanced global data-warehouse"/>
    <n v="168600"/>
    <n v="91722"/>
    <n v="0.54402135231316728"/>
    <x v="1"/>
    <n v="101.01541850220265"/>
    <n v="908"/>
    <s v="US"/>
    <s v="USD"/>
    <n v="1368162000"/>
    <x v="428"/>
    <n v="1370926800"/>
    <d v="2013-06-11T05:00:00"/>
    <b v="0"/>
    <b v="1"/>
    <s v="film &amp; video/documentary"/>
    <x v="6"/>
    <s v="documentary"/>
  </r>
  <r>
    <n v="291"/>
    <s v="Bell, Grimes and Kerr"/>
    <s v="Self-enabling uniform complexity"/>
    <n v="1800"/>
    <n v="8219"/>
    <n v="4.5661111111111108"/>
    <x v="0"/>
    <n v="76.813084112149539"/>
    <n v="107"/>
    <s v="US"/>
    <s v="USD"/>
    <n v="1318654800"/>
    <x v="429"/>
    <n v="1319000400"/>
    <d v="2011-10-19T05:00:00"/>
    <b v="1"/>
    <b v="0"/>
    <s v="technology/web"/>
    <x v="0"/>
    <s v="web"/>
  </r>
  <r>
    <n v="292"/>
    <s v="Ho-Harris"/>
    <s v="Versatile cohesive encoding"/>
    <n v="7300"/>
    <n v="717"/>
    <n v="9.8219178082191785E-2"/>
    <x v="1"/>
    <n v="71.7"/>
    <n v="10"/>
    <s v="US"/>
    <s v="USD"/>
    <n v="1331874000"/>
    <x v="430"/>
    <n v="1333429200"/>
    <d v="2012-04-03T05:00:00"/>
    <b v="0"/>
    <b v="0"/>
    <s v="food/food trucks"/>
    <x v="3"/>
    <s v="food trucks"/>
  </r>
  <r>
    <n v="294"/>
    <s v="Turner-Davis"/>
    <s v="Automated local emulation"/>
    <n v="600"/>
    <n v="8038"/>
    <n v="13.396666666666667"/>
    <x v="0"/>
    <n v="43.923497267759565"/>
    <n v="183"/>
    <s v="US"/>
    <s v="USD"/>
    <n v="1540530000"/>
    <x v="431"/>
    <n v="1541570400"/>
    <d v="2018-11-07T06:00:00"/>
    <b v="0"/>
    <b v="0"/>
    <s v="theater/plays"/>
    <x v="5"/>
    <s v="plays"/>
  </r>
  <r>
    <n v="298"/>
    <s v="Chase, Garcia and Johnson"/>
    <s v="Adaptive intangible database"/>
    <n v="3500"/>
    <n v="5037"/>
    <n v="1.4391428571428571"/>
    <x v="0"/>
    <n v="69.958333333333329"/>
    <n v="72"/>
    <s v="US"/>
    <s v="USD"/>
    <n v="1456466400"/>
    <x v="432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1"/>
    <n v="39.877551020408163"/>
    <n v="49"/>
    <s v="US"/>
    <s v="USD"/>
    <n v="1456984800"/>
    <x v="433"/>
    <n v="1461819600"/>
    <d v="2016-04-28T05:00:00"/>
    <b v="0"/>
    <b v="0"/>
    <s v="food/food trucks"/>
    <x v="3"/>
    <s v="food trucks"/>
  </r>
  <r>
    <n v="301"/>
    <s v="Wong-Walker"/>
    <s v="Multi-channeled disintermediate policy"/>
    <n v="900"/>
    <n v="12102"/>
    <n v="13.446666666666667"/>
    <x v="0"/>
    <n v="41.023728813559323"/>
    <n v="295"/>
    <s v="US"/>
    <s v="USD"/>
    <n v="1424930400"/>
    <x v="434"/>
    <n v="1426395600"/>
    <d v="2015-03-15T05:00:00"/>
    <b v="0"/>
    <b v="0"/>
    <s v="film &amp; video/documentary"/>
    <x v="6"/>
    <s v="documentary"/>
  </r>
  <r>
    <n v="302"/>
    <s v="Ferguson, Collins and Mata"/>
    <s v="Customizable bi-directional hardware"/>
    <n v="76100"/>
    <n v="24234"/>
    <n v="0.31844940867279897"/>
    <x v="1"/>
    <n v="98.914285714285711"/>
    <n v="245"/>
    <s v="US"/>
    <s v="USD"/>
    <n v="1535864400"/>
    <x v="435"/>
    <n v="1537074000"/>
    <d v="2018-09-16T05:00:00"/>
    <b v="0"/>
    <b v="0"/>
    <s v="theater/plays"/>
    <x v="5"/>
    <s v="plays"/>
  </r>
  <r>
    <n v="303"/>
    <s v="Guerrero, Flores and Jenkins"/>
    <s v="Networked optimal architecture"/>
    <n v="3400"/>
    <n v="2809"/>
    <n v="0.82617647058823529"/>
    <x v="1"/>
    <n v="87.78125"/>
    <n v="32"/>
    <s v="US"/>
    <s v="USD"/>
    <n v="1452146400"/>
    <x v="436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0"/>
    <n v="80.767605633802816"/>
    <n v="142"/>
    <s v="US"/>
    <s v="USD"/>
    <n v="1470546000"/>
    <x v="437"/>
    <n v="1474088400"/>
    <d v="2016-09-17T05:00:00"/>
    <b v="0"/>
    <b v="0"/>
    <s v="film &amp; video/documentary"/>
    <x v="6"/>
    <s v="documentary"/>
  </r>
  <r>
    <n v="305"/>
    <s v="Townsend Ltd"/>
    <s v="Grass-roots actuating policy"/>
    <n v="2800"/>
    <n v="8014"/>
    <n v="2.8621428571428571"/>
    <x v="0"/>
    <n v="94.28235294117647"/>
    <n v="85"/>
    <s v="US"/>
    <s v="USD"/>
    <n v="1458363600"/>
    <x v="438"/>
    <n v="1461906000"/>
    <d v="2016-04-29T05:00:00"/>
    <b v="0"/>
    <b v="0"/>
    <s v="theater/plays"/>
    <x v="5"/>
    <s v="plays"/>
  </r>
  <r>
    <n v="306"/>
    <s v="Rush, Reed and Hall"/>
    <s v="Enterprise-wide 3rdgeneration knowledge user"/>
    <n v="6500"/>
    <n v="514"/>
    <n v="7.9076923076923072E-2"/>
    <x v="1"/>
    <n v="73.428571428571431"/>
    <n v="7"/>
    <s v="US"/>
    <s v="USD"/>
    <n v="1500008400"/>
    <x v="439"/>
    <n v="1500267600"/>
    <d v="2017-07-17T05:00:00"/>
    <b v="0"/>
    <b v="1"/>
    <s v="theater/plays"/>
    <x v="5"/>
    <s v="plays"/>
  </r>
  <r>
    <n v="308"/>
    <s v="Davis Ltd"/>
    <s v="Grass-roots optimizing projection"/>
    <n v="118200"/>
    <n v="87560"/>
    <n v="0.74077834179357027"/>
    <x v="1"/>
    <n v="109.04109589041096"/>
    <n v="803"/>
    <s v="US"/>
    <s v="USD"/>
    <n v="1303102800"/>
    <x v="440"/>
    <n v="1303189200"/>
    <d v="2011-04-19T05:00:00"/>
    <b v="0"/>
    <b v="0"/>
    <s v="theater/plays"/>
    <x v="5"/>
    <s v="plays"/>
  </r>
  <r>
    <n v="309"/>
    <s v="Harris-Perry"/>
    <s v="User-centric 6thgeneration attitude"/>
    <n v="4100"/>
    <n v="3087"/>
    <n v="0.75292682926829269"/>
    <x v="2"/>
    <n v="41.16"/>
    <n v="75"/>
    <s v="US"/>
    <s v="USD"/>
    <n v="1316581200"/>
    <x v="441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1"/>
    <n v="99.125"/>
    <n v="16"/>
    <s v="US"/>
    <s v="USD"/>
    <n v="1270789200"/>
    <x v="442"/>
    <n v="1272171600"/>
    <d v="2010-04-25T05:00:00"/>
    <b v="0"/>
    <b v="0"/>
    <s v="games/video games"/>
    <x v="2"/>
    <s v="video games"/>
  </r>
  <r>
    <n v="311"/>
    <s v="Flores PLC"/>
    <s v="Focused real-time help-desk"/>
    <n v="6300"/>
    <n v="12812"/>
    <n v="2.0336507936507937"/>
    <x v="0"/>
    <n v="105.88429752066116"/>
    <n v="121"/>
    <s v="US"/>
    <s v="USD"/>
    <n v="1297836000"/>
    <x v="404"/>
    <n v="1298872800"/>
    <d v="2011-02-28T06:00:00"/>
    <b v="0"/>
    <b v="0"/>
    <s v="theater/plays"/>
    <x v="5"/>
    <s v="plays"/>
  </r>
  <r>
    <n v="312"/>
    <s v="Martinez LLC"/>
    <s v="Robust impactful approach"/>
    <n v="59100"/>
    <n v="183345"/>
    <n v="3.1022842639593908"/>
    <x v="0"/>
    <n v="48.996525921966864"/>
    <n v="3742"/>
    <s v="US"/>
    <s v="USD"/>
    <n v="1382677200"/>
    <x v="402"/>
    <n v="1383282000"/>
    <d v="2013-11-01T05:00:00"/>
    <b v="0"/>
    <b v="0"/>
    <s v="theater/plays"/>
    <x v="5"/>
    <s v="plays"/>
  </r>
  <r>
    <n v="313"/>
    <s v="Miller-Irwin"/>
    <s v="Secured maximized policy"/>
    <n v="2200"/>
    <n v="8697"/>
    <n v="3.9531818181818181"/>
    <x v="0"/>
    <n v="39"/>
    <n v="223"/>
    <s v="US"/>
    <s v="USD"/>
    <n v="1330322400"/>
    <x v="443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0"/>
    <n v="31.022556390977442"/>
    <n v="133"/>
    <s v="US"/>
    <s v="USD"/>
    <n v="1552366800"/>
    <x v="97"/>
    <n v="1552798800"/>
    <d v="2019-03-17T05:00:00"/>
    <b v="0"/>
    <b v="1"/>
    <s v="film &amp; video/documentary"/>
    <x v="6"/>
    <s v="documentary"/>
  </r>
  <r>
    <n v="315"/>
    <s v="Lopez, Adams and Johnson"/>
    <s v="Open-source interactive knowledge user"/>
    <n v="9500"/>
    <n v="3220"/>
    <n v="0.33894736842105261"/>
    <x v="1"/>
    <n v="103.87096774193549"/>
    <n v="31"/>
    <s v="US"/>
    <s v="USD"/>
    <n v="1400907600"/>
    <x v="444"/>
    <n v="1403413200"/>
    <d v="2014-06-22T05:00:00"/>
    <b v="0"/>
    <b v="0"/>
    <s v="theater/plays"/>
    <x v="5"/>
    <s v="plays"/>
  </r>
  <r>
    <n v="317"/>
    <s v="Summers PLC"/>
    <s v="Cross-group coherent hierarchy"/>
    <n v="6600"/>
    <n v="1269"/>
    <n v="0.19227272727272726"/>
    <x v="1"/>
    <n v="42.3"/>
    <n v="30"/>
    <s v="US"/>
    <s v="USD"/>
    <n v="1494738000"/>
    <x v="445"/>
    <n v="1495861200"/>
    <d v="2017-05-27T05:00:00"/>
    <b v="0"/>
    <b v="0"/>
    <s v="theater/plays"/>
    <x v="5"/>
    <s v="plays"/>
  </r>
  <r>
    <n v="318"/>
    <s v="Young, Hart and Ryan"/>
    <s v="Decentralized demand-driven open system"/>
    <n v="5700"/>
    <n v="903"/>
    <n v="0.15842105263157893"/>
    <x v="1"/>
    <n v="53.117647058823529"/>
    <n v="17"/>
    <s v="US"/>
    <s v="USD"/>
    <n v="1392357600"/>
    <x v="446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2"/>
    <n v="50.796875"/>
    <n v="64"/>
    <s v="US"/>
    <s v="USD"/>
    <n v="1281589200"/>
    <x v="447"/>
    <n v="1283662800"/>
    <d v="2010-09-05T05:00:00"/>
    <b v="0"/>
    <b v="0"/>
    <s v="technology/web"/>
    <x v="0"/>
    <s v="web"/>
  </r>
  <r>
    <n v="320"/>
    <s v="Sandoval-Powell"/>
    <s v="Phased holistic implementation"/>
    <n v="84400"/>
    <n v="8092"/>
    <n v="9.5876777251184833E-2"/>
    <x v="1"/>
    <n v="101.15"/>
    <n v="80"/>
    <s v="US"/>
    <s v="USD"/>
    <n v="1305003600"/>
    <x v="448"/>
    <n v="1305781200"/>
    <d v="2011-05-19T05:00:00"/>
    <b v="0"/>
    <b v="0"/>
    <s v="publishing/fiction"/>
    <x v="7"/>
    <s v="fiction"/>
  </r>
  <r>
    <n v="321"/>
    <s v="Mills, Frazier and Perez"/>
    <s v="Proactive attitude-oriented knowledge user"/>
    <n v="170400"/>
    <n v="160422"/>
    <n v="0.94144366197183094"/>
    <x v="1"/>
    <n v="65.000810372771468"/>
    <n v="2468"/>
    <s v="US"/>
    <s v="USD"/>
    <n v="1301634000"/>
    <x v="449"/>
    <n v="1302325200"/>
    <d v="2011-04-09T05:00:00"/>
    <b v="0"/>
    <b v="0"/>
    <s v="film &amp; video/shorts"/>
    <x v="6"/>
    <s v="shorts"/>
  </r>
  <r>
    <n v="322"/>
    <s v="Hebert Group"/>
    <s v="Visionary asymmetric Graphical User Interface"/>
    <n v="117900"/>
    <n v="196377"/>
    <n v="1.6656234096692113"/>
    <x v="0"/>
    <n v="37.998645510835914"/>
    <n v="5168"/>
    <s v="US"/>
    <s v="USD"/>
    <n v="1290664800"/>
    <x v="450"/>
    <n v="1291788000"/>
    <d v="2010-12-08T06:00:00"/>
    <b v="0"/>
    <b v="0"/>
    <s v="theater/plays"/>
    <x v="5"/>
    <s v="plays"/>
  </r>
  <r>
    <n v="324"/>
    <s v="Harris, Hall and Harris"/>
    <s v="Inverse analyzing matrices"/>
    <n v="7100"/>
    <n v="11648"/>
    <n v="1.6405633802816901"/>
    <x v="0"/>
    <n v="37.941368078175898"/>
    <n v="307"/>
    <s v="US"/>
    <s v="USD"/>
    <n v="1434862800"/>
    <x v="451"/>
    <n v="1435899600"/>
    <d v="2015-07-03T05:00:00"/>
    <b v="0"/>
    <b v="1"/>
    <s v="theater/plays"/>
    <x v="5"/>
    <s v="plays"/>
  </r>
  <r>
    <n v="325"/>
    <s v="Saunders Group"/>
    <s v="Programmable systemic implementation"/>
    <n v="6500"/>
    <n v="5897"/>
    <n v="0.90723076923076929"/>
    <x v="1"/>
    <n v="80.780821917808225"/>
    <n v="73"/>
    <s v="US"/>
    <s v="USD"/>
    <n v="1529125200"/>
    <x v="285"/>
    <n v="1531112400"/>
    <d v="2018-07-09T05:00:00"/>
    <b v="0"/>
    <b v="1"/>
    <s v="theater/plays"/>
    <x v="5"/>
    <s v="plays"/>
  </r>
  <r>
    <n v="326"/>
    <s v="Pham, Avila and Nash"/>
    <s v="Multi-channeled next generation architecture"/>
    <n v="7200"/>
    <n v="3326"/>
    <n v="0.46194444444444444"/>
    <x v="1"/>
    <n v="25.984375"/>
    <n v="128"/>
    <s v="US"/>
    <s v="USD"/>
    <n v="1451109600"/>
    <x v="452"/>
    <n v="1451628000"/>
    <d v="2016-01-01T06:00:00"/>
    <b v="0"/>
    <b v="0"/>
    <s v="film &amp; video/animation"/>
    <x v="6"/>
    <s v="animation"/>
  </r>
  <r>
    <n v="327"/>
    <s v="Patterson, Salinas and Lucas"/>
    <s v="Digitized 3rdgeneration encoding"/>
    <n v="2600"/>
    <n v="1002"/>
    <n v="0.38538461538461538"/>
    <x v="1"/>
    <n v="30.363636363636363"/>
    <n v="33"/>
    <s v="US"/>
    <s v="USD"/>
    <n v="1566968400"/>
    <x v="453"/>
    <n v="1567314000"/>
    <d v="2019-09-01T05:00:00"/>
    <b v="0"/>
    <b v="1"/>
    <s v="theater/plays"/>
    <x v="5"/>
    <s v="plays"/>
  </r>
  <r>
    <n v="328"/>
    <s v="Young PLC"/>
    <s v="Innovative well-modulated functionalities"/>
    <n v="98700"/>
    <n v="131826"/>
    <n v="1.3356231003039514"/>
    <x v="0"/>
    <n v="54.004916018025398"/>
    <n v="2441"/>
    <s v="US"/>
    <s v="USD"/>
    <n v="1543557600"/>
    <x v="45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3"/>
    <n v="101.78672985781991"/>
    <n v="211"/>
    <s v="US"/>
    <s v="USD"/>
    <n v="1481522400"/>
    <x v="455"/>
    <n v="1482472800"/>
    <d v="2016-12-23T06:00:00"/>
    <b v="0"/>
    <b v="0"/>
    <s v="games/video games"/>
    <x v="2"/>
    <s v="video games"/>
  </r>
  <r>
    <n v="331"/>
    <s v="Rose-Silva"/>
    <s v="Intuitive static portal"/>
    <n v="3300"/>
    <n v="14643"/>
    <n v="4.4372727272727275"/>
    <x v="0"/>
    <n v="77.068421052631578"/>
    <n v="190"/>
    <s v="US"/>
    <s v="USD"/>
    <n v="1324274400"/>
    <x v="456"/>
    <n v="1324360800"/>
    <d v="2011-12-20T06:00:00"/>
    <b v="0"/>
    <b v="0"/>
    <s v="food/food trucks"/>
    <x v="3"/>
    <s v="food trucks"/>
  </r>
  <r>
    <n v="332"/>
    <s v="Pacheco, Johnson and Torres"/>
    <s v="Optional bandwidth-monitored definition"/>
    <n v="20700"/>
    <n v="41396"/>
    <n v="1.999806763285024"/>
    <x v="0"/>
    <n v="88.076595744680844"/>
    <n v="470"/>
    <s v="US"/>
    <s v="USD"/>
    <n v="1364446800"/>
    <x v="457"/>
    <n v="1364533200"/>
    <d v="2013-03-29T05:00:00"/>
    <b v="0"/>
    <b v="0"/>
    <s v="technology/wearables"/>
    <x v="0"/>
    <s v="wearables"/>
  </r>
  <r>
    <n v="333"/>
    <s v="Carlson, Dixon and Jones"/>
    <s v="Persistent well-modulated synergy"/>
    <n v="9600"/>
    <n v="11900"/>
    <n v="1.2395833333333333"/>
    <x v="0"/>
    <n v="47.035573122529641"/>
    <n v="253"/>
    <s v="US"/>
    <s v="USD"/>
    <n v="1542693600"/>
    <x v="458"/>
    <n v="1545112800"/>
    <d v="2018-12-18T06:00:00"/>
    <b v="0"/>
    <b v="0"/>
    <s v="theater/plays"/>
    <x v="5"/>
    <s v="plays"/>
  </r>
  <r>
    <n v="334"/>
    <s v="Mcgee Group"/>
    <s v="Assimilated discrete algorithm"/>
    <n v="66200"/>
    <n v="123538"/>
    <n v="1.8661329305135952"/>
    <x v="0"/>
    <n v="110.99550763701707"/>
    <n v="1113"/>
    <s v="US"/>
    <s v="USD"/>
    <n v="1515564000"/>
    <x v="138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0"/>
    <n v="87.003066141042481"/>
    <n v="2283"/>
    <s v="US"/>
    <s v="USD"/>
    <n v="1573797600"/>
    <x v="459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1"/>
    <n v="63.994402985074629"/>
    <n v="1072"/>
    <s v="US"/>
    <s v="USD"/>
    <n v="1292392800"/>
    <x v="46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0"/>
    <n v="105.9945205479452"/>
    <n v="1095"/>
    <s v="US"/>
    <s v="USD"/>
    <n v="1573452000"/>
    <x v="461"/>
    <n v="1573538400"/>
    <d v="2019-11-12T06:00:00"/>
    <b v="0"/>
    <b v="0"/>
    <s v="theater/plays"/>
    <x v="5"/>
    <s v="plays"/>
  </r>
  <r>
    <n v="338"/>
    <s v="Gonzalez-Burton"/>
    <s v="Decentralized intangible encoding"/>
    <n v="69800"/>
    <n v="125042"/>
    <n v="1.7914326647564469"/>
    <x v="0"/>
    <n v="73.989349112426041"/>
    <n v="1690"/>
    <s v="US"/>
    <s v="USD"/>
    <n v="1317790800"/>
    <x v="462"/>
    <n v="1320382800"/>
    <d v="2011-11-04T05:00:00"/>
    <b v="0"/>
    <b v="0"/>
    <s v="theater/plays"/>
    <x v="5"/>
    <s v="plays"/>
  </r>
  <r>
    <n v="340"/>
    <s v="Butler, Henry and Espinoza"/>
    <s v="Switchable didactic matrices"/>
    <n v="37100"/>
    <n v="34964"/>
    <n v="0.94242587601078165"/>
    <x v="1"/>
    <n v="88.966921119592882"/>
    <n v="393"/>
    <s v="US"/>
    <s v="USD"/>
    <n v="1323669600"/>
    <x v="463"/>
    <n v="1323756000"/>
    <d v="2011-12-13T06:00:00"/>
    <b v="0"/>
    <b v="0"/>
    <s v="photography/photography books"/>
    <x v="4"/>
    <s v="photography books"/>
  </r>
  <r>
    <n v="341"/>
    <s v="Guzman Group"/>
    <s v="Ameliorated disintermediate utilization"/>
    <n v="114300"/>
    <n v="96777"/>
    <n v="0.84669291338582675"/>
    <x v="1"/>
    <n v="76.990453460620529"/>
    <n v="1257"/>
    <s v="US"/>
    <s v="USD"/>
    <n v="1440738000"/>
    <x v="464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1"/>
    <n v="97.146341463414629"/>
    <n v="328"/>
    <s v="US"/>
    <s v="USD"/>
    <n v="1374296400"/>
    <x v="465"/>
    <n v="1375333200"/>
    <d v="2013-08-01T05:00:00"/>
    <b v="0"/>
    <b v="0"/>
    <s v="theater/plays"/>
    <x v="5"/>
    <s v="plays"/>
  </r>
  <r>
    <n v="343"/>
    <s v="Spencer-Weber"/>
    <s v="Optional zero-defect task-force"/>
    <n v="9000"/>
    <n v="4853"/>
    <n v="0.53922222222222227"/>
    <x v="1"/>
    <n v="33.013605442176868"/>
    <n v="147"/>
    <s v="US"/>
    <s v="USD"/>
    <n v="1384840800"/>
    <x v="466"/>
    <n v="1389420000"/>
    <d v="2014-01-11T06:00:00"/>
    <b v="0"/>
    <b v="0"/>
    <s v="theater/plays"/>
    <x v="5"/>
    <s v="plays"/>
  </r>
  <r>
    <n v="344"/>
    <s v="Berger, Johnson and Marshall"/>
    <s v="Devolved exuding emulation"/>
    <n v="197600"/>
    <n v="82959"/>
    <n v="0.41983299595141699"/>
    <x v="1"/>
    <n v="99.950602409638549"/>
    <n v="830"/>
    <s v="US"/>
    <s v="USD"/>
    <n v="1516600800"/>
    <x v="467"/>
    <n v="1520056800"/>
    <d v="2018-03-03T06:00:00"/>
    <b v="0"/>
    <b v="0"/>
    <s v="games/video games"/>
    <x v="2"/>
    <s v="video games"/>
  </r>
  <r>
    <n v="346"/>
    <s v="Little-Marsh"/>
    <s v="Virtual attitude-oriented migration"/>
    <n v="8000"/>
    <n v="2758"/>
    <n v="0.34475"/>
    <x v="1"/>
    <n v="110.32"/>
    <n v="25"/>
    <s v="US"/>
    <s v="USD"/>
    <n v="1503550800"/>
    <x v="468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0"/>
    <n v="66.005235602094245"/>
    <n v="191"/>
    <s v="US"/>
    <s v="USD"/>
    <n v="1423634400"/>
    <x v="469"/>
    <n v="1425708000"/>
    <d v="2015-03-07T06:00:00"/>
    <b v="0"/>
    <b v="0"/>
    <s v="technology/web"/>
    <x v="0"/>
    <s v="web"/>
  </r>
  <r>
    <n v="348"/>
    <s v="Hensley Ltd"/>
    <s v="Versatile cohesive open system"/>
    <n v="199000"/>
    <n v="142823"/>
    <n v="0.71770351758793971"/>
    <x v="1"/>
    <n v="41.005742176284812"/>
    <n v="3483"/>
    <s v="US"/>
    <s v="USD"/>
    <n v="1487224800"/>
    <x v="470"/>
    <n v="1488348000"/>
    <d v="2017-03-01T06:00:00"/>
    <b v="0"/>
    <b v="0"/>
    <s v="food/food trucks"/>
    <x v="3"/>
    <s v="food trucks"/>
  </r>
  <r>
    <n v="349"/>
    <s v="Navarro and Sons"/>
    <s v="Multi-layered bottom-line frame"/>
    <n v="180800"/>
    <n v="95958"/>
    <n v="0.53074115044247783"/>
    <x v="1"/>
    <n v="103.96316359696641"/>
    <n v="923"/>
    <s v="US"/>
    <s v="USD"/>
    <n v="1500008400"/>
    <x v="439"/>
    <n v="1502600400"/>
    <d v="2017-08-13T05:00:00"/>
    <b v="0"/>
    <b v="0"/>
    <s v="theater/plays"/>
    <x v="5"/>
    <s v="plays"/>
  </r>
  <r>
    <n v="350"/>
    <s v="Shannon Ltd"/>
    <s v="Pre-emptive neutral capacity"/>
    <n v="100"/>
    <n v="5"/>
    <n v="0.05"/>
    <x v="1"/>
    <n v="5"/>
    <n v="1"/>
    <s v="US"/>
    <s v="USD"/>
    <n v="1432098000"/>
    <x v="471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0"/>
    <n v="47.009935419771487"/>
    <n v="2013"/>
    <s v="US"/>
    <s v="USD"/>
    <n v="1440392400"/>
    <x v="472"/>
    <n v="1441602000"/>
    <d v="2015-09-07T05:00:00"/>
    <b v="0"/>
    <b v="0"/>
    <s v="music/rock"/>
    <x v="1"/>
    <s v="rock"/>
  </r>
  <r>
    <n v="353"/>
    <s v="Mills-Roy"/>
    <s v="Profit-focused multi-tasking access"/>
    <n v="33600"/>
    <n v="137961"/>
    <n v="4.105982142857143"/>
    <x v="0"/>
    <n v="81.010569583088667"/>
    <n v="1703"/>
    <s v="US"/>
    <s v="USD"/>
    <n v="1562302800"/>
    <x v="473"/>
    <n v="1562389200"/>
    <d v="2019-07-06T05:00:00"/>
    <b v="0"/>
    <b v="0"/>
    <s v="theater/plays"/>
    <x v="5"/>
    <s v="plays"/>
  </r>
  <r>
    <n v="355"/>
    <s v="Burns-Burnett"/>
    <s v="Front-line scalable definition"/>
    <n v="3800"/>
    <n v="2241"/>
    <n v="0.58973684210526311"/>
    <x v="3"/>
    <n v="26.058139534883722"/>
    <n v="86"/>
    <s v="US"/>
    <s v="USD"/>
    <n v="1485064800"/>
    <x v="474"/>
    <n v="1488520800"/>
    <d v="2017-03-03T06:00:00"/>
    <b v="0"/>
    <b v="0"/>
    <s v="technology/wearables"/>
    <x v="0"/>
    <s v="wearables"/>
  </r>
  <r>
    <n v="357"/>
    <s v="Perez, Davis and Wilson"/>
    <s v="Implemented tangible algorithm"/>
    <n v="2300"/>
    <n v="4253"/>
    <n v="1.8491304347826087"/>
    <x v="0"/>
    <n v="103.73170731707317"/>
    <n v="41"/>
    <s v="US"/>
    <s v="USD"/>
    <n v="1441256400"/>
    <x v="475"/>
    <n v="1443416400"/>
    <d v="2015-09-28T05:00:00"/>
    <b v="0"/>
    <b v="0"/>
    <s v="games/video games"/>
    <x v="2"/>
    <s v="video games"/>
  </r>
  <r>
    <n v="359"/>
    <s v="Salazar-Moon"/>
    <s v="Compatible needs-based architecture"/>
    <n v="4000"/>
    <n v="11948"/>
    <n v="2.9870000000000001"/>
    <x v="0"/>
    <n v="63.893048128342244"/>
    <n v="187"/>
    <s v="US"/>
    <s v="USD"/>
    <n v="1314421200"/>
    <x v="476"/>
    <n v="1315026000"/>
    <d v="2011-09-03T05:00:00"/>
    <b v="0"/>
    <b v="0"/>
    <s v="film &amp; video/animation"/>
    <x v="6"/>
    <s v="animation"/>
  </r>
  <r>
    <n v="361"/>
    <s v="Anderson and Sons"/>
    <s v="Quality-focused reciprocal structure"/>
    <n v="5500"/>
    <n v="9546"/>
    <n v="1.7356363636363636"/>
    <x v="0"/>
    <n v="108.47727272727273"/>
    <n v="88"/>
    <s v="US"/>
    <s v="USD"/>
    <n v="1507352400"/>
    <x v="477"/>
    <n v="1509426000"/>
    <d v="2017-10-31T05:00:00"/>
    <b v="0"/>
    <b v="0"/>
    <s v="theater/plays"/>
    <x v="5"/>
    <s v="plays"/>
  </r>
  <r>
    <n v="362"/>
    <s v="Lawrence Group"/>
    <s v="Automated actuating conglomeration"/>
    <n v="3700"/>
    <n v="13755"/>
    <n v="3.7175675675675675"/>
    <x v="0"/>
    <n v="72.015706806282722"/>
    <n v="191"/>
    <s v="US"/>
    <s v="USD"/>
    <n v="1296108000"/>
    <x v="21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0"/>
    <n v="59.928057553956833"/>
    <n v="139"/>
    <s v="US"/>
    <s v="USD"/>
    <n v="1324965600"/>
    <x v="478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0"/>
    <n v="78.209677419354833"/>
    <n v="186"/>
    <s v="US"/>
    <s v="USD"/>
    <n v="1520229600"/>
    <x v="479"/>
    <n v="1522818000"/>
    <d v="2018-04-04T05:00:00"/>
    <b v="0"/>
    <b v="0"/>
    <s v="music/indie rock"/>
    <x v="1"/>
    <s v="indie rock"/>
  </r>
  <r>
    <n v="366"/>
    <s v="Williams, Perez and Villegas"/>
    <s v="Robust directional system engine"/>
    <n v="1800"/>
    <n v="10658"/>
    <n v="5.9211111111111112"/>
    <x v="0"/>
    <n v="105.52475247524752"/>
    <n v="101"/>
    <s v="US"/>
    <s v="USD"/>
    <n v="1294034400"/>
    <x v="480"/>
    <n v="1294120800"/>
    <d v="2011-01-04T06:00:00"/>
    <b v="0"/>
    <b v="1"/>
    <s v="theater/plays"/>
    <x v="5"/>
    <s v="plays"/>
  </r>
  <r>
    <n v="367"/>
    <s v="Brooks, Jones and Ingram"/>
    <s v="Triple-buffered explicit methodology"/>
    <n v="9900"/>
    <n v="1870"/>
    <n v="0.18888888888888888"/>
    <x v="1"/>
    <n v="24.933333333333334"/>
    <n v="75"/>
    <s v="US"/>
    <s v="USD"/>
    <n v="1413608400"/>
    <x v="481"/>
    <n v="1415685600"/>
    <d v="2014-11-11T06:00:00"/>
    <b v="0"/>
    <b v="1"/>
    <s v="theater/plays"/>
    <x v="5"/>
    <s v="plays"/>
  </r>
  <r>
    <n v="369"/>
    <s v="Smith-Gonzalez"/>
    <s v="Polarized needs-based approach"/>
    <n v="5400"/>
    <n v="14743"/>
    <n v="2.730185185185185"/>
    <x v="0"/>
    <n v="95.733766233766232"/>
    <n v="154"/>
    <s v="US"/>
    <s v="USD"/>
    <n v="1359871200"/>
    <x v="482"/>
    <n v="1363237200"/>
    <d v="2013-03-14T05:00:00"/>
    <b v="0"/>
    <b v="1"/>
    <s v="film &amp; video/television"/>
    <x v="6"/>
    <s v="television"/>
  </r>
  <r>
    <n v="370"/>
    <s v="Skinner PLC"/>
    <s v="Intuitive well-modulated middleware"/>
    <n v="112300"/>
    <n v="178965"/>
    <n v="1.593633125556545"/>
    <x v="0"/>
    <n v="29.997485752598056"/>
    <n v="5966"/>
    <s v="US"/>
    <s v="USD"/>
    <n v="1555304400"/>
    <x v="483"/>
    <n v="1555822800"/>
    <d v="2019-04-21T05:00:00"/>
    <b v="0"/>
    <b v="0"/>
    <s v="theater/plays"/>
    <x v="5"/>
    <s v="plays"/>
  </r>
  <r>
    <n v="371"/>
    <s v="Nolan, Smith and Sanchez"/>
    <s v="Multi-channeled logistical matrices"/>
    <n v="189200"/>
    <n v="128410"/>
    <n v="0.67869978858350954"/>
    <x v="1"/>
    <n v="59.011948529411768"/>
    <n v="2176"/>
    <s v="US"/>
    <s v="USD"/>
    <n v="1423375200"/>
    <x v="484"/>
    <n v="1427778000"/>
    <d v="2015-03-31T05:00:00"/>
    <b v="0"/>
    <b v="0"/>
    <s v="theater/plays"/>
    <x v="5"/>
    <s v="plays"/>
  </r>
  <r>
    <n v="372"/>
    <s v="Green-Carr"/>
    <s v="Pre-emptive bifurcated artificial intelligence"/>
    <n v="900"/>
    <n v="14324"/>
    <n v="15.915555555555555"/>
    <x v="0"/>
    <n v="84.757396449704146"/>
    <n v="169"/>
    <s v="US"/>
    <s v="USD"/>
    <n v="1420696800"/>
    <x v="485"/>
    <n v="1422424800"/>
    <d v="2015-01-28T06:00:00"/>
    <b v="0"/>
    <b v="1"/>
    <s v="film &amp; video/documentary"/>
    <x v="6"/>
    <s v="documentary"/>
  </r>
  <r>
    <n v="373"/>
    <s v="Brown-Parker"/>
    <s v="Down-sized coherent toolset"/>
    <n v="22500"/>
    <n v="164291"/>
    <n v="7.3018222222222224"/>
    <x v="0"/>
    <n v="78.010921177587846"/>
    <n v="2106"/>
    <s v="US"/>
    <s v="USD"/>
    <n v="1502946000"/>
    <x v="486"/>
    <n v="1503637200"/>
    <d v="2017-08-25T05:00:00"/>
    <b v="0"/>
    <b v="0"/>
    <s v="theater/plays"/>
    <x v="5"/>
    <s v="plays"/>
  </r>
  <r>
    <n v="374"/>
    <s v="Marshall Inc"/>
    <s v="Open-source multi-tasking data-warehouse"/>
    <n v="167400"/>
    <n v="22073"/>
    <n v="0.13185782556750297"/>
    <x v="1"/>
    <n v="50.05215419501134"/>
    <n v="441"/>
    <s v="US"/>
    <s v="USD"/>
    <n v="1547186400"/>
    <x v="487"/>
    <n v="1547618400"/>
    <d v="2019-01-16T06:00:00"/>
    <b v="0"/>
    <b v="1"/>
    <s v="film &amp; video/documentary"/>
    <x v="6"/>
    <s v="documentary"/>
  </r>
  <r>
    <n v="375"/>
    <s v="Leblanc-Pineda"/>
    <s v="Future-proofed upward-trending contingency"/>
    <n v="2700"/>
    <n v="1479"/>
    <n v="0.54777777777777781"/>
    <x v="1"/>
    <n v="59.16"/>
    <n v="25"/>
    <s v="US"/>
    <s v="USD"/>
    <n v="1444971600"/>
    <x v="48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0"/>
    <n v="93.702290076335885"/>
    <n v="131"/>
    <s v="US"/>
    <s v="USD"/>
    <n v="1404622800"/>
    <x v="48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1"/>
    <n v="40.14173228346457"/>
    <n v="127"/>
    <s v="US"/>
    <s v="USD"/>
    <n v="1571720400"/>
    <x v="236"/>
    <n v="1572933600"/>
    <d v="2019-11-05T06:00:00"/>
    <b v="0"/>
    <b v="0"/>
    <s v="theater/plays"/>
    <x v="5"/>
    <s v="plays"/>
  </r>
  <r>
    <n v="378"/>
    <s v="Fleming-Oliver"/>
    <s v="Managed stable function"/>
    <n v="178200"/>
    <n v="24882"/>
    <n v="0.13962962962962963"/>
    <x v="1"/>
    <n v="70.090140845070422"/>
    <n v="355"/>
    <s v="US"/>
    <s v="USD"/>
    <n v="1526878800"/>
    <x v="490"/>
    <n v="1530162000"/>
    <d v="2018-06-28T05:00:00"/>
    <b v="0"/>
    <b v="0"/>
    <s v="film &amp; video/documentary"/>
    <x v="6"/>
    <s v="documentary"/>
  </r>
  <r>
    <n v="380"/>
    <s v="Davidson, Wilcox and Lewis"/>
    <s v="Optional clear-thinking process improvement"/>
    <n v="2500"/>
    <n v="4008"/>
    <n v="1.6032"/>
    <x v="0"/>
    <n v="47.714285714285715"/>
    <n v="84"/>
    <s v="US"/>
    <s v="USD"/>
    <n v="1371963600"/>
    <x v="491"/>
    <n v="1372395600"/>
    <d v="2013-06-28T05:00:00"/>
    <b v="0"/>
    <b v="0"/>
    <s v="theater/plays"/>
    <x v="5"/>
    <s v="plays"/>
  </r>
  <r>
    <n v="381"/>
    <s v="Michael, Anderson and Vincent"/>
    <s v="Cross-group global moratorium"/>
    <n v="5300"/>
    <n v="9749"/>
    <n v="1.8394339622641509"/>
    <x v="0"/>
    <n v="62.896774193548389"/>
    <n v="155"/>
    <s v="US"/>
    <s v="USD"/>
    <n v="1433739600"/>
    <x v="492"/>
    <n v="1437714000"/>
    <d v="2015-07-24T05:00:00"/>
    <b v="0"/>
    <b v="0"/>
    <s v="theater/plays"/>
    <x v="5"/>
    <s v="plays"/>
  </r>
  <r>
    <n v="382"/>
    <s v="King Ltd"/>
    <s v="Visionary systemic process improvement"/>
    <n v="9100"/>
    <n v="5803"/>
    <n v="0.63769230769230767"/>
    <x v="1"/>
    <n v="86.611940298507463"/>
    <n v="67"/>
    <s v="US"/>
    <s v="USD"/>
    <n v="1508130000"/>
    <x v="493"/>
    <n v="1509771600"/>
    <d v="2017-11-04T05:00:00"/>
    <b v="0"/>
    <b v="0"/>
    <s v="photography/photography books"/>
    <x v="4"/>
    <s v="photography books"/>
  </r>
  <r>
    <n v="383"/>
    <s v="Baker Ltd"/>
    <s v="Progressive intangible flexibility"/>
    <n v="6300"/>
    <n v="14199"/>
    <n v="2.2538095238095237"/>
    <x v="0"/>
    <n v="75.126984126984127"/>
    <n v="189"/>
    <s v="US"/>
    <s v="USD"/>
    <n v="1550037600"/>
    <x v="374"/>
    <n v="1550556000"/>
    <d v="2019-02-19T06:00:00"/>
    <b v="0"/>
    <b v="1"/>
    <s v="food/food trucks"/>
    <x v="3"/>
    <s v="food trucks"/>
  </r>
  <r>
    <n v="384"/>
    <s v="Baker, Collins and Smith"/>
    <s v="Reactive real-time software"/>
    <n v="114400"/>
    <n v="196779"/>
    <n v="1.7200961538461539"/>
    <x v="0"/>
    <n v="41.004167534903104"/>
    <n v="4799"/>
    <s v="US"/>
    <s v="USD"/>
    <n v="1486706400"/>
    <x v="41"/>
    <n v="1489039200"/>
    <d v="2017-03-09T06:00:00"/>
    <b v="1"/>
    <b v="1"/>
    <s v="film &amp; video/documentary"/>
    <x v="6"/>
    <s v="documentary"/>
  </r>
  <r>
    <n v="385"/>
    <s v="Warren-Harrison"/>
    <s v="Programmable incremental knowledge user"/>
    <n v="38900"/>
    <n v="56859"/>
    <n v="1.4616709511568124"/>
    <x v="0"/>
    <n v="50.007915567282325"/>
    <n v="1137"/>
    <s v="US"/>
    <s v="USD"/>
    <n v="1553835600"/>
    <x v="494"/>
    <n v="1556600400"/>
    <d v="2019-04-30T05:00:00"/>
    <b v="0"/>
    <b v="0"/>
    <s v="publishing/nonfiction"/>
    <x v="7"/>
    <s v="nonfiction"/>
  </r>
  <r>
    <n v="386"/>
    <s v="Gardner Group"/>
    <s v="Progressive 5thgeneration customer loyalty"/>
    <n v="135500"/>
    <n v="103554"/>
    <n v="0.76423616236162362"/>
    <x v="1"/>
    <n v="96.960674157303373"/>
    <n v="1068"/>
    <s v="US"/>
    <s v="USD"/>
    <n v="1277528400"/>
    <x v="495"/>
    <n v="1278565200"/>
    <d v="2010-07-08T05:00:00"/>
    <b v="0"/>
    <b v="0"/>
    <s v="theater/plays"/>
    <x v="5"/>
    <s v="plays"/>
  </r>
  <r>
    <n v="387"/>
    <s v="Flores-Lambert"/>
    <s v="Triple-buffered logistical frame"/>
    <n v="109000"/>
    <n v="42795"/>
    <n v="0.39261467889908258"/>
    <x v="1"/>
    <n v="100.93160377358491"/>
    <n v="424"/>
    <s v="US"/>
    <s v="USD"/>
    <n v="1339477200"/>
    <x v="496"/>
    <n v="1339909200"/>
    <d v="2012-06-17T05:00:00"/>
    <b v="0"/>
    <b v="0"/>
    <s v="technology/wearables"/>
    <x v="0"/>
    <s v="wearables"/>
  </r>
  <r>
    <n v="389"/>
    <s v="Knox-Garner"/>
    <s v="Automated systemic hierarchy"/>
    <n v="83000"/>
    <n v="101352"/>
    <n v="1.2211084337349398"/>
    <x v="0"/>
    <n v="87.979166666666671"/>
    <n v="1152"/>
    <s v="US"/>
    <s v="USD"/>
    <n v="1288242000"/>
    <x v="497"/>
    <n v="1290578400"/>
    <d v="2010-11-24T06:00:00"/>
    <b v="0"/>
    <b v="0"/>
    <s v="theater/plays"/>
    <x v="5"/>
    <s v="plays"/>
  </r>
  <r>
    <n v="390"/>
    <s v="Davis-Allen"/>
    <s v="Digitized eco-centric core"/>
    <n v="2400"/>
    <n v="4477"/>
    <n v="1.8654166666666667"/>
    <x v="0"/>
    <n v="89.54"/>
    <n v="50"/>
    <s v="US"/>
    <s v="USD"/>
    <n v="1379048400"/>
    <x v="498"/>
    <n v="1380344400"/>
    <d v="2013-09-28T05:00:00"/>
    <b v="0"/>
    <b v="0"/>
    <s v="photography/photography books"/>
    <x v="4"/>
    <s v="photography books"/>
  </r>
  <r>
    <n v="391"/>
    <s v="Miller-Patel"/>
    <s v="Mandatory uniform strategy"/>
    <n v="60400"/>
    <n v="4393"/>
    <n v="7.27317880794702E-2"/>
    <x v="1"/>
    <n v="29.09271523178808"/>
    <n v="151"/>
    <s v="US"/>
    <s v="USD"/>
    <n v="1389679200"/>
    <x v="17"/>
    <n v="1389852000"/>
    <d v="2014-01-16T06:00:00"/>
    <b v="0"/>
    <b v="0"/>
    <s v="publishing/nonfiction"/>
    <x v="7"/>
    <s v="nonfiction"/>
  </r>
  <r>
    <n v="392"/>
    <s v="Hernandez-Grimes"/>
    <s v="Profit-focused zero administration forecast"/>
    <n v="102900"/>
    <n v="67546"/>
    <n v="0.65642371234207963"/>
    <x v="1"/>
    <n v="42.006218905472636"/>
    <n v="1608"/>
    <s v="US"/>
    <s v="USD"/>
    <n v="1294293600"/>
    <x v="499"/>
    <n v="1294466400"/>
    <d v="2011-01-08T06:00:00"/>
    <b v="0"/>
    <b v="0"/>
    <s v="technology/wearables"/>
    <x v="0"/>
    <s v="wearables"/>
  </r>
  <r>
    <n v="394"/>
    <s v="Noble-Bailey"/>
    <s v="Customizable dynamic info-mediaries"/>
    <n v="800"/>
    <n v="3755"/>
    <n v="4.6937499999999996"/>
    <x v="0"/>
    <n v="110.44117647058823"/>
    <n v="34"/>
    <s v="US"/>
    <s v="USD"/>
    <n v="1375074000"/>
    <x v="500"/>
    <n v="1375938000"/>
    <d v="2013-08-08T05:00:00"/>
    <b v="0"/>
    <b v="1"/>
    <s v="film &amp; video/documentary"/>
    <x v="6"/>
    <s v="documentary"/>
  </r>
  <r>
    <n v="395"/>
    <s v="Taylor PLC"/>
    <s v="Enhanced incremental budgetary management"/>
    <n v="7100"/>
    <n v="9238"/>
    <n v="1.3011267605633803"/>
    <x v="0"/>
    <n v="41.990909090909092"/>
    <n v="220"/>
    <s v="US"/>
    <s v="USD"/>
    <n v="1323324000"/>
    <x v="501"/>
    <n v="1323410400"/>
    <d v="2011-12-09T06:00:00"/>
    <b v="1"/>
    <b v="0"/>
    <s v="theater/plays"/>
    <x v="5"/>
    <s v="plays"/>
  </r>
  <r>
    <n v="397"/>
    <s v="Jones-Martin"/>
    <s v="Virtual systematic monitoring"/>
    <n v="8100"/>
    <n v="14083"/>
    <n v="1.738641975308642"/>
    <x v="0"/>
    <n v="31.019823788546255"/>
    <n v="454"/>
    <s v="US"/>
    <s v="USD"/>
    <n v="1369285200"/>
    <x v="502"/>
    <n v="1369803600"/>
    <d v="2013-05-29T05:00:00"/>
    <b v="0"/>
    <b v="0"/>
    <s v="music/rock"/>
    <x v="1"/>
    <s v="rock"/>
  </r>
  <r>
    <n v="399"/>
    <s v="Acosta, Mullins and Morris"/>
    <s v="Pre-emptive interactive model"/>
    <n v="97300"/>
    <n v="62127"/>
    <n v="0.63850976361767731"/>
    <x v="1"/>
    <n v="66.022316684378325"/>
    <n v="941"/>
    <s v="US"/>
    <s v="USD"/>
    <n v="1296626400"/>
    <x v="503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1"/>
    <n v="2"/>
    <n v="1"/>
    <s v="US"/>
    <s v="USD"/>
    <n v="1376629200"/>
    <x v="504"/>
    <n v="1378530000"/>
    <d v="2013-09-07T05:00:00"/>
    <b v="0"/>
    <b v="1"/>
    <s v="photography/photography books"/>
    <x v="4"/>
    <s v="photography books"/>
  </r>
  <r>
    <n v="401"/>
    <s v="Smith-Schmidt"/>
    <s v="Inverse radical hierarchy"/>
    <n v="900"/>
    <n v="13772"/>
    <n v="15.302222222222222"/>
    <x v="0"/>
    <n v="46.060200668896321"/>
    <n v="299"/>
    <s v="US"/>
    <s v="USD"/>
    <n v="1572152400"/>
    <x v="505"/>
    <n v="1572152400"/>
    <d v="2019-10-27T05:00:00"/>
    <b v="0"/>
    <b v="0"/>
    <s v="theater/plays"/>
    <x v="5"/>
    <s v="plays"/>
  </r>
  <r>
    <n v="402"/>
    <s v="Ruiz, Richardson and Cole"/>
    <s v="Team-oriented static interface"/>
    <n v="7300"/>
    <n v="2946"/>
    <n v="0.40356164383561643"/>
    <x v="1"/>
    <n v="73.650000000000006"/>
    <n v="40"/>
    <s v="US"/>
    <s v="USD"/>
    <n v="1325829600"/>
    <x v="506"/>
    <n v="1329890400"/>
    <d v="2012-02-22T06:00:00"/>
    <b v="0"/>
    <b v="1"/>
    <s v="film &amp; video/shorts"/>
    <x v="6"/>
    <s v="shorts"/>
  </r>
  <r>
    <n v="404"/>
    <s v="Bailey-Boyer"/>
    <s v="Visionary exuding Internet solution"/>
    <n v="48900"/>
    <n v="154321"/>
    <n v="3.1558486707566464"/>
    <x v="0"/>
    <n v="68.985695127402778"/>
    <n v="2237"/>
    <s v="US"/>
    <s v="USD"/>
    <n v="1510639200"/>
    <x v="507"/>
    <n v="1510898400"/>
    <d v="2017-11-17T06:00:00"/>
    <b v="0"/>
    <b v="0"/>
    <s v="theater/plays"/>
    <x v="5"/>
    <s v="plays"/>
  </r>
  <r>
    <n v="405"/>
    <s v="Lee LLC"/>
    <s v="Synchronized secondary analyzer"/>
    <n v="29600"/>
    <n v="26527"/>
    <n v="0.89618243243243245"/>
    <x v="1"/>
    <n v="60.981609195402299"/>
    <n v="435"/>
    <s v="US"/>
    <s v="USD"/>
    <n v="1528088400"/>
    <x v="84"/>
    <n v="1532408400"/>
    <d v="2018-07-24T05:00:00"/>
    <b v="0"/>
    <b v="0"/>
    <s v="theater/plays"/>
    <x v="5"/>
    <s v="plays"/>
  </r>
  <r>
    <n v="406"/>
    <s v="Lyons Inc"/>
    <s v="Balanced attitude-oriented parallelism"/>
    <n v="39300"/>
    <n v="71583"/>
    <n v="1.8214503816793892"/>
    <x v="0"/>
    <n v="110.98139534883721"/>
    <n v="645"/>
    <s v="US"/>
    <s v="USD"/>
    <n v="1359525600"/>
    <x v="508"/>
    <n v="1360562400"/>
    <d v="2013-02-11T06:00:00"/>
    <b v="1"/>
    <b v="0"/>
    <s v="film &amp; video/documentary"/>
    <x v="6"/>
    <s v="documentary"/>
  </r>
  <r>
    <n v="409"/>
    <s v="Stewart LLC"/>
    <s v="Secured asymmetric projection"/>
    <n v="135600"/>
    <n v="62804"/>
    <n v="0.46315634218289087"/>
    <x v="1"/>
    <n v="87.960784313725483"/>
    <n v="714"/>
    <s v="US"/>
    <s v="USD"/>
    <n v="1492491600"/>
    <x v="509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3"/>
    <n v="49.987398739873989"/>
    <n v="1111"/>
    <s v="US"/>
    <s v="USD"/>
    <n v="1430197200"/>
    <x v="427"/>
    <n v="1430197200"/>
    <d v="2015-04-28T05:00:00"/>
    <b v="0"/>
    <b v="0"/>
    <s v="games/mobile games"/>
    <x v="2"/>
    <s v="mobile games"/>
  </r>
  <r>
    <n v="411"/>
    <s v="Beck, Thompson and Martinez"/>
    <s v="Down-sized maximized function"/>
    <n v="7800"/>
    <n v="8161"/>
    <n v="1.0462820512820512"/>
    <x v="0"/>
    <n v="99.524390243902445"/>
    <n v="82"/>
    <s v="US"/>
    <s v="USD"/>
    <n v="1496034000"/>
    <x v="510"/>
    <n v="1496206800"/>
    <d v="2017-05-31T05:00:00"/>
    <b v="0"/>
    <b v="0"/>
    <s v="theater/plays"/>
    <x v="5"/>
    <s v="plays"/>
  </r>
  <r>
    <n v="412"/>
    <s v="Rodriguez-Scott"/>
    <s v="Realigned zero tolerance software"/>
    <n v="2100"/>
    <n v="14046"/>
    <n v="6.6885714285714286"/>
    <x v="0"/>
    <n v="104.82089552238806"/>
    <n v="134"/>
    <s v="US"/>
    <s v="USD"/>
    <n v="1388728800"/>
    <x v="511"/>
    <n v="1389592800"/>
    <d v="2014-01-13T06:00:00"/>
    <b v="0"/>
    <b v="0"/>
    <s v="publishing/fiction"/>
    <x v="7"/>
    <s v="fiction"/>
  </r>
  <r>
    <n v="413"/>
    <s v="Rush-Bowers"/>
    <s v="Persevering analyzing extranet"/>
    <n v="189500"/>
    <n v="117628"/>
    <n v="0.62072823218997364"/>
    <x v="3"/>
    <n v="108.01469237832875"/>
    <n v="1089"/>
    <s v="US"/>
    <s v="USD"/>
    <n v="1543298400"/>
    <x v="512"/>
    <n v="1545631200"/>
    <d v="2018-12-24T06:00:00"/>
    <b v="0"/>
    <b v="0"/>
    <s v="film &amp; video/animation"/>
    <x v="6"/>
    <s v="animation"/>
  </r>
  <r>
    <n v="414"/>
    <s v="Davis and Sons"/>
    <s v="Innovative human-resource migration"/>
    <n v="188200"/>
    <n v="159405"/>
    <n v="0.84699787460148779"/>
    <x v="1"/>
    <n v="28.998544660724033"/>
    <n v="5497"/>
    <s v="US"/>
    <s v="USD"/>
    <n v="1271739600"/>
    <x v="513"/>
    <n v="1272430800"/>
    <d v="2010-04-28T05:00:00"/>
    <b v="0"/>
    <b v="1"/>
    <s v="food/food trucks"/>
    <x v="3"/>
    <s v="food trucks"/>
  </r>
  <r>
    <n v="415"/>
    <s v="Anderson-Pham"/>
    <s v="Intuitive needs-based monitoring"/>
    <n v="113500"/>
    <n v="12552"/>
    <n v="0.11059030837004405"/>
    <x v="1"/>
    <n v="30.028708133971293"/>
    <n v="418"/>
    <s v="US"/>
    <s v="USD"/>
    <n v="1326434400"/>
    <x v="514"/>
    <n v="1327903200"/>
    <d v="2012-01-30T06:00:00"/>
    <b v="0"/>
    <b v="0"/>
    <s v="theater/plays"/>
    <x v="5"/>
    <s v="plays"/>
  </r>
  <r>
    <n v="416"/>
    <s v="Stewart-Coleman"/>
    <s v="Customer-focused disintermediate toolset"/>
    <n v="134600"/>
    <n v="59007"/>
    <n v="0.43838781575037145"/>
    <x v="1"/>
    <n v="41.005559416261292"/>
    <n v="1439"/>
    <s v="US"/>
    <s v="USD"/>
    <n v="1295244000"/>
    <x v="515"/>
    <n v="1296021600"/>
    <d v="2011-01-26T06:00:00"/>
    <b v="0"/>
    <b v="1"/>
    <s v="film &amp; video/documentary"/>
    <x v="6"/>
    <s v="documentary"/>
  </r>
  <r>
    <n v="417"/>
    <s v="Bradshaw, Smith and Ryan"/>
    <s v="Upgradable 24/7 emulation"/>
    <n v="1700"/>
    <n v="943"/>
    <n v="0.55470588235294116"/>
    <x v="1"/>
    <n v="62.866666666666667"/>
    <n v="15"/>
    <s v="US"/>
    <s v="USD"/>
    <n v="1541221200"/>
    <x v="516"/>
    <n v="1543298400"/>
    <d v="2018-11-27T06:00:00"/>
    <b v="0"/>
    <b v="0"/>
    <s v="theater/plays"/>
    <x v="5"/>
    <s v="plays"/>
  </r>
  <r>
    <n v="419"/>
    <s v="Ware-Arias"/>
    <s v="Upgradable maximized protocol"/>
    <n v="113800"/>
    <n v="140469"/>
    <n v="1.2343497363796134"/>
    <x v="0"/>
    <n v="26.997693638285604"/>
    <n v="5203"/>
    <s v="US"/>
    <s v="USD"/>
    <n v="1324533600"/>
    <x v="517"/>
    <n v="1325052000"/>
    <d v="2011-12-28T06:00:00"/>
    <b v="0"/>
    <b v="0"/>
    <s v="technology/web"/>
    <x v="0"/>
    <s v="web"/>
  </r>
  <r>
    <n v="420"/>
    <s v="Blair, Reyes and Woods"/>
    <s v="Cross-platform interactive synergy"/>
    <n v="5000"/>
    <n v="6423"/>
    <n v="1.2846"/>
    <x v="0"/>
    <n v="68.329787234042556"/>
    <n v="94"/>
    <s v="US"/>
    <s v="USD"/>
    <n v="1498366800"/>
    <x v="518"/>
    <n v="1499576400"/>
    <d v="2017-07-09T05:00:00"/>
    <b v="0"/>
    <b v="0"/>
    <s v="theater/plays"/>
    <x v="5"/>
    <s v="plays"/>
  </r>
  <r>
    <n v="421"/>
    <s v="Thomas-Lopez"/>
    <s v="User-centric fault-tolerant archive"/>
    <n v="9400"/>
    <n v="6015"/>
    <n v="0.63989361702127656"/>
    <x v="1"/>
    <n v="50.974576271186443"/>
    <n v="118"/>
    <s v="US"/>
    <s v="USD"/>
    <n v="1498712400"/>
    <x v="519"/>
    <n v="1501304400"/>
    <d v="2017-07-29T05:00:00"/>
    <b v="0"/>
    <b v="1"/>
    <s v="technology/wearables"/>
    <x v="0"/>
    <s v="wearables"/>
  </r>
  <r>
    <n v="422"/>
    <s v="Brown, Davies and Pacheco"/>
    <s v="Reverse-engineered regional knowledge user"/>
    <n v="8700"/>
    <n v="11075"/>
    <n v="1.2729885057471264"/>
    <x v="0"/>
    <n v="54.024390243902438"/>
    <n v="205"/>
    <s v="US"/>
    <s v="USD"/>
    <n v="1271480400"/>
    <x v="520"/>
    <n v="1273208400"/>
    <d v="2010-05-07T05:00:00"/>
    <b v="0"/>
    <b v="1"/>
    <s v="theater/plays"/>
    <x v="5"/>
    <s v="plays"/>
  </r>
  <r>
    <n v="423"/>
    <s v="Jones-Riddle"/>
    <s v="Self-enabling real-time definition"/>
    <n v="147800"/>
    <n v="15723"/>
    <n v="0.10638024357239513"/>
    <x v="1"/>
    <n v="97.055555555555557"/>
    <n v="162"/>
    <s v="US"/>
    <s v="USD"/>
    <n v="1316667600"/>
    <x v="310"/>
    <n v="1316840400"/>
    <d v="2011-09-24T05:00:00"/>
    <b v="0"/>
    <b v="1"/>
    <s v="food/food trucks"/>
    <x v="3"/>
    <s v="food trucks"/>
  </r>
  <r>
    <n v="424"/>
    <s v="Schmidt-Gomez"/>
    <s v="User-centric impactful projection"/>
    <n v="5100"/>
    <n v="2064"/>
    <n v="0.40470588235294119"/>
    <x v="1"/>
    <n v="24.867469879518072"/>
    <n v="83"/>
    <s v="US"/>
    <s v="USD"/>
    <n v="1524027600"/>
    <x v="52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0"/>
    <n v="84.423913043478265"/>
    <n v="92"/>
    <s v="US"/>
    <s v="USD"/>
    <n v="1438059600"/>
    <x v="522"/>
    <n v="1438578000"/>
    <d v="2015-08-03T05:00:00"/>
    <b v="0"/>
    <b v="0"/>
    <s v="photography/photography books"/>
    <x v="4"/>
    <s v="photography books"/>
  </r>
  <r>
    <n v="426"/>
    <s v="Edwards-Kane"/>
    <s v="Virtual leadingedge framework"/>
    <n v="1800"/>
    <n v="10313"/>
    <n v="5.7294444444444448"/>
    <x v="0"/>
    <n v="47.091324200913242"/>
    <n v="219"/>
    <s v="US"/>
    <s v="USD"/>
    <n v="1361944800"/>
    <x v="523"/>
    <n v="1362549600"/>
    <d v="2013-03-06T06:00:00"/>
    <b v="0"/>
    <b v="0"/>
    <s v="theater/plays"/>
    <x v="5"/>
    <s v="plays"/>
  </r>
  <r>
    <n v="427"/>
    <s v="Hicks, Wall and Webb"/>
    <s v="Managed discrete framework"/>
    <n v="174500"/>
    <n v="197018"/>
    <n v="1.1290429799426933"/>
    <x v="0"/>
    <n v="77.996041171813147"/>
    <n v="2526"/>
    <s v="US"/>
    <s v="USD"/>
    <n v="1410584400"/>
    <x v="524"/>
    <n v="1413349200"/>
    <d v="2014-10-15T05:00:00"/>
    <b v="0"/>
    <b v="1"/>
    <s v="theater/plays"/>
    <x v="5"/>
    <s v="plays"/>
  </r>
  <r>
    <n v="428"/>
    <s v="Mayer-Richmond"/>
    <s v="Progressive zero-defect capability"/>
    <n v="101400"/>
    <n v="47037"/>
    <n v="0.46387573964497042"/>
    <x v="1"/>
    <n v="62.967871485943775"/>
    <n v="747"/>
    <s v="US"/>
    <s v="USD"/>
    <n v="1297404000"/>
    <x v="525"/>
    <n v="1298008800"/>
    <d v="2011-02-18T06:00:00"/>
    <b v="0"/>
    <b v="0"/>
    <s v="film &amp; video/animation"/>
    <x v="6"/>
    <s v="animation"/>
  </r>
  <r>
    <n v="429"/>
    <s v="Robles Ltd"/>
    <s v="Right-sized demand-driven adapter"/>
    <n v="191000"/>
    <n v="173191"/>
    <n v="0.90675916230366493"/>
    <x v="2"/>
    <n v="81.006080449017773"/>
    <n v="2138"/>
    <s v="US"/>
    <s v="USD"/>
    <n v="1392012000"/>
    <x v="526"/>
    <n v="1394427600"/>
    <d v="2014-03-10T05:00:00"/>
    <b v="0"/>
    <b v="1"/>
    <s v="photography/photography books"/>
    <x v="4"/>
    <s v="photography books"/>
  </r>
  <r>
    <n v="430"/>
    <s v="Cochran Ltd"/>
    <s v="Re-engineered attitude-oriented frame"/>
    <n v="8100"/>
    <n v="5487"/>
    <n v="0.67740740740740746"/>
    <x v="1"/>
    <n v="65.321428571428569"/>
    <n v="84"/>
    <s v="US"/>
    <s v="USD"/>
    <n v="1569733200"/>
    <x v="527"/>
    <n v="1572670800"/>
    <d v="2019-11-02T05:00:00"/>
    <b v="0"/>
    <b v="0"/>
    <s v="theater/plays"/>
    <x v="5"/>
    <s v="plays"/>
  </r>
  <r>
    <n v="431"/>
    <s v="Rosales LLC"/>
    <s v="Compatible multimedia utilization"/>
    <n v="5100"/>
    <n v="9817"/>
    <n v="1.9249019607843136"/>
    <x v="0"/>
    <n v="104.43617021276596"/>
    <n v="94"/>
    <s v="US"/>
    <s v="USD"/>
    <n v="1529643600"/>
    <x v="528"/>
    <n v="1531112400"/>
    <d v="2018-07-09T05:00:00"/>
    <b v="1"/>
    <b v="0"/>
    <s v="theater/plays"/>
    <x v="5"/>
    <s v="plays"/>
  </r>
  <r>
    <n v="432"/>
    <s v="Harper-Bryan"/>
    <s v="Re-contextualized dedicated hardware"/>
    <n v="7700"/>
    <n v="6369"/>
    <n v="0.82714285714285718"/>
    <x v="1"/>
    <n v="69.989010989010993"/>
    <n v="91"/>
    <s v="US"/>
    <s v="USD"/>
    <n v="1399006800"/>
    <x v="529"/>
    <n v="1400734800"/>
    <d v="2014-05-22T05:00:00"/>
    <b v="0"/>
    <b v="0"/>
    <s v="theater/plays"/>
    <x v="5"/>
    <s v="plays"/>
  </r>
  <r>
    <n v="433"/>
    <s v="Potter, Harper and Everett"/>
    <s v="Decentralized composite paradigm"/>
    <n v="121400"/>
    <n v="65755"/>
    <n v="0.54163920922570019"/>
    <x v="1"/>
    <n v="83.023989898989896"/>
    <n v="792"/>
    <s v="US"/>
    <s v="USD"/>
    <n v="1385359200"/>
    <x v="530"/>
    <n v="1386741600"/>
    <d v="2013-12-11T06:00:00"/>
    <b v="0"/>
    <b v="1"/>
    <s v="film &amp; video/documentary"/>
    <x v="6"/>
    <s v="documentary"/>
  </r>
  <r>
    <n v="436"/>
    <s v="King-Nguyen"/>
    <s v="Open-source incremental throughput"/>
    <n v="1300"/>
    <n v="13678"/>
    <n v="10.521538461538462"/>
    <x v="0"/>
    <n v="54.931726907630519"/>
    <n v="249"/>
    <s v="US"/>
    <s v="USD"/>
    <n v="1555736400"/>
    <x v="531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0"/>
    <n v="51.921875"/>
    <n v="192"/>
    <s v="US"/>
    <s v="USD"/>
    <n v="1442120400"/>
    <x v="532"/>
    <n v="1442379600"/>
    <d v="2015-09-16T05:00:00"/>
    <b v="0"/>
    <b v="1"/>
    <s v="film &amp; video/animation"/>
    <x v="6"/>
    <s v="animation"/>
  </r>
  <r>
    <n v="438"/>
    <s v="Mathis, Hall and Hansen"/>
    <s v="Streamlined web-enabled knowledgebase"/>
    <n v="8300"/>
    <n v="14827"/>
    <n v="1.7863855421686747"/>
    <x v="0"/>
    <n v="60.02834008097166"/>
    <n v="247"/>
    <s v="US"/>
    <s v="USD"/>
    <n v="1362376800"/>
    <x v="533"/>
    <n v="1364965200"/>
    <d v="2013-04-03T05:00:00"/>
    <b v="0"/>
    <b v="0"/>
    <s v="theater/plays"/>
    <x v="5"/>
    <s v="plays"/>
  </r>
  <r>
    <n v="439"/>
    <s v="Cummings Inc"/>
    <s v="Digitized transitional monitoring"/>
    <n v="28400"/>
    <n v="100900"/>
    <n v="3.5528169014084505"/>
    <x v="0"/>
    <n v="44.003488879197555"/>
    <n v="2293"/>
    <s v="US"/>
    <s v="USD"/>
    <n v="1478408400"/>
    <x v="534"/>
    <n v="1479016800"/>
    <d v="2016-11-13T06:00:00"/>
    <b v="0"/>
    <b v="0"/>
    <s v="film &amp; video/science fiction"/>
    <x v="6"/>
    <s v="science fiction"/>
  </r>
  <r>
    <n v="440"/>
    <s v="Miller-Poole"/>
    <s v="Networked optimal adapter"/>
    <n v="102500"/>
    <n v="165954"/>
    <n v="1.6190634146341463"/>
    <x v="0"/>
    <n v="53.003513254551258"/>
    <n v="3131"/>
    <s v="US"/>
    <s v="USD"/>
    <n v="1498798800"/>
    <x v="535"/>
    <n v="1499662800"/>
    <d v="2017-07-10T05:00:00"/>
    <b v="0"/>
    <b v="0"/>
    <s v="film &amp; video/television"/>
    <x v="6"/>
    <s v="television"/>
  </r>
  <r>
    <n v="441"/>
    <s v="Rodriguez-West"/>
    <s v="Automated optimal function"/>
    <n v="7000"/>
    <n v="1744"/>
    <n v="0.24914285714285714"/>
    <x v="1"/>
    <n v="54.5"/>
    <n v="32"/>
    <s v="US"/>
    <s v="USD"/>
    <n v="1335416400"/>
    <x v="536"/>
    <n v="1337835600"/>
    <d v="2012-05-24T05:00:00"/>
    <b v="0"/>
    <b v="0"/>
    <s v="technology/wearables"/>
    <x v="0"/>
    <s v="wearables"/>
  </r>
  <r>
    <n v="443"/>
    <s v="Clark-Bowman"/>
    <s v="Stand-alone user-facing service-desk"/>
    <n v="9300"/>
    <n v="3232"/>
    <n v="0.34752688172043011"/>
    <x v="2"/>
    <n v="35.911111111111111"/>
    <n v="90"/>
    <s v="US"/>
    <s v="USD"/>
    <n v="1285822800"/>
    <x v="537"/>
    <n v="1287464400"/>
    <d v="2010-10-19T05:00:00"/>
    <b v="0"/>
    <b v="0"/>
    <s v="theater/plays"/>
    <x v="5"/>
    <s v="plays"/>
  </r>
  <r>
    <n v="444"/>
    <s v="Hensley Ltd"/>
    <s v="Versatile global attitude"/>
    <n v="6200"/>
    <n v="10938"/>
    <n v="1.7641935483870967"/>
    <x v="0"/>
    <n v="36.952702702702702"/>
    <n v="296"/>
    <s v="US"/>
    <s v="USD"/>
    <n v="1311483600"/>
    <x v="538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0"/>
    <n v="63.170588235294119"/>
    <n v="170"/>
    <s v="US"/>
    <s v="USD"/>
    <n v="1291356000"/>
    <x v="539"/>
    <n v="1293170400"/>
    <d v="2010-12-24T06:00:00"/>
    <b v="0"/>
    <b v="1"/>
    <s v="theater/plays"/>
    <x v="5"/>
    <s v="plays"/>
  </r>
  <r>
    <n v="446"/>
    <s v="Martin, Martin and Solis"/>
    <s v="Assimilated uniform methodology"/>
    <n v="6800"/>
    <n v="5579"/>
    <n v="0.82044117647058823"/>
    <x v="1"/>
    <n v="29.99462365591398"/>
    <n v="186"/>
    <s v="US"/>
    <s v="USD"/>
    <n v="1355810400"/>
    <x v="540"/>
    <n v="1355983200"/>
    <d v="2012-12-20T06:00:00"/>
    <b v="0"/>
    <b v="0"/>
    <s v="technology/wearables"/>
    <x v="0"/>
    <s v="wearables"/>
  </r>
  <r>
    <n v="448"/>
    <s v="Price and Sons"/>
    <s v="Object-based demand-driven strategy"/>
    <n v="89900"/>
    <n v="45384"/>
    <n v="0.50482758620689661"/>
    <x v="1"/>
    <n v="75.014876033057845"/>
    <n v="605"/>
    <s v="US"/>
    <s v="USD"/>
    <n v="1365915600"/>
    <x v="541"/>
    <n v="1366088400"/>
    <d v="2013-04-16T05:00:00"/>
    <b v="0"/>
    <b v="1"/>
    <s v="games/video games"/>
    <x v="2"/>
    <s v="video games"/>
  </r>
  <r>
    <n v="451"/>
    <s v="Padilla-Porter"/>
    <s v="Innovative exuding matrix"/>
    <n v="148400"/>
    <n v="182302"/>
    <n v="1.2284501347708894"/>
    <x v="0"/>
    <n v="29.001272669424118"/>
    <n v="6286"/>
    <s v="US"/>
    <s v="USD"/>
    <n v="1500440400"/>
    <x v="542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1"/>
    <n v="98.225806451612897"/>
    <n v="31"/>
    <s v="US"/>
    <s v="USD"/>
    <n v="1278392400"/>
    <x v="543"/>
    <n v="1278478800"/>
    <d v="2010-07-07T05:00:00"/>
    <b v="0"/>
    <b v="0"/>
    <s v="film &amp; video/drama"/>
    <x v="6"/>
    <s v="drama"/>
  </r>
  <r>
    <n v="453"/>
    <s v="Saunders Ltd"/>
    <s v="Multi-layered multi-tasking secured line"/>
    <n v="182400"/>
    <n v="102749"/>
    <n v="0.56331688596491225"/>
    <x v="1"/>
    <n v="87.001693480101608"/>
    <n v="1181"/>
    <s v="US"/>
    <s v="USD"/>
    <n v="1480572000"/>
    <x v="61"/>
    <n v="1484114400"/>
    <d v="2017-01-11T06:00:00"/>
    <b v="0"/>
    <b v="0"/>
    <s v="film &amp; video/science fiction"/>
    <x v="6"/>
    <s v="science fiction"/>
  </r>
  <r>
    <n v="454"/>
    <s v="Woods Inc"/>
    <s v="Upgradable upward-trending portal"/>
    <n v="4000"/>
    <n v="1763"/>
    <n v="0.44074999999999998"/>
    <x v="1"/>
    <n v="45.205128205128204"/>
    <n v="39"/>
    <s v="US"/>
    <s v="USD"/>
    <n v="1382331600"/>
    <x v="544"/>
    <n v="1385445600"/>
    <d v="2013-11-26T06:00:00"/>
    <b v="0"/>
    <b v="1"/>
    <s v="film &amp; video/drama"/>
    <x v="6"/>
    <s v="drama"/>
  </r>
  <r>
    <n v="455"/>
    <s v="Villanueva, Wright and Richardson"/>
    <s v="Profit-focused global product"/>
    <n v="116500"/>
    <n v="137904"/>
    <n v="1.1837253218884121"/>
    <x v="0"/>
    <n v="37.001341561577675"/>
    <n v="3727"/>
    <s v="US"/>
    <s v="USD"/>
    <n v="1316754000"/>
    <x v="545"/>
    <n v="1318741200"/>
    <d v="2011-10-16T05:00:00"/>
    <b v="0"/>
    <b v="0"/>
    <s v="theater/plays"/>
    <x v="5"/>
    <s v="plays"/>
  </r>
  <r>
    <n v="456"/>
    <s v="Wilson, Brooks and Clark"/>
    <s v="Operative well-modulated data-warehouse"/>
    <n v="146400"/>
    <n v="152438"/>
    <n v="1.041243169398907"/>
    <x v="0"/>
    <n v="94.976947040498445"/>
    <n v="1605"/>
    <s v="US"/>
    <s v="USD"/>
    <n v="1518242400"/>
    <x v="546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1"/>
    <n v="28.956521739130434"/>
    <n v="46"/>
    <s v="US"/>
    <s v="USD"/>
    <n v="1476421200"/>
    <x v="547"/>
    <n v="1476594000"/>
    <d v="2016-10-16T05:00:00"/>
    <b v="0"/>
    <b v="0"/>
    <s v="theater/plays"/>
    <x v="5"/>
    <s v="plays"/>
  </r>
  <r>
    <n v="458"/>
    <s v="Wise, Thompson and Allen"/>
    <s v="Pre-emptive neutral portal"/>
    <n v="33800"/>
    <n v="118706"/>
    <n v="3.5120118343195266"/>
    <x v="0"/>
    <n v="55.993396226415094"/>
    <n v="2120"/>
    <s v="US"/>
    <s v="USD"/>
    <n v="1269752400"/>
    <x v="548"/>
    <n v="1273554000"/>
    <d v="2010-05-11T05:00:00"/>
    <b v="0"/>
    <b v="0"/>
    <s v="theater/plays"/>
    <x v="5"/>
    <s v="plays"/>
  </r>
  <r>
    <n v="459"/>
    <s v="Lane, Ryan and Chapman"/>
    <s v="Switchable demand-driven help-desk"/>
    <n v="6300"/>
    <n v="5674"/>
    <n v="0.90063492063492068"/>
    <x v="1"/>
    <n v="54.038095238095238"/>
    <n v="105"/>
    <s v="US"/>
    <s v="USD"/>
    <n v="1419746400"/>
    <x v="549"/>
    <n v="1421906400"/>
    <d v="2015-01-22T06:00:00"/>
    <b v="0"/>
    <b v="0"/>
    <s v="film &amp; video/documentary"/>
    <x v="6"/>
    <s v="documentary"/>
  </r>
  <r>
    <n v="460"/>
    <s v="Rich, Alvarez and King"/>
    <s v="Business-focused static ability"/>
    <n v="2400"/>
    <n v="4119"/>
    <n v="1.7162500000000001"/>
    <x v="0"/>
    <n v="82.38"/>
    <n v="50"/>
    <s v="US"/>
    <s v="USD"/>
    <n v="1281330000"/>
    <x v="110"/>
    <n v="1281589200"/>
    <d v="2010-08-12T05:00:00"/>
    <b v="0"/>
    <b v="0"/>
    <s v="theater/plays"/>
    <x v="5"/>
    <s v="plays"/>
  </r>
  <r>
    <n v="461"/>
    <s v="Terry-Salinas"/>
    <s v="Networked secondary structure"/>
    <n v="98800"/>
    <n v="139354"/>
    <n v="1.4104655870445344"/>
    <x v="0"/>
    <n v="66.997115384615384"/>
    <n v="2080"/>
    <s v="US"/>
    <s v="USD"/>
    <n v="1398661200"/>
    <x v="550"/>
    <n v="1400389200"/>
    <d v="2014-05-18T05:00:00"/>
    <b v="0"/>
    <b v="0"/>
    <s v="film &amp; video/drama"/>
    <x v="6"/>
    <s v="drama"/>
  </r>
  <r>
    <n v="462"/>
    <s v="Wang-Rodriguez"/>
    <s v="Total multimedia website"/>
    <n v="188800"/>
    <n v="57734"/>
    <n v="0.30579449152542371"/>
    <x v="1"/>
    <n v="107.91401869158878"/>
    <n v="535"/>
    <s v="US"/>
    <s v="USD"/>
    <n v="1359525600"/>
    <x v="508"/>
    <n v="1362808800"/>
    <d v="2013-03-09T06:00:00"/>
    <b v="0"/>
    <b v="0"/>
    <s v="games/mobile games"/>
    <x v="2"/>
    <s v="mobile games"/>
  </r>
  <r>
    <n v="463"/>
    <s v="Mckee-Hill"/>
    <s v="Cross-platform upward-trending parallelism"/>
    <n v="134300"/>
    <n v="145265"/>
    <n v="1.0816455696202532"/>
    <x v="0"/>
    <n v="69.009501187648453"/>
    <n v="2105"/>
    <s v="US"/>
    <s v="USD"/>
    <n v="1388469600"/>
    <x v="551"/>
    <n v="1388815200"/>
    <d v="2014-01-04T06:00:00"/>
    <b v="0"/>
    <b v="0"/>
    <s v="film &amp; video/animation"/>
    <x v="6"/>
    <s v="animation"/>
  </r>
  <r>
    <n v="464"/>
    <s v="Gomez LLC"/>
    <s v="Pre-emptive mission-critical hardware"/>
    <n v="71200"/>
    <n v="95020"/>
    <n v="1.3345505617977529"/>
    <x v="0"/>
    <n v="39.006568144499177"/>
    <n v="2436"/>
    <s v="US"/>
    <s v="USD"/>
    <n v="1518328800"/>
    <x v="552"/>
    <n v="1519538400"/>
    <d v="2018-02-25T06:00:00"/>
    <b v="0"/>
    <b v="0"/>
    <s v="theater/plays"/>
    <x v="5"/>
    <s v="plays"/>
  </r>
  <r>
    <n v="465"/>
    <s v="Gonzalez-Robbins"/>
    <s v="Up-sized responsive protocol"/>
    <n v="4700"/>
    <n v="8829"/>
    <n v="1.8785106382978722"/>
    <x v="0"/>
    <n v="110.3625"/>
    <n v="80"/>
    <s v="US"/>
    <s v="USD"/>
    <n v="1517032800"/>
    <x v="553"/>
    <n v="1517810400"/>
    <d v="2018-02-05T06:00:00"/>
    <b v="0"/>
    <b v="0"/>
    <s v="publishing/translations"/>
    <x v="7"/>
    <s v="translations"/>
  </r>
  <r>
    <n v="466"/>
    <s v="Obrien and Sons"/>
    <s v="Pre-emptive transitional frame"/>
    <n v="1200"/>
    <n v="3984"/>
    <n v="3.32"/>
    <x v="0"/>
    <n v="94.857142857142861"/>
    <n v="42"/>
    <s v="US"/>
    <s v="USD"/>
    <n v="1368594000"/>
    <x v="554"/>
    <n v="1370581200"/>
    <d v="2013-06-07T05:00:00"/>
    <b v="0"/>
    <b v="1"/>
    <s v="technology/wearables"/>
    <x v="0"/>
    <s v="wearables"/>
  </r>
  <r>
    <n v="468"/>
    <s v="Hughes Inc"/>
    <s v="Streamlined neutral analyzer"/>
    <n v="4000"/>
    <n v="1620"/>
    <n v="0.40500000000000003"/>
    <x v="1"/>
    <n v="101.25"/>
    <n v="16"/>
    <s v="US"/>
    <s v="USD"/>
    <n v="1555218000"/>
    <x v="555"/>
    <n v="1556600400"/>
    <d v="2019-04-30T05:00:00"/>
    <b v="0"/>
    <b v="0"/>
    <s v="theater/plays"/>
    <x v="5"/>
    <s v="plays"/>
  </r>
  <r>
    <n v="469"/>
    <s v="Olsen-Ryan"/>
    <s v="Assimilated neutral utilization"/>
    <n v="5600"/>
    <n v="10328"/>
    <n v="1.8442857142857143"/>
    <x v="0"/>
    <n v="64.95597484276729"/>
    <n v="159"/>
    <s v="US"/>
    <s v="USD"/>
    <n v="1431925200"/>
    <x v="157"/>
    <n v="1432098000"/>
    <d v="2015-05-20T05:00:00"/>
    <b v="0"/>
    <b v="0"/>
    <s v="film &amp; video/drama"/>
    <x v="6"/>
    <s v="drama"/>
  </r>
  <r>
    <n v="470"/>
    <s v="Grimes, Holland and Sloan"/>
    <s v="Extended dedicated archive"/>
    <n v="3600"/>
    <n v="10289"/>
    <n v="2.8580555555555556"/>
    <x v="0"/>
    <n v="27.00524934383202"/>
    <n v="381"/>
    <s v="US"/>
    <s v="USD"/>
    <n v="1481522400"/>
    <x v="455"/>
    <n v="1482127200"/>
    <d v="2016-12-19T06:00:00"/>
    <b v="0"/>
    <b v="0"/>
    <s v="technology/wearables"/>
    <x v="0"/>
    <s v="wearables"/>
  </r>
  <r>
    <n v="472"/>
    <s v="Turner, Young and Collins"/>
    <s v="Self-enabling clear-thinking framework"/>
    <n v="153800"/>
    <n v="60342"/>
    <n v="0.39234070221066319"/>
    <x v="1"/>
    <n v="104.94260869565217"/>
    <n v="575"/>
    <s v="US"/>
    <s v="USD"/>
    <n v="1552280400"/>
    <x v="556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0"/>
    <n v="84.028301886792448"/>
    <n v="106"/>
    <s v="US"/>
    <s v="USD"/>
    <n v="1529989200"/>
    <x v="557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0"/>
    <n v="102.85915492957747"/>
    <n v="142"/>
    <s v="US"/>
    <s v="USD"/>
    <n v="1418709600"/>
    <x v="558"/>
    <n v="1418796000"/>
    <d v="2014-12-17T06:00:00"/>
    <b v="0"/>
    <b v="0"/>
    <s v="film &amp; video/television"/>
    <x v="6"/>
    <s v="television"/>
  </r>
  <r>
    <n v="475"/>
    <s v="Nichols Ltd"/>
    <s v="Function-based attitude-oriented groupware"/>
    <n v="7400"/>
    <n v="8432"/>
    <n v="1.1394594594594594"/>
    <x v="0"/>
    <n v="39.962085308056871"/>
    <n v="211"/>
    <s v="US"/>
    <s v="USD"/>
    <n v="1372136400"/>
    <x v="103"/>
    <n v="1372482000"/>
    <d v="2013-06-29T05:00:00"/>
    <b v="0"/>
    <b v="1"/>
    <s v="publishing/translations"/>
    <x v="7"/>
    <s v="translations"/>
  </r>
  <r>
    <n v="476"/>
    <s v="Murphy PLC"/>
    <s v="Optional solution-oriented instruction set"/>
    <n v="191500"/>
    <n v="57122"/>
    <n v="0.29828720626631855"/>
    <x v="1"/>
    <n v="51.001785714285717"/>
    <n v="1120"/>
    <s v="US"/>
    <s v="USD"/>
    <n v="1533877200"/>
    <x v="57"/>
    <n v="1534395600"/>
    <d v="2018-08-16T05:00:00"/>
    <b v="0"/>
    <b v="0"/>
    <s v="publishing/fiction"/>
    <x v="7"/>
    <s v="fiction"/>
  </r>
  <r>
    <n v="477"/>
    <s v="Hogan, Porter and Rivera"/>
    <s v="Organic object-oriented core"/>
    <n v="8500"/>
    <n v="4613"/>
    <n v="0.54270588235294115"/>
    <x v="1"/>
    <n v="40.823008849557525"/>
    <n v="113"/>
    <s v="US"/>
    <s v="USD"/>
    <n v="1309064400"/>
    <x v="559"/>
    <n v="1311397200"/>
    <d v="2011-07-23T05:00:00"/>
    <b v="0"/>
    <b v="0"/>
    <s v="film &amp; video/science fiction"/>
    <x v="6"/>
    <s v="science fiction"/>
  </r>
  <r>
    <n v="478"/>
    <s v="Lyons LLC"/>
    <s v="Balanced impactful circuit"/>
    <n v="68800"/>
    <n v="162603"/>
    <n v="2.3634156976744185"/>
    <x v="0"/>
    <n v="58.999637155297535"/>
    <n v="2756"/>
    <s v="US"/>
    <s v="USD"/>
    <n v="1425877200"/>
    <x v="560"/>
    <n v="1426914000"/>
    <d v="2015-03-21T05:00:00"/>
    <b v="0"/>
    <b v="0"/>
    <s v="technology/wearables"/>
    <x v="0"/>
    <s v="wearables"/>
  </r>
  <r>
    <n v="480"/>
    <s v="Robles-Hudson"/>
    <s v="Balanced bifurcated leverage"/>
    <n v="8600"/>
    <n v="8656"/>
    <n v="1.0065116279069768"/>
    <x v="0"/>
    <n v="99.494252873563212"/>
    <n v="87"/>
    <s v="US"/>
    <s v="USD"/>
    <n v="1268287200"/>
    <x v="561"/>
    <n v="1269061200"/>
    <d v="2010-03-20T05:00:00"/>
    <b v="0"/>
    <b v="1"/>
    <s v="photography/photography books"/>
    <x v="4"/>
    <s v="photography books"/>
  </r>
  <r>
    <n v="481"/>
    <s v="Mcclure LLC"/>
    <s v="Sharable discrete budgetary management"/>
    <n v="196600"/>
    <n v="159931"/>
    <n v="0.81348423194303154"/>
    <x v="1"/>
    <n v="103.98634590377114"/>
    <n v="1538"/>
    <s v="US"/>
    <s v="USD"/>
    <n v="1412139600"/>
    <x v="562"/>
    <n v="1415772000"/>
    <d v="2014-11-12T06:00:00"/>
    <b v="0"/>
    <b v="1"/>
    <s v="theater/plays"/>
    <x v="5"/>
    <s v="plays"/>
  </r>
  <r>
    <n v="482"/>
    <s v="Martin, Russell and Baker"/>
    <s v="Focused solution-oriented instruction set"/>
    <n v="4200"/>
    <n v="689"/>
    <n v="0.16404761904761905"/>
    <x v="1"/>
    <n v="76.555555555555557"/>
    <n v="9"/>
    <s v="US"/>
    <s v="USD"/>
    <n v="1330063200"/>
    <x v="563"/>
    <n v="1331013600"/>
    <d v="2012-03-06T06:00:00"/>
    <b v="0"/>
    <b v="1"/>
    <s v="publishing/fiction"/>
    <x v="7"/>
    <s v="fiction"/>
  </r>
  <r>
    <n v="483"/>
    <s v="Rice-Parker"/>
    <s v="Down-sized actuating infrastructure"/>
    <n v="91400"/>
    <n v="48236"/>
    <n v="0.52774617067833696"/>
    <x v="1"/>
    <n v="87.068592057761734"/>
    <n v="554"/>
    <s v="US"/>
    <s v="USD"/>
    <n v="1576130400"/>
    <x v="564"/>
    <n v="1576735200"/>
    <d v="2019-12-19T06:00:00"/>
    <b v="0"/>
    <b v="0"/>
    <s v="theater/plays"/>
    <x v="5"/>
    <s v="plays"/>
  </r>
  <r>
    <n v="487"/>
    <s v="Smith-Wallace"/>
    <s v="Monitored 24/7 time-frame"/>
    <n v="110300"/>
    <n v="197024"/>
    <n v="1.7862556663644606"/>
    <x v="0"/>
    <n v="83.982949701619773"/>
    <n v="2346"/>
    <s v="US"/>
    <s v="USD"/>
    <n v="1492664400"/>
    <x v="565"/>
    <n v="1495515600"/>
    <d v="2017-05-23T05:00:00"/>
    <b v="0"/>
    <b v="0"/>
    <s v="theater/plays"/>
    <x v="5"/>
    <s v="plays"/>
  </r>
  <r>
    <n v="488"/>
    <s v="Cordova, Shaw and Wang"/>
    <s v="Virtual secondary open architecture"/>
    <n v="5300"/>
    <n v="11663"/>
    <n v="2.2005660377358489"/>
    <x v="0"/>
    <n v="101.41739130434783"/>
    <n v="115"/>
    <s v="US"/>
    <s v="USD"/>
    <n v="1454479200"/>
    <x v="566"/>
    <n v="1455948000"/>
    <d v="2016-02-20T06:00:00"/>
    <b v="0"/>
    <b v="0"/>
    <s v="theater/plays"/>
    <x v="5"/>
    <s v="plays"/>
  </r>
  <r>
    <n v="490"/>
    <s v="Young and Sons"/>
    <s v="Innovative disintermediate encryption"/>
    <n v="2400"/>
    <n v="4596"/>
    <n v="1.915"/>
    <x v="0"/>
    <n v="31.916666666666668"/>
    <n v="144"/>
    <s v="US"/>
    <s v="USD"/>
    <n v="1573970400"/>
    <x v="567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0"/>
    <n v="70.993450675399103"/>
    <n v="2443"/>
    <s v="US"/>
    <s v="USD"/>
    <n v="1372654800"/>
    <x v="568"/>
    <n v="1374901200"/>
    <d v="2013-07-27T05:00:00"/>
    <b v="0"/>
    <b v="1"/>
    <s v="food/food trucks"/>
    <x v="3"/>
    <s v="food trucks"/>
  </r>
  <r>
    <n v="492"/>
    <s v="Garcia Group"/>
    <s v="Persevering interactive matrix"/>
    <n v="191000"/>
    <n v="45831"/>
    <n v="0.23995287958115183"/>
    <x v="2"/>
    <n v="77.026890756302521"/>
    <n v="595"/>
    <s v="US"/>
    <s v="USD"/>
    <n v="1275886800"/>
    <x v="569"/>
    <n v="1278910800"/>
    <d v="2010-07-12T05:00:00"/>
    <b v="1"/>
    <b v="1"/>
    <s v="film &amp; video/shorts"/>
    <x v="6"/>
    <s v="shorts"/>
  </r>
  <r>
    <n v="493"/>
    <s v="Adams, Walker and Wong"/>
    <s v="Seamless background framework"/>
    <n v="900"/>
    <n v="6514"/>
    <n v="7.2377777777777776"/>
    <x v="0"/>
    <n v="101.78125"/>
    <n v="64"/>
    <s v="US"/>
    <s v="USD"/>
    <n v="1561784400"/>
    <x v="570"/>
    <n v="1562907600"/>
    <d v="2019-07-12T05:00:00"/>
    <b v="0"/>
    <b v="0"/>
    <s v="photography/photography books"/>
    <x v="4"/>
    <s v="photography books"/>
  </r>
  <r>
    <n v="494"/>
    <s v="Hopkins-Browning"/>
    <s v="Balanced upward-trending productivity"/>
    <n v="2500"/>
    <n v="13684"/>
    <n v="5.4736000000000002"/>
    <x v="0"/>
    <n v="51.059701492537314"/>
    <n v="268"/>
    <s v="US"/>
    <s v="USD"/>
    <n v="1332392400"/>
    <x v="571"/>
    <n v="1332478800"/>
    <d v="2012-03-23T05:00:00"/>
    <b v="0"/>
    <b v="0"/>
    <s v="technology/wearables"/>
    <x v="0"/>
    <s v="wearables"/>
  </r>
  <r>
    <n v="496"/>
    <s v="Morales Group"/>
    <s v="Optimized bi-directional extranet"/>
    <n v="183800"/>
    <n v="1667"/>
    <n v="9.0696409140369975E-3"/>
    <x v="1"/>
    <n v="30.87037037037037"/>
    <n v="54"/>
    <s v="US"/>
    <s v="USD"/>
    <n v="1495342800"/>
    <x v="572"/>
    <n v="1496811600"/>
    <d v="2017-06-07T05:00:00"/>
    <b v="0"/>
    <b v="0"/>
    <s v="film &amp; video/animation"/>
    <x v="6"/>
    <s v="animation"/>
  </r>
  <r>
    <n v="497"/>
    <s v="Lucero Group"/>
    <s v="Intuitive actuating benchmark"/>
    <n v="9800"/>
    <n v="3349"/>
    <n v="0.34173469387755101"/>
    <x v="1"/>
    <n v="27.908333333333335"/>
    <n v="120"/>
    <s v="US"/>
    <s v="USD"/>
    <n v="1482213600"/>
    <x v="573"/>
    <n v="1482213600"/>
    <d v="2016-12-20T06:00:00"/>
    <b v="0"/>
    <b v="1"/>
    <s v="technology/wearables"/>
    <x v="0"/>
    <s v="wearables"/>
  </r>
  <r>
    <n v="499"/>
    <s v="Hunt Group"/>
    <s v="Reverse-engineered executive emulation"/>
    <n v="163800"/>
    <n v="78743"/>
    <n v="0.48072649572649573"/>
    <x v="1"/>
    <n v="38.003378378378379"/>
    <n v="2072"/>
    <s v="US"/>
    <s v="USD"/>
    <n v="1458018000"/>
    <x v="574"/>
    <n v="1458450000"/>
    <d v="2016-03-20T05:00:00"/>
    <b v="0"/>
    <b v="1"/>
    <s v="film &amp; video/documentary"/>
    <x v="6"/>
    <s v="documentary"/>
  </r>
  <r>
    <n v="500"/>
    <s v="Valdez Ltd"/>
    <s v="Team-oriented clear-thinking matrix"/>
    <n v="100"/>
    <n v="0"/>
    <n v="0"/>
    <x v="1"/>
    <e v="#DIV/0!"/>
    <n v="0"/>
    <s v="US"/>
    <s v="USD"/>
    <n v="1367384400"/>
    <x v="575"/>
    <n v="1369803600"/>
    <d v="2013-05-29T05:00:00"/>
    <b v="0"/>
    <b v="1"/>
    <s v="theater/plays"/>
    <x v="5"/>
    <s v="plays"/>
  </r>
  <r>
    <n v="501"/>
    <s v="Mccann-Le"/>
    <s v="Focused coherent methodology"/>
    <n v="153600"/>
    <n v="107743"/>
    <n v="0.70145182291666663"/>
    <x v="1"/>
    <n v="59.990534521158132"/>
    <n v="1796"/>
    <s v="US"/>
    <s v="USD"/>
    <n v="1363064400"/>
    <x v="576"/>
    <n v="1363237200"/>
    <d v="2013-03-14T05:00:00"/>
    <b v="0"/>
    <b v="0"/>
    <s v="film &amp; video/documentary"/>
    <x v="6"/>
    <s v="documentary"/>
  </r>
  <r>
    <n v="503"/>
    <s v="Collins LLC"/>
    <s v="Decentralized 4thgeneration time-frame"/>
    <n v="25500"/>
    <n v="45983"/>
    <n v="1.8032549019607844"/>
    <x v="0"/>
    <n v="99.963043478260872"/>
    <n v="460"/>
    <s v="US"/>
    <s v="USD"/>
    <n v="1435726800"/>
    <x v="280"/>
    <n v="1437454800"/>
    <d v="2015-07-21T05:00:00"/>
    <b v="0"/>
    <b v="0"/>
    <s v="film &amp; video/drama"/>
    <x v="6"/>
    <s v="drama"/>
  </r>
  <r>
    <n v="505"/>
    <s v="Jensen-Vargas"/>
    <s v="Ameliorated explicit parallelism"/>
    <n v="89900"/>
    <n v="12497"/>
    <n v="0.13901001112347053"/>
    <x v="1"/>
    <n v="36.014409221902014"/>
    <n v="347"/>
    <s v="US"/>
    <s v="USD"/>
    <n v="1362722400"/>
    <x v="577"/>
    <n v="1366347600"/>
    <d v="2013-04-19T05:00:00"/>
    <b v="0"/>
    <b v="1"/>
    <s v="publishing/radio &amp; podcasts"/>
    <x v="7"/>
    <s v="radio &amp; podcasts"/>
  </r>
  <r>
    <n v="506"/>
    <s v="Robles, Bell and Gonzalez"/>
    <s v="Customizable background monitoring"/>
    <n v="18000"/>
    <n v="166874"/>
    <n v="9.2707777777777771"/>
    <x v="0"/>
    <n v="66.010284810126578"/>
    <n v="2528"/>
    <s v="US"/>
    <s v="USD"/>
    <n v="1511416800"/>
    <x v="286"/>
    <n v="1512885600"/>
    <d v="2017-12-10T06:00:00"/>
    <b v="0"/>
    <b v="1"/>
    <s v="theater/plays"/>
    <x v="5"/>
    <s v="plays"/>
  </r>
  <r>
    <n v="507"/>
    <s v="Turner, Miller and Francis"/>
    <s v="Compatible well-modulated budgetary management"/>
    <n v="2100"/>
    <n v="837"/>
    <n v="0.39857142857142858"/>
    <x v="1"/>
    <n v="44.05263157894737"/>
    <n v="19"/>
    <s v="US"/>
    <s v="USD"/>
    <n v="1365483600"/>
    <x v="578"/>
    <n v="1369717200"/>
    <d v="2013-05-28T05:00:00"/>
    <b v="0"/>
    <b v="1"/>
    <s v="technology/web"/>
    <x v="0"/>
    <s v="web"/>
  </r>
  <r>
    <n v="508"/>
    <s v="Roberts Group"/>
    <s v="Up-sized radical pricing structure"/>
    <n v="172700"/>
    <n v="193820"/>
    <n v="1.1222929936305732"/>
    <x v="0"/>
    <n v="52.999726551818434"/>
    <n v="3657"/>
    <s v="US"/>
    <s v="USD"/>
    <n v="1532840400"/>
    <x v="221"/>
    <n v="1534654800"/>
    <d v="2018-08-19T05:00:00"/>
    <b v="0"/>
    <b v="0"/>
    <s v="theater/plays"/>
    <x v="5"/>
    <s v="plays"/>
  </r>
  <r>
    <n v="509"/>
    <s v="White LLC"/>
    <s v="Robust zero-defect project"/>
    <n v="168500"/>
    <n v="119510"/>
    <n v="0.70925816023738875"/>
    <x v="1"/>
    <n v="95"/>
    <n v="1258"/>
    <s v="US"/>
    <s v="USD"/>
    <n v="1336194000"/>
    <x v="579"/>
    <n v="1337058000"/>
    <d v="2012-05-15T05:00:00"/>
    <b v="0"/>
    <b v="0"/>
    <s v="theater/plays"/>
    <x v="5"/>
    <s v="plays"/>
  </r>
  <r>
    <n v="511"/>
    <s v="Smith-Mullins"/>
    <s v="User-centric intangible neural-net"/>
    <n v="147800"/>
    <n v="35498"/>
    <n v="0.24017591339648173"/>
    <x v="1"/>
    <n v="98.060773480662988"/>
    <n v="362"/>
    <s v="US"/>
    <s v="USD"/>
    <n v="1564030800"/>
    <x v="580"/>
    <n v="1564894800"/>
    <d v="2019-08-04T05:00:00"/>
    <b v="0"/>
    <b v="0"/>
    <s v="theater/plays"/>
    <x v="5"/>
    <s v="plays"/>
  </r>
  <r>
    <n v="512"/>
    <s v="Williams-Walsh"/>
    <s v="Organized explicit core"/>
    <n v="9100"/>
    <n v="12678"/>
    <n v="1.3931868131868133"/>
    <x v="0"/>
    <n v="53.046025104602514"/>
    <n v="239"/>
    <s v="US"/>
    <s v="USD"/>
    <n v="1404536400"/>
    <x v="581"/>
    <n v="1404622800"/>
    <d v="2014-07-06T05:00:00"/>
    <b v="0"/>
    <b v="1"/>
    <s v="games/video games"/>
    <x v="2"/>
    <s v="video games"/>
  </r>
  <r>
    <n v="513"/>
    <s v="Harrison, Blackwell and Mendez"/>
    <s v="Synchronized 6thgeneration adapter"/>
    <n v="8300"/>
    <n v="3260"/>
    <n v="0.39277108433734942"/>
    <x v="2"/>
    <n v="93.142857142857139"/>
    <n v="35"/>
    <s v="US"/>
    <s v="USD"/>
    <n v="1284008400"/>
    <x v="49"/>
    <n v="1284181200"/>
    <d v="2010-09-11T05:00:00"/>
    <b v="0"/>
    <b v="0"/>
    <s v="film &amp; video/television"/>
    <x v="6"/>
    <s v="television"/>
  </r>
  <r>
    <n v="516"/>
    <s v="Morales-Odonnell"/>
    <s v="Exclusive 5thgeneration structure"/>
    <n v="125400"/>
    <n v="53324"/>
    <n v="0.42523125996810207"/>
    <x v="1"/>
    <n v="63.030732860520096"/>
    <n v="846"/>
    <s v="US"/>
    <s v="USD"/>
    <n v="1281070800"/>
    <x v="361"/>
    <n v="1284354000"/>
    <d v="2010-09-13T05:00:00"/>
    <b v="0"/>
    <b v="0"/>
    <s v="publishing/nonfiction"/>
    <x v="7"/>
    <s v="nonfiction"/>
  </r>
  <r>
    <n v="517"/>
    <s v="Ramirez LLC"/>
    <s v="Multi-tiered maximized orchestration"/>
    <n v="5900"/>
    <n v="6608"/>
    <n v="1.1200000000000001"/>
    <x v="0"/>
    <n v="84.717948717948715"/>
    <n v="78"/>
    <s v="US"/>
    <s v="USD"/>
    <n v="1493960400"/>
    <x v="582"/>
    <n v="1494392400"/>
    <d v="2017-05-10T05:00:00"/>
    <b v="0"/>
    <b v="0"/>
    <s v="food/food trucks"/>
    <x v="3"/>
    <s v="food trucks"/>
  </r>
  <r>
    <n v="518"/>
    <s v="Ramirez Group"/>
    <s v="Open-architected uniform instruction set"/>
    <n v="8800"/>
    <n v="622"/>
    <n v="7.0681818181818179E-2"/>
    <x v="1"/>
    <n v="62.2"/>
    <n v="10"/>
    <s v="US"/>
    <s v="USD"/>
    <n v="1519365600"/>
    <x v="583"/>
    <n v="1519538400"/>
    <d v="2018-02-25T06:00:00"/>
    <b v="0"/>
    <b v="1"/>
    <s v="film &amp; video/animation"/>
    <x v="6"/>
    <s v="animation"/>
  </r>
  <r>
    <n v="519"/>
    <s v="Marsh-Coleman"/>
    <s v="Exclusive asymmetric analyzer"/>
    <n v="177700"/>
    <n v="180802"/>
    <n v="1.0174563871693867"/>
    <x v="0"/>
    <n v="101.97518330513255"/>
    <n v="1773"/>
    <s v="US"/>
    <s v="USD"/>
    <n v="1420696800"/>
    <x v="48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0"/>
    <n v="106.4375"/>
    <n v="32"/>
    <s v="US"/>
    <s v="USD"/>
    <n v="1555650000"/>
    <x v="584"/>
    <n v="1555909200"/>
    <d v="2019-04-22T05:00:00"/>
    <b v="0"/>
    <b v="0"/>
    <s v="theater/plays"/>
    <x v="5"/>
    <s v="plays"/>
  </r>
  <r>
    <n v="521"/>
    <s v="Wilson Ltd"/>
    <s v="Function-based multi-state software"/>
    <n v="7600"/>
    <n v="11061"/>
    <n v="1.4553947368421052"/>
    <x v="0"/>
    <n v="29.975609756097562"/>
    <n v="369"/>
    <s v="US"/>
    <s v="USD"/>
    <n v="1471928400"/>
    <x v="585"/>
    <n v="1472446800"/>
    <d v="2016-08-29T05:00:00"/>
    <b v="0"/>
    <b v="1"/>
    <s v="film &amp; video/drama"/>
    <x v="6"/>
    <s v="drama"/>
  </r>
  <r>
    <n v="522"/>
    <s v="Cline, Peterson and Lowery"/>
    <s v="Innovative static budgetary management"/>
    <n v="50500"/>
    <n v="16389"/>
    <n v="0.32453465346534655"/>
    <x v="1"/>
    <n v="85.806282722513089"/>
    <n v="191"/>
    <s v="US"/>
    <s v="USD"/>
    <n v="1341291600"/>
    <x v="586"/>
    <n v="1342328400"/>
    <d v="2012-07-15T05:00:00"/>
    <b v="0"/>
    <b v="0"/>
    <s v="film &amp; video/shorts"/>
    <x v="6"/>
    <s v="shorts"/>
  </r>
  <r>
    <n v="523"/>
    <s v="Underwood, James and Jones"/>
    <s v="Triple-buffered holistic ability"/>
    <n v="900"/>
    <n v="6303"/>
    <n v="7.003333333333333"/>
    <x v="0"/>
    <n v="70.82022471910112"/>
    <n v="89"/>
    <s v="US"/>
    <s v="USD"/>
    <n v="1267682400"/>
    <x v="587"/>
    <n v="1268114400"/>
    <d v="2010-03-09T06:00:00"/>
    <b v="0"/>
    <b v="0"/>
    <s v="film &amp; video/shorts"/>
    <x v="6"/>
    <s v="shorts"/>
  </r>
  <r>
    <n v="524"/>
    <s v="Johnson-Contreras"/>
    <s v="Diverse scalable superstructure"/>
    <n v="96700"/>
    <n v="81136"/>
    <n v="0.83904860392967939"/>
    <x v="1"/>
    <n v="40.998484082870135"/>
    <n v="1979"/>
    <s v="US"/>
    <s v="USD"/>
    <n v="1272258000"/>
    <x v="588"/>
    <n v="1273381200"/>
    <d v="2010-05-09T05:00:00"/>
    <b v="0"/>
    <b v="0"/>
    <s v="theater/plays"/>
    <x v="5"/>
    <s v="plays"/>
  </r>
  <r>
    <n v="525"/>
    <s v="Greene, Lloyd and Sims"/>
    <s v="Balanced leadingedge data-warehouse"/>
    <n v="2100"/>
    <n v="1768"/>
    <n v="0.84190476190476193"/>
    <x v="1"/>
    <n v="28.063492063492063"/>
    <n v="63"/>
    <s v="US"/>
    <s v="USD"/>
    <n v="1290492000"/>
    <x v="589"/>
    <n v="1290837600"/>
    <d v="2010-11-27T06:00:00"/>
    <b v="0"/>
    <b v="0"/>
    <s v="technology/wearables"/>
    <x v="0"/>
    <s v="wearables"/>
  </r>
  <r>
    <n v="526"/>
    <s v="Smith-Sparks"/>
    <s v="Digitized bandwidth-monitored open architecture"/>
    <n v="8300"/>
    <n v="12944"/>
    <n v="1.5595180722891566"/>
    <x v="0"/>
    <n v="88.054421768707485"/>
    <n v="147"/>
    <s v="US"/>
    <s v="USD"/>
    <n v="1451109600"/>
    <x v="452"/>
    <n v="1454306400"/>
    <d v="2016-02-01T06:00:00"/>
    <b v="0"/>
    <b v="1"/>
    <s v="theater/plays"/>
    <x v="5"/>
    <s v="plays"/>
  </r>
  <r>
    <n v="529"/>
    <s v="Gallegos Inc"/>
    <s v="Seamless logistical encryption"/>
    <n v="5100"/>
    <n v="574"/>
    <n v="0.11254901960784314"/>
    <x v="1"/>
    <n v="63.777777777777779"/>
    <n v="9"/>
    <s v="US"/>
    <s v="USD"/>
    <n v="1399698000"/>
    <x v="590"/>
    <n v="1402117200"/>
    <d v="2014-06-07T05:00:00"/>
    <b v="0"/>
    <b v="0"/>
    <s v="games/video games"/>
    <x v="2"/>
    <s v="video games"/>
  </r>
  <r>
    <n v="530"/>
    <s v="Morrow, Santiago and Soto"/>
    <s v="Stand-alone human-resource workforce"/>
    <n v="105000"/>
    <n v="96328"/>
    <n v="0.91740952380952379"/>
    <x v="1"/>
    <n v="53.995515695067262"/>
    <n v="1784"/>
    <s v="US"/>
    <s v="USD"/>
    <n v="1283230800"/>
    <x v="591"/>
    <n v="1284440400"/>
    <d v="2010-09-14T05:00:00"/>
    <b v="0"/>
    <b v="1"/>
    <s v="publishing/fiction"/>
    <x v="7"/>
    <s v="fiction"/>
  </r>
  <r>
    <n v="534"/>
    <s v="Clark, Mccormick and Mendoza"/>
    <s v="Self-enabling didactic orchestration"/>
    <n v="89100"/>
    <n v="13385"/>
    <n v="0.15022446689113356"/>
    <x v="1"/>
    <n v="55.08230452674897"/>
    <n v="243"/>
    <s v="US"/>
    <s v="USD"/>
    <n v="1534482000"/>
    <x v="592"/>
    <n v="1534568400"/>
    <d v="2018-08-18T05:00:00"/>
    <b v="0"/>
    <b v="1"/>
    <s v="film &amp; video/drama"/>
    <x v="6"/>
    <s v="drama"/>
  </r>
  <r>
    <n v="538"/>
    <s v="Young, Gilbert and Escobar"/>
    <s v="Networked didactic time-frame"/>
    <n v="151300"/>
    <n v="57034"/>
    <n v="0.37695968274950431"/>
    <x v="1"/>
    <n v="44.007716049382715"/>
    <n v="1296"/>
    <s v="US"/>
    <s v="USD"/>
    <n v="1379826000"/>
    <x v="593"/>
    <n v="1381208400"/>
    <d v="2013-10-08T05:00:00"/>
    <b v="0"/>
    <b v="0"/>
    <s v="games/mobile games"/>
    <x v="2"/>
    <s v="mobile games"/>
  </r>
  <r>
    <n v="539"/>
    <s v="Thomas, Welch and Santana"/>
    <s v="Assimilated exuding toolset"/>
    <n v="9800"/>
    <n v="7120"/>
    <n v="0.72653061224489801"/>
    <x v="1"/>
    <n v="92.467532467532465"/>
    <n v="77"/>
    <s v="US"/>
    <s v="USD"/>
    <n v="1561957200"/>
    <x v="594"/>
    <n v="1562475600"/>
    <d v="2019-07-07T05:00:00"/>
    <b v="0"/>
    <b v="1"/>
    <s v="food/food trucks"/>
    <x v="3"/>
    <s v="food trucks"/>
  </r>
  <r>
    <n v="540"/>
    <s v="Brown-Pena"/>
    <s v="Front-line client-server secured line"/>
    <n v="5300"/>
    <n v="14097"/>
    <n v="2.6598113207547169"/>
    <x v="0"/>
    <n v="57.072874493927124"/>
    <n v="247"/>
    <s v="US"/>
    <s v="USD"/>
    <n v="1525496400"/>
    <x v="595"/>
    <n v="1527397200"/>
    <d v="2018-05-27T05:00:00"/>
    <b v="0"/>
    <b v="0"/>
    <s v="photography/photography books"/>
    <x v="4"/>
    <s v="photography books"/>
  </r>
  <r>
    <n v="543"/>
    <s v="Johnson, Murphy and Peterson"/>
    <s v="Cross-group high-level moderator"/>
    <n v="84900"/>
    <n v="13864"/>
    <n v="0.1632979976442874"/>
    <x v="1"/>
    <n v="77.022222222222226"/>
    <n v="180"/>
    <s v="US"/>
    <s v="USD"/>
    <n v="1378875600"/>
    <x v="596"/>
    <n v="1380171600"/>
    <d v="2013-09-26T05:00:00"/>
    <b v="0"/>
    <b v="0"/>
    <s v="games/video games"/>
    <x v="2"/>
    <s v="video games"/>
  </r>
  <r>
    <n v="544"/>
    <s v="Taylor Inc"/>
    <s v="Public-key 3rdgeneration system engine"/>
    <n v="2800"/>
    <n v="7742"/>
    <n v="2.7650000000000001"/>
    <x v="0"/>
    <n v="92.166666666666671"/>
    <n v="84"/>
    <s v="US"/>
    <s v="USD"/>
    <n v="1452232800"/>
    <x v="597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1"/>
    <n v="61.007063197026021"/>
    <n v="2690"/>
    <s v="US"/>
    <s v="USD"/>
    <n v="1577253600"/>
    <x v="598"/>
    <n v="1578981600"/>
    <d v="2020-01-14T06:00:00"/>
    <b v="0"/>
    <b v="0"/>
    <s v="theater/plays"/>
    <x v="5"/>
    <s v="plays"/>
  </r>
  <r>
    <n v="546"/>
    <s v="Benjamin, Paul and Ferguson"/>
    <s v="Cloned global Graphical User Interface"/>
    <n v="4200"/>
    <n v="6870"/>
    <n v="1.6357142857142857"/>
    <x v="0"/>
    <n v="78.068181818181813"/>
    <n v="88"/>
    <s v="US"/>
    <s v="USD"/>
    <n v="1537160400"/>
    <x v="599"/>
    <n v="1537419600"/>
    <d v="2018-09-20T05:00:00"/>
    <b v="0"/>
    <b v="1"/>
    <s v="theater/plays"/>
    <x v="5"/>
    <s v="plays"/>
  </r>
  <r>
    <n v="547"/>
    <s v="Hardin-Dixon"/>
    <s v="Focused solution-oriented matrix"/>
    <n v="1300"/>
    <n v="12597"/>
    <n v="9.69"/>
    <x v="0"/>
    <n v="80.75"/>
    <n v="156"/>
    <s v="US"/>
    <s v="USD"/>
    <n v="1422165600"/>
    <x v="600"/>
    <n v="1423202400"/>
    <d v="2015-02-06T06:00:00"/>
    <b v="0"/>
    <b v="0"/>
    <s v="film &amp; video/drama"/>
    <x v="6"/>
    <s v="drama"/>
  </r>
  <r>
    <n v="548"/>
    <s v="York-Pitts"/>
    <s v="Monitored discrete toolset"/>
    <n v="66100"/>
    <n v="179074"/>
    <n v="2.7091376701966716"/>
    <x v="0"/>
    <n v="59.991289782244557"/>
    <n v="2985"/>
    <s v="US"/>
    <s v="USD"/>
    <n v="1459486800"/>
    <x v="601"/>
    <n v="1460610000"/>
    <d v="2016-04-14T05:00:00"/>
    <b v="0"/>
    <b v="0"/>
    <s v="theater/plays"/>
    <x v="5"/>
    <s v="plays"/>
  </r>
  <r>
    <n v="549"/>
    <s v="Jarvis and Sons"/>
    <s v="Business-focused intermediate system engine"/>
    <n v="29500"/>
    <n v="83843"/>
    <n v="2.8421355932203389"/>
    <x v="0"/>
    <n v="110.03018372703411"/>
    <n v="762"/>
    <s v="US"/>
    <s v="USD"/>
    <n v="1369717200"/>
    <x v="602"/>
    <n v="1370494800"/>
    <d v="2013-06-06T05:00:00"/>
    <b v="0"/>
    <b v="0"/>
    <s v="technology/wearables"/>
    <x v="0"/>
    <s v="wearables"/>
  </r>
  <r>
    <n v="552"/>
    <s v="Mercer, Solomon and Singleton"/>
    <s v="Distributed human-resource policy"/>
    <n v="9000"/>
    <n v="8866"/>
    <n v="0.98511111111111116"/>
    <x v="1"/>
    <n v="96.369565217391298"/>
    <n v="92"/>
    <s v="US"/>
    <s v="USD"/>
    <n v="1480140000"/>
    <x v="603"/>
    <n v="1480312800"/>
    <d v="2016-11-28T06:00:00"/>
    <b v="0"/>
    <b v="0"/>
    <s v="theater/plays"/>
    <x v="5"/>
    <s v="plays"/>
  </r>
  <r>
    <n v="553"/>
    <s v="Dougherty, Austin and Mills"/>
    <s v="De-engineered 5thgeneration contingency"/>
    <n v="170600"/>
    <n v="75022"/>
    <n v="0.43975381008206332"/>
    <x v="1"/>
    <n v="72.978599221789878"/>
    <n v="1028"/>
    <s v="US"/>
    <s v="USD"/>
    <n v="1293948000"/>
    <x v="604"/>
    <n v="1294034400"/>
    <d v="2011-01-03T06:00:00"/>
    <b v="0"/>
    <b v="0"/>
    <s v="music/rock"/>
    <x v="1"/>
    <s v="rock"/>
  </r>
  <r>
    <n v="556"/>
    <s v="Smith and Sons"/>
    <s v="Grass-roots 24/7 attitude"/>
    <n v="5200"/>
    <n v="12467"/>
    <n v="2.3975"/>
    <x v="0"/>
    <n v="102.18852459016394"/>
    <n v="122"/>
    <s v="US"/>
    <s v="USD"/>
    <n v="1315285200"/>
    <x v="605"/>
    <n v="1315890000"/>
    <d v="2011-09-13T05:00:00"/>
    <b v="0"/>
    <b v="1"/>
    <s v="publishing/translations"/>
    <x v="7"/>
    <s v="translations"/>
  </r>
  <r>
    <n v="557"/>
    <s v="Lam-Hamilton"/>
    <s v="Team-oriented global strategy"/>
    <n v="6000"/>
    <n v="11960"/>
    <n v="1.9933333333333334"/>
    <x v="0"/>
    <n v="54.117647058823529"/>
    <n v="221"/>
    <s v="US"/>
    <s v="USD"/>
    <n v="1443762000"/>
    <x v="606"/>
    <n v="1444021200"/>
    <d v="2015-10-05T05:00:00"/>
    <b v="0"/>
    <b v="1"/>
    <s v="film &amp; video/science fiction"/>
    <x v="6"/>
    <s v="science fiction"/>
  </r>
  <r>
    <n v="558"/>
    <s v="Ho Ltd"/>
    <s v="Enhanced client-driven capacity"/>
    <n v="5800"/>
    <n v="7966"/>
    <n v="1.373448275862069"/>
    <x v="0"/>
    <n v="63.222222222222221"/>
    <n v="126"/>
    <s v="US"/>
    <s v="USD"/>
    <n v="1456293600"/>
    <x v="607"/>
    <n v="1460005200"/>
    <d v="2016-04-07T05:00:00"/>
    <b v="0"/>
    <b v="0"/>
    <s v="theater/plays"/>
    <x v="5"/>
    <s v="plays"/>
  </r>
  <r>
    <n v="559"/>
    <s v="Brown, Estrada and Jensen"/>
    <s v="Exclusive systematic productivity"/>
    <n v="105300"/>
    <n v="106321"/>
    <n v="1.009696106362773"/>
    <x v="0"/>
    <n v="104.03228962818004"/>
    <n v="1022"/>
    <s v="US"/>
    <s v="USD"/>
    <n v="1470114000"/>
    <x v="608"/>
    <n v="1470718800"/>
    <d v="2016-08-09T05:00:00"/>
    <b v="0"/>
    <b v="0"/>
    <s v="theater/plays"/>
    <x v="5"/>
    <s v="plays"/>
  </r>
  <r>
    <n v="560"/>
    <s v="Hunt LLC"/>
    <s v="Re-engineered radical policy"/>
    <n v="20000"/>
    <n v="158832"/>
    <n v="7.9416000000000002"/>
    <x v="0"/>
    <n v="49.994334277620396"/>
    <n v="3177"/>
    <s v="US"/>
    <s v="USD"/>
    <n v="1321596000"/>
    <x v="609"/>
    <n v="1325052000"/>
    <d v="2011-12-28T06:00:00"/>
    <b v="0"/>
    <b v="0"/>
    <s v="film &amp; video/animation"/>
    <x v="6"/>
    <s v="animation"/>
  </r>
  <r>
    <n v="564"/>
    <s v="Hernandez-Macdonald"/>
    <s v="Organic high-level implementation"/>
    <n v="168700"/>
    <n v="141393"/>
    <n v="0.83813278008298753"/>
    <x v="1"/>
    <n v="78.990502793296088"/>
    <n v="1790"/>
    <s v="US"/>
    <s v="USD"/>
    <n v="1426395600"/>
    <x v="229"/>
    <n v="1427086800"/>
    <d v="2015-03-23T05:00:00"/>
    <b v="0"/>
    <b v="0"/>
    <s v="theater/plays"/>
    <x v="5"/>
    <s v="plays"/>
  </r>
  <r>
    <n v="565"/>
    <s v="Joseph LLC"/>
    <s v="Decentralized logistical collaboration"/>
    <n v="94900"/>
    <n v="194166"/>
    <n v="2.0460063224446787"/>
    <x v="0"/>
    <n v="53.99499443826474"/>
    <n v="3596"/>
    <s v="US"/>
    <s v="USD"/>
    <n v="1321336800"/>
    <x v="610"/>
    <n v="1323064800"/>
    <d v="2011-12-05T06:00:00"/>
    <b v="0"/>
    <b v="0"/>
    <s v="theater/plays"/>
    <x v="5"/>
    <s v="plays"/>
  </r>
  <r>
    <n v="566"/>
    <s v="Webb-Smith"/>
    <s v="Advanced content-based installation"/>
    <n v="9300"/>
    <n v="4124"/>
    <n v="0.44344086021505374"/>
    <x v="1"/>
    <n v="111.45945945945945"/>
    <n v="37"/>
    <s v="US"/>
    <s v="USD"/>
    <n v="1456293600"/>
    <x v="607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0"/>
    <n v="60.922131147540981"/>
    <n v="244"/>
    <s v="US"/>
    <s v="USD"/>
    <n v="1404968400"/>
    <x v="611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0"/>
    <n v="26.0015444015444"/>
    <n v="5180"/>
    <s v="US"/>
    <s v="USD"/>
    <n v="1279170000"/>
    <x v="612"/>
    <n v="1283058000"/>
    <d v="2010-08-29T05:00:00"/>
    <b v="0"/>
    <b v="0"/>
    <s v="theater/plays"/>
    <x v="5"/>
    <s v="plays"/>
  </r>
  <r>
    <n v="570"/>
    <s v="Martinez-Juarez"/>
    <s v="Realigned uniform knowledge user"/>
    <n v="31200"/>
    <n v="95364"/>
    <n v="3.0565384615384614"/>
    <x v="0"/>
    <n v="34.995963302752294"/>
    <n v="2725"/>
    <s v="US"/>
    <s v="USD"/>
    <n v="1419055200"/>
    <x v="22"/>
    <n v="1419573600"/>
    <d v="2014-12-26T06:00:00"/>
    <b v="0"/>
    <b v="1"/>
    <s v="music/rock"/>
    <x v="1"/>
    <s v="rock"/>
  </r>
  <r>
    <n v="572"/>
    <s v="Clements Group"/>
    <s v="Assimilated actuating policy"/>
    <n v="9000"/>
    <n v="4896"/>
    <n v="0.54400000000000004"/>
    <x v="2"/>
    <n v="52.085106382978722"/>
    <n v="94"/>
    <s v="US"/>
    <s v="USD"/>
    <n v="1443416400"/>
    <x v="61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0"/>
    <n v="24.986666666666668"/>
    <n v="300"/>
    <s v="US"/>
    <s v="USD"/>
    <n v="1399006800"/>
    <x v="52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0"/>
    <n v="69.215277777777771"/>
    <n v="144"/>
    <s v="US"/>
    <s v="USD"/>
    <n v="1575698400"/>
    <x v="614"/>
    <n v="1576562400"/>
    <d v="2019-12-17T06:00:00"/>
    <b v="0"/>
    <b v="1"/>
    <s v="food/food trucks"/>
    <x v="3"/>
    <s v="food trucks"/>
  </r>
  <r>
    <n v="575"/>
    <s v="Fuentes LLC"/>
    <s v="Universal zero-defect concept"/>
    <n v="83300"/>
    <n v="52421"/>
    <n v="0.62930372148859548"/>
    <x v="1"/>
    <n v="93.944444444444443"/>
    <n v="558"/>
    <s v="US"/>
    <s v="USD"/>
    <n v="1400562000"/>
    <x v="267"/>
    <n v="1400821200"/>
    <d v="2014-05-23T05:00:00"/>
    <b v="0"/>
    <b v="1"/>
    <s v="theater/plays"/>
    <x v="5"/>
    <s v="plays"/>
  </r>
  <r>
    <n v="576"/>
    <s v="Moran and Sons"/>
    <s v="Object-based bottom-line superstructure"/>
    <n v="9700"/>
    <n v="6298"/>
    <n v="0.6492783505154639"/>
    <x v="1"/>
    <n v="98.40625"/>
    <n v="64"/>
    <s v="US"/>
    <s v="USD"/>
    <n v="1509512400"/>
    <x v="615"/>
    <n v="1510984800"/>
    <d v="2017-11-18T06:00:00"/>
    <b v="0"/>
    <b v="0"/>
    <s v="theater/plays"/>
    <x v="5"/>
    <s v="plays"/>
  </r>
  <r>
    <n v="577"/>
    <s v="Stevens Inc"/>
    <s v="Adaptive 24hour projection"/>
    <n v="8200"/>
    <n v="1546"/>
    <n v="0.18853658536585366"/>
    <x v="2"/>
    <n v="41.783783783783782"/>
    <n v="37"/>
    <s v="US"/>
    <s v="USD"/>
    <n v="1299823200"/>
    <x v="61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1"/>
    <n v="65.991836734693877"/>
    <n v="245"/>
    <s v="US"/>
    <s v="USD"/>
    <n v="1322719200"/>
    <x v="617"/>
    <n v="1322978400"/>
    <d v="2011-12-04T06:00:00"/>
    <b v="0"/>
    <b v="0"/>
    <s v="film &amp; video/science fiction"/>
    <x v="6"/>
    <s v="science fiction"/>
  </r>
  <r>
    <n v="579"/>
    <s v="Franklin Inc"/>
    <s v="Focused multimedia knowledgebase"/>
    <n v="6200"/>
    <n v="6269"/>
    <n v="1.0111290322580646"/>
    <x v="0"/>
    <n v="72.05747126436782"/>
    <n v="87"/>
    <s v="US"/>
    <s v="USD"/>
    <n v="1312693200"/>
    <x v="61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0"/>
    <n v="48.003209242618745"/>
    <n v="3116"/>
    <s v="US"/>
    <s v="USD"/>
    <n v="1393394400"/>
    <x v="619"/>
    <n v="1394085600"/>
    <d v="2014-03-06T06:00:00"/>
    <b v="0"/>
    <b v="0"/>
    <s v="theater/plays"/>
    <x v="5"/>
    <s v="plays"/>
  </r>
  <r>
    <n v="581"/>
    <s v="Sanchez, Cross and Savage"/>
    <s v="Sharable mobile knowledgebase"/>
    <n v="6000"/>
    <n v="3841"/>
    <n v="0.64016666666666666"/>
    <x v="1"/>
    <n v="54.098591549295776"/>
    <n v="71"/>
    <s v="US"/>
    <s v="USD"/>
    <n v="1304053200"/>
    <x v="620"/>
    <n v="1305349200"/>
    <d v="2011-05-14T05:00:00"/>
    <b v="0"/>
    <b v="0"/>
    <s v="technology/web"/>
    <x v="0"/>
    <s v="web"/>
  </r>
  <r>
    <n v="582"/>
    <s v="Pineda Ltd"/>
    <s v="Cross-group global system engine"/>
    <n v="8700"/>
    <n v="4531"/>
    <n v="0.5208045977011494"/>
    <x v="1"/>
    <n v="107.88095238095238"/>
    <n v="42"/>
    <s v="US"/>
    <s v="USD"/>
    <n v="1433912400"/>
    <x v="160"/>
    <n v="1434344400"/>
    <d v="2015-06-15T05:00:00"/>
    <b v="0"/>
    <b v="1"/>
    <s v="games/video games"/>
    <x v="2"/>
    <s v="video games"/>
  </r>
  <r>
    <n v="583"/>
    <s v="Powell and Sons"/>
    <s v="Centralized clear-thinking conglomeration"/>
    <n v="18900"/>
    <n v="60934"/>
    <n v="3.2240211640211642"/>
    <x v="0"/>
    <n v="67.034103410341032"/>
    <n v="909"/>
    <s v="US"/>
    <s v="USD"/>
    <n v="1329717600"/>
    <x v="621"/>
    <n v="1331186400"/>
    <d v="2012-03-08T06:00:00"/>
    <b v="0"/>
    <b v="0"/>
    <s v="film &amp; video/documentary"/>
    <x v="6"/>
    <s v="documentary"/>
  </r>
  <r>
    <n v="584"/>
    <s v="Nunez-Richards"/>
    <s v="De-engineered cohesive system engine"/>
    <n v="86400"/>
    <n v="103255"/>
    <n v="1.1950810185185186"/>
    <x v="0"/>
    <n v="64.01425914445133"/>
    <n v="1613"/>
    <s v="US"/>
    <s v="USD"/>
    <n v="1335330000"/>
    <x v="622"/>
    <n v="1336539600"/>
    <d v="2012-05-09T05:00:00"/>
    <b v="0"/>
    <b v="0"/>
    <s v="technology/web"/>
    <x v="0"/>
    <s v="web"/>
  </r>
  <r>
    <n v="585"/>
    <s v="Pugh LLC"/>
    <s v="Reactive analyzing function"/>
    <n v="8900"/>
    <n v="13065"/>
    <n v="1.4679775280898877"/>
    <x v="0"/>
    <n v="96.066176470588232"/>
    <n v="136"/>
    <s v="US"/>
    <s v="USD"/>
    <n v="1268888400"/>
    <x v="623"/>
    <n v="1269752400"/>
    <d v="2010-03-28T05:00:00"/>
    <b v="0"/>
    <b v="0"/>
    <s v="publishing/translations"/>
    <x v="7"/>
    <s v="translations"/>
  </r>
  <r>
    <n v="586"/>
    <s v="Rowe-Wong"/>
    <s v="Robust hybrid budgetary management"/>
    <n v="700"/>
    <n v="6654"/>
    <n v="9.5057142857142853"/>
    <x v="0"/>
    <n v="51.184615384615384"/>
    <n v="130"/>
    <s v="US"/>
    <s v="USD"/>
    <n v="1289973600"/>
    <x v="624"/>
    <n v="1291615200"/>
    <d v="2010-12-06T06:00:00"/>
    <b v="0"/>
    <b v="0"/>
    <s v="music/rock"/>
    <x v="1"/>
    <s v="rock"/>
  </r>
  <r>
    <n v="589"/>
    <s v="Avery, Brown and Parker"/>
    <s v="Exclusive intangible extranet"/>
    <n v="7900"/>
    <n v="5113"/>
    <n v="0.64721518987341775"/>
    <x v="1"/>
    <n v="50.127450980392155"/>
    <n v="102"/>
    <s v="US"/>
    <s v="USD"/>
    <n v="1436072400"/>
    <x v="625"/>
    <n v="1436677200"/>
    <d v="2015-07-12T05:00:00"/>
    <b v="0"/>
    <b v="0"/>
    <s v="film &amp; video/documentary"/>
    <x v="6"/>
    <s v="documentary"/>
  </r>
  <r>
    <n v="591"/>
    <s v="Jensen LLC"/>
    <s v="Realigned dedicated system engine"/>
    <n v="600"/>
    <n v="6226"/>
    <n v="10.376666666666667"/>
    <x v="0"/>
    <n v="61.03921568627451"/>
    <n v="102"/>
    <s v="US"/>
    <s v="USD"/>
    <n v="1279083600"/>
    <x v="626"/>
    <n v="1279947600"/>
    <d v="2010-07-24T05:00:00"/>
    <b v="0"/>
    <b v="0"/>
    <s v="games/video games"/>
    <x v="2"/>
    <s v="video games"/>
  </r>
  <r>
    <n v="592"/>
    <s v="Brown Inc"/>
    <s v="Object-based bandwidth-monitored concept"/>
    <n v="156800"/>
    <n v="20243"/>
    <n v="0.12910076530612244"/>
    <x v="1"/>
    <n v="80.011857707509876"/>
    <n v="253"/>
    <s v="US"/>
    <s v="USD"/>
    <n v="1401426000"/>
    <x v="627"/>
    <n v="1402203600"/>
    <d v="2014-06-08T05:00:00"/>
    <b v="0"/>
    <b v="0"/>
    <s v="theater/plays"/>
    <x v="5"/>
    <s v="plays"/>
  </r>
  <r>
    <n v="593"/>
    <s v="Hale-Hayes"/>
    <s v="Ameliorated client-driven open system"/>
    <n v="121600"/>
    <n v="188288"/>
    <n v="1.5484210526315789"/>
    <x v="0"/>
    <n v="47.001497753369947"/>
    <n v="4006"/>
    <s v="US"/>
    <s v="USD"/>
    <n v="1395810000"/>
    <x v="628"/>
    <n v="1396933200"/>
    <d v="2014-04-08T05:00:00"/>
    <b v="0"/>
    <b v="0"/>
    <s v="film &amp; video/animation"/>
    <x v="6"/>
    <s v="animation"/>
  </r>
  <r>
    <n v="594"/>
    <s v="Mcbride PLC"/>
    <s v="Upgradable leadingedge Local Area Network"/>
    <n v="157300"/>
    <n v="11167"/>
    <n v="7.0991735537190084E-2"/>
    <x v="1"/>
    <n v="71.127388535031841"/>
    <n v="157"/>
    <s v="US"/>
    <s v="USD"/>
    <n v="1467003600"/>
    <x v="629"/>
    <n v="1467262800"/>
    <d v="2016-06-30T05:00:00"/>
    <b v="0"/>
    <b v="1"/>
    <s v="theater/plays"/>
    <x v="5"/>
    <s v="plays"/>
  </r>
  <r>
    <n v="595"/>
    <s v="Harris-Jennings"/>
    <s v="Customizable intermediate data-warehouse"/>
    <n v="70300"/>
    <n v="146595"/>
    <n v="2.0852773826458035"/>
    <x v="0"/>
    <n v="89.99079189686924"/>
    <n v="1629"/>
    <s v="US"/>
    <s v="USD"/>
    <n v="1268715600"/>
    <x v="630"/>
    <n v="1270530000"/>
    <d v="2010-04-06T05:00:00"/>
    <b v="0"/>
    <b v="1"/>
    <s v="theater/plays"/>
    <x v="5"/>
    <s v="plays"/>
  </r>
  <r>
    <n v="596"/>
    <s v="Becker-Scott"/>
    <s v="Managed optimizing archive"/>
    <n v="7900"/>
    <n v="7875"/>
    <n v="0.99683544303797467"/>
    <x v="1"/>
    <n v="43.032786885245905"/>
    <n v="183"/>
    <s v="US"/>
    <s v="USD"/>
    <n v="1457157600"/>
    <x v="631"/>
    <n v="1457762400"/>
    <d v="2016-03-12T06:00:00"/>
    <b v="0"/>
    <b v="1"/>
    <s v="film &amp; video/drama"/>
    <x v="6"/>
    <s v="drama"/>
  </r>
  <r>
    <n v="597"/>
    <s v="Todd, Freeman and Henry"/>
    <s v="Diverse systematic projection"/>
    <n v="73800"/>
    <n v="148779"/>
    <n v="2.0159756097560977"/>
    <x v="0"/>
    <n v="67.997714808043881"/>
    <n v="2188"/>
    <s v="US"/>
    <s v="USD"/>
    <n v="1573970400"/>
    <x v="567"/>
    <n v="1575525600"/>
    <d v="2019-12-05T06:00:00"/>
    <b v="0"/>
    <b v="0"/>
    <s v="theater/plays"/>
    <x v="5"/>
    <s v="plays"/>
  </r>
  <r>
    <n v="601"/>
    <s v="Waters and Sons"/>
    <s v="Inverse neutral structure"/>
    <n v="6300"/>
    <n v="13018"/>
    <n v="2.0663492063492064"/>
    <x v="0"/>
    <n v="67.103092783505161"/>
    <n v="194"/>
    <s v="US"/>
    <s v="USD"/>
    <n v="1401426000"/>
    <x v="627"/>
    <n v="1402894800"/>
    <d v="2014-06-16T05:00:00"/>
    <b v="1"/>
    <b v="0"/>
    <s v="technology/wearables"/>
    <x v="0"/>
    <s v="wearables"/>
  </r>
  <r>
    <n v="602"/>
    <s v="Brown Ltd"/>
    <s v="Quality-focused system-worthy support"/>
    <n v="71100"/>
    <n v="91176"/>
    <n v="1.2823628691983122"/>
    <x v="0"/>
    <n v="79.978947368421046"/>
    <n v="1140"/>
    <s v="US"/>
    <s v="USD"/>
    <n v="1433480400"/>
    <x v="274"/>
    <n v="1434430800"/>
    <d v="2015-06-16T05:00:00"/>
    <b v="0"/>
    <b v="0"/>
    <s v="theater/plays"/>
    <x v="5"/>
    <s v="plays"/>
  </r>
  <r>
    <n v="603"/>
    <s v="Christian, Yates and Greer"/>
    <s v="Vision-oriented 5thgeneration array"/>
    <n v="5300"/>
    <n v="6342"/>
    <n v="1.1966037735849056"/>
    <x v="0"/>
    <n v="62.176470588235297"/>
    <n v="102"/>
    <s v="US"/>
    <s v="USD"/>
    <n v="1555563600"/>
    <x v="632"/>
    <n v="1557896400"/>
    <d v="2019-05-15T05:00:00"/>
    <b v="0"/>
    <b v="0"/>
    <s v="theater/plays"/>
    <x v="5"/>
    <s v="plays"/>
  </r>
  <r>
    <n v="604"/>
    <s v="Cole, Hernandez and Rodriguez"/>
    <s v="Cross-platform logistical circuit"/>
    <n v="88700"/>
    <n v="151438"/>
    <n v="1.7073055242390078"/>
    <x v="0"/>
    <n v="53.005950297514879"/>
    <n v="2857"/>
    <s v="US"/>
    <s v="USD"/>
    <n v="1295676000"/>
    <x v="633"/>
    <n v="1297490400"/>
    <d v="2011-02-12T06:00:00"/>
    <b v="0"/>
    <b v="0"/>
    <s v="theater/plays"/>
    <x v="5"/>
    <s v="plays"/>
  </r>
  <r>
    <n v="605"/>
    <s v="Ortiz, Valenzuela and Collins"/>
    <s v="Profound solution-oriented matrix"/>
    <n v="3300"/>
    <n v="6178"/>
    <n v="1.8721212121212121"/>
    <x v="0"/>
    <n v="57.738317757009348"/>
    <n v="107"/>
    <s v="US"/>
    <s v="USD"/>
    <n v="1443848400"/>
    <x v="250"/>
    <n v="1447394400"/>
    <d v="2015-11-13T06:00:00"/>
    <b v="0"/>
    <b v="0"/>
    <s v="publishing/nonfiction"/>
    <x v="7"/>
    <s v="nonfiction"/>
  </r>
  <r>
    <n v="607"/>
    <s v="Gordon, Mendez and Johnson"/>
    <s v="Fundamental needs-based frame"/>
    <n v="137600"/>
    <n v="180667"/>
    <n v="1.3129869186046512"/>
    <x v="0"/>
    <n v="81.016591928251117"/>
    <n v="2230"/>
    <s v="US"/>
    <s v="USD"/>
    <n v="1395550800"/>
    <x v="634"/>
    <n v="1395723600"/>
    <d v="2014-03-25T05:00:00"/>
    <b v="0"/>
    <b v="0"/>
    <s v="food/food trucks"/>
    <x v="3"/>
    <s v="food trucks"/>
  </r>
  <r>
    <n v="608"/>
    <s v="Johnson Group"/>
    <s v="Compatible full-range leverage"/>
    <n v="3900"/>
    <n v="11075"/>
    <n v="2.8397435897435899"/>
    <x v="0"/>
    <n v="35.047468354430379"/>
    <n v="316"/>
    <s v="US"/>
    <s v="USD"/>
    <n v="1551852000"/>
    <x v="125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0"/>
    <n v="102.92307692307692"/>
    <n v="117"/>
    <s v="US"/>
    <s v="USD"/>
    <n v="1547618400"/>
    <x v="635"/>
    <n v="1549087200"/>
    <d v="2019-02-02T06:00:00"/>
    <b v="0"/>
    <b v="0"/>
    <s v="film &amp; video/science fiction"/>
    <x v="6"/>
    <s v="science fiction"/>
  </r>
  <r>
    <n v="610"/>
    <s v="Hughes, Mendez and Patterson"/>
    <s v="Stand-alone multi-state data-warehouse"/>
    <n v="42800"/>
    <n v="179356"/>
    <n v="4.1905607476635511"/>
    <x v="0"/>
    <n v="27.998126756166094"/>
    <n v="6406"/>
    <s v="US"/>
    <s v="USD"/>
    <n v="1355637600"/>
    <x v="636"/>
    <n v="1356847200"/>
    <d v="2012-12-30T06:00:00"/>
    <b v="0"/>
    <b v="0"/>
    <s v="theater/plays"/>
    <x v="5"/>
    <s v="plays"/>
  </r>
  <r>
    <n v="611"/>
    <s v="Brady, Cortez and Rodriguez"/>
    <s v="Multi-lateral maximized core"/>
    <n v="8200"/>
    <n v="1136"/>
    <n v="0.13853658536585367"/>
    <x v="2"/>
    <n v="75.733333333333334"/>
    <n v="15"/>
    <s v="US"/>
    <s v="USD"/>
    <n v="1374728400"/>
    <x v="637"/>
    <n v="1375765200"/>
    <d v="2013-08-06T05:00:00"/>
    <b v="0"/>
    <b v="0"/>
    <s v="theater/plays"/>
    <x v="5"/>
    <s v="plays"/>
  </r>
  <r>
    <n v="612"/>
    <s v="Wang, Nguyen and Horton"/>
    <s v="Innovative holistic hub"/>
    <n v="6200"/>
    <n v="8645"/>
    <n v="1.3943548387096774"/>
    <x v="0"/>
    <n v="45.026041666666664"/>
    <n v="192"/>
    <s v="US"/>
    <s v="USD"/>
    <n v="1287810000"/>
    <x v="638"/>
    <n v="1289800800"/>
    <d v="2010-11-15T06:00:00"/>
    <b v="0"/>
    <b v="0"/>
    <s v="music/electric music"/>
    <x v="1"/>
    <s v="electric music"/>
  </r>
  <r>
    <n v="614"/>
    <s v="Barnett and Sons"/>
    <s v="Business-focused dynamic info-mediaries"/>
    <n v="26500"/>
    <n v="41205"/>
    <n v="1.5549056603773586"/>
    <x v="0"/>
    <n v="56.991701244813278"/>
    <n v="723"/>
    <s v="US"/>
    <s v="USD"/>
    <n v="1484114400"/>
    <x v="639"/>
    <n v="1485669600"/>
    <d v="2017-01-29T06:00:00"/>
    <b v="0"/>
    <b v="0"/>
    <s v="theater/plays"/>
    <x v="5"/>
    <s v="plays"/>
  </r>
  <r>
    <n v="617"/>
    <s v="King LLC"/>
    <s v="Multi-channeled local intranet"/>
    <n v="1400"/>
    <n v="3496"/>
    <n v="2.4971428571428573"/>
    <x v="0"/>
    <n v="63.563636363636363"/>
    <n v="55"/>
    <s v="US"/>
    <s v="USD"/>
    <n v="1401858000"/>
    <x v="640"/>
    <n v="1402722000"/>
    <d v="2014-06-14T05:00:00"/>
    <b v="0"/>
    <b v="0"/>
    <s v="theater/plays"/>
    <x v="5"/>
    <s v="plays"/>
  </r>
  <r>
    <n v="618"/>
    <s v="Miller Ltd"/>
    <s v="Open-architected mobile emulation"/>
    <n v="198600"/>
    <n v="97037"/>
    <n v="0.48860523665659616"/>
    <x v="1"/>
    <n v="80.999165275459092"/>
    <n v="1198"/>
    <s v="US"/>
    <s v="USD"/>
    <n v="1367470800"/>
    <x v="641"/>
    <n v="1369285200"/>
    <d v="2013-05-23T05:00:00"/>
    <b v="0"/>
    <b v="0"/>
    <s v="publishing/nonfiction"/>
    <x v="7"/>
    <s v="nonfiction"/>
  </r>
  <r>
    <n v="619"/>
    <s v="Case LLC"/>
    <s v="Ameliorated foreground methodology"/>
    <n v="195900"/>
    <n v="55757"/>
    <n v="0.28461970393057684"/>
    <x v="1"/>
    <n v="86.044753086419746"/>
    <n v="648"/>
    <s v="US"/>
    <s v="USD"/>
    <n v="1304658000"/>
    <x v="642"/>
    <n v="1304744400"/>
    <d v="2011-05-07T05:00:00"/>
    <b v="1"/>
    <b v="1"/>
    <s v="theater/plays"/>
    <x v="5"/>
    <s v="plays"/>
  </r>
  <r>
    <n v="621"/>
    <s v="Dean, Fox and Phillips"/>
    <s v="Extended context-sensitive forecast"/>
    <n v="25600"/>
    <n v="158669"/>
    <n v="6.1980078125000002"/>
    <x v="0"/>
    <n v="74.006063432835816"/>
    <n v="2144"/>
    <s v="US"/>
    <s v="USD"/>
    <n v="1473742800"/>
    <x v="643"/>
    <n v="1474174800"/>
    <d v="2016-09-18T05:00:00"/>
    <b v="0"/>
    <b v="0"/>
    <s v="theater/plays"/>
    <x v="5"/>
    <s v="plays"/>
  </r>
  <r>
    <n v="622"/>
    <s v="Smith-Smith"/>
    <s v="Total leadingedge neural-net"/>
    <n v="189000"/>
    <n v="5916"/>
    <n v="3.1301587301587303E-2"/>
    <x v="1"/>
    <n v="92.4375"/>
    <n v="64"/>
    <s v="US"/>
    <s v="USD"/>
    <n v="1523768400"/>
    <x v="644"/>
    <n v="1526014800"/>
    <d v="2018-05-11T05:00:00"/>
    <b v="0"/>
    <b v="0"/>
    <s v="music/indie rock"/>
    <x v="1"/>
    <s v="indie rock"/>
  </r>
  <r>
    <n v="624"/>
    <s v="White, Robertson and Roberts"/>
    <s v="Down-sized national software"/>
    <n v="5100"/>
    <n v="14249"/>
    <n v="2.793921568627451"/>
    <x v="0"/>
    <n v="32.983796296296298"/>
    <n v="432"/>
    <s v="US"/>
    <s v="USD"/>
    <n v="1422165600"/>
    <x v="600"/>
    <n v="1422684000"/>
    <d v="2015-01-31T06:00:00"/>
    <b v="0"/>
    <b v="0"/>
    <s v="photography/photography books"/>
    <x v="4"/>
    <s v="photography books"/>
  </r>
  <r>
    <n v="625"/>
    <s v="Martinez Inc"/>
    <s v="Organic upward-trending Graphical User Interface"/>
    <n v="7500"/>
    <n v="5803"/>
    <n v="0.77373333333333338"/>
    <x v="1"/>
    <n v="93.596774193548384"/>
    <n v="62"/>
    <s v="US"/>
    <s v="USD"/>
    <n v="1580104800"/>
    <x v="645"/>
    <n v="1581314400"/>
    <d v="2020-02-10T06:00:00"/>
    <b v="0"/>
    <b v="0"/>
    <s v="theater/plays"/>
    <x v="5"/>
    <s v="plays"/>
  </r>
  <r>
    <n v="626"/>
    <s v="Tucker, Mccoy and Marquez"/>
    <s v="Synergistic tertiary budgetary management"/>
    <n v="6400"/>
    <n v="13205"/>
    <n v="2.0632812500000002"/>
    <x v="0"/>
    <n v="69.867724867724874"/>
    <n v="189"/>
    <s v="US"/>
    <s v="USD"/>
    <n v="1285650000"/>
    <x v="646"/>
    <n v="1286427600"/>
    <d v="2010-10-07T05:00:00"/>
    <b v="0"/>
    <b v="1"/>
    <s v="theater/plays"/>
    <x v="5"/>
    <s v="plays"/>
  </r>
  <r>
    <n v="628"/>
    <s v="Dunn, Moreno and Green"/>
    <s v="Intuitive object-oriented task-force"/>
    <n v="1900"/>
    <n v="2884"/>
    <n v="1.5178947368421052"/>
    <x v="0"/>
    <n v="30.041666666666668"/>
    <n v="96"/>
    <s v="US"/>
    <s v="USD"/>
    <n v="1286168400"/>
    <x v="647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1"/>
    <n v="73.968000000000004"/>
    <n v="750"/>
    <s v="US"/>
    <s v="USD"/>
    <n v="1467781200"/>
    <x v="648"/>
    <n v="1467954000"/>
    <d v="2016-07-08T05:00:00"/>
    <b v="0"/>
    <b v="1"/>
    <s v="theater/plays"/>
    <x v="5"/>
    <s v="plays"/>
  </r>
  <r>
    <n v="630"/>
    <s v="Patterson-Johnson"/>
    <s v="Grass-roots directional workforce"/>
    <n v="9500"/>
    <n v="5973"/>
    <n v="0.62873684210526315"/>
    <x v="2"/>
    <n v="68.65517241379311"/>
    <n v="87"/>
    <s v="US"/>
    <s v="USD"/>
    <n v="1556686800"/>
    <x v="649"/>
    <n v="1557637200"/>
    <d v="2019-05-12T05:00:00"/>
    <b v="0"/>
    <b v="1"/>
    <s v="theater/plays"/>
    <x v="5"/>
    <s v="plays"/>
  </r>
  <r>
    <n v="631"/>
    <s v="Carlson-Hernandez"/>
    <s v="Quality-focused real-time solution"/>
    <n v="59200"/>
    <n v="183756"/>
    <n v="3.1039864864864866"/>
    <x v="0"/>
    <n v="59.992164544564154"/>
    <n v="3063"/>
    <s v="US"/>
    <s v="USD"/>
    <n v="1553576400"/>
    <x v="650"/>
    <n v="1553922000"/>
    <d v="2019-03-30T05:00:00"/>
    <b v="0"/>
    <b v="0"/>
    <s v="theater/plays"/>
    <x v="5"/>
    <s v="plays"/>
  </r>
  <r>
    <n v="632"/>
    <s v="Parker PLC"/>
    <s v="Reduced interactive matrix"/>
    <n v="72100"/>
    <n v="30902"/>
    <n v="0.42859916782246882"/>
    <x v="3"/>
    <n v="111.15827338129496"/>
    <n v="278"/>
    <s v="US"/>
    <s v="USD"/>
    <n v="1414904400"/>
    <x v="651"/>
    <n v="1416463200"/>
    <d v="2014-11-20T06:00:00"/>
    <b v="0"/>
    <b v="0"/>
    <s v="theater/plays"/>
    <x v="5"/>
    <s v="plays"/>
  </r>
  <r>
    <n v="633"/>
    <s v="Yu and Sons"/>
    <s v="Adaptive context-sensitive architecture"/>
    <n v="6700"/>
    <n v="5569"/>
    <n v="0.83119402985074631"/>
    <x v="1"/>
    <n v="53.038095238095238"/>
    <n v="105"/>
    <s v="US"/>
    <s v="USD"/>
    <n v="1446876000"/>
    <x v="56"/>
    <n v="1447221600"/>
    <d v="2015-11-11T06:00:00"/>
    <b v="0"/>
    <b v="0"/>
    <s v="film &amp; video/animation"/>
    <x v="6"/>
    <s v="animation"/>
  </r>
  <r>
    <n v="634"/>
    <s v="Taylor, Johnson and Hernandez"/>
    <s v="Polarized incremental portal"/>
    <n v="118200"/>
    <n v="92824"/>
    <n v="0.78531302876480547"/>
    <x v="2"/>
    <n v="55.985524728588658"/>
    <n v="1658"/>
    <s v="US"/>
    <s v="USD"/>
    <n v="1490418000"/>
    <x v="652"/>
    <n v="1491627600"/>
    <d v="2017-04-08T05:00:00"/>
    <b v="0"/>
    <b v="0"/>
    <s v="film &amp; video/television"/>
    <x v="6"/>
    <s v="television"/>
  </r>
  <r>
    <n v="635"/>
    <s v="Mack Ltd"/>
    <s v="Reactive regional access"/>
    <n v="139000"/>
    <n v="158590"/>
    <n v="1.1409352517985611"/>
    <x v="0"/>
    <n v="69.986760812003524"/>
    <n v="2266"/>
    <s v="US"/>
    <s v="USD"/>
    <n v="1360389600"/>
    <x v="653"/>
    <n v="1363150800"/>
    <d v="2013-03-13T05:00:00"/>
    <b v="0"/>
    <b v="0"/>
    <s v="film &amp; video/television"/>
    <x v="6"/>
    <s v="television"/>
  </r>
  <r>
    <n v="637"/>
    <s v="Williams-Ramirez"/>
    <s v="Open-architected 24/7 throughput"/>
    <n v="8500"/>
    <n v="6750"/>
    <n v="0.79411764705882348"/>
    <x v="1"/>
    <n v="103.84615384615384"/>
    <n v="65"/>
    <s v="US"/>
    <s v="USD"/>
    <n v="1479103200"/>
    <x v="654"/>
    <n v="1479794400"/>
    <d v="2016-11-22T06:00:00"/>
    <b v="0"/>
    <b v="0"/>
    <s v="theater/plays"/>
    <x v="5"/>
    <s v="plays"/>
  </r>
  <r>
    <n v="638"/>
    <s v="Weaver Ltd"/>
    <s v="Monitored 24/7 approach"/>
    <n v="81600"/>
    <n v="9318"/>
    <n v="0.11419117647058824"/>
    <x v="1"/>
    <n v="99.127659574468083"/>
    <n v="94"/>
    <s v="US"/>
    <s v="USD"/>
    <n v="1280206800"/>
    <x v="655"/>
    <n v="1281243600"/>
    <d v="2010-08-08T05:00:00"/>
    <b v="0"/>
    <b v="1"/>
    <s v="theater/plays"/>
    <x v="5"/>
    <s v="plays"/>
  </r>
  <r>
    <n v="639"/>
    <s v="Barnes-Williams"/>
    <s v="Upgradable explicit forecast"/>
    <n v="8600"/>
    <n v="4832"/>
    <n v="0.56186046511627907"/>
    <x v="3"/>
    <n v="107.37777777777778"/>
    <n v="45"/>
    <s v="US"/>
    <s v="USD"/>
    <n v="1532754000"/>
    <x v="656"/>
    <n v="1532754000"/>
    <d v="2018-07-28T05:00:00"/>
    <b v="0"/>
    <b v="1"/>
    <s v="film &amp; video/drama"/>
    <x v="6"/>
    <s v="drama"/>
  </r>
  <r>
    <n v="640"/>
    <s v="Richardson, Woodward and Hansen"/>
    <s v="Pre-emptive context-sensitive support"/>
    <n v="119800"/>
    <n v="19769"/>
    <n v="0.16501669449081802"/>
    <x v="1"/>
    <n v="76.922178988326849"/>
    <n v="257"/>
    <s v="US"/>
    <s v="USD"/>
    <n v="1453096800"/>
    <x v="657"/>
    <n v="1453356000"/>
    <d v="2016-01-21T06:00:00"/>
    <b v="0"/>
    <b v="0"/>
    <s v="theater/plays"/>
    <x v="5"/>
    <s v="plays"/>
  </r>
  <r>
    <n v="643"/>
    <s v="Harris Inc"/>
    <s v="Future-proofed modular groupware"/>
    <n v="14900"/>
    <n v="32986"/>
    <n v="2.2138255033557046"/>
    <x v="0"/>
    <n v="87.962666666666664"/>
    <n v="375"/>
    <s v="US"/>
    <s v="USD"/>
    <n v="1488348000"/>
    <x v="658"/>
    <n v="1489899600"/>
    <d v="2017-03-19T05:00:00"/>
    <b v="0"/>
    <b v="0"/>
    <s v="theater/plays"/>
    <x v="5"/>
    <s v="plays"/>
  </r>
  <r>
    <n v="645"/>
    <s v="Ferguson, Murphy and Bright"/>
    <s v="Multi-lateral heuristic throughput"/>
    <n v="192100"/>
    <n v="178483"/>
    <n v="0.92911504424778757"/>
    <x v="1"/>
    <n v="37.999361294443261"/>
    <n v="4697"/>
    <s v="US"/>
    <s v="USD"/>
    <n v="1537938000"/>
    <x v="659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1"/>
    <n v="29.999313893653515"/>
    <n v="2915"/>
    <s v="US"/>
    <s v="USD"/>
    <n v="1363150800"/>
    <x v="660"/>
    <n v="1364101200"/>
    <d v="2013-03-24T05:00:00"/>
    <b v="0"/>
    <b v="0"/>
    <s v="games/video games"/>
    <x v="2"/>
    <s v="video games"/>
  </r>
  <r>
    <n v="647"/>
    <s v="Jordan-Wolfe"/>
    <s v="Inverse multimedia Graphic Interface"/>
    <n v="4500"/>
    <n v="1863"/>
    <n v="0.41399999999999998"/>
    <x v="1"/>
    <n v="103.5"/>
    <n v="18"/>
    <s v="US"/>
    <s v="USD"/>
    <n v="1523250000"/>
    <x v="661"/>
    <n v="1525323600"/>
    <d v="2018-05-03T05:00:00"/>
    <b v="0"/>
    <b v="0"/>
    <s v="publishing/translations"/>
    <x v="7"/>
    <s v="translations"/>
  </r>
  <r>
    <n v="648"/>
    <s v="Vargas-Cox"/>
    <s v="Vision-oriented local contingency"/>
    <n v="98600"/>
    <n v="62174"/>
    <n v="0.63056795131845844"/>
    <x v="2"/>
    <n v="85.994467496542185"/>
    <n v="723"/>
    <s v="US"/>
    <s v="USD"/>
    <n v="1499317200"/>
    <x v="662"/>
    <n v="1500872400"/>
    <d v="2017-07-24T05:00:00"/>
    <b v="1"/>
    <b v="0"/>
    <s v="food/food trucks"/>
    <x v="3"/>
    <s v="food trucks"/>
  </r>
  <r>
    <n v="650"/>
    <s v="Wilson, Wilson and Mathis"/>
    <s v="Optional asymmetric success"/>
    <n v="100"/>
    <n v="2"/>
    <n v="0.02"/>
    <x v="1"/>
    <n v="2"/>
    <n v="1"/>
    <s v="US"/>
    <s v="USD"/>
    <n v="1404795600"/>
    <x v="663"/>
    <n v="1407128400"/>
    <d v="2014-08-04T05:00:00"/>
    <b v="0"/>
    <b v="0"/>
    <s v="music/jazz"/>
    <x v="1"/>
    <s v="jazz"/>
  </r>
  <r>
    <n v="652"/>
    <s v="Cisneros Ltd"/>
    <s v="Vision-oriented regional hub"/>
    <n v="10000"/>
    <n v="12684"/>
    <n v="1.2684"/>
    <x v="0"/>
    <n v="31.012224938875306"/>
    <n v="409"/>
    <s v="US"/>
    <s v="USD"/>
    <n v="1470373200"/>
    <x v="664"/>
    <n v="1474088400"/>
    <d v="2016-09-17T05:00:00"/>
    <b v="0"/>
    <b v="0"/>
    <s v="technology/web"/>
    <x v="0"/>
    <s v="web"/>
  </r>
  <r>
    <n v="653"/>
    <s v="Williams-Jones"/>
    <s v="Monitored incremental info-mediaries"/>
    <n v="600"/>
    <n v="14033"/>
    <n v="23.388333333333332"/>
    <x v="0"/>
    <n v="59.970085470085472"/>
    <n v="234"/>
    <s v="US"/>
    <s v="USD"/>
    <n v="1460091600"/>
    <x v="665"/>
    <n v="1460264400"/>
    <d v="2016-04-10T05:00:00"/>
    <b v="0"/>
    <b v="0"/>
    <s v="technology/web"/>
    <x v="0"/>
    <s v="web"/>
  </r>
  <r>
    <n v="654"/>
    <s v="Roberts, Hinton and Williams"/>
    <s v="Programmable static middleware"/>
    <n v="35000"/>
    <n v="177936"/>
    <n v="5.0838857142857146"/>
    <x v="0"/>
    <n v="58.9973474801061"/>
    <n v="3016"/>
    <s v="US"/>
    <s v="USD"/>
    <n v="1440392400"/>
    <x v="472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0"/>
    <n v="50.045454545454547"/>
    <n v="264"/>
    <s v="US"/>
    <s v="USD"/>
    <n v="1488434400"/>
    <x v="666"/>
    <n v="1489554000"/>
    <d v="2017-03-15T05:00:00"/>
    <b v="1"/>
    <b v="0"/>
    <s v="photography/photography books"/>
    <x v="4"/>
    <s v="photography books"/>
  </r>
  <r>
    <n v="657"/>
    <s v="Russo, Kim and Mccoy"/>
    <s v="Balanced optimal hardware"/>
    <n v="10000"/>
    <n v="824"/>
    <n v="8.2400000000000001E-2"/>
    <x v="1"/>
    <n v="58.857142857142854"/>
    <n v="14"/>
    <s v="US"/>
    <s v="USD"/>
    <n v="1514354400"/>
    <x v="134"/>
    <n v="1515736800"/>
    <d v="2018-01-12T06:00:00"/>
    <b v="0"/>
    <b v="0"/>
    <s v="film &amp; video/science fiction"/>
    <x v="6"/>
    <s v="science fiction"/>
  </r>
  <r>
    <n v="658"/>
    <s v="Howell, Myers and Olson"/>
    <s v="Self-enabling mission-critical success"/>
    <n v="52600"/>
    <n v="31594"/>
    <n v="0.60064638783269964"/>
    <x v="2"/>
    <n v="81.010256410256417"/>
    <n v="390"/>
    <s v="US"/>
    <s v="USD"/>
    <n v="1440910800"/>
    <x v="667"/>
    <n v="1442898000"/>
    <d v="2015-09-22T05:00:00"/>
    <b v="0"/>
    <b v="0"/>
    <s v="music/rock"/>
    <x v="1"/>
    <s v="rock"/>
  </r>
  <r>
    <n v="660"/>
    <s v="Jensen-Brown"/>
    <s v="Fundamental disintermediate matrix"/>
    <n v="9100"/>
    <n v="7438"/>
    <n v="0.81736263736263737"/>
    <x v="1"/>
    <n v="96.597402597402592"/>
    <n v="77"/>
    <s v="US"/>
    <s v="USD"/>
    <n v="1440133200"/>
    <x v="668"/>
    <n v="1440910800"/>
    <d v="2015-08-30T05:00:00"/>
    <b v="1"/>
    <b v="0"/>
    <s v="theater/plays"/>
    <x v="5"/>
    <s v="plays"/>
  </r>
  <r>
    <n v="662"/>
    <s v="Murphy-Farrell"/>
    <s v="Implemented exuding software"/>
    <n v="9100"/>
    <n v="8906"/>
    <n v="0.97868131868131869"/>
    <x v="1"/>
    <n v="67.984732824427482"/>
    <n v="131"/>
    <s v="US"/>
    <s v="USD"/>
    <n v="1544335200"/>
    <x v="669"/>
    <n v="1544680800"/>
    <d v="2018-12-13T06:00:00"/>
    <b v="0"/>
    <b v="0"/>
    <s v="theater/plays"/>
    <x v="5"/>
    <s v="plays"/>
  </r>
  <r>
    <n v="663"/>
    <s v="Everett-Wolfe"/>
    <s v="Total optimizing software"/>
    <n v="10000"/>
    <n v="7724"/>
    <n v="0.77239999999999998"/>
    <x v="1"/>
    <n v="88.781609195402297"/>
    <n v="87"/>
    <s v="US"/>
    <s v="USD"/>
    <n v="1286427600"/>
    <x v="670"/>
    <n v="1288414800"/>
    <d v="2010-10-30T05:00:00"/>
    <b v="0"/>
    <b v="0"/>
    <s v="theater/plays"/>
    <x v="5"/>
    <s v="plays"/>
  </r>
  <r>
    <n v="664"/>
    <s v="Young PLC"/>
    <s v="Optional maximized attitude"/>
    <n v="79400"/>
    <n v="26571"/>
    <n v="0.33464735516372796"/>
    <x v="1"/>
    <n v="24.99623706491063"/>
    <n v="1063"/>
    <s v="US"/>
    <s v="USD"/>
    <n v="1329717600"/>
    <x v="62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0"/>
    <n v="44.922794117647058"/>
    <n v="272"/>
    <s v="US"/>
    <s v="USD"/>
    <n v="1310187600"/>
    <x v="671"/>
    <n v="1311397200"/>
    <d v="2011-07-23T05:00:00"/>
    <b v="0"/>
    <b v="1"/>
    <s v="film &amp; video/documentary"/>
    <x v="6"/>
    <s v="documentary"/>
  </r>
  <r>
    <n v="666"/>
    <s v="York, Barr and Grant"/>
    <s v="Cloned bottom-line success"/>
    <n v="3100"/>
    <n v="1985"/>
    <n v="0.64032258064516134"/>
    <x v="2"/>
    <n v="79.400000000000006"/>
    <n v="25"/>
    <s v="US"/>
    <s v="USD"/>
    <n v="1377838800"/>
    <x v="672"/>
    <n v="1378357200"/>
    <d v="2013-09-05T05:00:00"/>
    <b v="0"/>
    <b v="1"/>
    <s v="theater/plays"/>
    <x v="5"/>
    <s v="plays"/>
  </r>
  <r>
    <n v="667"/>
    <s v="Little Ltd"/>
    <s v="Decentralized bandwidth-monitored ability"/>
    <n v="6900"/>
    <n v="12155"/>
    <n v="1.7615942028985507"/>
    <x v="0"/>
    <n v="29.009546539379475"/>
    <n v="419"/>
    <s v="US"/>
    <s v="USD"/>
    <n v="1410325200"/>
    <x v="67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1"/>
    <n v="73.59210526315789"/>
    <n v="76"/>
    <s v="US"/>
    <s v="USD"/>
    <n v="1343797200"/>
    <x v="674"/>
    <n v="1344834000"/>
    <d v="2012-08-13T05:00:00"/>
    <b v="0"/>
    <b v="0"/>
    <s v="theater/plays"/>
    <x v="5"/>
    <s v="plays"/>
  </r>
  <r>
    <n v="670"/>
    <s v="Robinson Group"/>
    <s v="Re-contextualized homogeneous flexibility"/>
    <n v="16200"/>
    <n v="75955"/>
    <n v="4.6885802469135802"/>
    <x v="0"/>
    <n v="68.987284287011803"/>
    <n v="1101"/>
    <s v="US"/>
    <s v="USD"/>
    <n v="1456380000"/>
    <x v="292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0"/>
    <n v="111.02236719478098"/>
    <n v="1073"/>
    <s v="US"/>
    <s v="USD"/>
    <n v="1280552400"/>
    <x v="675"/>
    <n v="1280898000"/>
    <d v="2010-08-04T05:00:00"/>
    <b v="0"/>
    <b v="1"/>
    <s v="theater/plays"/>
    <x v="5"/>
    <s v="plays"/>
  </r>
  <r>
    <n v="674"/>
    <s v="Sanchez Ltd"/>
    <s v="Up-sized 24hour instruction set"/>
    <n v="170700"/>
    <n v="57250"/>
    <n v="0.33538371411833628"/>
    <x v="2"/>
    <n v="47.003284072249592"/>
    <n v="1218"/>
    <s v="US"/>
    <s v="USD"/>
    <n v="1313730000"/>
    <x v="676"/>
    <n v="1317790800"/>
    <d v="2011-10-05T05:00:00"/>
    <b v="0"/>
    <b v="0"/>
    <s v="photography/photography books"/>
    <x v="4"/>
    <s v="photography books"/>
  </r>
  <r>
    <n v="675"/>
    <s v="Giles-Smith"/>
    <s v="Right-sized web-enabled intranet"/>
    <n v="9700"/>
    <n v="11929"/>
    <n v="1.2297938144329896"/>
    <x v="0"/>
    <n v="36.0392749244713"/>
    <n v="331"/>
    <s v="US"/>
    <s v="USD"/>
    <n v="1568178000"/>
    <x v="677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0"/>
    <n v="101.03760683760684"/>
    <n v="1170"/>
    <s v="US"/>
    <s v="USD"/>
    <n v="1348635600"/>
    <x v="678"/>
    <n v="1349413200"/>
    <d v="2012-10-05T05:00:00"/>
    <b v="0"/>
    <b v="0"/>
    <s v="photography/photography books"/>
    <x v="4"/>
    <s v="photography books"/>
  </r>
  <r>
    <n v="677"/>
    <s v="Murphy-Fox"/>
    <s v="Organic system-worthy orchestration"/>
    <n v="5300"/>
    <n v="4432"/>
    <n v="0.83622641509433959"/>
    <x v="1"/>
    <n v="39.927927927927925"/>
    <n v="111"/>
    <s v="US"/>
    <s v="USD"/>
    <n v="1468126800"/>
    <x v="679"/>
    <n v="1472446800"/>
    <d v="2016-08-29T05:00:00"/>
    <b v="0"/>
    <b v="0"/>
    <s v="publishing/fiction"/>
    <x v="7"/>
    <s v="fiction"/>
  </r>
  <r>
    <n v="678"/>
    <s v="Rodriguez-Patterson"/>
    <s v="Inverse static standardization"/>
    <n v="99500"/>
    <n v="17879"/>
    <n v="0.17968844221105529"/>
    <x v="2"/>
    <n v="83.158139534883716"/>
    <n v="215"/>
    <s v="US"/>
    <s v="USD"/>
    <n v="1547877600"/>
    <x v="68"/>
    <n v="1548050400"/>
    <d v="2019-01-21T06:00:00"/>
    <b v="0"/>
    <b v="0"/>
    <s v="film &amp; video/drama"/>
    <x v="6"/>
    <s v="drama"/>
  </r>
  <r>
    <n v="679"/>
    <s v="Davis Ltd"/>
    <s v="Synchronized motivating solution"/>
    <n v="1400"/>
    <n v="14511"/>
    <n v="10.365"/>
    <x v="0"/>
    <n v="39.97520661157025"/>
    <n v="363"/>
    <s v="US"/>
    <s v="USD"/>
    <n v="1571374800"/>
    <x v="680"/>
    <n v="1571806800"/>
    <d v="2019-10-23T05:00:00"/>
    <b v="0"/>
    <b v="1"/>
    <s v="food/food trucks"/>
    <x v="3"/>
    <s v="food trucks"/>
  </r>
  <r>
    <n v="680"/>
    <s v="Nelson-Valdez"/>
    <s v="Open-source 4thgeneration open system"/>
    <n v="145600"/>
    <n v="141822"/>
    <n v="0.97405219780219776"/>
    <x v="1"/>
    <n v="47.993908629441627"/>
    <n v="2955"/>
    <s v="US"/>
    <s v="USD"/>
    <n v="1576303200"/>
    <x v="681"/>
    <n v="1576476000"/>
    <d v="2019-12-16T06:00:00"/>
    <b v="0"/>
    <b v="1"/>
    <s v="games/mobile games"/>
    <x v="2"/>
    <s v="mobile games"/>
  </r>
  <r>
    <n v="681"/>
    <s v="Kelly PLC"/>
    <s v="Decentralized context-sensitive superstructure"/>
    <n v="184100"/>
    <n v="159037"/>
    <n v="0.86386203150461705"/>
    <x v="1"/>
    <n v="95.978877489438744"/>
    <n v="1657"/>
    <s v="US"/>
    <s v="USD"/>
    <n v="1324447200"/>
    <x v="682"/>
    <n v="1324965600"/>
    <d v="2011-12-27T06:00:00"/>
    <b v="0"/>
    <b v="0"/>
    <s v="theater/plays"/>
    <x v="5"/>
    <s v="plays"/>
  </r>
  <r>
    <n v="682"/>
    <s v="Nguyen and Sons"/>
    <s v="Compatible 5thgeneration concept"/>
    <n v="5400"/>
    <n v="8109"/>
    <n v="1.5016666666666667"/>
    <x v="0"/>
    <n v="78.728155339805824"/>
    <n v="103"/>
    <s v="US"/>
    <s v="USD"/>
    <n v="1386741600"/>
    <x v="217"/>
    <n v="1387519200"/>
    <d v="2013-12-20T06:00:00"/>
    <b v="0"/>
    <b v="0"/>
    <s v="theater/plays"/>
    <x v="5"/>
    <s v="plays"/>
  </r>
  <r>
    <n v="683"/>
    <s v="Jones PLC"/>
    <s v="Virtual systemic intranet"/>
    <n v="2300"/>
    <n v="8244"/>
    <n v="3.5843478260869563"/>
    <x v="0"/>
    <n v="56.081632653061227"/>
    <n v="147"/>
    <s v="US"/>
    <s v="USD"/>
    <n v="1537074000"/>
    <x v="683"/>
    <n v="1537246800"/>
    <d v="2018-09-18T05:00:00"/>
    <b v="0"/>
    <b v="0"/>
    <s v="theater/plays"/>
    <x v="5"/>
    <s v="plays"/>
  </r>
  <r>
    <n v="686"/>
    <s v="Jones, Wiley and Robbins"/>
    <s v="Front-line cohesive extranet"/>
    <n v="7500"/>
    <n v="14381"/>
    <n v="1.9174666666666667"/>
    <x v="0"/>
    <n v="107.32089552238806"/>
    <n v="134"/>
    <s v="US"/>
    <s v="USD"/>
    <n v="1522126800"/>
    <x v="175"/>
    <n v="1523077200"/>
    <d v="2018-04-07T05:00:00"/>
    <b v="0"/>
    <b v="0"/>
    <s v="technology/wearables"/>
    <x v="0"/>
    <s v="wearables"/>
  </r>
  <r>
    <n v="687"/>
    <s v="Martin, Gates and Holt"/>
    <s v="Distributed holistic neural-net"/>
    <n v="1500"/>
    <n v="13980"/>
    <n v="9.32"/>
    <x v="0"/>
    <n v="51.970260223048328"/>
    <n v="269"/>
    <s v="US"/>
    <s v="USD"/>
    <n v="1489298400"/>
    <x v="684"/>
    <n v="1489554000"/>
    <d v="2017-03-15T05:00:00"/>
    <b v="0"/>
    <b v="0"/>
    <s v="theater/plays"/>
    <x v="5"/>
    <s v="plays"/>
  </r>
  <r>
    <n v="688"/>
    <s v="Bowen, Davies and Burns"/>
    <s v="Devolved client-server monitoring"/>
    <n v="2900"/>
    <n v="12449"/>
    <n v="4.2927586206896553"/>
    <x v="0"/>
    <n v="71.137142857142862"/>
    <n v="175"/>
    <s v="US"/>
    <s v="USD"/>
    <n v="1547100000"/>
    <x v="685"/>
    <n v="1548482400"/>
    <d v="2019-01-26T06:00:00"/>
    <b v="0"/>
    <b v="1"/>
    <s v="film &amp; video/television"/>
    <x v="6"/>
    <s v="television"/>
  </r>
  <r>
    <n v="689"/>
    <s v="Nguyen Inc"/>
    <s v="Seamless directional capacity"/>
    <n v="7300"/>
    <n v="7348"/>
    <n v="1.0065753424657535"/>
    <x v="0"/>
    <n v="106.49275362318841"/>
    <n v="69"/>
    <s v="US"/>
    <s v="USD"/>
    <n v="1383022800"/>
    <x v="686"/>
    <n v="1384063200"/>
    <d v="2013-11-10T06:00:00"/>
    <b v="0"/>
    <b v="0"/>
    <s v="technology/web"/>
    <x v="0"/>
    <s v="web"/>
  </r>
  <r>
    <n v="690"/>
    <s v="Walsh-Watts"/>
    <s v="Polarized actuating implementation"/>
    <n v="3600"/>
    <n v="8158"/>
    <n v="2.266111111111111"/>
    <x v="0"/>
    <n v="42.93684210526316"/>
    <n v="190"/>
    <s v="US"/>
    <s v="USD"/>
    <n v="1322373600"/>
    <x v="687"/>
    <n v="1322892000"/>
    <d v="2011-12-03T06:00:00"/>
    <b v="0"/>
    <b v="1"/>
    <s v="film &amp; video/documentary"/>
    <x v="6"/>
    <s v="documentary"/>
  </r>
  <r>
    <n v="691"/>
    <s v="Ray, Li and Li"/>
    <s v="Front-line disintermediate hub"/>
    <n v="5000"/>
    <n v="7119"/>
    <n v="1.4238"/>
    <x v="0"/>
    <n v="30.037974683544302"/>
    <n v="237"/>
    <s v="US"/>
    <s v="USD"/>
    <n v="1349240400"/>
    <x v="688"/>
    <n v="1350709200"/>
    <d v="2012-10-20T05:00:00"/>
    <b v="1"/>
    <b v="1"/>
    <s v="film &amp; video/documentary"/>
    <x v="6"/>
    <s v="documentary"/>
  </r>
  <r>
    <n v="693"/>
    <s v="Bradford-Silva"/>
    <s v="Reverse-engineered composite hierarchy"/>
    <n v="180400"/>
    <n v="115396"/>
    <n v="0.63966740576496672"/>
    <x v="1"/>
    <n v="66.016018306636155"/>
    <n v="1748"/>
    <s v="US"/>
    <s v="USD"/>
    <n v="1508216400"/>
    <x v="689"/>
    <n v="1509685200"/>
    <d v="2017-11-03T05:00:00"/>
    <b v="0"/>
    <b v="0"/>
    <s v="theater/plays"/>
    <x v="5"/>
    <s v="plays"/>
  </r>
  <r>
    <n v="694"/>
    <s v="Mora-Bradley"/>
    <s v="Programmable tangible ability"/>
    <n v="9100"/>
    <n v="7656"/>
    <n v="0.84131868131868137"/>
    <x v="1"/>
    <n v="96.911392405063296"/>
    <n v="79"/>
    <s v="US"/>
    <s v="USD"/>
    <n v="1511762400"/>
    <x v="690"/>
    <n v="1514959200"/>
    <d v="2018-01-03T06:00:00"/>
    <b v="0"/>
    <b v="0"/>
    <s v="theater/plays"/>
    <x v="5"/>
    <s v="plays"/>
  </r>
  <r>
    <n v="696"/>
    <s v="Lopez, Reid and Johnson"/>
    <s v="Total real-time hardware"/>
    <n v="164100"/>
    <n v="96888"/>
    <n v="0.59042047531992692"/>
    <x v="1"/>
    <n v="108.98537682789652"/>
    <n v="889"/>
    <s v="US"/>
    <s v="USD"/>
    <n v="1429506000"/>
    <x v="691"/>
    <n v="1429592400"/>
    <d v="2015-04-21T05:00:00"/>
    <b v="0"/>
    <b v="1"/>
    <s v="theater/plays"/>
    <x v="5"/>
    <s v="plays"/>
  </r>
  <r>
    <n v="697"/>
    <s v="Fox-Williams"/>
    <s v="Profound system-worthy functionalities"/>
    <n v="128900"/>
    <n v="196960"/>
    <n v="1.5280062063615205"/>
    <x v="0"/>
    <n v="26.999314599040439"/>
    <n v="7295"/>
    <s v="US"/>
    <s v="USD"/>
    <n v="1522472400"/>
    <x v="692"/>
    <n v="1522645200"/>
    <d v="2018-04-02T05:00:00"/>
    <b v="0"/>
    <b v="0"/>
    <s v="music/electric music"/>
    <x v="1"/>
    <s v="electric music"/>
  </r>
  <r>
    <n v="699"/>
    <s v="King Inc"/>
    <s v="Ergonomic dedicated focus group"/>
    <n v="7400"/>
    <n v="6245"/>
    <n v="0.8439189189189189"/>
    <x v="1"/>
    <n v="111.51785714285714"/>
    <n v="56"/>
    <s v="US"/>
    <s v="USD"/>
    <n v="1561438800"/>
    <x v="12"/>
    <n v="1561525200"/>
    <d v="2019-06-26T05:00:00"/>
    <b v="0"/>
    <b v="0"/>
    <s v="film &amp; video/drama"/>
    <x v="6"/>
    <s v="drama"/>
  </r>
  <r>
    <n v="700"/>
    <s v="Cole, Petty and Cameron"/>
    <s v="Realigned zero administration paradigm"/>
    <n v="100"/>
    <n v="3"/>
    <n v="0.03"/>
    <x v="1"/>
    <n v="3"/>
    <n v="1"/>
    <s v="US"/>
    <s v="USD"/>
    <n v="1264399200"/>
    <x v="189"/>
    <n v="1265695200"/>
    <d v="2010-02-09T06:00:00"/>
    <b v="0"/>
    <b v="0"/>
    <s v="technology/wearables"/>
    <x v="0"/>
    <s v="wearables"/>
  </r>
  <r>
    <n v="701"/>
    <s v="Mcclain LLC"/>
    <s v="Open-source multi-tasking methodology"/>
    <n v="52000"/>
    <n v="91014"/>
    <n v="1.7502692307692307"/>
    <x v="0"/>
    <n v="110.99268292682927"/>
    <n v="820"/>
    <s v="US"/>
    <s v="USD"/>
    <n v="1301202000"/>
    <x v="693"/>
    <n v="1301806800"/>
    <d v="2011-04-03T05:00:00"/>
    <b v="1"/>
    <b v="0"/>
    <s v="theater/plays"/>
    <x v="5"/>
    <s v="plays"/>
  </r>
  <r>
    <n v="702"/>
    <s v="Sims-Gross"/>
    <s v="Object-based attitude-oriented analyzer"/>
    <n v="8700"/>
    <n v="4710"/>
    <n v="0.54137931034482756"/>
    <x v="1"/>
    <n v="56.746987951807228"/>
    <n v="83"/>
    <s v="US"/>
    <s v="USD"/>
    <n v="1374469200"/>
    <x v="694"/>
    <n v="1374901200"/>
    <d v="2013-07-27T05:00:00"/>
    <b v="0"/>
    <b v="0"/>
    <s v="technology/wearables"/>
    <x v="0"/>
    <s v="wearables"/>
  </r>
  <r>
    <n v="703"/>
    <s v="Perez Group"/>
    <s v="Cross-platform tertiary hub"/>
    <n v="63400"/>
    <n v="197728"/>
    <n v="3.1187381703470032"/>
    <x v="0"/>
    <n v="97.020608439646708"/>
    <n v="2038"/>
    <s v="US"/>
    <s v="USD"/>
    <n v="1334984400"/>
    <x v="695"/>
    <n v="1336453200"/>
    <d v="2012-05-08T05:00:00"/>
    <b v="1"/>
    <b v="1"/>
    <s v="publishing/translations"/>
    <x v="7"/>
    <s v="translations"/>
  </r>
  <r>
    <n v="704"/>
    <s v="Haynes-Williams"/>
    <s v="Seamless clear-thinking artificial intelligence"/>
    <n v="8700"/>
    <n v="10682"/>
    <n v="1.2278160919540231"/>
    <x v="0"/>
    <n v="92.08620689655173"/>
    <n v="116"/>
    <s v="US"/>
    <s v="USD"/>
    <n v="1467608400"/>
    <x v="696"/>
    <n v="1468904400"/>
    <d v="2016-07-19T05:00:00"/>
    <b v="0"/>
    <b v="0"/>
    <s v="film &amp; video/animation"/>
    <x v="6"/>
    <s v="animation"/>
  </r>
  <r>
    <n v="707"/>
    <s v="Moore, Cook and Wright"/>
    <s v="Visionary maximized Local Area Network"/>
    <n v="7300"/>
    <n v="11579"/>
    <n v="1.5861643835616439"/>
    <x v="0"/>
    <n v="68.922619047619051"/>
    <n v="168"/>
    <s v="US"/>
    <s v="USD"/>
    <n v="1544248800"/>
    <x v="90"/>
    <n v="1547359200"/>
    <d v="2019-01-13T06:00:00"/>
    <b v="0"/>
    <b v="0"/>
    <s v="film &amp; video/drama"/>
    <x v="6"/>
    <s v="drama"/>
  </r>
  <r>
    <n v="710"/>
    <s v="Huynh, Gallegos and Mills"/>
    <s v="Reduced next generation info-mediaries"/>
    <n v="4300"/>
    <n v="6358"/>
    <n v="1.4786046511627906"/>
    <x v="0"/>
    <n v="50.863999999999997"/>
    <n v="125"/>
    <s v="US"/>
    <s v="USD"/>
    <n v="1531544400"/>
    <x v="697"/>
    <n v="1532149200"/>
    <d v="2018-07-21T05:00:00"/>
    <b v="0"/>
    <b v="1"/>
    <s v="theater/plays"/>
    <x v="5"/>
    <s v="plays"/>
  </r>
  <r>
    <n v="712"/>
    <s v="Garza-Bryant"/>
    <s v="Programmable leadingedge contingency"/>
    <n v="800"/>
    <n v="14725"/>
    <n v="18.40625"/>
    <x v="0"/>
    <n v="72.896039603960389"/>
    <n v="202"/>
    <s v="US"/>
    <s v="USD"/>
    <n v="1467954000"/>
    <x v="25"/>
    <n v="1471496400"/>
    <d v="2016-08-18T05:00:00"/>
    <b v="0"/>
    <b v="0"/>
    <s v="theater/plays"/>
    <x v="5"/>
    <s v="plays"/>
  </r>
  <r>
    <n v="713"/>
    <s v="Mays LLC"/>
    <s v="Multi-layered global groupware"/>
    <n v="6900"/>
    <n v="11174"/>
    <n v="1.6194202898550725"/>
    <x v="0"/>
    <n v="108.48543689320388"/>
    <n v="103"/>
    <s v="US"/>
    <s v="USD"/>
    <n v="1471842000"/>
    <x v="698"/>
    <n v="1472878800"/>
    <d v="2016-09-03T05:00:00"/>
    <b v="0"/>
    <b v="0"/>
    <s v="publishing/radio &amp; podcasts"/>
    <x v="7"/>
    <s v="radio &amp; podcasts"/>
  </r>
  <r>
    <n v="714"/>
    <s v="Evans-Jones"/>
    <s v="Switchable methodical superstructure"/>
    <n v="38500"/>
    <n v="182036"/>
    <n v="4.7282077922077921"/>
    <x v="0"/>
    <n v="101.98095238095237"/>
    <n v="1785"/>
    <s v="US"/>
    <s v="USD"/>
    <n v="1408424400"/>
    <x v="23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1"/>
    <n v="44.009146341463413"/>
    <n v="656"/>
    <s v="US"/>
    <s v="USD"/>
    <n v="1281157200"/>
    <x v="699"/>
    <n v="1281589200"/>
    <d v="2010-08-12T05:00:00"/>
    <b v="0"/>
    <b v="0"/>
    <s v="games/mobile games"/>
    <x v="2"/>
    <s v="mobile games"/>
  </r>
  <r>
    <n v="716"/>
    <s v="Tapia, Kramer and Hicks"/>
    <s v="Advanced modular moderator"/>
    <n v="2000"/>
    <n v="10353"/>
    <n v="5.1764999999999999"/>
    <x v="0"/>
    <n v="65.942675159235662"/>
    <n v="157"/>
    <s v="US"/>
    <s v="USD"/>
    <n v="1373432400"/>
    <x v="700"/>
    <n v="1375851600"/>
    <d v="2013-08-07T05:00:00"/>
    <b v="0"/>
    <b v="1"/>
    <s v="theater/plays"/>
    <x v="5"/>
    <s v="plays"/>
  </r>
  <r>
    <n v="717"/>
    <s v="Barnes, Wilcox and Riley"/>
    <s v="Reverse-engineered well-modulated ability"/>
    <n v="5600"/>
    <n v="13868"/>
    <n v="2.4764285714285714"/>
    <x v="0"/>
    <n v="24.987387387387386"/>
    <n v="555"/>
    <s v="US"/>
    <s v="USD"/>
    <n v="1313989200"/>
    <x v="701"/>
    <n v="1315803600"/>
    <d v="2011-09-12T05:00:00"/>
    <b v="0"/>
    <b v="0"/>
    <s v="film &amp; video/documentary"/>
    <x v="6"/>
    <s v="documentary"/>
  </r>
  <r>
    <n v="718"/>
    <s v="Reyes PLC"/>
    <s v="Expanded optimal pricing structure"/>
    <n v="8300"/>
    <n v="8317"/>
    <n v="1.0020481927710843"/>
    <x v="0"/>
    <n v="28.003367003367003"/>
    <n v="297"/>
    <s v="US"/>
    <s v="USD"/>
    <n v="1371445200"/>
    <x v="702"/>
    <n v="1373691600"/>
    <d v="2013-07-13T05:00:00"/>
    <b v="0"/>
    <b v="0"/>
    <s v="technology/wearables"/>
    <x v="0"/>
    <s v="wearables"/>
  </r>
  <r>
    <n v="719"/>
    <s v="Pace, Simpson and Watkins"/>
    <s v="Down-sized uniform ability"/>
    <n v="6900"/>
    <n v="10557"/>
    <n v="1.53"/>
    <x v="0"/>
    <n v="85.829268292682926"/>
    <n v="123"/>
    <s v="US"/>
    <s v="USD"/>
    <n v="1338267600"/>
    <x v="703"/>
    <n v="1339218000"/>
    <d v="2012-06-09T05:00:00"/>
    <b v="0"/>
    <b v="0"/>
    <s v="publishing/fiction"/>
    <x v="7"/>
    <s v="fiction"/>
  </r>
  <r>
    <n v="721"/>
    <s v="Dominguez-Owens"/>
    <s v="Open-architected systematic intranet"/>
    <n v="123600"/>
    <n v="5429"/>
    <n v="4.3923948220064728E-2"/>
    <x v="2"/>
    <n v="90.483333333333334"/>
    <n v="60"/>
    <s v="US"/>
    <s v="USD"/>
    <n v="1522818000"/>
    <x v="704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0"/>
    <n v="25.00197628458498"/>
    <n v="3036"/>
    <s v="US"/>
    <s v="USD"/>
    <n v="1509948000"/>
    <x v="418"/>
    <n v="1512280800"/>
    <d v="2017-12-03T06:00:00"/>
    <b v="0"/>
    <b v="0"/>
    <s v="film &amp; video/documentary"/>
    <x v="6"/>
    <s v="documentary"/>
  </r>
  <r>
    <n v="725"/>
    <s v="Dawson-Tyler"/>
    <s v="Optional 6thgeneration access"/>
    <n v="193200"/>
    <n v="97369"/>
    <n v="0.50398033126293995"/>
    <x v="1"/>
    <n v="61.008145363408524"/>
    <n v="1596"/>
    <s v="US"/>
    <s v="USD"/>
    <n v="1416031200"/>
    <x v="33"/>
    <n v="1416204000"/>
    <d v="2014-11-17T06:00:00"/>
    <b v="0"/>
    <b v="0"/>
    <s v="games/mobile games"/>
    <x v="2"/>
    <s v="mobile games"/>
  </r>
  <r>
    <n v="726"/>
    <s v="Johns-Thomas"/>
    <s v="Realigned web-enabled functionalities"/>
    <n v="54300"/>
    <n v="48227"/>
    <n v="0.88815837937384901"/>
    <x v="2"/>
    <n v="92.036259541984734"/>
    <n v="524"/>
    <s v="US"/>
    <s v="USD"/>
    <n v="1287982800"/>
    <x v="705"/>
    <n v="1288501200"/>
    <d v="2010-10-31T05:00:00"/>
    <b v="0"/>
    <b v="1"/>
    <s v="theater/plays"/>
    <x v="5"/>
    <s v="plays"/>
  </r>
  <r>
    <n v="727"/>
    <s v="Quinn, Cruz and Schmidt"/>
    <s v="Enterprise-wide multimedia software"/>
    <n v="8900"/>
    <n v="14685"/>
    <n v="1.65"/>
    <x v="0"/>
    <n v="81.132596685082873"/>
    <n v="181"/>
    <s v="US"/>
    <s v="USD"/>
    <n v="1547964000"/>
    <x v="232"/>
    <n v="1552971600"/>
    <d v="2019-03-19T05:00:00"/>
    <b v="0"/>
    <b v="0"/>
    <s v="technology/web"/>
    <x v="0"/>
    <s v="web"/>
  </r>
  <r>
    <n v="728"/>
    <s v="Stewart Inc"/>
    <s v="Versatile mission-critical knowledgebase"/>
    <n v="4200"/>
    <n v="735"/>
    <n v="0.17499999999999999"/>
    <x v="1"/>
    <n v="73.5"/>
    <n v="10"/>
    <s v="US"/>
    <s v="USD"/>
    <n v="1464152400"/>
    <x v="706"/>
    <n v="1465102800"/>
    <d v="2016-06-05T05:00:00"/>
    <b v="0"/>
    <b v="0"/>
    <s v="theater/plays"/>
    <x v="5"/>
    <s v="plays"/>
  </r>
  <r>
    <n v="729"/>
    <s v="Moore Group"/>
    <s v="Multi-lateral object-oriented open system"/>
    <n v="5600"/>
    <n v="10397"/>
    <n v="1.8566071428571429"/>
    <x v="0"/>
    <n v="85.221311475409834"/>
    <n v="122"/>
    <s v="US"/>
    <s v="USD"/>
    <n v="1359957600"/>
    <x v="707"/>
    <n v="1360130400"/>
    <d v="2013-02-06T06:00:00"/>
    <b v="0"/>
    <b v="0"/>
    <s v="film &amp; video/drama"/>
    <x v="6"/>
    <s v="drama"/>
  </r>
  <r>
    <n v="731"/>
    <s v="Cruz, Hall and Mason"/>
    <s v="Synergized content-based hierarchy"/>
    <n v="8000"/>
    <n v="7220"/>
    <n v="0.90249999999999997"/>
    <x v="2"/>
    <n v="32.968036529680369"/>
    <n v="219"/>
    <s v="US"/>
    <s v="USD"/>
    <n v="1500786000"/>
    <x v="708"/>
    <n v="1500872400"/>
    <d v="2017-07-24T05:00:00"/>
    <b v="0"/>
    <b v="0"/>
    <s v="technology/web"/>
    <x v="0"/>
    <s v="web"/>
  </r>
  <r>
    <n v="732"/>
    <s v="Glass, Baker and Jones"/>
    <s v="Business-focused 24hour access"/>
    <n v="117000"/>
    <n v="107622"/>
    <n v="0.91984615384615387"/>
    <x v="1"/>
    <n v="96.005352363960753"/>
    <n v="1121"/>
    <s v="US"/>
    <s v="USD"/>
    <n v="1490158800"/>
    <x v="709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0"/>
    <n v="84.96632653061225"/>
    <n v="980"/>
    <s v="US"/>
    <s v="USD"/>
    <n v="1406178000"/>
    <x v="26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0"/>
    <n v="25.007462686567163"/>
    <n v="536"/>
    <s v="US"/>
    <s v="USD"/>
    <n v="1485583200"/>
    <x v="710"/>
    <n v="1486620000"/>
    <d v="2017-02-09T06:00:00"/>
    <b v="0"/>
    <b v="1"/>
    <s v="theater/plays"/>
    <x v="5"/>
    <s v="plays"/>
  </r>
  <r>
    <n v="735"/>
    <s v="Caldwell PLC"/>
    <s v="Grass-roots zero administration alliance"/>
    <n v="37100"/>
    <n v="131404"/>
    <n v="3.5418867924528303"/>
    <x v="0"/>
    <n v="65.998995479658461"/>
    <n v="1991"/>
    <s v="US"/>
    <s v="USD"/>
    <n v="1459314000"/>
    <x v="711"/>
    <n v="1459918800"/>
    <d v="2016-04-06T05:00:00"/>
    <b v="0"/>
    <b v="0"/>
    <s v="photography/photography books"/>
    <x v="4"/>
    <s v="photography books"/>
  </r>
  <r>
    <n v="736"/>
    <s v="Silva-Hawkins"/>
    <s v="Proactive heuristic orchestration"/>
    <n v="7700"/>
    <n v="2533"/>
    <n v="0.32896103896103895"/>
    <x v="2"/>
    <n v="87.34482758620689"/>
    <n v="29"/>
    <s v="US"/>
    <s v="USD"/>
    <n v="1424412000"/>
    <x v="712"/>
    <n v="1424757600"/>
    <d v="2015-02-24T06:00:00"/>
    <b v="0"/>
    <b v="0"/>
    <s v="publishing/nonfiction"/>
    <x v="7"/>
    <s v="nonfiction"/>
  </r>
  <r>
    <n v="737"/>
    <s v="Gardner Inc"/>
    <s v="Function-based systematic Graphical User Interface"/>
    <n v="3700"/>
    <n v="5028"/>
    <n v="1.358918918918919"/>
    <x v="0"/>
    <n v="27.933333333333334"/>
    <n v="180"/>
    <s v="US"/>
    <s v="USD"/>
    <n v="1478844000"/>
    <x v="713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1"/>
    <n v="103.8"/>
    <n v="15"/>
    <s v="US"/>
    <s v="USD"/>
    <n v="1416117600"/>
    <x v="714"/>
    <n v="1418018400"/>
    <d v="2014-12-08T06:00:00"/>
    <b v="0"/>
    <b v="1"/>
    <s v="theater/plays"/>
    <x v="5"/>
    <s v="plays"/>
  </r>
  <r>
    <n v="739"/>
    <s v="Meyer-Avila"/>
    <s v="Multi-tiered discrete support"/>
    <n v="10000"/>
    <n v="6100"/>
    <n v="0.61"/>
    <x v="1"/>
    <n v="31.937172774869111"/>
    <n v="191"/>
    <s v="US"/>
    <s v="USD"/>
    <n v="1340946000"/>
    <x v="715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1"/>
    <n v="99.5"/>
    <n v="16"/>
    <s v="US"/>
    <s v="USD"/>
    <n v="1486101600"/>
    <x v="716"/>
    <n v="1486360800"/>
    <d v="2017-02-06T06:00:00"/>
    <b v="0"/>
    <b v="0"/>
    <s v="theater/plays"/>
    <x v="5"/>
    <s v="plays"/>
  </r>
  <r>
    <n v="741"/>
    <s v="Garcia Ltd"/>
    <s v="Balanced mobile alliance"/>
    <n v="1200"/>
    <n v="14150"/>
    <n v="11.791666666666666"/>
    <x v="0"/>
    <n v="108.84615384615384"/>
    <n v="130"/>
    <s v="US"/>
    <s v="USD"/>
    <n v="1274590800"/>
    <x v="717"/>
    <n v="1274677200"/>
    <d v="2010-05-24T05:00:00"/>
    <b v="0"/>
    <b v="0"/>
    <s v="theater/plays"/>
    <x v="5"/>
    <s v="plays"/>
  </r>
  <r>
    <n v="742"/>
    <s v="West-Stevens"/>
    <s v="Reactive solution-oriented groupware"/>
    <n v="1200"/>
    <n v="13513"/>
    <n v="11.260833333333334"/>
    <x v="0"/>
    <n v="110.76229508196721"/>
    <n v="122"/>
    <s v="US"/>
    <s v="USD"/>
    <n v="1263880800"/>
    <x v="718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1"/>
    <n v="29.647058823529413"/>
    <n v="17"/>
    <s v="US"/>
    <s v="USD"/>
    <n v="1445403600"/>
    <x v="719"/>
    <n v="1445922000"/>
    <d v="2015-10-27T05:00:00"/>
    <b v="0"/>
    <b v="1"/>
    <s v="theater/plays"/>
    <x v="5"/>
    <s v="plays"/>
  </r>
  <r>
    <n v="744"/>
    <s v="Fitzgerald Group"/>
    <s v="Intuitive exuding initiative"/>
    <n v="2000"/>
    <n v="14240"/>
    <n v="7.12"/>
    <x v="0"/>
    <n v="101.71428571428571"/>
    <n v="140"/>
    <s v="US"/>
    <s v="USD"/>
    <n v="1533877200"/>
    <x v="57"/>
    <n v="1534050000"/>
    <d v="2018-08-12T05:00:00"/>
    <b v="0"/>
    <b v="1"/>
    <s v="theater/plays"/>
    <x v="5"/>
    <s v="plays"/>
  </r>
  <r>
    <n v="745"/>
    <s v="Hill, Mccann and Moore"/>
    <s v="Streamlined needs-based knowledge user"/>
    <n v="6900"/>
    <n v="2091"/>
    <n v="0.30304347826086958"/>
    <x v="1"/>
    <n v="61.5"/>
    <n v="34"/>
    <s v="US"/>
    <s v="USD"/>
    <n v="1275195600"/>
    <x v="720"/>
    <n v="1277528400"/>
    <d v="2010-06-26T05:00:00"/>
    <b v="0"/>
    <b v="0"/>
    <s v="technology/wearables"/>
    <x v="0"/>
    <s v="wearables"/>
  </r>
  <r>
    <n v="746"/>
    <s v="Edwards LLC"/>
    <s v="Automated system-worthy structure"/>
    <n v="55800"/>
    <n v="118580"/>
    <n v="2.1250896057347672"/>
    <x v="0"/>
    <n v="35"/>
    <n v="3388"/>
    <s v="US"/>
    <s v="USD"/>
    <n v="1318136400"/>
    <x v="721"/>
    <n v="1318568400"/>
    <d v="2011-10-14T05:00:00"/>
    <b v="0"/>
    <b v="0"/>
    <s v="technology/web"/>
    <x v="0"/>
    <s v="web"/>
  </r>
  <r>
    <n v="747"/>
    <s v="Greer and Sons"/>
    <s v="Secured clear-thinking intranet"/>
    <n v="4900"/>
    <n v="11214"/>
    <n v="2.2885714285714287"/>
    <x v="0"/>
    <n v="40.049999999999997"/>
    <n v="280"/>
    <s v="US"/>
    <s v="USD"/>
    <n v="1283403600"/>
    <x v="722"/>
    <n v="1284354000"/>
    <d v="2010-09-13T05:00:00"/>
    <b v="0"/>
    <b v="0"/>
    <s v="theater/plays"/>
    <x v="5"/>
    <s v="plays"/>
  </r>
  <r>
    <n v="748"/>
    <s v="Martinez PLC"/>
    <s v="Cloned actuating architecture"/>
    <n v="194900"/>
    <n v="68137"/>
    <n v="0.34959979476654696"/>
    <x v="2"/>
    <n v="110.97231270358306"/>
    <n v="614"/>
    <s v="US"/>
    <s v="USD"/>
    <n v="1267423200"/>
    <x v="723"/>
    <n v="1269579600"/>
    <d v="2010-03-26T05:00:00"/>
    <b v="0"/>
    <b v="1"/>
    <s v="film &amp; video/animation"/>
    <x v="6"/>
    <s v="animation"/>
  </r>
  <r>
    <n v="751"/>
    <s v="Lane-Barber"/>
    <s v="Universal value-added moderator"/>
    <n v="3600"/>
    <n v="8363"/>
    <n v="2.3230555555555554"/>
    <x v="0"/>
    <n v="30.974074074074075"/>
    <n v="270"/>
    <s v="US"/>
    <s v="USD"/>
    <n v="1458190800"/>
    <x v="724"/>
    <n v="1459486800"/>
    <d v="2016-04-01T05:00:00"/>
    <b v="1"/>
    <b v="1"/>
    <s v="publishing/nonfiction"/>
    <x v="7"/>
    <s v="nonfiction"/>
  </r>
  <r>
    <n v="752"/>
    <s v="Lowery Group"/>
    <s v="Sharable motivating emulation"/>
    <n v="5800"/>
    <n v="5362"/>
    <n v="0.92448275862068963"/>
    <x v="2"/>
    <n v="47.035087719298247"/>
    <n v="114"/>
    <s v="US"/>
    <s v="USD"/>
    <n v="1280984400"/>
    <x v="725"/>
    <n v="1282539600"/>
    <d v="2010-08-23T05:00:00"/>
    <b v="0"/>
    <b v="1"/>
    <s v="theater/plays"/>
    <x v="5"/>
    <s v="plays"/>
  </r>
  <r>
    <n v="753"/>
    <s v="Guerrero-Griffin"/>
    <s v="Networked web-enabled product"/>
    <n v="4700"/>
    <n v="12065"/>
    <n v="2.5670212765957445"/>
    <x v="0"/>
    <n v="88.065693430656935"/>
    <n v="137"/>
    <s v="US"/>
    <s v="USD"/>
    <n v="1274590800"/>
    <x v="717"/>
    <n v="1275886800"/>
    <d v="2010-06-07T05:00:00"/>
    <b v="0"/>
    <b v="0"/>
    <s v="photography/photography books"/>
    <x v="4"/>
    <s v="photography books"/>
  </r>
  <r>
    <n v="754"/>
    <s v="Perez, Reed and Lee"/>
    <s v="Advanced dedicated encoding"/>
    <n v="70400"/>
    <n v="118603"/>
    <n v="1.6847017045454546"/>
    <x v="0"/>
    <n v="37.005616224648989"/>
    <n v="3205"/>
    <s v="US"/>
    <s v="USD"/>
    <n v="1351400400"/>
    <x v="726"/>
    <n v="1355983200"/>
    <d v="2012-12-20T06:00:00"/>
    <b v="0"/>
    <b v="0"/>
    <s v="theater/plays"/>
    <x v="5"/>
    <s v="plays"/>
  </r>
  <r>
    <n v="756"/>
    <s v="Serrano, Gallagher and Griffith"/>
    <s v="Customizable bi-directional monitoring"/>
    <n v="1300"/>
    <n v="10037"/>
    <n v="7.7207692307692311"/>
    <x v="0"/>
    <n v="67.817567567567565"/>
    <n v="148"/>
    <s v="US"/>
    <s v="USD"/>
    <n v="1421733600"/>
    <x v="727"/>
    <n v="1422252000"/>
    <d v="2015-01-26T06:00:00"/>
    <b v="0"/>
    <b v="0"/>
    <s v="theater/plays"/>
    <x v="5"/>
    <s v="plays"/>
  </r>
  <r>
    <n v="757"/>
    <s v="Callahan-Gilbert"/>
    <s v="Profit-focused motivating function"/>
    <n v="1400"/>
    <n v="5696"/>
    <n v="4.0685714285714285"/>
    <x v="0"/>
    <n v="49.964912280701753"/>
    <n v="114"/>
    <s v="US"/>
    <s v="USD"/>
    <n v="1305176400"/>
    <x v="728"/>
    <n v="1305522000"/>
    <d v="2011-05-16T05:00:00"/>
    <b v="0"/>
    <b v="0"/>
    <s v="film &amp; video/drama"/>
    <x v="6"/>
    <s v="drama"/>
  </r>
  <r>
    <n v="759"/>
    <s v="Rodriguez PLC"/>
    <s v="Grass-roots upward-trending installation"/>
    <n v="167500"/>
    <n v="114615"/>
    <n v="0.6842686567164179"/>
    <x v="1"/>
    <n v="89.964678178963894"/>
    <n v="1274"/>
    <s v="US"/>
    <s v="USD"/>
    <n v="1517810400"/>
    <x v="729"/>
    <n v="1520402400"/>
    <d v="2018-03-07T06:00:00"/>
    <b v="0"/>
    <b v="0"/>
    <s v="music/electric music"/>
    <x v="1"/>
    <s v="electric music"/>
  </r>
  <r>
    <n v="761"/>
    <s v="Mitchell-Lee"/>
    <s v="Customizable leadingedge model"/>
    <n v="2200"/>
    <n v="14420"/>
    <n v="6.5545454545454547"/>
    <x v="0"/>
    <n v="86.867469879518069"/>
    <n v="166"/>
    <s v="US"/>
    <s v="USD"/>
    <n v="1500699600"/>
    <x v="730"/>
    <n v="1501131600"/>
    <d v="2017-07-27T05:00:00"/>
    <b v="0"/>
    <b v="0"/>
    <s v="music/rock"/>
    <x v="1"/>
    <s v="rock"/>
  </r>
  <r>
    <n v="763"/>
    <s v="Rowland PLC"/>
    <s v="Inverse client-driven product"/>
    <n v="5600"/>
    <n v="6338"/>
    <n v="1.1317857142857144"/>
    <x v="0"/>
    <n v="26.970212765957445"/>
    <n v="235"/>
    <s v="US"/>
    <s v="USD"/>
    <n v="1336453200"/>
    <x v="731"/>
    <n v="1339477200"/>
    <d v="2012-06-12T05:00:00"/>
    <b v="0"/>
    <b v="1"/>
    <s v="theater/plays"/>
    <x v="5"/>
    <s v="plays"/>
  </r>
  <r>
    <n v="764"/>
    <s v="Shaffer-Mason"/>
    <s v="Managed bandwidth-monitored system engine"/>
    <n v="1100"/>
    <n v="8010"/>
    <n v="7.2818181818181822"/>
    <x v="0"/>
    <n v="54.121621621621621"/>
    <n v="148"/>
    <s v="US"/>
    <s v="USD"/>
    <n v="1305262800"/>
    <x v="732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0"/>
    <n v="41.035353535353536"/>
    <n v="198"/>
    <s v="US"/>
    <s v="USD"/>
    <n v="1492232400"/>
    <x v="733"/>
    <n v="1494392400"/>
    <d v="2017-05-10T05:00:00"/>
    <b v="1"/>
    <b v="1"/>
    <s v="music/indie rock"/>
    <x v="1"/>
    <s v="indie rock"/>
  </r>
  <r>
    <n v="767"/>
    <s v="Hale, Pearson and Jenkins"/>
    <s v="Upgradable attitude-oriented project"/>
    <n v="97200"/>
    <n v="55372"/>
    <n v="0.56967078189300413"/>
    <x v="1"/>
    <n v="107.93762183235867"/>
    <n v="513"/>
    <s v="US"/>
    <s v="USD"/>
    <n v="1444107600"/>
    <x v="734"/>
    <n v="1447999200"/>
    <d v="2015-11-20T06:00:00"/>
    <b v="0"/>
    <b v="0"/>
    <s v="publishing/translations"/>
    <x v="7"/>
    <s v="translations"/>
  </r>
  <r>
    <n v="768"/>
    <s v="Ramirez-Calderon"/>
    <s v="Fundamental zero tolerance alliance"/>
    <n v="4800"/>
    <n v="11088"/>
    <n v="2.31"/>
    <x v="0"/>
    <n v="73.92"/>
    <n v="150"/>
    <s v="US"/>
    <s v="USD"/>
    <n v="1386741600"/>
    <x v="217"/>
    <n v="1388037600"/>
    <d v="2013-12-26T06:00:00"/>
    <b v="0"/>
    <b v="0"/>
    <s v="theater/plays"/>
    <x v="5"/>
    <s v="plays"/>
  </r>
  <r>
    <n v="769"/>
    <s v="Johnson-Morales"/>
    <s v="Devolved 24hour forecast"/>
    <n v="125600"/>
    <n v="109106"/>
    <n v="0.86867834394904464"/>
    <x v="1"/>
    <n v="31.995894428152493"/>
    <n v="3410"/>
    <s v="US"/>
    <s v="USD"/>
    <n v="1376542800"/>
    <x v="735"/>
    <n v="1378789200"/>
    <d v="2013-09-10T05:00:00"/>
    <b v="0"/>
    <b v="0"/>
    <s v="games/video games"/>
    <x v="2"/>
    <s v="video games"/>
  </r>
  <r>
    <n v="771"/>
    <s v="Smith, Mack and Williams"/>
    <s v="Self-enabling 5thgeneration paradigm"/>
    <n v="5600"/>
    <n v="2769"/>
    <n v="0.49446428571428569"/>
    <x v="2"/>
    <n v="106.5"/>
    <n v="26"/>
    <s v="US"/>
    <s v="USD"/>
    <n v="1548482400"/>
    <x v="736"/>
    <n v="1550815200"/>
    <d v="2019-02-22T06:00:00"/>
    <b v="0"/>
    <b v="0"/>
    <s v="theater/plays"/>
    <x v="5"/>
    <s v="plays"/>
  </r>
  <r>
    <n v="772"/>
    <s v="Johnson-Pace"/>
    <s v="Persistent 3rdgeneration moratorium"/>
    <n v="149600"/>
    <n v="169586"/>
    <n v="1.1335962566844919"/>
    <x v="0"/>
    <n v="32.999805409612762"/>
    <n v="5139"/>
    <s v="US"/>
    <s v="USD"/>
    <n v="1549692000"/>
    <x v="737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0"/>
    <n v="43.00254993625159"/>
    <n v="2353"/>
    <s v="US"/>
    <s v="USD"/>
    <n v="1492059600"/>
    <x v="738"/>
    <n v="1492923600"/>
    <d v="2017-04-23T05:00:00"/>
    <b v="0"/>
    <b v="0"/>
    <s v="theater/plays"/>
    <x v="5"/>
    <s v="plays"/>
  </r>
  <r>
    <n v="775"/>
    <s v="Murphy LLC"/>
    <s v="Customer-focused non-volatile framework"/>
    <n v="9400"/>
    <n v="968"/>
    <n v="0.10297872340425532"/>
    <x v="1"/>
    <n v="96.8"/>
    <n v="10"/>
    <s v="US"/>
    <s v="USD"/>
    <n v="1415253600"/>
    <x v="739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1"/>
    <n v="32.995456610631528"/>
    <n v="2201"/>
    <s v="US"/>
    <s v="USD"/>
    <n v="1562216400"/>
    <x v="740"/>
    <n v="1563771600"/>
    <d v="2019-07-22T05:00:00"/>
    <b v="0"/>
    <b v="0"/>
    <s v="theater/plays"/>
    <x v="5"/>
    <s v="plays"/>
  </r>
  <r>
    <n v="777"/>
    <s v="Henderson Ltd"/>
    <s v="Open-architected stable algorithm"/>
    <n v="93800"/>
    <n v="45987"/>
    <n v="0.49026652452025588"/>
    <x v="1"/>
    <n v="68.028106508875737"/>
    <n v="676"/>
    <s v="US"/>
    <s v="USD"/>
    <n v="1316754000"/>
    <x v="545"/>
    <n v="1319259600"/>
    <d v="2011-10-22T05:00:00"/>
    <b v="0"/>
    <b v="0"/>
    <s v="theater/plays"/>
    <x v="5"/>
    <s v="plays"/>
  </r>
  <r>
    <n v="779"/>
    <s v="Webb Group"/>
    <s v="Public-key actuating projection"/>
    <n v="108700"/>
    <n v="87293"/>
    <n v="0.80306347746090156"/>
    <x v="1"/>
    <n v="105.04572803850782"/>
    <n v="831"/>
    <s v="US"/>
    <s v="USD"/>
    <n v="1439528400"/>
    <x v="741"/>
    <n v="1440306000"/>
    <d v="2015-08-23T05:00:00"/>
    <b v="0"/>
    <b v="1"/>
    <s v="theater/plays"/>
    <x v="5"/>
    <s v="plays"/>
  </r>
  <r>
    <n v="780"/>
    <s v="Brooks-Rodriguez"/>
    <s v="Implemented intangible instruction set"/>
    <n v="5100"/>
    <n v="5421"/>
    <n v="1.0629411764705883"/>
    <x v="0"/>
    <n v="33.054878048780488"/>
    <n v="164"/>
    <s v="US"/>
    <s v="USD"/>
    <n v="1469163600"/>
    <x v="742"/>
    <n v="1470805200"/>
    <d v="2016-08-10T05:00:00"/>
    <b v="0"/>
    <b v="1"/>
    <s v="film &amp; video/drama"/>
    <x v="6"/>
    <s v="drama"/>
  </r>
  <r>
    <n v="782"/>
    <s v="Williams and Sons"/>
    <s v="Centralized asymmetric framework"/>
    <n v="5100"/>
    <n v="10981"/>
    <n v="2.153137254901961"/>
    <x v="0"/>
    <n v="68.204968944099377"/>
    <n v="161"/>
    <s v="US"/>
    <s v="USD"/>
    <n v="1298959200"/>
    <x v="743"/>
    <n v="1301374800"/>
    <d v="2011-03-29T05:00:00"/>
    <b v="0"/>
    <b v="1"/>
    <s v="film &amp; video/animation"/>
    <x v="6"/>
    <s v="animation"/>
  </r>
  <r>
    <n v="783"/>
    <s v="Vega, Chan and Carney"/>
    <s v="Down-sized systematic utilization"/>
    <n v="7400"/>
    <n v="10451"/>
    <n v="1.4122972972972974"/>
    <x v="0"/>
    <n v="75.731884057971016"/>
    <n v="138"/>
    <s v="US"/>
    <s v="USD"/>
    <n v="1387260000"/>
    <x v="744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0"/>
    <n v="30.996070133010882"/>
    <n v="3308"/>
    <s v="US"/>
    <s v="USD"/>
    <n v="1457244000"/>
    <x v="745"/>
    <n v="1458190800"/>
    <d v="2016-03-17T05:00:00"/>
    <b v="0"/>
    <b v="0"/>
    <s v="technology/web"/>
    <x v="0"/>
    <s v="web"/>
  </r>
  <r>
    <n v="788"/>
    <s v="Joyce PLC"/>
    <s v="Synchronized directional capability"/>
    <n v="3600"/>
    <n v="3174"/>
    <n v="0.88166666666666671"/>
    <x v="3"/>
    <n v="102.38709677419355"/>
    <n v="31"/>
    <s v="US"/>
    <s v="USD"/>
    <n v="1350709200"/>
    <x v="293"/>
    <n v="1352527200"/>
    <d v="2012-11-10T06:00:00"/>
    <b v="0"/>
    <b v="0"/>
    <s v="film &amp; video/animation"/>
    <x v="6"/>
    <s v="animation"/>
  </r>
  <r>
    <n v="789"/>
    <s v="Kennedy-Miller"/>
    <s v="Cross-platform composite migration"/>
    <n v="9000"/>
    <n v="3351"/>
    <n v="0.37233333333333335"/>
    <x v="1"/>
    <n v="74.466666666666669"/>
    <n v="45"/>
    <s v="US"/>
    <s v="USD"/>
    <n v="1401166800"/>
    <x v="746"/>
    <n v="1404363600"/>
    <d v="2014-07-03T05:00:00"/>
    <b v="0"/>
    <b v="0"/>
    <s v="theater/plays"/>
    <x v="5"/>
    <s v="plays"/>
  </r>
  <r>
    <n v="790"/>
    <s v="White-Obrien"/>
    <s v="Operative local pricing structure"/>
    <n v="185900"/>
    <n v="56774"/>
    <n v="0.30540075309306081"/>
    <x v="2"/>
    <n v="51.009883198562441"/>
    <n v="1113"/>
    <s v="US"/>
    <s v="USD"/>
    <n v="1266127200"/>
    <x v="747"/>
    <n v="1266645600"/>
    <d v="2010-02-20T06:00:00"/>
    <b v="0"/>
    <b v="0"/>
    <s v="theater/plays"/>
    <x v="5"/>
    <s v="plays"/>
  </r>
  <r>
    <n v="791"/>
    <s v="Stafford, Hess and Raymond"/>
    <s v="Optional web-enabled extranet"/>
    <n v="2100"/>
    <n v="540"/>
    <n v="0.25714285714285712"/>
    <x v="1"/>
    <n v="90"/>
    <n v="6"/>
    <s v="US"/>
    <s v="USD"/>
    <n v="1481436000"/>
    <x v="748"/>
    <n v="1482818400"/>
    <d v="2016-12-27T06:00:00"/>
    <b v="0"/>
    <b v="0"/>
    <s v="food/food trucks"/>
    <x v="3"/>
    <s v="food trucks"/>
  </r>
  <r>
    <n v="792"/>
    <s v="Jordan, Schneider and Hall"/>
    <s v="Reduced 6thgeneration intranet"/>
    <n v="2000"/>
    <n v="680"/>
    <n v="0.34"/>
    <x v="1"/>
    <n v="97.142857142857139"/>
    <n v="7"/>
    <s v="US"/>
    <s v="USD"/>
    <n v="1372222800"/>
    <x v="749"/>
    <n v="1374642000"/>
    <d v="2013-07-24T05:00:00"/>
    <b v="0"/>
    <b v="1"/>
    <s v="theater/plays"/>
    <x v="5"/>
    <s v="plays"/>
  </r>
  <r>
    <n v="794"/>
    <s v="Welch Inc"/>
    <s v="Optional optimal website"/>
    <n v="6600"/>
    <n v="8276"/>
    <n v="1.2539393939393939"/>
    <x v="0"/>
    <n v="75.236363636363635"/>
    <n v="110"/>
    <s v="US"/>
    <s v="USD"/>
    <n v="1513922400"/>
    <x v="75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1"/>
    <n v="32.967741935483872"/>
    <n v="31"/>
    <s v="US"/>
    <s v="USD"/>
    <n v="1477976400"/>
    <x v="751"/>
    <n v="1478235600"/>
    <d v="2016-11-04T05:00:00"/>
    <b v="0"/>
    <b v="0"/>
    <s v="film &amp; video/drama"/>
    <x v="6"/>
    <s v="drama"/>
  </r>
  <r>
    <n v="796"/>
    <s v="Freeman-Ferguson"/>
    <s v="Profound full-range open system"/>
    <n v="7800"/>
    <n v="4275"/>
    <n v="0.54807692307692313"/>
    <x v="1"/>
    <n v="54.807692307692307"/>
    <n v="78"/>
    <s v="US"/>
    <s v="USD"/>
    <n v="1407474000"/>
    <x v="752"/>
    <n v="1408078800"/>
    <d v="2014-08-15T05:00:00"/>
    <b v="0"/>
    <b v="1"/>
    <s v="games/mobile games"/>
    <x v="2"/>
    <s v="mobile games"/>
  </r>
  <r>
    <n v="797"/>
    <s v="Houston, Moore and Rogers"/>
    <s v="Optional tangible utilization"/>
    <n v="7600"/>
    <n v="8332"/>
    <n v="1.0963157894736841"/>
    <x v="0"/>
    <n v="45.037837837837834"/>
    <n v="185"/>
    <s v="US"/>
    <s v="USD"/>
    <n v="1546149600"/>
    <x v="753"/>
    <n v="1548136800"/>
    <d v="2019-01-22T06:00:00"/>
    <b v="0"/>
    <b v="0"/>
    <s v="technology/web"/>
    <x v="0"/>
    <s v="web"/>
  </r>
  <r>
    <n v="798"/>
    <s v="Small-Fuentes"/>
    <s v="Seamless maximized product"/>
    <n v="3400"/>
    <n v="6408"/>
    <n v="1.8847058823529412"/>
    <x v="0"/>
    <n v="52.958677685950413"/>
    <n v="121"/>
    <s v="US"/>
    <s v="USD"/>
    <n v="1338440400"/>
    <x v="754"/>
    <n v="1340859600"/>
    <d v="2012-06-28T05:00:00"/>
    <b v="0"/>
    <b v="1"/>
    <s v="theater/plays"/>
    <x v="5"/>
    <s v="plays"/>
  </r>
  <r>
    <n v="801"/>
    <s v="Olson-Bishop"/>
    <s v="User-friendly high-level initiative"/>
    <n v="2300"/>
    <n v="4667"/>
    <n v="2.0291304347826089"/>
    <x v="0"/>
    <n v="44.028301886792455"/>
    <n v="106"/>
    <s v="US"/>
    <s v="USD"/>
    <n v="1577772000"/>
    <x v="755"/>
    <n v="1579672800"/>
    <d v="2020-01-22T06:00:00"/>
    <b v="0"/>
    <b v="1"/>
    <s v="photography/photography books"/>
    <x v="4"/>
    <s v="photography books"/>
  </r>
  <r>
    <n v="802"/>
    <s v="Rodriguez, Anderson and Porter"/>
    <s v="Reverse-engineered zero-defect infrastructure"/>
    <n v="6200"/>
    <n v="12216"/>
    <n v="1.9703225806451612"/>
    <x v="0"/>
    <n v="86.028169014084511"/>
    <n v="142"/>
    <s v="US"/>
    <s v="USD"/>
    <n v="1562216400"/>
    <x v="740"/>
    <n v="1562389200"/>
    <d v="2019-07-06T05:00:00"/>
    <b v="0"/>
    <b v="0"/>
    <s v="photography/photography books"/>
    <x v="4"/>
    <s v="photography books"/>
  </r>
  <r>
    <n v="803"/>
    <s v="Perez, Brown and Meyers"/>
    <s v="Stand-alone background customer loyalty"/>
    <n v="6100"/>
    <n v="6527"/>
    <n v="1.07"/>
    <x v="0"/>
    <n v="28.012875536480685"/>
    <n v="233"/>
    <s v="US"/>
    <s v="USD"/>
    <n v="1548568800"/>
    <x v="756"/>
    <n v="1551506400"/>
    <d v="2019-03-02T06:00:00"/>
    <b v="0"/>
    <b v="0"/>
    <s v="theater/plays"/>
    <x v="5"/>
    <s v="plays"/>
  </r>
  <r>
    <n v="804"/>
    <s v="English-Mccullough"/>
    <s v="Business-focused discrete software"/>
    <n v="2600"/>
    <n v="6987"/>
    <n v="2.6873076923076922"/>
    <x v="0"/>
    <n v="32.050458715596328"/>
    <n v="218"/>
    <s v="US"/>
    <s v="USD"/>
    <n v="1514872800"/>
    <x v="757"/>
    <n v="1516600800"/>
    <d v="2018-01-22T06:00:00"/>
    <b v="0"/>
    <b v="0"/>
    <s v="music/rock"/>
    <x v="1"/>
    <s v="rock"/>
  </r>
  <r>
    <n v="806"/>
    <s v="Harmon-Madden"/>
    <s v="Adaptive holistic hub"/>
    <n v="700"/>
    <n v="8262"/>
    <n v="11.802857142857142"/>
    <x v="0"/>
    <n v="108.71052631578948"/>
    <n v="76"/>
    <s v="US"/>
    <s v="USD"/>
    <n v="1330927200"/>
    <x v="758"/>
    <n v="1332997200"/>
    <d v="2012-03-29T05:00:00"/>
    <b v="0"/>
    <b v="1"/>
    <s v="film &amp; video/drama"/>
    <x v="6"/>
    <s v="drama"/>
  </r>
  <r>
    <n v="807"/>
    <s v="Walker-Taylor"/>
    <s v="Automated uniform concept"/>
    <n v="700"/>
    <n v="1848"/>
    <n v="2.64"/>
    <x v="0"/>
    <n v="42.97674418604651"/>
    <n v="43"/>
    <s v="US"/>
    <s v="USD"/>
    <n v="1571115600"/>
    <x v="759"/>
    <n v="1574920800"/>
    <d v="2019-11-28T06:00:00"/>
    <b v="0"/>
    <b v="1"/>
    <s v="theater/plays"/>
    <x v="5"/>
    <s v="plays"/>
  </r>
  <r>
    <n v="808"/>
    <s v="Harris, Medina and Mitchell"/>
    <s v="Enhanced regional flexibility"/>
    <n v="5200"/>
    <n v="1583"/>
    <n v="0.30442307692307691"/>
    <x v="1"/>
    <n v="83.315789473684205"/>
    <n v="19"/>
    <s v="US"/>
    <s v="USD"/>
    <n v="1463461200"/>
    <x v="760"/>
    <n v="1464930000"/>
    <d v="2016-06-03T05:00:00"/>
    <b v="0"/>
    <b v="0"/>
    <s v="food/food trucks"/>
    <x v="3"/>
    <s v="food trucks"/>
  </r>
  <r>
    <n v="810"/>
    <s v="Ball-Fisher"/>
    <s v="Multi-layered intangible instruction set"/>
    <n v="6400"/>
    <n v="12360"/>
    <n v="1.9312499999999999"/>
    <x v="0"/>
    <n v="55.927601809954751"/>
    <n v="221"/>
    <s v="US"/>
    <s v="USD"/>
    <n v="1511848800"/>
    <x v="761"/>
    <n v="1512712800"/>
    <d v="2017-12-08T06:00:00"/>
    <b v="0"/>
    <b v="1"/>
    <s v="theater/plays"/>
    <x v="5"/>
    <s v="plays"/>
  </r>
  <r>
    <n v="811"/>
    <s v="Page, Holt and Mack"/>
    <s v="Fundamental methodical emulation"/>
    <n v="92500"/>
    <n v="71320"/>
    <n v="0.77102702702702708"/>
    <x v="1"/>
    <n v="105.03681885125184"/>
    <n v="679"/>
    <s v="US"/>
    <s v="USD"/>
    <n v="1452319200"/>
    <x v="762"/>
    <n v="1452492000"/>
    <d v="2016-01-11T06:00:00"/>
    <b v="0"/>
    <b v="1"/>
    <s v="games/video games"/>
    <x v="2"/>
    <s v="video games"/>
  </r>
  <r>
    <n v="813"/>
    <s v="Buckley Group"/>
    <s v="Diverse high-level attitude"/>
    <n v="3200"/>
    <n v="7661"/>
    <n v="2.3940625"/>
    <x v="0"/>
    <n v="112.66176470588235"/>
    <n v="68"/>
    <s v="US"/>
    <s v="USD"/>
    <n v="1346043600"/>
    <x v="763"/>
    <n v="1346907600"/>
    <d v="2012-09-06T05:00:00"/>
    <b v="0"/>
    <b v="0"/>
    <s v="games/video games"/>
    <x v="2"/>
    <s v="video games"/>
  </r>
  <r>
    <n v="816"/>
    <s v="Jones, Casey and Jones"/>
    <s v="Ergonomic mission-critical moratorium"/>
    <n v="2300"/>
    <n v="14150"/>
    <n v="6.1521739130434785"/>
    <x v="0"/>
    <n v="106.39097744360902"/>
    <n v="133"/>
    <s v="US"/>
    <s v="USD"/>
    <n v="1392012000"/>
    <x v="526"/>
    <n v="1392184800"/>
    <d v="2014-02-12T06:00:00"/>
    <b v="1"/>
    <b v="1"/>
    <s v="theater/plays"/>
    <x v="5"/>
    <s v="plays"/>
  </r>
  <r>
    <n v="818"/>
    <s v="Martinez LLC"/>
    <s v="Automated local secured line"/>
    <n v="700"/>
    <n v="7664"/>
    <n v="10.948571428571428"/>
    <x v="0"/>
    <n v="111.07246376811594"/>
    <n v="69"/>
    <s v="US"/>
    <s v="USD"/>
    <n v="1548050400"/>
    <x v="764"/>
    <n v="1549173600"/>
    <d v="2019-02-03T06:00:00"/>
    <b v="0"/>
    <b v="1"/>
    <s v="theater/plays"/>
    <x v="5"/>
    <s v="plays"/>
  </r>
  <r>
    <n v="819"/>
    <s v="Buck-Khan"/>
    <s v="Integrated bandwidth-monitored alliance"/>
    <n v="8900"/>
    <n v="4509"/>
    <n v="0.50662921348314605"/>
    <x v="1"/>
    <n v="95.936170212765958"/>
    <n v="47"/>
    <s v="US"/>
    <s v="USD"/>
    <n v="1353736800"/>
    <x v="765"/>
    <n v="1355032800"/>
    <d v="2012-12-09T06:00:00"/>
    <b v="1"/>
    <b v="0"/>
    <s v="games/video games"/>
    <x v="2"/>
    <s v="video games"/>
  </r>
  <r>
    <n v="821"/>
    <s v="Alvarez-Andrews"/>
    <s v="Extended impactful secured line"/>
    <n v="4900"/>
    <n v="14273"/>
    <n v="2.9128571428571428"/>
    <x v="0"/>
    <n v="67.966666666666669"/>
    <n v="210"/>
    <s v="US"/>
    <s v="USD"/>
    <n v="1488261600"/>
    <x v="766"/>
    <n v="1489381200"/>
    <d v="2017-03-13T05:00:00"/>
    <b v="0"/>
    <b v="0"/>
    <s v="film &amp; video/documentary"/>
    <x v="6"/>
    <s v="documentary"/>
  </r>
  <r>
    <n v="822"/>
    <s v="Stewart and Sons"/>
    <s v="Distributed optimizing protocol"/>
    <n v="54000"/>
    <n v="188982"/>
    <n v="3.4996666666666667"/>
    <x v="0"/>
    <n v="89.991428571428571"/>
    <n v="2100"/>
    <s v="US"/>
    <s v="USD"/>
    <n v="1393567200"/>
    <x v="767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0"/>
    <n v="58.095238095238095"/>
    <n v="252"/>
    <s v="US"/>
    <s v="USD"/>
    <n v="1410325200"/>
    <x v="67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0"/>
    <n v="83.996875000000003"/>
    <n v="1280"/>
    <s v="US"/>
    <s v="USD"/>
    <n v="1276923600"/>
    <x v="768"/>
    <n v="1279688400"/>
    <d v="2010-07-21T05:00:00"/>
    <b v="0"/>
    <b v="1"/>
    <s v="publishing/nonfiction"/>
    <x v="7"/>
    <s v="nonfiction"/>
  </r>
  <r>
    <n v="826"/>
    <s v="Miller-Hubbard"/>
    <s v="Digitized 6thgeneration Local Area Network"/>
    <n v="2800"/>
    <n v="12797"/>
    <n v="4.5703571428571426"/>
    <x v="0"/>
    <n v="65.963917525773198"/>
    <n v="194"/>
    <s v="US"/>
    <s v="USD"/>
    <n v="1292220000"/>
    <x v="769"/>
    <n v="1294639200"/>
    <d v="2011-01-10T06:00:00"/>
    <b v="0"/>
    <b v="1"/>
    <s v="theater/plays"/>
    <x v="5"/>
    <s v="plays"/>
  </r>
  <r>
    <n v="828"/>
    <s v="Munoz, Cherry and Bell"/>
    <s v="Cross-platform reciprocal budgetary management"/>
    <n v="7100"/>
    <n v="4899"/>
    <n v="0.69"/>
    <x v="1"/>
    <n v="69.98571428571428"/>
    <n v="70"/>
    <s v="US"/>
    <s v="USD"/>
    <n v="1535432400"/>
    <x v="368"/>
    <n v="1537592400"/>
    <d v="2018-09-22T05:00:00"/>
    <b v="0"/>
    <b v="0"/>
    <s v="theater/plays"/>
    <x v="5"/>
    <s v="plays"/>
  </r>
  <r>
    <n v="829"/>
    <s v="Baker-Higgins"/>
    <s v="Vision-oriented scalable portal"/>
    <n v="9600"/>
    <n v="4929"/>
    <n v="0.51343749999999999"/>
    <x v="1"/>
    <n v="32.006493506493506"/>
    <n v="154"/>
    <s v="US"/>
    <s v="USD"/>
    <n v="1433826000"/>
    <x v="770"/>
    <n v="1435122000"/>
    <d v="2015-06-24T05:00:00"/>
    <b v="0"/>
    <b v="0"/>
    <s v="theater/plays"/>
    <x v="5"/>
    <s v="plays"/>
  </r>
  <r>
    <n v="830"/>
    <s v="Johnson, Turner and Carroll"/>
    <s v="Persevering zero administration knowledge user"/>
    <n v="121600"/>
    <n v="1424"/>
    <n v="1.1710526315789473E-2"/>
    <x v="1"/>
    <n v="64.727272727272734"/>
    <n v="22"/>
    <s v="US"/>
    <s v="USD"/>
    <n v="1514959200"/>
    <x v="771"/>
    <n v="1520056800"/>
    <d v="2018-03-03T06:00:00"/>
    <b v="0"/>
    <b v="0"/>
    <s v="theater/plays"/>
    <x v="5"/>
    <s v="plays"/>
  </r>
  <r>
    <n v="831"/>
    <s v="Ward PLC"/>
    <s v="Front-line bottom-line Graphic Interface"/>
    <n v="97100"/>
    <n v="105817"/>
    <n v="1.089773429454171"/>
    <x v="0"/>
    <n v="24.998110087408456"/>
    <n v="4233"/>
    <s v="US"/>
    <s v="USD"/>
    <n v="1332738000"/>
    <x v="772"/>
    <n v="1335675600"/>
    <d v="2012-04-29T05:00:00"/>
    <b v="0"/>
    <b v="0"/>
    <s v="photography/photography books"/>
    <x v="4"/>
    <s v="photography books"/>
  </r>
  <r>
    <n v="834"/>
    <s v="Gallegos, Wagner and Gaines"/>
    <s v="Expanded fault-tolerant emulation"/>
    <n v="7300"/>
    <n v="11228"/>
    <n v="1.5380821917808218"/>
    <x v="0"/>
    <n v="94.352941176470594"/>
    <n v="119"/>
    <s v="US"/>
    <s v="USD"/>
    <n v="1371963600"/>
    <x v="491"/>
    <n v="1372482000"/>
    <d v="2013-06-29T05:00:00"/>
    <b v="0"/>
    <b v="0"/>
    <s v="theater/plays"/>
    <x v="5"/>
    <s v="plays"/>
  </r>
  <r>
    <n v="835"/>
    <s v="Hodges, Smith and Kelly"/>
    <s v="Future-proofed 24hour model"/>
    <n v="86200"/>
    <n v="77355"/>
    <n v="0.89738979118329465"/>
    <x v="1"/>
    <n v="44.001706484641637"/>
    <n v="1758"/>
    <s v="US"/>
    <s v="USD"/>
    <n v="1425103200"/>
    <x v="773"/>
    <n v="1425621600"/>
    <d v="2015-03-06T06:00:00"/>
    <b v="0"/>
    <b v="0"/>
    <s v="technology/web"/>
    <x v="0"/>
    <s v="web"/>
  </r>
  <r>
    <n v="836"/>
    <s v="Macias Inc"/>
    <s v="Optimized didactic intranet"/>
    <n v="8100"/>
    <n v="6086"/>
    <n v="0.75135802469135804"/>
    <x v="1"/>
    <n v="64.744680851063833"/>
    <n v="94"/>
    <s v="US"/>
    <s v="USD"/>
    <n v="1265349600"/>
    <x v="774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0"/>
    <n v="84.00667779632721"/>
    <n v="1797"/>
    <s v="US"/>
    <s v="USD"/>
    <n v="1301202000"/>
    <x v="69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0"/>
    <n v="34.061302681992338"/>
    <n v="261"/>
    <s v="US"/>
    <s v="USD"/>
    <n v="1538024400"/>
    <x v="775"/>
    <n v="1538802000"/>
    <d v="2018-10-06T05:00:00"/>
    <b v="0"/>
    <b v="0"/>
    <s v="theater/plays"/>
    <x v="5"/>
    <s v="plays"/>
  </r>
  <r>
    <n v="839"/>
    <s v="Pierce-Ramirez"/>
    <s v="Organized scalable initiative"/>
    <n v="7700"/>
    <n v="14644"/>
    <n v="1.9018181818181819"/>
    <x v="0"/>
    <n v="93.273885350318466"/>
    <n v="157"/>
    <s v="US"/>
    <s v="USD"/>
    <n v="1395032400"/>
    <x v="776"/>
    <n v="1398920400"/>
    <d v="2014-05-01T05:00:00"/>
    <b v="0"/>
    <b v="1"/>
    <s v="film &amp; video/documentary"/>
    <x v="6"/>
    <s v="documentary"/>
  </r>
  <r>
    <n v="840"/>
    <s v="Howell and Sons"/>
    <s v="Enhanced regional moderator"/>
    <n v="116300"/>
    <n v="116583"/>
    <n v="1.0024333619948409"/>
    <x v="0"/>
    <n v="32.998301726577978"/>
    <n v="3533"/>
    <s v="US"/>
    <s v="USD"/>
    <n v="1405486800"/>
    <x v="777"/>
    <n v="1405659600"/>
    <d v="2014-07-18T05:00:00"/>
    <b v="0"/>
    <b v="1"/>
    <s v="theater/plays"/>
    <x v="5"/>
    <s v="plays"/>
  </r>
  <r>
    <n v="841"/>
    <s v="Garcia, Dunn and Richardson"/>
    <s v="Automated even-keeled emulation"/>
    <n v="9100"/>
    <n v="12991"/>
    <n v="1.4275824175824177"/>
    <x v="0"/>
    <n v="83.812903225806451"/>
    <n v="155"/>
    <s v="US"/>
    <s v="USD"/>
    <n v="1455861600"/>
    <x v="778"/>
    <n v="1457244000"/>
    <d v="2016-03-06T06:00:00"/>
    <b v="0"/>
    <b v="0"/>
    <s v="technology/web"/>
    <x v="0"/>
    <s v="web"/>
  </r>
  <r>
    <n v="843"/>
    <s v="Porter-Hicks"/>
    <s v="De-engineered next generation parallelism"/>
    <n v="8800"/>
    <n v="2703"/>
    <n v="0.30715909090909088"/>
    <x v="1"/>
    <n v="81.909090909090907"/>
    <n v="33"/>
    <s v="US"/>
    <s v="USD"/>
    <n v="1535259600"/>
    <x v="779"/>
    <n v="1535778000"/>
    <d v="2018-09-01T05:00:00"/>
    <b v="0"/>
    <b v="0"/>
    <s v="photography/photography books"/>
    <x v="4"/>
    <s v="photography books"/>
  </r>
  <r>
    <n v="844"/>
    <s v="Rodriguez-Hansen"/>
    <s v="Intuitive cohesive groupware"/>
    <n v="8800"/>
    <n v="8747"/>
    <n v="0.99397727272727276"/>
    <x v="2"/>
    <n v="93.053191489361708"/>
    <n v="94"/>
    <s v="US"/>
    <s v="USD"/>
    <n v="1327212000"/>
    <x v="780"/>
    <n v="1327471200"/>
    <d v="2012-01-25T06:00:00"/>
    <b v="0"/>
    <b v="0"/>
    <s v="film &amp; video/documentary"/>
    <x v="6"/>
    <s v="documentary"/>
  </r>
  <r>
    <n v="846"/>
    <s v="Cooper, Stanley and Bryant"/>
    <s v="Phased empowering success"/>
    <n v="1000"/>
    <n v="5085"/>
    <n v="5.085"/>
    <x v="0"/>
    <n v="105.9375"/>
    <n v="48"/>
    <s v="US"/>
    <s v="USD"/>
    <n v="1532149200"/>
    <x v="781"/>
    <n v="1535259600"/>
    <d v="2018-08-26T05:00:00"/>
    <b v="1"/>
    <b v="1"/>
    <s v="technology/web"/>
    <x v="0"/>
    <s v="web"/>
  </r>
  <r>
    <n v="847"/>
    <s v="Miller, Glenn and Adams"/>
    <s v="Distributed actuating project"/>
    <n v="4700"/>
    <n v="11174"/>
    <n v="2.3774468085106384"/>
    <x v="0"/>
    <n v="101.58181818181818"/>
    <n v="110"/>
    <s v="US"/>
    <s v="USD"/>
    <n v="1515304800"/>
    <x v="782"/>
    <n v="1515564000"/>
    <d v="2018-01-10T06:00:00"/>
    <b v="0"/>
    <b v="0"/>
    <s v="food/food trucks"/>
    <x v="3"/>
    <s v="food trucks"/>
  </r>
  <r>
    <n v="848"/>
    <s v="Cole, Salazar and Moreno"/>
    <s v="Robust motivating orchestration"/>
    <n v="3200"/>
    <n v="10831"/>
    <n v="3.3846875000000001"/>
    <x v="0"/>
    <n v="62.970930232558139"/>
    <n v="172"/>
    <s v="US"/>
    <s v="USD"/>
    <n v="1276318800"/>
    <x v="783"/>
    <n v="1277096400"/>
    <d v="2010-06-21T05:00:00"/>
    <b v="0"/>
    <b v="0"/>
    <s v="film &amp; video/drama"/>
    <x v="6"/>
    <s v="drama"/>
  </r>
  <r>
    <n v="849"/>
    <s v="Jones-Ryan"/>
    <s v="Vision-oriented uniform instruction set"/>
    <n v="6700"/>
    <n v="8917"/>
    <n v="1.3308955223880596"/>
    <x v="0"/>
    <n v="29.045602605863191"/>
    <n v="307"/>
    <s v="US"/>
    <s v="USD"/>
    <n v="1328767200"/>
    <x v="784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1"/>
    <n v="1"/>
    <n v="1"/>
    <s v="US"/>
    <s v="USD"/>
    <n v="1321682400"/>
    <x v="785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0"/>
    <n v="77.924999999999997"/>
    <n v="160"/>
    <s v="US"/>
    <s v="USD"/>
    <n v="1335934800"/>
    <x v="202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1"/>
    <n v="80.806451612903231"/>
    <n v="31"/>
    <s v="US"/>
    <s v="USD"/>
    <n v="1310792400"/>
    <x v="786"/>
    <n v="1311656400"/>
    <d v="2011-07-26T05:00:00"/>
    <b v="0"/>
    <b v="1"/>
    <s v="games/video games"/>
    <x v="2"/>
    <s v="video games"/>
  </r>
  <r>
    <n v="856"/>
    <s v="Williams and Sons"/>
    <s v="Profound composite core"/>
    <n v="2400"/>
    <n v="8558"/>
    <n v="3.5658333333333334"/>
    <x v="0"/>
    <n v="54.164556962025316"/>
    <n v="158"/>
    <s v="US"/>
    <s v="USD"/>
    <n v="1335243600"/>
    <x v="787"/>
    <n v="1336712400"/>
    <d v="2012-05-11T05:00:00"/>
    <b v="0"/>
    <b v="0"/>
    <s v="food/food trucks"/>
    <x v="3"/>
    <s v="food trucks"/>
  </r>
  <r>
    <n v="858"/>
    <s v="Ayala, Crawford and Taylor"/>
    <s v="Realigned 5thgeneration knowledge user"/>
    <n v="4000"/>
    <n v="2778"/>
    <n v="0.69450000000000001"/>
    <x v="1"/>
    <n v="79.371428571428567"/>
    <n v="35"/>
    <s v="US"/>
    <s v="USD"/>
    <n v="1524286800"/>
    <x v="788"/>
    <n v="1524891600"/>
    <d v="2018-04-28T05:00:00"/>
    <b v="1"/>
    <b v="0"/>
    <s v="food/food trucks"/>
    <x v="3"/>
    <s v="food trucks"/>
  </r>
  <r>
    <n v="859"/>
    <s v="Martinez Ltd"/>
    <s v="Multi-layered upward-trending groupware"/>
    <n v="7300"/>
    <n v="2594"/>
    <n v="0.35534246575342465"/>
    <x v="1"/>
    <n v="41.174603174603178"/>
    <n v="63"/>
    <s v="US"/>
    <s v="USD"/>
    <n v="1362117600"/>
    <x v="789"/>
    <n v="1363669200"/>
    <d v="2013-03-19T05:00:00"/>
    <b v="0"/>
    <b v="1"/>
    <s v="theater/plays"/>
    <x v="5"/>
    <s v="plays"/>
  </r>
  <r>
    <n v="860"/>
    <s v="Lee PLC"/>
    <s v="Re-contextualized leadingedge firmware"/>
    <n v="2000"/>
    <n v="5033"/>
    <n v="2.5165000000000002"/>
    <x v="0"/>
    <n v="77.430769230769229"/>
    <n v="65"/>
    <s v="US"/>
    <s v="USD"/>
    <n v="1550556000"/>
    <x v="790"/>
    <n v="1551420000"/>
    <d v="2019-03-01T06:00:00"/>
    <b v="0"/>
    <b v="1"/>
    <s v="technology/wearables"/>
    <x v="0"/>
    <s v="wearables"/>
  </r>
  <r>
    <n v="861"/>
    <s v="Young, Ramsey and Powell"/>
    <s v="Devolved disintermediate analyzer"/>
    <n v="8800"/>
    <n v="9317"/>
    <n v="1.0587500000000001"/>
    <x v="0"/>
    <n v="57.159509202453989"/>
    <n v="163"/>
    <s v="US"/>
    <s v="USD"/>
    <n v="1269147600"/>
    <x v="791"/>
    <n v="1269838800"/>
    <d v="2010-03-29T05:00:00"/>
    <b v="0"/>
    <b v="0"/>
    <s v="theater/plays"/>
    <x v="5"/>
    <s v="plays"/>
  </r>
  <r>
    <n v="862"/>
    <s v="Lewis and Sons"/>
    <s v="Profound disintermediate open system"/>
    <n v="3500"/>
    <n v="6560"/>
    <n v="1.8742857142857143"/>
    <x v="0"/>
    <n v="77.17647058823529"/>
    <n v="85"/>
    <s v="US"/>
    <s v="USD"/>
    <n v="1312174800"/>
    <x v="792"/>
    <n v="1312520400"/>
    <d v="2011-08-05T05:00:00"/>
    <b v="0"/>
    <b v="0"/>
    <s v="theater/plays"/>
    <x v="5"/>
    <s v="plays"/>
  </r>
  <r>
    <n v="863"/>
    <s v="Davis-Johnson"/>
    <s v="Automated reciprocal protocol"/>
    <n v="1400"/>
    <n v="5415"/>
    <n v="3.8678571428571429"/>
    <x v="0"/>
    <n v="24.953917050691246"/>
    <n v="217"/>
    <s v="US"/>
    <s v="USD"/>
    <n v="1434517200"/>
    <x v="793"/>
    <n v="1436504400"/>
    <d v="2015-07-10T05:00:00"/>
    <b v="0"/>
    <b v="1"/>
    <s v="film &amp; video/television"/>
    <x v="6"/>
    <s v="television"/>
  </r>
  <r>
    <n v="864"/>
    <s v="Stevenson-Thompson"/>
    <s v="Automated static workforce"/>
    <n v="4200"/>
    <n v="14577"/>
    <n v="3.4707142857142856"/>
    <x v="0"/>
    <n v="97.18"/>
    <n v="150"/>
    <s v="US"/>
    <s v="USD"/>
    <n v="1471582800"/>
    <x v="794"/>
    <n v="1472014800"/>
    <d v="2016-08-24T05:00:00"/>
    <b v="0"/>
    <b v="0"/>
    <s v="film &amp; video/shorts"/>
    <x v="6"/>
    <s v="shorts"/>
  </r>
  <r>
    <n v="865"/>
    <s v="Ellis, Smith and Armstrong"/>
    <s v="Horizontal attitude-oriented help-desk"/>
    <n v="81000"/>
    <n v="150515"/>
    <n v="1.8582098765432098"/>
    <x v="0"/>
    <n v="46.000916870415651"/>
    <n v="3272"/>
    <s v="US"/>
    <s v="USD"/>
    <n v="1410757200"/>
    <x v="795"/>
    <n v="1411534800"/>
    <d v="2014-09-24T05:00:00"/>
    <b v="0"/>
    <b v="0"/>
    <s v="theater/plays"/>
    <x v="5"/>
    <s v="plays"/>
  </r>
  <r>
    <n v="866"/>
    <s v="Jackson-Brown"/>
    <s v="Versatile 5thgeneration matrices"/>
    <n v="182800"/>
    <n v="79045"/>
    <n v="0.43241247264770238"/>
    <x v="2"/>
    <n v="88.023385300668153"/>
    <n v="898"/>
    <s v="US"/>
    <s v="USD"/>
    <n v="1304830800"/>
    <x v="796"/>
    <n v="1304917200"/>
    <d v="2011-05-09T05:00:00"/>
    <b v="0"/>
    <b v="0"/>
    <s v="photography/photography books"/>
    <x v="4"/>
    <s v="photography books"/>
  </r>
  <r>
    <n v="867"/>
    <s v="Kane, Pruitt and Rivera"/>
    <s v="Cross-platform next generation service-desk"/>
    <n v="4800"/>
    <n v="7797"/>
    <n v="1.6243749999999999"/>
    <x v="0"/>
    <n v="25.99"/>
    <n v="300"/>
    <s v="US"/>
    <s v="USD"/>
    <n v="1539061200"/>
    <x v="797"/>
    <n v="1539579600"/>
    <d v="2018-10-15T05:00:00"/>
    <b v="0"/>
    <b v="0"/>
    <s v="food/food trucks"/>
    <x v="3"/>
    <s v="food trucks"/>
  </r>
  <r>
    <n v="868"/>
    <s v="Wood, Buckley and Meza"/>
    <s v="Front-line web-enabled installation"/>
    <n v="7000"/>
    <n v="12939"/>
    <n v="1.8484285714285715"/>
    <x v="0"/>
    <n v="102.69047619047619"/>
    <n v="126"/>
    <s v="US"/>
    <s v="USD"/>
    <n v="1381554000"/>
    <x v="798"/>
    <n v="1382504400"/>
    <d v="2013-10-23T05:00:00"/>
    <b v="0"/>
    <b v="0"/>
    <s v="theater/plays"/>
    <x v="5"/>
    <s v="plays"/>
  </r>
  <r>
    <n v="869"/>
    <s v="Brown-Williams"/>
    <s v="Multi-channeled responsive product"/>
    <n v="161900"/>
    <n v="38376"/>
    <n v="0.23703520691785052"/>
    <x v="1"/>
    <n v="72.958174904942965"/>
    <n v="526"/>
    <s v="US"/>
    <s v="USD"/>
    <n v="1277096400"/>
    <x v="799"/>
    <n v="1278306000"/>
    <d v="2010-07-05T05:00:00"/>
    <b v="0"/>
    <b v="0"/>
    <s v="film &amp; video/drama"/>
    <x v="6"/>
    <s v="drama"/>
  </r>
  <r>
    <n v="870"/>
    <s v="Hansen-Austin"/>
    <s v="Adaptive demand-driven encryption"/>
    <n v="7700"/>
    <n v="6920"/>
    <n v="0.89870129870129867"/>
    <x v="1"/>
    <n v="57.190082644628099"/>
    <n v="121"/>
    <s v="US"/>
    <s v="USD"/>
    <n v="1440392400"/>
    <x v="472"/>
    <n v="1442552400"/>
    <d v="2015-09-18T05:00:00"/>
    <b v="0"/>
    <b v="0"/>
    <s v="theater/plays"/>
    <x v="5"/>
    <s v="plays"/>
  </r>
  <r>
    <n v="871"/>
    <s v="Santana-George"/>
    <s v="Re-engineered client-driven knowledge user"/>
    <n v="71500"/>
    <n v="194912"/>
    <n v="2.7260419580419581"/>
    <x v="0"/>
    <n v="84.013793103448279"/>
    <n v="2320"/>
    <s v="US"/>
    <s v="USD"/>
    <n v="1509512400"/>
    <x v="615"/>
    <n v="1511071200"/>
    <d v="2017-11-19T06:00:00"/>
    <b v="0"/>
    <b v="1"/>
    <s v="theater/plays"/>
    <x v="5"/>
    <s v="plays"/>
  </r>
  <r>
    <n v="873"/>
    <s v="Vazquez, Ochoa and Clark"/>
    <s v="Intuitive value-added installation"/>
    <n v="42100"/>
    <n v="79268"/>
    <n v="1.8828503562945369"/>
    <x v="0"/>
    <n v="42.007419183889773"/>
    <n v="1887"/>
    <s v="US"/>
    <s v="USD"/>
    <n v="1389160800"/>
    <x v="800"/>
    <n v="1389592800"/>
    <d v="2014-01-13T06:00:00"/>
    <b v="0"/>
    <b v="0"/>
    <s v="photography/photography books"/>
    <x v="4"/>
    <s v="photography books"/>
  </r>
  <r>
    <n v="874"/>
    <s v="Chung-Nguyen"/>
    <s v="Managed discrete parallelism"/>
    <n v="40200"/>
    <n v="139468"/>
    <n v="3.4693532338308457"/>
    <x v="0"/>
    <n v="32.002753556677376"/>
    <n v="4358"/>
    <s v="US"/>
    <s v="USD"/>
    <n v="1271998800"/>
    <x v="801"/>
    <n v="1275282000"/>
    <d v="2010-05-31T05:00:00"/>
    <b v="0"/>
    <b v="1"/>
    <s v="photography/photography books"/>
    <x v="4"/>
    <s v="photography books"/>
  </r>
  <r>
    <n v="875"/>
    <s v="Mueller-Harmon"/>
    <s v="Implemented tangible approach"/>
    <n v="7900"/>
    <n v="5465"/>
    <n v="0.6917721518987342"/>
    <x v="1"/>
    <n v="81.567164179104481"/>
    <n v="67"/>
    <s v="US"/>
    <s v="USD"/>
    <n v="1294898400"/>
    <x v="802"/>
    <n v="1294984800"/>
    <d v="2011-01-14T06:00:00"/>
    <b v="0"/>
    <b v="0"/>
    <s v="music/rock"/>
    <x v="1"/>
    <s v="rock"/>
  </r>
  <r>
    <n v="877"/>
    <s v="Estrada Group"/>
    <s v="Multi-lateral uniform collaboration"/>
    <n v="163600"/>
    <n v="126628"/>
    <n v="0.77400977995110021"/>
    <x v="1"/>
    <n v="103.033360455655"/>
    <n v="1229"/>
    <s v="US"/>
    <s v="USD"/>
    <n v="1469509200"/>
    <x v="803"/>
    <n v="1469595600"/>
    <d v="2016-07-27T05:00:00"/>
    <b v="0"/>
    <b v="0"/>
    <s v="food/food trucks"/>
    <x v="3"/>
    <s v="food trucks"/>
  </r>
  <r>
    <n v="879"/>
    <s v="Ortiz Inc"/>
    <s v="Stand-alone incremental parallelism"/>
    <n v="1000"/>
    <n v="5438"/>
    <n v="5.4379999999999997"/>
    <x v="0"/>
    <n v="102.60377358490567"/>
    <n v="53"/>
    <s v="US"/>
    <s v="USD"/>
    <n v="1487743200"/>
    <x v="804"/>
    <n v="1488520800"/>
    <d v="2017-03-03T06:00:00"/>
    <b v="0"/>
    <b v="0"/>
    <s v="publishing/nonfiction"/>
    <x v="7"/>
    <s v="nonfiction"/>
  </r>
  <r>
    <n v="880"/>
    <s v="Craig, Ellis and Miller"/>
    <s v="Persevering 5thgeneration throughput"/>
    <n v="84500"/>
    <n v="193101"/>
    <n v="2.2852189349112426"/>
    <x v="0"/>
    <n v="79.992129246064621"/>
    <n v="2414"/>
    <s v="US"/>
    <s v="USD"/>
    <n v="1563685200"/>
    <x v="805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1"/>
    <n v="70.055309734513273"/>
    <n v="452"/>
    <s v="US"/>
    <s v="USD"/>
    <n v="1436418000"/>
    <x v="197"/>
    <n v="1438923600"/>
    <d v="2015-08-07T05:00:00"/>
    <b v="0"/>
    <b v="1"/>
    <s v="theater/plays"/>
    <x v="5"/>
    <s v="plays"/>
  </r>
  <r>
    <n v="882"/>
    <s v="White-Rosario"/>
    <s v="Balanced demand-driven definition"/>
    <n v="800"/>
    <n v="2960"/>
    <n v="3.7"/>
    <x v="0"/>
    <n v="37"/>
    <n v="80"/>
    <s v="US"/>
    <s v="USD"/>
    <n v="1421820000"/>
    <x v="806"/>
    <n v="1422165600"/>
    <d v="2015-01-25T06:00:00"/>
    <b v="0"/>
    <b v="0"/>
    <s v="theater/plays"/>
    <x v="5"/>
    <s v="plays"/>
  </r>
  <r>
    <n v="883"/>
    <s v="Simmons-Villarreal"/>
    <s v="Customer-focused mobile Graphic Interface"/>
    <n v="3400"/>
    <n v="8089"/>
    <n v="2.3791176470588233"/>
    <x v="0"/>
    <n v="41.911917098445599"/>
    <n v="193"/>
    <s v="US"/>
    <s v="USD"/>
    <n v="1274763600"/>
    <x v="807"/>
    <n v="1277874000"/>
    <d v="2010-06-30T05:00:00"/>
    <b v="0"/>
    <b v="0"/>
    <s v="film &amp; video/shorts"/>
    <x v="6"/>
    <s v="shorts"/>
  </r>
  <r>
    <n v="884"/>
    <s v="Strickland Group"/>
    <s v="Horizontal secondary interface"/>
    <n v="170800"/>
    <n v="109374"/>
    <n v="0.64036299765807958"/>
    <x v="1"/>
    <n v="57.992576882290564"/>
    <n v="1886"/>
    <s v="US"/>
    <s v="USD"/>
    <n v="1399179600"/>
    <x v="808"/>
    <n v="1399352400"/>
    <d v="2014-05-06T05:00:00"/>
    <b v="0"/>
    <b v="1"/>
    <s v="theater/plays"/>
    <x v="5"/>
    <s v="plays"/>
  </r>
  <r>
    <n v="885"/>
    <s v="Lynch Ltd"/>
    <s v="Virtual analyzing collaboration"/>
    <n v="1800"/>
    <n v="2129"/>
    <n v="1.1827777777777777"/>
    <x v="0"/>
    <n v="40.942307692307693"/>
    <n v="52"/>
    <s v="US"/>
    <s v="USD"/>
    <n v="1275800400"/>
    <x v="809"/>
    <n v="1279083600"/>
    <d v="2010-07-14T05:00:00"/>
    <b v="0"/>
    <b v="0"/>
    <s v="theater/plays"/>
    <x v="5"/>
    <s v="plays"/>
  </r>
  <r>
    <n v="886"/>
    <s v="Sanders LLC"/>
    <s v="Multi-tiered explicit focus group"/>
    <n v="150600"/>
    <n v="127745"/>
    <n v="0.84824037184594958"/>
    <x v="1"/>
    <n v="69.9972602739726"/>
    <n v="1825"/>
    <s v="US"/>
    <s v="USD"/>
    <n v="1282798800"/>
    <x v="81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1"/>
    <n v="73.838709677419359"/>
    <n v="31"/>
    <s v="US"/>
    <s v="USD"/>
    <n v="1437109200"/>
    <x v="811"/>
    <n v="1441170000"/>
    <d v="2015-09-02T05:00:00"/>
    <b v="0"/>
    <b v="1"/>
    <s v="theater/plays"/>
    <x v="5"/>
    <s v="plays"/>
  </r>
  <r>
    <n v="888"/>
    <s v="Palmer Ltd"/>
    <s v="Reverse-engineered uniform knowledge user"/>
    <n v="5800"/>
    <n v="12174"/>
    <n v="2.0989655172413793"/>
    <x v="0"/>
    <n v="41.979310344827589"/>
    <n v="290"/>
    <s v="US"/>
    <s v="USD"/>
    <n v="1491886800"/>
    <x v="812"/>
    <n v="1493528400"/>
    <d v="2017-04-30T05:00:00"/>
    <b v="0"/>
    <b v="0"/>
    <s v="theater/plays"/>
    <x v="5"/>
    <s v="plays"/>
  </r>
  <r>
    <n v="889"/>
    <s v="Santos Group"/>
    <s v="Secured dynamic capacity"/>
    <n v="5600"/>
    <n v="9508"/>
    <n v="1.697857142857143"/>
    <x v="0"/>
    <n v="77.93442622950819"/>
    <n v="122"/>
    <s v="US"/>
    <s v="USD"/>
    <n v="1394600400"/>
    <x v="813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0"/>
    <n v="106.01972789115646"/>
    <n v="1470"/>
    <s v="US"/>
    <s v="USD"/>
    <n v="1561352400"/>
    <x v="814"/>
    <n v="1561438800"/>
    <d v="2019-06-25T05:00:00"/>
    <b v="0"/>
    <b v="0"/>
    <s v="music/indie rock"/>
    <x v="1"/>
    <s v="indie rock"/>
  </r>
  <r>
    <n v="892"/>
    <s v="Anderson, Parks and Estrada"/>
    <s v="Realigned discrete structure"/>
    <n v="6000"/>
    <n v="13835"/>
    <n v="2.3058333333333332"/>
    <x v="0"/>
    <n v="76.016483516483518"/>
    <n v="182"/>
    <s v="US"/>
    <s v="USD"/>
    <n v="1274418000"/>
    <x v="815"/>
    <n v="1277960400"/>
    <d v="2010-07-01T05:00:00"/>
    <b v="0"/>
    <b v="0"/>
    <s v="publishing/translations"/>
    <x v="7"/>
    <s v="translations"/>
  </r>
  <r>
    <n v="895"/>
    <s v="Adams-Rollins"/>
    <s v="Integrated demand-driven info-mediaries"/>
    <n v="159800"/>
    <n v="11108"/>
    <n v="6.9511889862327911E-2"/>
    <x v="1"/>
    <n v="103.81308411214954"/>
    <n v="107"/>
    <s v="US"/>
    <s v="USD"/>
    <n v="1517637600"/>
    <x v="816"/>
    <n v="1518415200"/>
    <d v="2018-02-12T06:00:00"/>
    <b v="0"/>
    <b v="0"/>
    <s v="theater/plays"/>
    <x v="5"/>
    <s v="plays"/>
  </r>
  <r>
    <n v="897"/>
    <s v="Berry-Cannon"/>
    <s v="Organized discrete encoding"/>
    <n v="8800"/>
    <n v="2437"/>
    <n v="0.27693181818181817"/>
    <x v="1"/>
    <n v="90.259259259259252"/>
    <n v="27"/>
    <s v="US"/>
    <s v="USD"/>
    <n v="1556427600"/>
    <x v="376"/>
    <n v="1556600400"/>
    <d v="2019-04-30T05:00:00"/>
    <b v="0"/>
    <b v="0"/>
    <s v="theater/plays"/>
    <x v="5"/>
    <s v="plays"/>
  </r>
  <r>
    <n v="898"/>
    <s v="Davis-Gonzalez"/>
    <s v="Balanced regional flexibility"/>
    <n v="179100"/>
    <n v="93991"/>
    <n v="0.52479620323841425"/>
    <x v="1"/>
    <n v="76.978705978705975"/>
    <n v="1221"/>
    <s v="US"/>
    <s v="USD"/>
    <n v="1576476000"/>
    <x v="817"/>
    <n v="1576994400"/>
    <d v="2019-12-22T06:00:00"/>
    <b v="0"/>
    <b v="0"/>
    <s v="film &amp; video/documentary"/>
    <x v="6"/>
    <s v="documentary"/>
  </r>
  <r>
    <n v="900"/>
    <s v="Powers, Smith and Deleon"/>
    <s v="Enhanced uniform service-desk"/>
    <n v="100"/>
    <n v="2"/>
    <n v="0.02"/>
    <x v="1"/>
    <n v="2"/>
    <n v="1"/>
    <s v="US"/>
    <s v="USD"/>
    <n v="1411102800"/>
    <x v="818"/>
    <n v="1411189200"/>
    <d v="2014-09-20T05:00:00"/>
    <b v="0"/>
    <b v="1"/>
    <s v="technology/web"/>
    <x v="0"/>
    <s v="web"/>
  </r>
  <r>
    <n v="901"/>
    <s v="Hogan Group"/>
    <s v="Versatile bottom-line definition"/>
    <n v="5600"/>
    <n v="8746"/>
    <n v="1.5617857142857143"/>
    <x v="0"/>
    <n v="55.0062893081761"/>
    <n v="159"/>
    <s v="US"/>
    <s v="USD"/>
    <n v="1531803600"/>
    <x v="819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0"/>
    <n v="32.127272727272725"/>
    <n v="110"/>
    <s v="US"/>
    <s v="USD"/>
    <n v="1454133600"/>
    <x v="220"/>
    <n v="1457762400"/>
    <d v="2016-03-12T06:00:00"/>
    <b v="0"/>
    <b v="0"/>
    <s v="technology/web"/>
    <x v="0"/>
    <s v="web"/>
  </r>
  <r>
    <n v="903"/>
    <s v="Parker-Morris"/>
    <s v="Assimilated next generation instruction set"/>
    <n v="41000"/>
    <n v="709"/>
    <n v="1.729268292682927E-2"/>
    <x v="3"/>
    <n v="50.642857142857146"/>
    <n v="14"/>
    <s v="US"/>
    <s v="USD"/>
    <n v="1336194000"/>
    <x v="579"/>
    <n v="1337490000"/>
    <d v="2012-05-20T05:00:00"/>
    <b v="0"/>
    <b v="1"/>
    <s v="publishing/nonfiction"/>
    <x v="7"/>
    <s v="nonfiction"/>
  </r>
  <r>
    <n v="904"/>
    <s v="Rodriguez, Johnson and Jackson"/>
    <s v="Digitized foreground array"/>
    <n v="6500"/>
    <n v="795"/>
    <n v="0.12230769230769231"/>
    <x v="1"/>
    <n v="49.6875"/>
    <n v="16"/>
    <s v="US"/>
    <s v="USD"/>
    <n v="1349326800"/>
    <x v="413"/>
    <n v="1349672400"/>
    <d v="2012-10-08T05:00:00"/>
    <b v="0"/>
    <b v="0"/>
    <s v="publishing/radio &amp; podcasts"/>
    <x v="7"/>
    <s v="radio &amp; podcasts"/>
  </r>
  <r>
    <n v="905"/>
    <s v="Haynes PLC"/>
    <s v="Re-engineered clear-thinking project"/>
    <n v="7900"/>
    <n v="12955"/>
    <n v="1.6398734177215191"/>
    <x v="0"/>
    <n v="54.894067796610166"/>
    <n v="236"/>
    <s v="US"/>
    <s v="USD"/>
    <n v="1379566800"/>
    <x v="233"/>
    <n v="1379826000"/>
    <d v="2013-09-22T05:00:00"/>
    <b v="0"/>
    <b v="0"/>
    <s v="theater/plays"/>
    <x v="5"/>
    <s v="plays"/>
  </r>
  <r>
    <n v="906"/>
    <s v="Hayes Group"/>
    <s v="Implemented even-keeled standardization"/>
    <n v="5500"/>
    <n v="8964"/>
    <n v="1.6298181818181818"/>
    <x v="0"/>
    <n v="46.931937172774866"/>
    <n v="191"/>
    <s v="US"/>
    <s v="USD"/>
    <n v="1494651600"/>
    <x v="820"/>
    <n v="1497762000"/>
    <d v="2017-06-18T05:00:00"/>
    <b v="1"/>
    <b v="1"/>
    <s v="film &amp; video/documentary"/>
    <x v="6"/>
    <s v="documentary"/>
  </r>
  <r>
    <n v="907"/>
    <s v="White, Pena and Calhoun"/>
    <s v="Quality-focused asymmetric adapter"/>
    <n v="9100"/>
    <n v="1843"/>
    <n v="0.20252747252747252"/>
    <x v="1"/>
    <n v="44.951219512195124"/>
    <n v="41"/>
    <s v="US"/>
    <s v="USD"/>
    <n v="1303880400"/>
    <x v="821"/>
    <n v="1304485200"/>
    <d v="2011-05-04T05:00:00"/>
    <b v="0"/>
    <b v="0"/>
    <s v="theater/plays"/>
    <x v="5"/>
    <s v="plays"/>
  </r>
  <r>
    <n v="908"/>
    <s v="Bryant-Pope"/>
    <s v="Networked intangible help-desk"/>
    <n v="38200"/>
    <n v="121950"/>
    <n v="3.1924083769633507"/>
    <x v="0"/>
    <n v="30.99898322318251"/>
    <n v="3934"/>
    <s v="US"/>
    <s v="USD"/>
    <n v="1335934800"/>
    <x v="202"/>
    <n v="1336885200"/>
    <d v="2012-05-13T05:00:00"/>
    <b v="0"/>
    <b v="0"/>
    <s v="games/video games"/>
    <x v="2"/>
    <s v="video games"/>
  </r>
  <r>
    <n v="910"/>
    <s v="King-Morris"/>
    <s v="Proactive incremental architecture"/>
    <n v="154500"/>
    <n v="30215"/>
    <n v="0.19556634304207121"/>
    <x v="2"/>
    <n v="102.07770270270271"/>
    <n v="296"/>
    <s v="US"/>
    <s v="USD"/>
    <n v="1421906400"/>
    <x v="822"/>
    <n v="1421992800"/>
    <d v="2015-01-23T06:00:00"/>
    <b v="0"/>
    <b v="0"/>
    <s v="theater/plays"/>
    <x v="5"/>
    <s v="plays"/>
  </r>
  <r>
    <n v="911"/>
    <s v="Carter, Cole and Curtis"/>
    <s v="Cloned responsive standardization"/>
    <n v="5800"/>
    <n v="11539"/>
    <n v="1.9894827586206896"/>
    <x v="0"/>
    <n v="24.976190476190474"/>
    <n v="462"/>
    <s v="US"/>
    <s v="USD"/>
    <n v="1568005200"/>
    <x v="823"/>
    <n v="1568178000"/>
    <d v="2019-09-11T05:00:00"/>
    <b v="1"/>
    <b v="0"/>
    <s v="technology/web"/>
    <x v="0"/>
    <s v="web"/>
  </r>
  <r>
    <n v="912"/>
    <s v="Sanchez-Parsons"/>
    <s v="Reduced bifurcated pricing structure"/>
    <n v="1800"/>
    <n v="14310"/>
    <n v="7.95"/>
    <x v="0"/>
    <n v="79.944134078212286"/>
    <n v="179"/>
    <s v="US"/>
    <s v="USD"/>
    <n v="1346821200"/>
    <x v="824"/>
    <n v="1347944400"/>
    <d v="2012-09-18T05:00:00"/>
    <b v="1"/>
    <b v="0"/>
    <s v="film &amp; video/drama"/>
    <x v="6"/>
    <s v="drama"/>
  </r>
  <r>
    <n v="916"/>
    <s v="Clements Ltd"/>
    <s v="Persistent bandwidth-monitored framework"/>
    <n v="3700"/>
    <n v="1343"/>
    <n v="0.36297297297297298"/>
    <x v="1"/>
    <n v="25.826923076923077"/>
    <n v="52"/>
    <s v="US"/>
    <s v="USD"/>
    <n v="1418882400"/>
    <x v="825"/>
    <n v="1419660000"/>
    <d v="2014-12-27T06:00:00"/>
    <b v="0"/>
    <b v="0"/>
    <s v="photography/photography books"/>
    <x v="4"/>
    <s v="photography books"/>
  </r>
  <r>
    <n v="920"/>
    <s v="Green, Murphy and Webb"/>
    <s v="Versatile directional project"/>
    <n v="5300"/>
    <n v="9676"/>
    <n v="1.8256603773584905"/>
    <x v="0"/>
    <n v="37.945098039215686"/>
    <n v="255"/>
    <s v="US"/>
    <s v="USD"/>
    <n v="1549519200"/>
    <x v="826"/>
    <n v="1551247200"/>
    <d v="2019-02-27T06:00:00"/>
    <b v="1"/>
    <b v="0"/>
    <s v="film &amp; video/animation"/>
    <x v="6"/>
    <s v="animation"/>
  </r>
  <r>
    <n v="921"/>
    <s v="Stevenson PLC"/>
    <s v="Profound directional knowledge user"/>
    <n v="160400"/>
    <n v="1210"/>
    <n v="7.5436408977556111E-3"/>
    <x v="1"/>
    <n v="31.842105263157894"/>
    <n v="38"/>
    <s v="US"/>
    <s v="USD"/>
    <n v="1329026400"/>
    <x v="827"/>
    <n v="1330236000"/>
    <d v="2012-02-26T06:00:00"/>
    <b v="0"/>
    <b v="0"/>
    <s v="technology/web"/>
    <x v="0"/>
    <s v="web"/>
  </r>
  <r>
    <n v="922"/>
    <s v="Soto-Anthony"/>
    <s v="Ameliorated logistical capability"/>
    <n v="51400"/>
    <n v="90440"/>
    <n v="1.7595330739299611"/>
    <x v="0"/>
    <n v="40"/>
    <n v="2261"/>
    <s v="US"/>
    <s v="USD"/>
    <n v="1544335200"/>
    <x v="66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0"/>
    <n v="101.1"/>
    <n v="40"/>
    <s v="US"/>
    <s v="USD"/>
    <n v="1279083600"/>
    <x v="626"/>
    <n v="1279170000"/>
    <d v="2010-07-15T05:00:00"/>
    <b v="0"/>
    <b v="0"/>
    <s v="theater/plays"/>
    <x v="5"/>
    <s v="plays"/>
  </r>
  <r>
    <n v="925"/>
    <s v="Wilson, Jefferson and Anderson"/>
    <s v="Profit-focused empowering system engine"/>
    <n v="3000"/>
    <n v="6722"/>
    <n v="2.2406666666666668"/>
    <x v="0"/>
    <n v="103.41538461538461"/>
    <n v="65"/>
    <s v="US"/>
    <s v="USD"/>
    <n v="1506056400"/>
    <x v="828"/>
    <n v="1507093200"/>
    <d v="2017-10-04T05:00:00"/>
    <b v="0"/>
    <b v="0"/>
    <s v="theater/plays"/>
    <x v="5"/>
    <s v="plays"/>
  </r>
  <r>
    <n v="926"/>
    <s v="Brown-Oliver"/>
    <s v="Synchronized cohesive encoding"/>
    <n v="8700"/>
    <n v="1577"/>
    <n v="0.18126436781609195"/>
    <x v="1"/>
    <n v="105.13333333333334"/>
    <n v="15"/>
    <s v="US"/>
    <s v="USD"/>
    <n v="1463029200"/>
    <x v="334"/>
    <n v="1463374800"/>
    <d v="2016-05-16T05:00:00"/>
    <b v="0"/>
    <b v="0"/>
    <s v="food/food trucks"/>
    <x v="3"/>
    <s v="food trucks"/>
  </r>
  <r>
    <n v="927"/>
    <s v="Davis-Gardner"/>
    <s v="Synergistic dynamic utilization"/>
    <n v="7200"/>
    <n v="3301"/>
    <n v="0.45847222222222223"/>
    <x v="1"/>
    <n v="89.21621621621621"/>
    <n v="37"/>
    <s v="US"/>
    <s v="USD"/>
    <n v="1342069200"/>
    <x v="829"/>
    <n v="1344574800"/>
    <d v="2012-08-10T05:00:00"/>
    <b v="0"/>
    <b v="0"/>
    <s v="theater/plays"/>
    <x v="5"/>
    <s v="plays"/>
  </r>
  <r>
    <n v="930"/>
    <s v="Hall, Buchanan and Benton"/>
    <s v="Configurable fault-tolerant structure"/>
    <n v="3500"/>
    <n v="3930"/>
    <n v="1.1228571428571428"/>
    <x v="0"/>
    <n v="46.235294117647058"/>
    <n v="85"/>
    <s v="US"/>
    <s v="USD"/>
    <n v="1424844000"/>
    <x v="830"/>
    <n v="1425448800"/>
    <d v="2015-03-04T06:00:00"/>
    <b v="0"/>
    <b v="1"/>
    <s v="theater/plays"/>
    <x v="5"/>
    <s v="plays"/>
  </r>
  <r>
    <n v="931"/>
    <s v="Lowery, Hayden and Cruz"/>
    <s v="Digitized 24/7 budgetary management"/>
    <n v="7900"/>
    <n v="5729"/>
    <n v="0.72518987341772156"/>
    <x v="1"/>
    <n v="51.151785714285715"/>
    <n v="112"/>
    <s v="US"/>
    <s v="USD"/>
    <n v="1403931600"/>
    <x v="831"/>
    <n v="1404104400"/>
    <d v="2014-06-30T05:00:00"/>
    <b v="0"/>
    <b v="1"/>
    <s v="theater/plays"/>
    <x v="5"/>
    <s v="plays"/>
  </r>
  <r>
    <n v="932"/>
    <s v="Mora, Miller and Harper"/>
    <s v="Stand-alone zero tolerance algorithm"/>
    <n v="2300"/>
    <n v="4883"/>
    <n v="2.1230434782608696"/>
    <x v="0"/>
    <n v="33.909722222222221"/>
    <n v="144"/>
    <s v="US"/>
    <s v="USD"/>
    <n v="1394514000"/>
    <x v="832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0"/>
    <n v="92.016298633017882"/>
    <n v="1902"/>
    <s v="US"/>
    <s v="USD"/>
    <n v="1365397200"/>
    <x v="833"/>
    <n v="1366520400"/>
    <d v="2013-04-21T05:00:00"/>
    <b v="0"/>
    <b v="0"/>
    <s v="theater/plays"/>
    <x v="5"/>
    <s v="plays"/>
  </r>
  <r>
    <n v="934"/>
    <s v="Davis, Crawford and Lopez"/>
    <s v="Reactive radical framework"/>
    <n v="6200"/>
    <n v="11280"/>
    <n v="1.8193548387096774"/>
    <x v="0"/>
    <n v="107.42857142857143"/>
    <n v="105"/>
    <s v="US"/>
    <s v="USD"/>
    <n v="1456120800"/>
    <x v="834"/>
    <n v="1456639200"/>
    <d v="2016-02-28T06:00:00"/>
    <b v="0"/>
    <b v="0"/>
    <s v="theater/plays"/>
    <x v="5"/>
    <s v="plays"/>
  </r>
  <r>
    <n v="935"/>
    <s v="Richards, Stevens and Fleming"/>
    <s v="Object-based full-range knowledge user"/>
    <n v="6100"/>
    <n v="10012"/>
    <n v="1.6413114754098361"/>
    <x v="0"/>
    <n v="75.848484848484844"/>
    <n v="132"/>
    <s v="US"/>
    <s v="USD"/>
    <n v="1437714000"/>
    <x v="835"/>
    <n v="1438318800"/>
    <d v="2015-07-31T05:00:00"/>
    <b v="0"/>
    <b v="0"/>
    <s v="theater/plays"/>
    <x v="5"/>
    <s v="plays"/>
  </r>
  <r>
    <n v="936"/>
    <s v="Brown Ltd"/>
    <s v="Enhanced composite contingency"/>
    <n v="103200"/>
    <n v="1690"/>
    <n v="1.6375968992248063E-2"/>
    <x v="1"/>
    <n v="80.476190476190482"/>
    <n v="21"/>
    <s v="US"/>
    <s v="USD"/>
    <n v="1563771600"/>
    <x v="836"/>
    <n v="1564030800"/>
    <d v="2019-07-25T05:00:00"/>
    <b v="1"/>
    <b v="0"/>
    <s v="theater/plays"/>
    <x v="5"/>
    <s v="plays"/>
  </r>
  <r>
    <n v="937"/>
    <s v="Tapia, Sandoval and Hurley"/>
    <s v="Cloned fresh-thinking model"/>
    <n v="171000"/>
    <n v="84891"/>
    <n v="0.49643859649122807"/>
    <x v="2"/>
    <n v="86.978483606557376"/>
    <n v="976"/>
    <s v="US"/>
    <s v="USD"/>
    <n v="1448517600"/>
    <x v="837"/>
    <n v="1449295200"/>
    <d v="2015-12-05T06:00:00"/>
    <b v="0"/>
    <b v="0"/>
    <s v="film &amp; video/documentary"/>
    <x v="6"/>
    <s v="documentary"/>
  </r>
  <r>
    <n v="938"/>
    <s v="Allen Inc"/>
    <s v="Total dedicated benchmark"/>
    <n v="9200"/>
    <n v="10093"/>
    <n v="1.0970652173913042"/>
    <x v="0"/>
    <n v="105.13541666666667"/>
    <n v="96"/>
    <s v="US"/>
    <s v="USD"/>
    <n v="1528779600"/>
    <x v="838"/>
    <n v="1531890000"/>
    <d v="2018-07-18T05:00:00"/>
    <b v="0"/>
    <b v="1"/>
    <s v="publishing/fiction"/>
    <x v="7"/>
    <s v="fiction"/>
  </r>
  <r>
    <n v="939"/>
    <s v="Williams, Johnson and Campbell"/>
    <s v="Streamlined human-resource Graphic Interface"/>
    <n v="7800"/>
    <n v="3839"/>
    <n v="0.49217948717948717"/>
    <x v="1"/>
    <n v="57.298507462686565"/>
    <n v="67"/>
    <s v="US"/>
    <s v="USD"/>
    <n v="1304744400"/>
    <x v="839"/>
    <n v="1306213200"/>
    <d v="2011-05-24T05:00:00"/>
    <b v="0"/>
    <b v="1"/>
    <s v="games/video games"/>
    <x v="2"/>
    <s v="video games"/>
  </r>
  <r>
    <n v="941"/>
    <s v="Luna-Horne"/>
    <s v="Profound exuding pricing structure"/>
    <n v="43000"/>
    <n v="5615"/>
    <n v="0.1305813953488372"/>
    <x v="1"/>
    <n v="71.987179487179489"/>
    <n v="78"/>
    <s v="US"/>
    <s v="USD"/>
    <n v="1294552800"/>
    <x v="840"/>
    <n v="1297576800"/>
    <d v="2011-02-13T06:00:00"/>
    <b v="1"/>
    <b v="0"/>
    <s v="theater/plays"/>
    <x v="5"/>
    <s v="plays"/>
  </r>
  <r>
    <n v="943"/>
    <s v="Peterson, Gonzalez and Spencer"/>
    <s v="Synchronized fault-tolerant algorithm"/>
    <n v="7500"/>
    <n v="11969"/>
    <n v="1.5958666666666668"/>
    <x v="0"/>
    <n v="104.99122807017544"/>
    <n v="114"/>
    <s v="US"/>
    <s v="USD"/>
    <n v="1411534800"/>
    <x v="382"/>
    <n v="1414558800"/>
    <d v="2014-10-29T05:00:00"/>
    <b v="0"/>
    <b v="0"/>
    <s v="food/food trucks"/>
    <x v="3"/>
    <s v="food trucks"/>
  </r>
  <r>
    <n v="945"/>
    <s v="Sanders, Farley and Huffman"/>
    <s v="Cross-group clear-thinking task-force"/>
    <n v="172000"/>
    <n v="55805"/>
    <n v="0.32444767441860467"/>
    <x v="1"/>
    <n v="33.001182732111175"/>
    <n v="1691"/>
    <s v="US"/>
    <s v="USD"/>
    <n v="1333602000"/>
    <x v="841"/>
    <n v="1334898000"/>
    <d v="2012-04-20T05:00:00"/>
    <b v="1"/>
    <b v="0"/>
    <s v="photography/photography books"/>
    <x v="4"/>
    <s v="photography books"/>
  </r>
  <r>
    <n v="946"/>
    <s v="Hall, Holmes and Walker"/>
    <s v="Public-key bandwidth-monitored intranet"/>
    <n v="153700"/>
    <n v="15238"/>
    <n v="9.9141184124918666E-2"/>
    <x v="1"/>
    <n v="84.187845303867405"/>
    <n v="181"/>
    <s v="US"/>
    <s v="USD"/>
    <n v="1308200400"/>
    <x v="842"/>
    <n v="1308373200"/>
    <d v="2011-06-18T05:00:00"/>
    <b v="0"/>
    <b v="0"/>
    <s v="theater/plays"/>
    <x v="5"/>
    <s v="plays"/>
  </r>
  <r>
    <n v="947"/>
    <s v="Smith-Powell"/>
    <s v="Upgradable clear-thinking hardware"/>
    <n v="3600"/>
    <n v="961"/>
    <n v="0.26694444444444443"/>
    <x v="1"/>
    <n v="73.92307692307692"/>
    <n v="13"/>
    <s v="US"/>
    <s v="USD"/>
    <n v="1411707600"/>
    <x v="843"/>
    <n v="1412312400"/>
    <d v="2014-10-03T05:00:00"/>
    <b v="0"/>
    <b v="0"/>
    <s v="theater/plays"/>
    <x v="5"/>
    <s v="plays"/>
  </r>
  <r>
    <n v="948"/>
    <s v="Smith-Hill"/>
    <s v="Integrated holistic paradigm"/>
    <n v="9400"/>
    <n v="5918"/>
    <n v="0.62957446808510642"/>
    <x v="2"/>
    <n v="36.987499999999997"/>
    <n v="160"/>
    <s v="US"/>
    <s v="USD"/>
    <n v="1418364000"/>
    <x v="844"/>
    <n v="1419228000"/>
    <d v="2014-12-22T06:00:00"/>
    <b v="1"/>
    <b v="1"/>
    <s v="film &amp; video/documentary"/>
    <x v="6"/>
    <s v="documentary"/>
  </r>
  <r>
    <n v="949"/>
    <s v="Wright LLC"/>
    <s v="Seamless clear-thinking conglomeration"/>
    <n v="5900"/>
    <n v="9520"/>
    <n v="1.6135593220338984"/>
    <x v="0"/>
    <n v="46.896551724137929"/>
    <n v="203"/>
    <s v="US"/>
    <s v="USD"/>
    <n v="1429333200"/>
    <x v="845"/>
    <n v="1430974800"/>
    <d v="2015-05-07T05:00:00"/>
    <b v="0"/>
    <b v="0"/>
    <s v="technology/web"/>
    <x v="0"/>
    <s v="web"/>
  </r>
  <r>
    <n v="950"/>
    <s v="Williams, Orozco and Gomez"/>
    <s v="Persistent content-based methodology"/>
    <n v="100"/>
    <n v="5"/>
    <n v="0.05"/>
    <x v="1"/>
    <n v="5"/>
    <n v="1"/>
    <s v="US"/>
    <s v="USD"/>
    <n v="1555390800"/>
    <x v="846"/>
    <n v="1555822800"/>
    <d v="2019-04-21T05:00:00"/>
    <b v="0"/>
    <b v="1"/>
    <s v="theater/plays"/>
    <x v="5"/>
    <s v="plays"/>
  </r>
  <r>
    <n v="951"/>
    <s v="Peterson Ltd"/>
    <s v="Re-engineered 24hour matrix"/>
    <n v="14500"/>
    <n v="159056"/>
    <n v="10.969379310344827"/>
    <x v="0"/>
    <n v="102.02437459910199"/>
    <n v="1559"/>
    <s v="US"/>
    <s v="USD"/>
    <n v="1482732000"/>
    <x v="847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2"/>
    <n v="45.007502206531335"/>
    <n v="2266"/>
    <s v="US"/>
    <s v="USD"/>
    <n v="1470718800"/>
    <x v="848"/>
    <n v="1471928400"/>
    <d v="2016-08-23T05:00:00"/>
    <b v="0"/>
    <b v="0"/>
    <s v="film &amp; video/documentary"/>
    <x v="6"/>
    <s v="documentary"/>
  </r>
  <r>
    <n v="953"/>
    <s v="Boyle Ltd"/>
    <s v="Streamlined fault-tolerant conglomeration"/>
    <n v="3300"/>
    <n v="1980"/>
    <n v="0.6"/>
    <x v="1"/>
    <n v="94.285714285714292"/>
    <n v="21"/>
    <s v="US"/>
    <s v="USD"/>
    <n v="1450591200"/>
    <x v="849"/>
    <n v="1453701600"/>
    <d v="2016-01-25T06:00:00"/>
    <b v="0"/>
    <b v="1"/>
    <s v="film &amp; video/science fiction"/>
    <x v="6"/>
    <s v="science fiction"/>
  </r>
  <r>
    <n v="955"/>
    <s v="Moss-Obrien"/>
    <s v="Function-based next generation emulation"/>
    <n v="700"/>
    <n v="7763"/>
    <n v="11.09"/>
    <x v="0"/>
    <n v="97.037499999999994"/>
    <n v="80"/>
    <s v="US"/>
    <s v="USD"/>
    <n v="1353823200"/>
    <x v="850"/>
    <n v="1353996000"/>
    <d v="2012-11-27T06:00:00"/>
    <b v="0"/>
    <b v="0"/>
    <s v="theater/plays"/>
    <x v="5"/>
    <s v="plays"/>
  </r>
  <r>
    <n v="956"/>
    <s v="Wood Inc"/>
    <s v="Re-engineered composite focus group"/>
    <n v="187600"/>
    <n v="35698"/>
    <n v="0.19028784648187633"/>
    <x v="1"/>
    <n v="43.00963855421687"/>
    <n v="830"/>
    <s v="US"/>
    <s v="USD"/>
    <n v="1450764000"/>
    <x v="851"/>
    <n v="1451109600"/>
    <d v="2015-12-26T06:00:00"/>
    <b v="0"/>
    <b v="0"/>
    <s v="film &amp; video/science fiction"/>
    <x v="6"/>
    <s v="science fiction"/>
  </r>
  <r>
    <n v="957"/>
    <s v="Riley, Cohen and Goodman"/>
    <s v="Profound mission-critical function"/>
    <n v="9800"/>
    <n v="12434"/>
    <n v="1.2687755102040816"/>
    <x v="0"/>
    <n v="94.916030534351151"/>
    <n v="131"/>
    <s v="US"/>
    <s v="USD"/>
    <n v="1329372000"/>
    <x v="852"/>
    <n v="1329631200"/>
    <d v="2012-02-19T06:00:00"/>
    <b v="0"/>
    <b v="0"/>
    <s v="theater/plays"/>
    <x v="5"/>
    <s v="plays"/>
  </r>
  <r>
    <n v="958"/>
    <s v="Green, Robinson and Ho"/>
    <s v="De-engineered zero-defect open system"/>
    <n v="1100"/>
    <n v="8081"/>
    <n v="7.3463636363636367"/>
    <x v="0"/>
    <n v="72.151785714285708"/>
    <n v="112"/>
    <s v="US"/>
    <s v="USD"/>
    <n v="1277096400"/>
    <x v="799"/>
    <n v="1278997200"/>
    <d v="2010-07-13T05:00:00"/>
    <b v="0"/>
    <b v="0"/>
    <s v="film &amp; video/animation"/>
    <x v="6"/>
    <s v="animation"/>
  </r>
  <r>
    <n v="959"/>
    <s v="Black-Graham"/>
    <s v="Operative hybrid utilization"/>
    <n v="145000"/>
    <n v="6631"/>
    <n v="4.5731034482758622E-2"/>
    <x v="1"/>
    <n v="51.007692307692309"/>
    <n v="130"/>
    <s v="US"/>
    <s v="USD"/>
    <n v="1277701200"/>
    <x v="325"/>
    <n v="1280120400"/>
    <d v="2010-07-26T05:00:00"/>
    <b v="0"/>
    <b v="0"/>
    <s v="publishing/translations"/>
    <x v="7"/>
    <s v="translations"/>
  </r>
  <r>
    <n v="960"/>
    <s v="Robbins Group"/>
    <s v="Function-based interactive matrix"/>
    <n v="5500"/>
    <n v="4678"/>
    <n v="0.85054545454545449"/>
    <x v="1"/>
    <n v="85.054545454545448"/>
    <n v="55"/>
    <s v="US"/>
    <s v="USD"/>
    <n v="1454911200"/>
    <x v="853"/>
    <n v="1458104400"/>
    <d v="2016-03-16T05:00:00"/>
    <b v="0"/>
    <b v="0"/>
    <s v="technology/web"/>
    <x v="0"/>
    <s v="web"/>
  </r>
  <r>
    <n v="961"/>
    <s v="Mason, Case and May"/>
    <s v="Optimized content-based collaboration"/>
    <n v="5700"/>
    <n v="6800"/>
    <n v="1.1929824561403508"/>
    <x v="0"/>
    <n v="43.87096774193548"/>
    <n v="155"/>
    <s v="US"/>
    <s v="USD"/>
    <n v="1297922400"/>
    <x v="854"/>
    <n v="1298268000"/>
    <d v="2011-02-21T06:00:00"/>
    <b v="0"/>
    <b v="0"/>
    <s v="publishing/translations"/>
    <x v="7"/>
    <s v="translations"/>
  </r>
  <r>
    <n v="962"/>
    <s v="Harris, Russell and Mitchell"/>
    <s v="User-centric cohesive policy"/>
    <n v="3600"/>
    <n v="10657"/>
    <n v="2.9602777777777778"/>
    <x v="0"/>
    <n v="40.063909774436091"/>
    <n v="266"/>
    <s v="US"/>
    <s v="USD"/>
    <n v="1384408800"/>
    <x v="855"/>
    <n v="1386223200"/>
    <d v="2013-12-05T06:00:00"/>
    <b v="0"/>
    <b v="0"/>
    <s v="food/food trucks"/>
    <x v="3"/>
    <s v="food trucks"/>
  </r>
  <r>
    <n v="964"/>
    <s v="Peck, Higgins and Smith"/>
    <s v="Devolved disintermediate encryption"/>
    <n v="3700"/>
    <n v="13164"/>
    <n v="3.5578378378378379"/>
    <x v="0"/>
    <n v="84.92903225806451"/>
    <n v="155"/>
    <s v="US"/>
    <s v="USD"/>
    <n v="1431320400"/>
    <x v="856"/>
    <n v="1431752400"/>
    <d v="2015-05-16T05:00:00"/>
    <b v="0"/>
    <b v="0"/>
    <s v="theater/plays"/>
    <x v="5"/>
    <s v="plays"/>
  </r>
  <r>
    <n v="966"/>
    <s v="Davis and Sons"/>
    <s v="Seamless solution-oriented capacity"/>
    <n v="1700"/>
    <n v="13468"/>
    <n v="7.9223529411764702"/>
    <x v="0"/>
    <n v="54.971428571428568"/>
    <n v="245"/>
    <s v="US"/>
    <s v="USD"/>
    <n v="1497502800"/>
    <x v="857"/>
    <n v="1497675600"/>
    <d v="2017-06-17T05:00:00"/>
    <b v="0"/>
    <b v="0"/>
    <s v="theater/plays"/>
    <x v="5"/>
    <s v="plays"/>
  </r>
  <r>
    <n v="967"/>
    <s v="Howard-Douglas"/>
    <s v="Organized human-resource attitude"/>
    <n v="88400"/>
    <n v="121138"/>
    <n v="1.3703393665158372"/>
    <x v="0"/>
    <n v="77.010807374443743"/>
    <n v="1573"/>
    <s v="US"/>
    <s v="USD"/>
    <n v="1333688400"/>
    <x v="304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0"/>
    <n v="71.201754385964918"/>
    <n v="114"/>
    <s v="US"/>
    <s v="USD"/>
    <n v="1293861600"/>
    <x v="198"/>
    <n v="1295157600"/>
    <d v="2011-01-16T06:00:00"/>
    <b v="0"/>
    <b v="0"/>
    <s v="food/food trucks"/>
    <x v="3"/>
    <s v="food trucks"/>
  </r>
  <r>
    <n v="969"/>
    <s v="Lopez-King"/>
    <s v="Multi-lateral radical solution"/>
    <n v="7900"/>
    <n v="8550"/>
    <n v="1.0822784810126582"/>
    <x v="0"/>
    <n v="91.935483870967744"/>
    <n v="93"/>
    <s v="US"/>
    <s v="USD"/>
    <n v="1576994400"/>
    <x v="858"/>
    <n v="1577599200"/>
    <d v="2019-12-29T06:00:00"/>
    <b v="0"/>
    <b v="0"/>
    <s v="theater/plays"/>
    <x v="5"/>
    <s v="plays"/>
  </r>
  <r>
    <n v="970"/>
    <s v="Glover-Nelson"/>
    <s v="Inverse context-sensitive info-mediaries"/>
    <n v="94900"/>
    <n v="57659"/>
    <n v="0.60757639620653314"/>
    <x v="1"/>
    <n v="97.069023569023571"/>
    <n v="594"/>
    <s v="US"/>
    <s v="USD"/>
    <n v="1304917200"/>
    <x v="859"/>
    <n v="1305003600"/>
    <d v="2011-05-10T05:00:00"/>
    <b v="0"/>
    <b v="0"/>
    <s v="theater/plays"/>
    <x v="5"/>
    <s v="plays"/>
  </r>
  <r>
    <n v="971"/>
    <s v="Garner and Sons"/>
    <s v="Versatile neutral workforce"/>
    <n v="5100"/>
    <n v="1414"/>
    <n v="0.27725490196078434"/>
    <x v="1"/>
    <n v="58.916666666666664"/>
    <n v="24"/>
    <s v="US"/>
    <s v="USD"/>
    <n v="1381208400"/>
    <x v="860"/>
    <n v="1381726800"/>
    <d v="2013-10-14T05:00:00"/>
    <b v="0"/>
    <b v="0"/>
    <s v="film &amp; video/television"/>
    <x v="6"/>
    <s v="television"/>
  </r>
  <r>
    <n v="972"/>
    <s v="Sellers, Roach and Garrison"/>
    <s v="Multi-tiered systematic knowledge user"/>
    <n v="42700"/>
    <n v="97524"/>
    <n v="2.283934426229508"/>
    <x v="0"/>
    <n v="58.015466983938133"/>
    <n v="1681"/>
    <s v="US"/>
    <s v="USD"/>
    <n v="1401685200"/>
    <x v="861"/>
    <n v="1402462800"/>
    <d v="2014-06-11T05:00:00"/>
    <b v="0"/>
    <b v="1"/>
    <s v="technology/web"/>
    <x v="0"/>
    <s v="web"/>
  </r>
  <r>
    <n v="973"/>
    <s v="Herrera, Bennett and Silva"/>
    <s v="Programmable multi-state algorithm"/>
    <n v="121100"/>
    <n v="26176"/>
    <n v="0.21615194054500414"/>
    <x v="1"/>
    <n v="103.87301587301587"/>
    <n v="252"/>
    <s v="US"/>
    <s v="USD"/>
    <n v="1291960800"/>
    <x v="862"/>
    <n v="1292133600"/>
    <d v="2010-12-12T06:00:00"/>
    <b v="0"/>
    <b v="1"/>
    <s v="theater/plays"/>
    <x v="5"/>
    <s v="plays"/>
  </r>
  <r>
    <n v="974"/>
    <s v="Thomas, Clay and Mendoza"/>
    <s v="Multi-channeled reciprocal interface"/>
    <n v="800"/>
    <n v="2991"/>
    <n v="3.73875"/>
    <x v="0"/>
    <n v="93.46875"/>
    <n v="32"/>
    <s v="US"/>
    <s v="USD"/>
    <n v="1368853200"/>
    <x v="346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0"/>
    <n v="61.970370370370368"/>
    <n v="135"/>
    <s v="US"/>
    <s v="USD"/>
    <n v="1448776800"/>
    <x v="863"/>
    <n v="1452146400"/>
    <d v="2016-01-07T06:00:00"/>
    <b v="0"/>
    <b v="1"/>
    <s v="theater/plays"/>
    <x v="5"/>
    <s v="plays"/>
  </r>
  <r>
    <n v="976"/>
    <s v="Huerta, Roberts and Dickerson"/>
    <s v="Self-enabling value-added artificial intelligence"/>
    <n v="4000"/>
    <n v="12886"/>
    <n v="3.2214999999999998"/>
    <x v="0"/>
    <n v="92.042857142857144"/>
    <n v="140"/>
    <s v="US"/>
    <s v="USD"/>
    <n v="1296194400"/>
    <x v="864"/>
    <n v="1296712800"/>
    <d v="2011-02-03T06:00:00"/>
    <b v="0"/>
    <b v="1"/>
    <s v="theater/plays"/>
    <x v="5"/>
    <s v="plays"/>
  </r>
  <r>
    <n v="977"/>
    <s v="Johnson Group"/>
    <s v="Vision-oriented interactive solution"/>
    <n v="7000"/>
    <n v="5177"/>
    <n v="0.73957142857142855"/>
    <x v="1"/>
    <n v="77.268656716417908"/>
    <n v="67"/>
    <s v="US"/>
    <s v="USD"/>
    <n v="1517983200"/>
    <x v="865"/>
    <n v="1520748000"/>
    <d v="2018-03-11T06:00:00"/>
    <b v="0"/>
    <b v="0"/>
    <s v="food/food trucks"/>
    <x v="3"/>
    <s v="food trucks"/>
  </r>
  <r>
    <n v="978"/>
    <s v="Bailey, Nguyen and Martinez"/>
    <s v="Fundamental user-facing productivity"/>
    <n v="1000"/>
    <n v="8641"/>
    <n v="8.641"/>
    <x v="0"/>
    <n v="93.923913043478265"/>
    <n v="92"/>
    <s v="US"/>
    <s v="USD"/>
    <n v="1478930400"/>
    <x v="866"/>
    <n v="1480831200"/>
    <d v="2016-12-04T06:00:00"/>
    <b v="0"/>
    <b v="0"/>
    <s v="games/video games"/>
    <x v="2"/>
    <s v="video games"/>
  </r>
  <r>
    <n v="980"/>
    <s v="Huff-Johnson"/>
    <s v="Universal fault-tolerant orchestration"/>
    <n v="195200"/>
    <n v="78630"/>
    <n v="0.40281762295081969"/>
    <x v="1"/>
    <n v="105.97035040431267"/>
    <n v="742"/>
    <s v="US"/>
    <s v="USD"/>
    <n v="1446181200"/>
    <x v="867"/>
    <n v="1446616800"/>
    <d v="2015-11-04T06:00:00"/>
    <b v="1"/>
    <b v="0"/>
    <s v="publishing/nonfiction"/>
    <x v="7"/>
    <s v="nonfiction"/>
  </r>
  <r>
    <n v="981"/>
    <s v="Diaz-Little"/>
    <s v="Grass-roots executive synergy"/>
    <n v="6700"/>
    <n v="11941"/>
    <n v="1.7822388059701493"/>
    <x v="0"/>
    <n v="36.969040247678016"/>
    <n v="323"/>
    <s v="US"/>
    <s v="USD"/>
    <n v="1514181600"/>
    <x v="868"/>
    <n v="1517032800"/>
    <d v="2018-01-27T06:00:00"/>
    <b v="0"/>
    <b v="0"/>
    <s v="technology/web"/>
    <x v="0"/>
    <s v="web"/>
  </r>
  <r>
    <n v="982"/>
    <s v="Freeman-French"/>
    <s v="Multi-layered optimal application"/>
    <n v="7200"/>
    <n v="6115"/>
    <n v="0.84930555555555554"/>
    <x v="1"/>
    <n v="81.533333333333331"/>
    <n v="75"/>
    <s v="US"/>
    <s v="USD"/>
    <n v="1311051600"/>
    <x v="869"/>
    <n v="1311224400"/>
    <d v="2011-07-21T05:00:00"/>
    <b v="0"/>
    <b v="1"/>
    <s v="film &amp; video/documentary"/>
    <x v="6"/>
    <s v="documentary"/>
  </r>
  <r>
    <n v="983"/>
    <s v="Beck-Weber"/>
    <s v="Business-focused full-range core"/>
    <n v="129100"/>
    <n v="188404"/>
    <n v="1.4593648334624323"/>
    <x v="0"/>
    <n v="80.999140154772135"/>
    <n v="2326"/>
    <s v="US"/>
    <s v="USD"/>
    <n v="1564894800"/>
    <x v="870"/>
    <n v="1566190800"/>
    <d v="2019-08-19T05:00:00"/>
    <b v="0"/>
    <b v="0"/>
    <s v="film &amp; video/documentary"/>
    <x v="6"/>
    <s v="documentary"/>
  </r>
  <r>
    <n v="984"/>
    <s v="Lewis-Jacobson"/>
    <s v="Exclusive system-worthy Graphic Interface"/>
    <n v="6500"/>
    <n v="9910"/>
    <n v="1.5246153846153847"/>
    <x v="0"/>
    <n v="26.010498687664043"/>
    <n v="381"/>
    <s v="US"/>
    <s v="USD"/>
    <n v="1567918800"/>
    <x v="302"/>
    <n v="1570165200"/>
    <d v="2019-10-04T05:00:00"/>
    <b v="0"/>
    <b v="0"/>
    <s v="theater/plays"/>
    <x v="5"/>
    <s v="plays"/>
  </r>
  <r>
    <n v="985"/>
    <s v="Logan-Curtis"/>
    <s v="Enhanced optimal ability"/>
    <n v="170600"/>
    <n v="114523"/>
    <n v="0.67129542790152408"/>
    <x v="1"/>
    <n v="25.998410896708286"/>
    <n v="4405"/>
    <s v="US"/>
    <s v="USD"/>
    <n v="1386309600"/>
    <x v="93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1"/>
    <n v="34.173913043478258"/>
    <n v="92"/>
    <s v="US"/>
    <s v="USD"/>
    <n v="1301979600"/>
    <x v="409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0"/>
    <n v="28.002083333333335"/>
    <n v="480"/>
    <s v="US"/>
    <s v="USD"/>
    <n v="1493269200"/>
    <x v="871"/>
    <n v="1494478800"/>
    <d v="2017-05-11T05:00:00"/>
    <b v="0"/>
    <b v="0"/>
    <s v="film &amp; video/documentary"/>
    <x v="6"/>
    <s v="documentary"/>
  </r>
  <r>
    <n v="988"/>
    <s v="Gardner, Ryan and Gutierrez"/>
    <s v="Triple-buffered multi-tasking matrices"/>
    <n v="9400"/>
    <n v="4899"/>
    <n v="0.52117021276595743"/>
    <x v="1"/>
    <n v="76.546875"/>
    <n v="64"/>
    <s v="US"/>
    <s v="USD"/>
    <n v="1478930400"/>
    <x v="866"/>
    <n v="1480744800"/>
    <d v="2016-12-03T06:00:00"/>
    <b v="0"/>
    <b v="0"/>
    <s v="publishing/radio &amp; podcasts"/>
    <x v="7"/>
    <s v="radio &amp; podcasts"/>
  </r>
  <r>
    <n v="989"/>
    <s v="Hernandez Inc"/>
    <s v="Versatile dedicated migration"/>
    <n v="2400"/>
    <n v="11990"/>
    <n v="4.9958333333333336"/>
    <x v="0"/>
    <n v="53.053097345132741"/>
    <n v="226"/>
    <s v="US"/>
    <s v="USD"/>
    <n v="1555390800"/>
    <x v="846"/>
    <n v="1555822800"/>
    <d v="2019-04-21T05:00:00"/>
    <b v="0"/>
    <b v="0"/>
    <s v="publishing/translations"/>
    <x v="7"/>
    <s v="translations"/>
  </r>
  <r>
    <n v="990"/>
    <s v="Ortiz-Roberts"/>
    <s v="Devolved foreground customer loyalty"/>
    <n v="7800"/>
    <n v="6839"/>
    <n v="0.87679487179487181"/>
    <x v="1"/>
    <n v="106.859375"/>
    <n v="64"/>
    <s v="US"/>
    <s v="USD"/>
    <n v="1456984800"/>
    <x v="433"/>
    <n v="1458882000"/>
    <d v="2016-03-25T05:00:00"/>
    <b v="0"/>
    <b v="1"/>
    <s v="film &amp; video/drama"/>
    <x v="6"/>
    <s v="drama"/>
  </r>
  <r>
    <n v="991"/>
    <s v="Ramirez LLC"/>
    <s v="Reduced reciprocal focus group"/>
    <n v="9800"/>
    <n v="11091"/>
    <n v="1.131734693877551"/>
    <x v="0"/>
    <n v="46.020746887966808"/>
    <n v="241"/>
    <s v="US"/>
    <s v="USD"/>
    <n v="1411621200"/>
    <x v="872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0"/>
    <n v="100.17424242424242"/>
    <n v="132"/>
    <s v="US"/>
    <s v="USD"/>
    <n v="1525669200"/>
    <x v="873"/>
    <n v="1526878800"/>
    <d v="2018-05-21T05:00:00"/>
    <b v="0"/>
    <b v="1"/>
    <s v="film &amp; video/drama"/>
    <x v="6"/>
    <s v="drama"/>
  </r>
  <r>
    <n v="994"/>
    <s v="Leach, Rich and Price"/>
    <s v="Implemented bi-directional flexibility"/>
    <n v="141100"/>
    <n v="74073"/>
    <n v="0.52496810772501767"/>
    <x v="1"/>
    <n v="87.972684085510693"/>
    <n v="842"/>
    <s v="US"/>
    <s v="USD"/>
    <n v="1413522000"/>
    <x v="874"/>
    <n v="1414040400"/>
    <d v="2014-10-23T05:00:00"/>
    <b v="0"/>
    <b v="1"/>
    <s v="publishing/translations"/>
    <x v="7"/>
    <s v="translations"/>
  </r>
  <r>
    <n v="995"/>
    <s v="Manning-Hamilton"/>
    <s v="Vision-oriented scalable definition"/>
    <n v="97300"/>
    <n v="153216"/>
    <n v="1.5746762589928058"/>
    <x v="0"/>
    <n v="74.995594713656388"/>
    <n v="2043"/>
    <s v="US"/>
    <s v="USD"/>
    <n v="1541307600"/>
    <x v="875"/>
    <n v="1543816800"/>
    <d v="2018-12-03T06:00:00"/>
    <b v="0"/>
    <b v="1"/>
    <s v="food/food trucks"/>
    <x v="3"/>
    <s v="food trucks"/>
  </r>
  <r>
    <n v="996"/>
    <s v="Butler LLC"/>
    <s v="Future-proofed upward-trending migration"/>
    <n v="6600"/>
    <n v="4814"/>
    <n v="0.72939393939393937"/>
    <x v="1"/>
    <n v="42.982142857142854"/>
    <n v="112"/>
    <s v="US"/>
    <s v="USD"/>
    <n v="1357106400"/>
    <x v="876"/>
    <n v="1359698400"/>
    <d v="2013-02-01T06:00:00"/>
    <b v="0"/>
    <b v="0"/>
    <s v="theater/plays"/>
    <x v="5"/>
    <s v="plays"/>
  </r>
  <r>
    <n v="998"/>
    <s v="Taylor, Santiago and Flores"/>
    <s v="Polarized composite customer loyalty"/>
    <n v="66600"/>
    <n v="37823"/>
    <n v="0.5679129129129129"/>
    <x v="1"/>
    <n v="101.13101604278074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2"/>
    <n v="55.98841354723708"/>
    <n v="1122"/>
    <s v="US"/>
    <s v="USD"/>
    <n v="1467176400"/>
    <x v="878"/>
    <n v="1467781200"/>
    <d v="2016-07-06T05:00:00"/>
    <b v="0"/>
    <b v="0"/>
    <s v="food/food trucks"/>
    <x v="3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53766-CC89-4000-B71F-832B3C72B4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5"/>
        <item x="8"/>
        <item x="11"/>
        <item x="14"/>
        <item x="16"/>
        <item x="21"/>
        <item x="4"/>
        <item x="10"/>
        <item x="3"/>
        <item x="23"/>
        <item x="20"/>
        <item x="1"/>
        <item x="13"/>
        <item x="18"/>
        <item x="2"/>
        <item x="22"/>
        <item x="5"/>
        <item x="17"/>
        <item x="9"/>
        <item x="12"/>
        <item x="19"/>
        <item x="7"/>
        <item x="0"/>
        <item x="6"/>
        <item t="default"/>
      </items>
    </pivotField>
    <pivotField axis="axisRow" showAll="0">
      <items count="10">
        <item x="6"/>
        <item x="3"/>
        <item x="2"/>
        <item x="8"/>
        <item x="1"/>
        <item x="4"/>
        <item x="7"/>
        <item x="0"/>
        <item x="5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831C5-F088-4003-A4EA-CA6ADAA392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6"/>
        <item x="3"/>
        <item x="2"/>
        <item x="8"/>
        <item x="1"/>
        <item x="4"/>
        <item x="7"/>
        <item x="0"/>
        <item x="5"/>
        <item t="default"/>
      </items>
    </pivotField>
    <pivotField axis="axisRow" showAll="0">
      <items count="25">
        <item x="15"/>
        <item x="23"/>
        <item x="8"/>
        <item x="11"/>
        <item x="20"/>
        <item x="17"/>
        <item x="4"/>
        <item x="1"/>
        <item x="13"/>
        <item x="18"/>
        <item x="10"/>
        <item x="9"/>
        <item x="5"/>
        <item x="6"/>
        <item x="12"/>
        <item x="2"/>
        <item x="14"/>
        <item x="16"/>
        <item x="21"/>
        <item x="19"/>
        <item x="3"/>
        <item x="7"/>
        <item x="0"/>
        <item x="2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A30BA-1C7A-4975-908D-DB3B816DE0F9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410"/>
        <item x="718"/>
        <item x="189"/>
        <item x="774"/>
        <item x="251"/>
        <item x="877"/>
        <item x="747"/>
        <item x="367"/>
        <item x="723"/>
        <item x="587"/>
        <item x="561"/>
        <item x="630"/>
        <item x="623"/>
        <item x="791"/>
        <item x="9"/>
        <item x="51"/>
        <item x="548"/>
        <item x="384"/>
        <item x="442"/>
        <item x="291"/>
        <item x="520"/>
        <item x="513"/>
        <item x="801"/>
        <item x="588"/>
        <item x="47"/>
        <item x="815"/>
        <item x="717"/>
        <item x="807"/>
        <item x="720"/>
        <item x="258"/>
        <item x="809"/>
        <item x="569"/>
        <item x="783"/>
        <item x="163"/>
        <item x="214"/>
        <item x="768"/>
        <item x="799"/>
        <item x="87"/>
        <item x="495"/>
        <item x="325"/>
        <item x="72"/>
        <item x="219"/>
        <item x="543"/>
        <item x="262"/>
        <item x="626"/>
        <item x="612"/>
        <item x="420"/>
        <item x="655"/>
        <item x="675"/>
        <item x="725"/>
        <item x="361"/>
        <item x="699"/>
        <item x="110"/>
        <item x="447"/>
        <item x="234"/>
        <item x="156"/>
        <item x="373"/>
        <item x="159"/>
        <item x="408"/>
        <item x="810"/>
        <item x="316"/>
        <item x="591"/>
        <item x="722"/>
        <item x="49"/>
        <item x="266"/>
        <item x="235"/>
        <item x="284"/>
        <item x="646"/>
        <item x="537"/>
        <item x="647"/>
        <item x="150"/>
        <item x="321"/>
        <item x="670"/>
        <item x="199"/>
        <item x="257"/>
        <item x="99"/>
        <item x="638"/>
        <item x="144"/>
        <item x="705"/>
        <item x="497"/>
        <item x="102"/>
        <item x="142"/>
        <item x="372"/>
        <item x="349"/>
        <item x="624"/>
        <item x="589"/>
        <item x="450"/>
        <item x="415"/>
        <item x="539"/>
        <item x="862"/>
        <item x="769"/>
        <item x="460"/>
        <item x="278"/>
        <item x="341"/>
        <item x="198"/>
        <item x="604"/>
        <item x="480"/>
        <item x="499"/>
        <item x="840"/>
        <item x="161"/>
        <item x="241"/>
        <item x="802"/>
        <item x="515"/>
        <item x="633"/>
        <item x="40"/>
        <item x="215"/>
        <item x="864"/>
        <item x="503"/>
        <item x="525"/>
        <item x="137"/>
        <item x="404"/>
        <item x="854"/>
        <item x="45"/>
        <item x="255"/>
        <item x="743"/>
        <item x="182"/>
        <item x="2"/>
        <item x="295"/>
        <item x="616"/>
        <item x="693"/>
        <item x="449"/>
        <item x="365"/>
        <item x="409"/>
        <item x="52"/>
        <item x="440"/>
        <item x="821"/>
        <item x="620"/>
        <item x="34"/>
        <item x="642"/>
        <item x="839"/>
        <item x="796"/>
        <item x="859"/>
        <item x="448"/>
        <item x="728"/>
        <item x="732"/>
        <item x="248"/>
        <item x="77"/>
        <item x="390"/>
        <item x="842"/>
        <item x="35"/>
        <item x="88"/>
        <item x="80"/>
        <item x="559"/>
        <item x="227"/>
        <item x="378"/>
        <item x="259"/>
        <item x="671"/>
        <item x="37"/>
        <item x="786"/>
        <item x="869"/>
        <item x="538"/>
        <item x="792"/>
        <item x="618"/>
        <item x="318"/>
        <item x="101"/>
        <item x="245"/>
        <item x="676"/>
        <item x="701"/>
        <item x="476"/>
        <item x="605"/>
        <item x="1"/>
        <item x="441"/>
        <item x="310"/>
        <item x="545"/>
        <item x="364"/>
        <item x="462"/>
        <item x="721"/>
        <item x="429"/>
        <item x="96"/>
        <item x="297"/>
        <item x="113"/>
        <item x="200"/>
        <item x="327"/>
        <item x="194"/>
        <item x="610"/>
        <item x="609"/>
        <item x="785"/>
        <item x="375"/>
        <item x="74"/>
        <item x="687"/>
        <item x="617"/>
        <item x="83"/>
        <item x="501"/>
        <item x="463"/>
        <item x="456"/>
        <item x="682"/>
        <item x="517"/>
        <item x="64"/>
        <item x="478"/>
        <item x="92"/>
        <item x="506"/>
        <item x="514"/>
        <item x="152"/>
        <item x="131"/>
        <item x="780"/>
        <item x="106"/>
        <item x="784"/>
        <item x="827"/>
        <item x="852"/>
        <item x="621"/>
        <item x="563"/>
        <item x="443"/>
        <item x="95"/>
        <item x="758"/>
        <item x="238"/>
        <item x="423"/>
        <item x="120"/>
        <item x="430"/>
        <item x="571"/>
        <item x="772"/>
        <item x="188"/>
        <item x="132"/>
        <item x="841"/>
        <item x="304"/>
        <item x="169"/>
        <item x="695"/>
        <item x="787"/>
        <item x="622"/>
        <item x="536"/>
        <item x="424"/>
        <item x="202"/>
        <item x="579"/>
        <item x="60"/>
        <item x="731"/>
        <item x="703"/>
        <item x="754"/>
        <item x="122"/>
        <item x="496"/>
        <item x="342"/>
        <item x="379"/>
        <item x="715"/>
        <item x="586"/>
        <item x="829"/>
        <item x="44"/>
        <item x="20"/>
        <item x="288"/>
        <item x="674"/>
        <item x="105"/>
        <item x="377"/>
        <item x="763"/>
        <item x="108"/>
        <item x="139"/>
        <item x="824"/>
        <item x="42"/>
        <item x="678"/>
        <item x="322"/>
        <item x="688"/>
        <item x="413"/>
        <item x="333"/>
        <item x="293"/>
        <item x="15"/>
        <item x="726"/>
        <item x="765"/>
        <item x="850"/>
        <item x="421"/>
        <item x="30"/>
        <item x="85"/>
        <item x="407"/>
        <item x="401"/>
        <item x="636"/>
        <item x="540"/>
        <item x="329"/>
        <item x="876"/>
        <item x="508"/>
        <item x="482"/>
        <item x="707"/>
        <item x="653"/>
        <item x="411"/>
        <item x="50"/>
        <item x="111"/>
        <item x="523"/>
        <item x="789"/>
        <item x="533"/>
        <item x="405"/>
        <item x="319"/>
        <item x="577"/>
        <item x="576"/>
        <item x="660"/>
        <item x="48"/>
        <item x="457"/>
        <item x="301"/>
        <item x="833"/>
        <item x="578"/>
        <item x="541"/>
        <item x="575"/>
        <item x="641"/>
        <item x="428"/>
        <item x="554"/>
        <item x="346"/>
        <item x="388"/>
        <item x="502"/>
        <item x="602"/>
        <item x="356"/>
        <item x="8"/>
        <item x="702"/>
        <item x="491"/>
        <item x="103"/>
        <item x="749"/>
        <item x="568"/>
        <item x="700"/>
        <item x="224"/>
        <item x="465"/>
        <item x="694"/>
        <item x="208"/>
        <item x="637"/>
        <item x="500"/>
        <item x="210"/>
        <item x="140"/>
        <item x="225"/>
        <item x="398"/>
        <item x="735"/>
        <item x="504"/>
        <item x="370"/>
        <item x="672"/>
        <item x="123"/>
        <item x="596"/>
        <item x="498"/>
        <item x="233"/>
        <item x="212"/>
        <item x="593"/>
        <item x="107"/>
        <item x="860"/>
        <item x="798"/>
        <item x="91"/>
        <item x="544"/>
        <item x="402"/>
        <item x="686"/>
        <item x="94"/>
        <item x="855"/>
        <item x="0"/>
        <item x="466"/>
        <item x="207"/>
        <item x="530"/>
        <item x="193"/>
        <item x="93"/>
        <item x="217"/>
        <item x="744"/>
        <item x="181"/>
        <item x="7"/>
        <item x="551"/>
        <item x="511"/>
        <item x="800"/>
        <item x="305"/>
        <item x="17"/>
        <item x="184"/>
        <item x="240"/>
        <item x="311"/>
        <item x="526"/>
        <item x="446"/>
        <item x="165"/>
        <item x="619"/>
        <item x="767"/>
        <item x="832"/>
        <item x="813"/>
        <item x="776"/>
        <item x="344"/>
        <item x="634"/>
        <item x="628"/>
        <item x="195"/>
        <item x="263"/>
        <item x="129"/>
        <item x="397"/>
        <item x="13"/>
        <item x="173"/>
        <item x="392"/>
        <item x="550"/>
        <item x="529"/>
        <item x="383"/>
        <item x="808"/>
        <item x="590"/>
        <item x="267"/>
        <item x="354"/>
        <item x="444"/>
        <item x="746"/>
        <item x="627"/>
        <item x="861"/>
        <item x="640"/>
        <item x="320"/>
        <item x="331"/>
        <item x="126"/>
        <item x="312"/>
        <item x="247"/>
        <item x="357"/>
        <item x="831"/>
        <item x="581"/>
        <item x="489"/>
        <item x="663"/>
        <item x="611"/>
        <item x="396"/>
        <item x="777"/>
        <item x="345"/>
        <item x="260"/>
        <item x="363"/>
        <item x="244"/>
        <item x="204"/>
        <item x="752"/>
        <item x="230"/>
        <item x="4"/>
        <item x="89"/>
        <item x="673"/>
        <item x="524"/>
        <item x="795"/>
        <item x="818"/>
        <item x="382"/>
        <item x="872"/>
        <item x="843"/>
        <item x="562"/>
        <item x="380"/>
        <item x="253"/>
        <item x="171"/>
        <item x="874"/>
        <item x="481"/>
        <item x="218"/>
        <item x="76"/>
        <item x="651"/>
        <item x="739"/>
        <item x="149"/>
        <item x="33"/>
        <item x="714"/>
        <item x="296"/>
        <item x="314"/>
        <item x="147"/>
        <item x="844"/>
        <item x="154"/>
        <item x="558"/>
        <item x="825"/>
        <item x="22"/>
        <item x="24"/>
        <item x="549"/>
        <item x="14"/>
        <item x="127"/>
        <item x="400"/>
        <item x="485"/>
        <item x="270"/>
        <item x="727"/>
        <item x="806"/>
        <item x="822"/>
        <item x="283"/>
        <item x="600"/>
        <item x="5"/>
        <item x="484"/>
        <item x="469"/>
        <item x="130"/>
        <item x="712"/>
        <item x="298"/>
        <item x="830"/>
        <item x="434"/>
        <item x="773"/>
        <item x="560"/>
        <item x="229"/>
        <item x="277"/>
        <item x="290"/>
        <item x="313"/>
        <item x="845"/>
        <item x="691"/>
        <item x="323"/>
        <item x="427"/>
        <item x="289"/>
        <item x="856"/>
        <item x="385"/>
        <item x="157"/>
        <item x="471"/>
        <item x="75"/>
        <item x="274"/>
        <item x="492"/>
        <item x="770"/>
        <item x="160"/>
        <item x="104"/>
        <item x="179"/>
        <item x="793"/>
        <item x="162"/>
        <item x="451"/>
        <item x="264"/>
        <item x="280"/>
        <item x="625"/>
        <item x="362"/>
        <item x="197"/>
        <item x="213"/>
        <item x="811"/>
        <item x="835"/>
        <item x="3"/>
        <item x="522"/>
        <item x="54"/>
        <item x="109"/>
        <item x="741"/>
        <item x="668"/>
        <item x="73"/>
        <item x="472"/>
        <item x="464"/>
        <item x="393"/>
        <item x="667"/>
        <item x="475"/>
        <item x="532"/>
        <item x="359"/>
        <item x="309"/>
        <item x="272"/>
        <item x="337"/>
        <item x="613"/>
        <item x="606"/>
        <item x="250"/>
        <item x="347"/>
        <item x="734"/>
        <item x="488"/>
        <item x="719"/>
        <item x="136"/>
        <item x="867"/>
        <item x="56"/>
        <item x="168"/>
        <item x="63"/>
        <item x="46"/>
        <item x="837"/>
        <item x="43"/>
        <item x="863"/>
        <item x="416"/>
        <item x="335"/>
        <item x="849"/>
        <item x="851"/>
        <item x="183"/>
        <item x="452"/>
        <item x="412"/>
        <item x="187"/>
        <item x="436"/>
        <item x="597"/>
        <item x="762"/>
        <item x="657"/>
        <item x="209"/>
        <item x="170"/>
        <item x="220"/>
        <item x="566"/>
        <item x="65"/>
        <item x="853"/>
        <item x="778"/>
        <item x="834"/>
        <item x="607"/>
        <item x="292"/>
        <item x="432"/>
        <item x="29"/>
        <item x="433"/>
        <item x="355"/>
        <item x="631"/>
        <item x="745"/>
        <item x="211"/>
        <item x="574"/>
        <item x="381"/>
        <item x="724"/>
        <item x="438"/>
        <item x="190"/>
        <item x="711"/>
        <item x="601"/>
        <item x="665"/>
        <item x="167"/>
        <item x="164"/>
        <item x="11"/>
        <item x="334"/>
        <item x="760"/>
        <item x="174"/>
        <item x="706"/>
        <item x="135"/>
        <item x="119"/>
        <item x="237"/>
        <item x="328"/>
        <item x="59"/>
        <item x="629"/>
        <item x="878"/>
        <item x="696"/>
        <item x="648"/>
        <item x="25"/>
        <item x="679"/>
        <item x="742"/>
        <item x="389"/>
        <item x="803"/>
        <item x="287"/>
        <item x="608"/>
        <item x="664"/>
        <item x="143"/>
        <item x="437"/>
        <item x="848"/>
        <item x="315"/>
        <item x="794"/>
        <item x="698"/>
        <item x="585"/>
        <item x="348"/>
        <item x="116"/>
        <item x="425"/>
        <item x="643"/>
        <item x="547"/>
        <item x="751"/>
        <item x="261"/>
        <item x="534"/>
        <item x="713"/>
        <item x="866"/>
        <item x="654"/>
        <item x="426"/>
        <item x="603"/>
        <item x="281"/>
        <item x="61"/>
        <item x="406"/>
        <item x="748"/>
        <item x="455"/>
        <item x="67"/>
        <item x="573"/>
        <item x="399"/>
        <item x="847"/>
        <item x="18"/>
        <item x="639"/>
        <item x="10"/>
        <item x="474"/>
        <item x="710"/>
        <item x="716"/>
        <item x="41"/>
        <item x="391"/>
        <item x="470"/>
        <item x="332"/>
        <item x="98"/>
        <item x="403"/>
        <item x="804"/>
        <item x="766"/>
        <item x="658"/>
        <item x="666"/>
        <item x="117"/>
        <item x="684"/>
        <item x="709"/>
        <item x="254"/>
        <item x="652"/>
        <item x="812"/>
        <item x="738"/>
        <item x="733"/>
        <item x="509"/>
        <item x="565"/>
        <item x="871"/>
        <item x="275"/>
        <item x="228"/>
        <item x="582"/>
        <item x="394"/>
        <item x="820"/>
        <item x="445"/>
        <item x="572"/>
        <item x="100"/>
        <item x="300"/>
        <item x="510"/>
        <item x="386"/>
        <item x="273"/>
        <item x="857"/>
        <item x="360"/>
        <item x="518"/>
        <item x="166"/>
        <item x="519"/>
        <item x="535"/>
        <item x="662"/>
        <item x="439"/>
        <item x="58"/>
        <item x="542"/>
        <item x="730"/>
        <item x="708"/>
        <item x="222"/>
        <item x="141"/>
        <item x="203"/>
        <item x="340"/>
        <item x="55"/>
        <item x="343"/>
        <item x="486"/>
        <item x="148"/>
        <item x="468"/>
        <item x="69"/>
        <item x="226"/>
        <item x="121"/>
        <item x="271"/>
        <item x="155"/>
        <item x="307"/>
        <item x="185"/>
        <item x="53"/>
        <item x="350"/>
        <item x="828"/>
        <item x="351"/>
        <item x="477"/>
        <item x="339"/>
        <item x="39"/>
        <item x="493"/>
        <item x="689"/>
        <item x="338"/>
        <item x="615"/>
        <item x="418"/>
        <item x="369"/>
        <item x="507"/>
        <item x="145"/>
        <item x="422"/>
        <item x="286"/>
        <item x="690"/>
        <item x="761"/>
        <item x="79"/>
        <item x="196"/>
        <item x="118"/>
        <item x="201"/>
        <item x="750"/>
        <item x="868"/>
        <item x="134"/>
        <item x="26"/>
        <item x="757"/>
        <item x="771"/>
        <item x="782"/>
        <item x="138"/>
        <item x="317"/>
        <item x="467"/>
        <item x="66"/>
        <item x="553"/>
        <item x="816"/>
        <item x="729"/>
        <item x="865"/>
        <item x="546"/>
        <item x="552"/>
        <item x="133"/>
        <item x="583"/>
        <item x="324"/>
        <item x="395"/>
        <item x="479"/>
        <item x="206"/>
        <item x="268"/>
        <item x="27"/>
        <item x="175"/>
        <item x="692"/>
        <item x="246"/>
        <item x="704"/>
        <item x="358"/>
        <item x="661"/>
        <item x="644"/>
        <item x="78"/>
        <item x="521"/>
        <item x="788"/>
        <item x="303"/>
        <item x="595"/>
        <item x="873"/>
        <item x="153"/>
        <item x="353"/>
        <item x="299"/>
        <item x="223"/>
        <item x="490"/>
        <item x="21"/>
        <item x="84"/>
        <item x="158"/>
        <item x="838"/>
        <item x="177"/>
        <item x="285"/>
        <item x="528"/>
        <item x="557"/>
        <item x="276"/>
        <item x="697"/>
        <item x="282"/>
        <item x="819"/>
        <item x="86"/>
        <item x="781"/>
        <item x="656"/>
        <item x="221"/>
        <item x="269"/>
        <item x="249"/>
        <item x="57"/>
        <item x="592"/>
        <item x="779"/>
        <item x="368"/>
        <item x="128"/>
        <item x="435"/>
        <item x="36"/>
        <item x="242"/>
        <item x="306"/>
        <item x="683"/>
        <item x="599"/>
        <item x="31"/>
        <item x="659"/>
        <item x="775"/>
        <item x="19"/>
        <item x="797"/>
        <item x="366"/>
        <item x="62"/>
        <item x="431"/>
        <item x="516"/>
        <item x="875"/>
        <item x="23"/>
        <item x="458"/>
        <item x="512"/>
        <item x="454"/>
        <item x="90"/>
        <item x="669"/>
        <item x="330"/>
        <item x="70"/>
        <item x="71"/>
        <item x="753"/>
        <item x="28"/>
        <item x="685"/>
        <item x="487"/>
        <item x="635"/>
        <item x="191"/>
        <item x="68"/>
        <item x="232"/>
        <item x="764"/>
        <item x="736"/>
        <item x="756"/>
        <item x="16"/>
        <item x="414"/>
        <item x="826"/>
        <item x="737"/>
        <item x="374"/>
        <item x="186"/>
        <item x="790"/>
        <item x="114"/>
        <item x="243"/>
        <item x="125"/>
        <item x="556"/>
        <item x="97"/>
        <item x="112"/>
        <item x="650"/>
        <item x="336"/>
        <item x="494"/>
        <item x="419"/>
        <item x="192"/>
        <item x="308"/>
        <item x="555"/>
        <item x="483"/>
        <item x="846"/>
        <item x="632"/>
        <item x="584"/>
        <item x="531"/>
        <item x="32"/>
        <item x="376"/>
        <item x="649"/>
        <item x="352"/>
        <item x="176"/>
        <item x="38"/>
        <item x="146"/>
        <item x="252"/>
        <item x="82"/>
        <item x="205"/>
        <item x="115"/>
        <item x="326"/>
        <item x="814"/>
        <item x="12"/>
        <item x="570"/>
        <item x="594"/>
        <item x="740"/>
        <item x="473"/>
        <item x="216"/>
        <item x="417"/>
        <item x="805"/>
        <item x="836"/>
        <item x="580"/>
        <item x="172"/>
        <item x="870"/>
        <item x="231"/>
        <item x="453"/>
        <item x="302"/>
        <item x="823"/>
        <item x="677"/>
        <item x="527"/>
        <item x="6"/>
        <item x="256"/>
        <item x="124"/>
        <item x="294"/>
        <item x="759"/>
        <item x="680"/>
        <item x="265"/>
        <item x="236"/>
        <item x="505"/>
        <item x="180"/>
        <item x="461"/>
        <item x="459"/>
        <item x="567"/>
        <item x="81"/>
        <item x="151"/>
        <item x="279"/>
        <item x="387"/>
        <item x="614"/>
        <item x="239"/>
        <item x="564"/>
        <item x="681"/>
        <item x="371"/>
        <item x="817"/>
        <item x="858"/>
        <item x="598"/>
        <item x="755"/>
        <item x="178"/>
        <item x="64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6"/>
        <item x="3"/>
        <item x="2"/>
        <item x="8"/>
        <item x="1"/>
        <item x="4"/>
        <item x="7"/>
        <item x="0"/>
        <item x="5"/>
        <item x="9"/>
        <item t="default"/>
      </items>
    </pivotField>
    <pivotField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1">
    <format dxfId="26">
      <pivotArea dataOnly="0" fieldPosition="0">
        <references count="1">
          <reference field="20" count="1">
            <x v="0"/>
          </reference>
        </references>
      </pivotArea>
    </format>
  </format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H2" sqref="H2"/>
    </sheetView>
  </sheetViews>
  <sheetFormatPr defaultColWidth="10.6640625" defaultRowHeight="15.5" x14ac:dyDescent="0.35"/>
  <cols>
    <col min="1" max="1" width="6.5" bestFit="1" customWidth="1"/>
    <col min="2" max="2" width="30.6640625" bestFit="1" customWidth="1"/>
    <col min="3" max="3" width="33.5" style="2" customWidth="1"/>
    <col min="5" max="5" width="11.58203125" bestFit="1" customWidth="1"/>
    <col min="6" max="6" width="18.08203125" style="4" bestFit="1" customWidth="1"/>
    <col min="7" max="7" width="10.6640625" style="4"/>
    <col min="8" max="8" width="15.83203125" style="4" bestFit="1" customWidth="1"/>
    <col min="9" max="9" width="17.25" bestFit="1" customWidth="1"/>
    <col min="10" max="10" width="11.33203125" style="4" bestFit="1" customWidth="1"/>
    <col min="11" max="11" width="12.1640625" style="4" bestFit="1" customWidth="1"/>
    <col min="12" max="12" width="11.08203125" bestFit="1" customWidth="1"/>
    <col min="13" max="13" width="25.9140625" style="4" bestFit="1" customWidth="1"/>
    <col min="14" max="14" width="12.1640625" bestFit="1" customWidth="1"/>
    <col min="15" max="15" width="24.5" bestFit="1" customWidth="1"/>
    <col min="16" max="16" width="13.1640625" bestFit="1" customWidth="1"/>
    <col min="17" max="17" width="12.25" bestFit="1" customWidth="1"/>
    <col min="18" max="18" width="28.5" bestFit="1" customWidth="1"/>
    <col min="19" max="19" width="18.4140625" bestFit="1" customWidth="1"/>
    <col min="20" max="20" width="16.9140625" bestFit="1" customWidth="1"/>
  </cols>
  <sheetData>
    <row r="1" spans="1:20" s="1" customFormat="1" x14ac:dyDescent="0.35">
      <c r="A1" s="6" t="s">
        <v>2027</v>
      </c>
      <c r="B1" s="6" t="s">
        <v>0</v>
      </c>
      <c r="C1" s="7" t="s">
        <v>1</v>
      </c>
      <c r="D1" s="6" t="s">
        <v>2</v>
      </c>
      <c r="E1" s="6" t="s">
        <v>3</v>
      </c>
      <c r="F1" s="17" t="s">
        <v>2029</v>
      </c>
      <c r="G1" s="6" t="s">
        <v>4</v>
      </c>
      <c r="H1" s="17" t="s">
        <v>2030</v>
      </c>
      <c r="I1" s="6" t="s">
        <v>5</v>
      </c>
      <c r="J1" s="6" t="s">
        <v>6</v>
      </c>
      <c r="K1" s="6" t="s">
        <v>7</v>
      </c>
      <c r="L1" s="6" t="s">
        <v>8</v>
      </c>
      <c r="M1" s="17" t="s">
        <v>2071</v>
      </c>
      <c r="N1" s="6" t="s">
        <v>9</v>
      </c>
      <c r="O1" s="17" t="s">
        <v>2072</v>
      </c>
      <c r="P1" s="6" t="s">
        <v>10</v>
      </c>
      <c r="Q1" s="6" t="s">
        <v>11</v>
      </c>
      <c r="R1" s="6" t="s">
        <v>2028</v>
      </c>
      <c r="S1" s="17" t="s">
        <v>2031</v>
      </c>
      <c r="T1" s="17" t="s">
        <v>2032</v>
      </c>
    </row>
    <row r="2" spans="1:20" x14ac:dyDescent="0.3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E2/D2</f>
        <v>0</v>
      </c>
      <c r="G2" s="4" t="s">
        <v>14</v>
      </c>
      <c r="H2" s="11" t="e">
        <f>AVERAGE(E2/I2)</f>
        <v>#DIV/0!</v>
      </c>
      <c r="I2">
        <v>0</v>
      </c>
      <c r="J2" s="4" t="s">
        <v>15</v>
      </c>
      <c r="K2" s="4" t="s">
        <v>16</v>
      </c>
      <c r="L2">
        <v>1448690400</v>
      </c>
      <c r="M2" s="19">
        <f>(((L2/60)/60)/24)+DATE(1970,1,1)</f>
        <v>42336.25</v>
      </c>
      <c r="N2">
        <v>1450159200</v>
      </c>
      <c r="O2" s="18">
        <f>(((N2/60)/60)/24)+DATE(1970,1,1)</f>
        <v>42353.25</v>
      </c>
      <c r="P2" t="b">
        <v>0</v>
      </c>
      <c r="Q2" t="b">
        <v>0</v>
      </c>
      <c r="R2" t="s">
        <v>17</v>
      </c>
      <c r="S2" t="s">
        <v>2040</v>
      </c>
      <c r="T2" t="s">
        <v>2041</v>
      </c>
    </row>
    <row r="3" spans="1:20" x14ac:dyDescent="0.3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>E3/D3</f>
        <v>10.4</v>
      </c>
      <c r="G3" s="4" t="s">
        <v>20</v>
      </c>
      <c r="H3" s="5">
        <f>AVERAGE(E3/I3)</f>
        <v>92.151898734177209</v>
      </c>
      <c r="I3">
        <v>158</v>
      </c>
      <c r="J3" s="4" t="s">
        <v>21</v>
      </c>
      <c r="K3" s="4" t="s">
        <v>22</v>
      </c>
      <c r="L3">
        <v>1408424400</v>
      </c>
      <c r="M3" s="19">
        <f>(((L3/60)/60)/24)+DATE(1970,1,1)</f>
        <v>41870.208333333336</v>
      </c>
      <c r="N3">
        <v>1408597200</v>
      </c>
      <c r="O3" s="18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2037</v>
      </c>
    </row>
    <row r="4" spans="1:20" x14ac:dyDescent="0.3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>E4/D4</f>
        <v>1.3147878228782288</v>
      </c>
      <c r="G4" s="4" t="s">
        <v>20</v>
      </c>
      <c r="H4" s="11">
        <f>AVERAGE(E4/I4)</f>
        <v>100.01614035087719</v>
      </c>
      <c r="I4">
        <v>1425</v>
      </c>
      <c r="J4" s="4" t="s">
        <v>26</v>
      </c>
      <c r="K4" s="4" t="s">
        <v>27</v>
      </c>
      <c r="L4">
        <v>1384668000</v>
      </c>
      <c r="M4" s="19">
        <f>(((L4/60)/60)/24)+DATE(1970,1,1)</f>
        <v>41595.25</v>
      </c>
      <c r="N4">
        <v>1384840800</v>
      </c>
      <c r="O4" s="18">
        <f>(((N4/60)/60)/24)+DATE(1970,1,1)</f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x14ac:dyDescent="0.3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>E5/D5</f>
        <v>0.58976190476190471</v>
      </c>
      <c r="G5" s="4" t="s">
        <v>14</v>
      </c>
      <c r="H5" s="5">
        <f>AVERAGE(E5/I5)</f>
        <v>103.20833333333333</v>
      </c>
      <c r="I5">
        <v>24</v>
      </c>
      <c r="J5" s="4" t="s">
        <v>21</v>
      </c>
      <c r="K5" s="4" t="s">
        <v>22</v>
      </c>
      <c r="L5">
        <v>1565499600</v>
      </c>
      <c r="M5" s="19">
        <f>(((L5/60)/60)/24)+DATE(1970,1,1)</f>
        <v>43688.208333333328</v>
      </c>
      <c r="N5">
        <v>1568955600</v>
      </c>
      <c r="O5" s="18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2037</v>
      </c>
    </row>
    <row r="6" spans="1:20" x14ac:dyDescent="0.3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>E6/D6</f>
        <v>0.69276315789473686</v>
      </c>
      <c r="G6" s="4" t="s">
        <v>14</v>
      </c>
      <c r="H6" s="5">
        <f>AVERAGE(E6/I6)</f>
        <v>99.339622641509436</v>
      </c>
      <c r="I6">
        <v>53</v>
      </c>
      <c r="J6" s="4" t="s">
        <v>21</v>
      </c>
      <c r="K6" s="4" t="s">
        <v>22</v>
      </c>
      <c r="L6">
        <v>1547964000</v>
      </c>
      <c r="M6" s="19">
        <f>(((L6/60)/60)/24)+DATE(1970,1,1)</f>
        <v>43485.25</v>
      </c>
      <c r="N6">
        <v>1548309600</v>
      </c>
      <c r="O6" s="18">
        <f>(((N6/60)/60)/24)+DATE(1970,1,1)</f>
        <v>43489.25</v>
      </c>
      <c r="P6" t="b">
        <v>0</v>
      </c>
      <c r="Q6" t="b">
        <v>0</v>
      </c>
      <c r="R6" t="s">
        <v>33</v>
      </c>
      <c r="S6" t="s">
        <v>2044</v>
      </c>
      <c r="T6" t="s">
        <v>2045</v>
      </c>
    </row>
    <row r="7" spans="1:20" x14ac:dyDescent="0.3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>E7/D7</f>
        <v>1.7361842105263159</v>
      </c>
      <c r="G7" s="4" t="s">
        <v>20</v>
      </c>
      <c r="H7" s="9">
        <f>AVERAGE(E7/I7)</f>
        <v>75.833333333333329</v>
      </c>
      <c r="I7">
        <v>174</v>
      </c>
      <c r="J7" s="4" t="s">
        <v>36</v>
      </c>
      <c r="K7" s="4" t="s">
        <v>37</v>
      </c>
      <c r="L7">
        <v>1346130000</v>
      </c>
      <c r="M7" s="19">
        <f>(((L7/60)/60)/24)+DATE(1970,1,1)</f>
        <v>41149.208333333336</v>
      </c>
      <c r="N7">
        <v>1347080400</v>
      </c>
      <c r="O7" s="18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2044</v>
      </c>
      <c r="T7" t="s">
        <v>2045</v>
      </c>
    </row>
    <row r="8" spans="1:20" x14ac:dyDescent="0.3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>E8/D8</f>
        <v>0.20961538461538462</v>
      </c>
      <c r="G8" s="4" t="s">
        <v>14</v>
      </c>
      <c r="H8" s="10">
        <f>AVERAGE(E8/I8)</f>
        <v>60.555555555555557</v>
      </c>
      <c r="I8">
        <v>18</v>
      </c>
      <c r="J8" s="4" t="s">
        <v>40</v>
      </c>
      <c r="K8" s="4" t="s">
        <v>41</v>
      </c>
      <c r="L8">
        <v>1505278800</v>
      </c>
      <c r="M8" s="19">
        <f>(((L8/60)/60)/24)+DATE(1970,1,1)</f>
        <v>42991.208333333328</v>
      </c>
      <c r="N8">
        <v>1505365200</v>
      </c>
      <c r="O8" s="18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2047</v>
      </c>
      <c r="T8" t="s">
        <v>2048</v>
      </c>
    </row>
    <row r="9" spans="1:20" ht="31" x14ac:dyDescent="0.3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>E9/D9</f>
        <v>3.2757777777777779</v>
      </c>
      <c r="G9" s="4" t="s">
        <v>20</v>
      </c>
      <c r="H9" s="9">
        <f>AVERAGE(E9/I9)</f>
        <v>64.93832599118943</v>
      </c>
      <c r="I9">
        <v>227</v>
      </c>
      <c r="J9" s="4" t="s">
        <v>36</v>
      </c>
      <c r="K9" s="4" t="s">
        <v>37</v>
      </c>
      <c r="L9">
        <v>1439442000</v>
      </c>
      <c r="M9" s="19">
        <f>(((L9/60)/60)/24)+DATE(1970,1,1)</f>
        <v>42229.208333333328</v>
      </c>
      <c r="N9">
        <v>1439614800</v>
      </c>
      <c r="O9" s="18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2044</v>
      </c>
      <c r="T9" t="s">
        <v>2045</v>
      </c>
    </row>
    <row r="10" spans="1:20" x14ac:dyDescent="0.3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>E10/D10</f>
        <v>0.19932788374205268</v>
      </c>
      <c r="G10" s="4" t="s">
        <v>47</v>
      </c>
      <c r="H10" s="9">
        <f>AVERAGE(E10/I10)</f>
        <v>30.997175141242938</v>
      </c>
      <c r="I10">
        <v>708</v>
      </c>
      <c r="J10" s="4" t="s">
        <v>36</v>
      </c>
      <c r="K10" s="4" t="s">
        <v>37</v>
      </c>
      <c r="L10">
        <v>1281330000</v>
      </c>
      <c r="M10" s="19">
        <f>(((L10/60)/60)/24)+DATE(1970,1,1)</f>
        <v>40399.208333333336</v>
      </c>
      <c r="N10">
        <v>1281502800</v>
      </c>
      <c r="O10" s="18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2044</v>
      </c>
      <c r="T10" t="s">
        <v>2045</v>
      </c>
    </row>
    <row r="11" spans="1:20" x14ac:dyDescent="0.3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>E11/D11</f>
        <v>0.51741935483870971</v>
      </c>
      <c r="G11" s="4" t="s">
        <v>14</v>
      </c>
      <c r="H11" s="5">
        <f>AVERAGE(E11/I11)</f>
        <v>72.909090909090907</v>
      </c>
      <c r="I11">
        <v>44</v>
      </c>
      <c r="J11" s="4" t="s">
        <v>21</v>
      </c>
      <c r="K11" s="4" t="s">
        <v>22</v>
      </c>
      <c r="L11">
        <v>1379566800</v>
      </c>
      <c r="M11" s="19">
        <f>(((L11/60)/60)/24)+DATE(1970,1,1)</f>
        <v>41536.208333333336</v>
      </c>
      <c r="N11">
        <v>1383804000</v>
      </c>
      <c r="O11" s="18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2061</v>
      </c>
    </row>
    <row r="12" spans="1:20" x14ac:dyDescent="0.3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>E12/D12</f>
        <v>2.6611538461538462</v>
      </c>
      <c r="G12" s="4" t="s">
        <v>20</v>
      </c>
      <c r="H12" s="5">
        <f>AVERAGE(E12/I12)</f>
        <v>62.9</v>
      </c>
      <c r="I12">
        <v>220</v>
      </c>
      <c r="J12" s="4" t="s">
        <v>21</v>
      </c>
      <c r="K12" s="4" t="s">
        <v>22</v>
      </c>
      <c r="L12">
        <v>1281762000</v>
      </c>
      <c r="M12" s="19">
        <f>(((L12/60)/60)/24)+DATE(1970,1,1)</f>
        <v>40404.208333333336</v>
      </c>
      <c r="N12">
        <v>1285909200</v>
      </c>
      <c r="O12" s="18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2047</v>
      </c>
      <c r="T12" t="s">
        <v>2052</v>
      </c>
    </row>
    <row r="13" spans="1:20" x14ac:dyDescent="0.3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>E13/D13</f>
        <v>0.48095238095238096</v>
      </c>
      <c r="G13" s="4" t="s">
        <v>14</v>
      </c>
      <c r="H13" s="5">
        <f>AVERAGE(E13/I13)</f>
        <v>112.22222222222223</v>
      </c>
      <c r="I13">
        <v>27</v>
      </c>
      <c r="J13" s="4" t="s">
        <v>21</v>
      </c>
      <c r="K13" s="4" t="s">
        <v>22</v>
      </c>
      <c r="L13">
        <v>1285045200</v>
      </c>
      <c r="M13" s="19">
        <f>(((L13/60)/60)/24)+DATE(1970,1,1)</f>
        <v>40442.208333333336</v>
      </c>
      <c r="N13">
        <v>1285563600</v>
      </c>
      <c r="O13" s="18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2044</v>
      </c>
      <c r="T13" t="s">
        <v>2045</v>
      </c>
    </row>
    <row r="14" spans="1:20" x14ac:dyDescent="0.3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>E14/D14</f>
        <v>0.89349206349206345</v>
      </c>
      <c r="G14" s="4" t="s">
        <v>14</v>
      </c>
      <c r="H14" s="5">
        <f>AVERAGE(E14/I14)</f>
        <v>102.34545454545454</v>
      </c>
      <c r="I14">
        <v>55</v>
      </c>
      <c r="J14" s="4" t="s">
        <v>21</v>
      </c>
      <c r="K14" s="4" t="s">
        <v>22</v>
      </c>
      <c r="L14">
        <v>1571720400</v>
      </c>
      <c r="M14" s="19">
        <f>(((L14/60)/60)/24)+DATE(1970,1,1)</f>
        <v>43760.208333333328</v>
      </c>
      <c r="N14">
        <v>1572411600</v>
      </c>
      <c r="O14" s="18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2047</v>
      </c>
      <c r="T14" t="s">
        <v>2052</v>
      </c>
    </row>
    <row r="15" spans="1:20" x14ac:dyDescent="0.3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>E15/D15</f>
        <v>2.4511904761904764</v>
      </c>
      <c r="G15" s="4" t="s">
        <v>20</v>
      </c>
      <c r="H15" s="5">
        <f>AVERAGE(E15/I15)</f>
        <v>105.05102040816327</v>
      </c>
      <c r="I15">
        <v>98</v>
      </c>
      <c r="J15" s="4" t="s">
        <v>21</v>
      </c>
      <c r="K15" s="4" t="s">
        <v>22</v>
      </c>
      <c r="L15">
        <v>1465621200</v>
      </c>
      <c r="M15" s="19">
        <f>(((L15/60)/60)/24)+DATE(1970,1,1)</f>
        <v>42532.208333333328</v>
      </c>
      <c r="N15">
        <v>1466658000</v>
      </c>
      <c r="O15" s="18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2036</v>
      </c>
    </row>
    <row r="16" spans="1:20" x14ac:dyDescent="0.3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>E16/D16</f>
        <v>0.66769503546099296</v>
      </c>
      <c r="G16" s="4" t="s">
        <v>14</v>
      </c>
      <c r="H16" s="5">
        <f>AVERAGE(E16/I16)</f>
        <v>94.144999999999996</v>
      </c>
      <c r="I16">
        <v>200</v>
      </c>
      <c r="J16" s="4" t="s">
        <v>21</v>
      </c>
      <c r="K16" s="4" t="s">
        <v>22</v>
      </c>
      <c r="L16">
        <v>1331013600</v>
      </c>
      <c r="M16" s="19">
        <f>(((L16/60)/60)/24)+DATE(1970,1,1)</f>
        <v>40974.25</v>
      </c>
      <c r="N16">
        <v>1333342800</v>
      </c>
      <c r="O16" s="18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2036</v>
      </c>
    </row>
    <row r="17" spans="1:20" x14ac:dyDescent="0.3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>E17/D17</f>
        <v>0.47307881773399013</v>
      </c>
      <c r="G17" s="4" t="s">
        <v>14</v>
      </c>
      <c r="H17" s="5">
        <f>AVERAGE(E17/I17)</f>
        <v>84.986725663716811</v>
      </c>
      <c r="I17">
        <v>452</v>
      </c>
      <c r="J17" s="4" t="s">
        <v>21</v>
      </c>
      <c r="K17" s="4" t="s">
        <v>22</v>
      </c>
      <c r="L17">
        <v>1575957600</v>
      </c>
      <c r="M17" s="19">
        <f>(((L17/60)/60)/24)+DATE(1970,1,1)</f>
        <v>43809.25</v>
      </c>
      <c r="N17">
        <v>1576303200</v>
      </c>
      <c r="O17" s="18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2046</v>
      </c>
    </row>
    <row r="18" spans="1:20" x14ac:dyDescent="0.3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>E18/D18</f>
        <v>6.4947058823529416</v>
      </c>
      <c r="G18" s="4" t="s">
        <v>20</v>
      </c>
      <c r="H18" s="5">
        <f>AVERAGE(E18/I18)</f>
        <v>110.41</v>
      </c>
      <c r="I18">
        <v>100</v>
      </c>
      <c r="J18" s="4" t="s">
        <v>21</v>
      </c>
      <c r="K18" s="4" t="s">
        <v>22</v>
      </c>
      <c r="L18">
        <v>1390370400</v>
      </c>
      <c r="M18" s="19">
        <f>(((L18/60)/60)/24)+DATE(1970,1,1)</f>
        <v>41661.25</v>
      </c>
      <c r="N18">
        <v>1392271200</v>
      </c>
      <c r="O18" s="18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>E19/D19</f>
        <v>1.5939125295508274</v>
      </c>
      <c r="G19" s="4" t="s">
        <v>20</v>
      </c>
      <c r="H19" s="5">
        <f>AVERAGE(E19/I19)</f>
        <v>107.96236989591674</v>
      </c>
      <c r="I19">
        <v>1249</v>
      </c>
      <c r="J19" s="4" t="s">
        <v>21</v>
      </c>
      <c r="K19" s="4" t="s">
        <v>22</v>
      </c>
      <c r="L19">
        <v>1294812000</v>
      </c>
      <c r="M19" s="19">
        <f>(((L19/60)/60)/24)+DATE(1970,1,1)</f>
        <v>40555.25</v>
      </c>
      <c r="N19">
        <v>1294898400</v>
      </c>
      <c r="O19" s="18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2047</v>
      </c>
      <c r="T19" t="s">
        <v>2056</v>
      </c>
    </row>
    <row r="20" spans="1:20" x14ac:dyDescent="0.3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>E20/D20</f>
        <v>0.66912087912087914</v>
      </c>
      <c r="G20" s="4" t="s">
        <v>74</v>
      </c>
      <c r="H20" s="5">
        <f>AVERAGE(E20/I20)</f>
        <v>45.103703703703701</v>
      </c>
      <c r="I20">
        <v>135</v>
      </c>
      <c r="J20" s="4" t="s">
        <v>21</v>
      </c>
      <c r="K20" s="4" t="s">
        <v>22</v>
      </c>
      <c r="L20">
        <v>1536382800</v>
      </c>
      <c r="M20" s="19">
        <f>(((L20/60)/60)/24)+DATE(1970,1,1)</f>
        <v>43351.208333333328</v>
      </c>
      <c r="N20">
        <v>1537074000</v>
      </c>
      <c r="O20" s="18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2044</v>
      </c>
      <c r="T20" t="s">
        <v>2045</v>
      </c>
    </row>
    <row r="21" spans="1:20" x14ac:dyDescent="0.3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>E21/D21</f>
        <v>0.48529600000000001</v>
      </c>
      <c r="G21" s="4" t="s">
        <v>14</v>
      </c>
      <c r="H21" s="5">
        <f>AVERAGE(E21/I21)</f>
        <v>45.001483679525222</v>
      </c>
      <c r="I21">
        <v>674</v>
      </c>
      <c r="J21" s="4" t="s">
        <v>21</v>
      </c>
      <c r="K21" s="4" t="s">
        <v>22</v>
      </c>
      <c r="L21">
        <v>1551679200</v>
      </c>
      <c r="M21" s="19">
        <f>(((L21/60)/60)/24)+DATE(1970,1,1)</f>
        <v>43528.25</v>
      </c>
      <c r="N21">
        <v>1553490000</v>
      </c>
      <c r="O21" s="18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2044</v>
      </c>
      <c r="T21" t="s">
        <v>2045</v>
      </c>
    </row>
    <row r="22" spans="1:20" x14ac:dyDescent="0.3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>E22/D22</f>
        <v>1.1224279210925645</v>
      </c>
      <c r="G22" s="4" t="s">
        <v>20</v>
      </c>
      <c r="H22" s="5">
        <f>AVERAGE(E22/I22)</f>
        <v>105.97134670487107</v>
      </c>
      <c r="I22">
        <v>1396</v>
      </c>
      <c r="J22" s="4" t="s">
        <v>21</v>
      </c>
      <c r="K22" s="4" t="s">
        <v>22</v>
      </c>
      <c r="L22">
        <v>1406523600</v>
      </c>
      <c r="M22" s="19">
        <f>(((L22/60)/60)/24)+DATE(1970,1,1)</f>
        <v>41848.208333333336</v>
      </c>
      <c r="N22">
        <v>1406523600</v>
      </c>
      <c r="O22" s="18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2047</v>
      </c>
      <c r="T22" t="s">
        <v>2052</v>
      </c>
    </row>
    <row r="23" spans="1:20" x14ac:dyDescent="0.3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>E23/D23</f>
        <v>0.40992553191489361</v>
      </c>
      <c r="G23" s="4" t="s">
        <v>14</v>
      </c>
      <c r="H23" s="5">
        <f>AVERAGE(E23/I23)</f>
        <v>69.055555555555557</v>
      </c>
      <c r="I23">
        <v>558</v>
      </c>
      <c r="J23" s="4" t="s">
        <v>21</v>
      </c>
      <c r="K23" s="4" t="s">
        <v>22</v>
      </c>
      <c r="L23">
        <v>1313384400</v>
      </c>
      <c r="M23" s="19">
        <f>(((L23/60)/60)/24)+DATE(1970,1,1)</f>
        <v>40770.208333333336</v>
      </c>
      <c r="N23">
        <v>1316322000</v>
      </c>
      <c r="O23" s="18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2044</v>
      </c>
      <c r="T23" t="s">
        <v>2045</v>
      </c>
    </row>
    <row r="24" spans="1:20" x14ac:dyDescent="0.3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>E24/D24</f>
        <v>1.2807106598984772</v>
      </c>
      <c r="G24" s="4" t="s">
        <v>20</v>
      </c>
      <c r="H24" s="5">
        <f>AVERAGE(E24/I24)</f>
        <v>85.044943820224717</v>
      </c>
      <c r="I24">
        <v>890</v>
      </c>
      <c r="J24" s="4" t="s">
        <v>21</v>
      </c>
      <c r="K24" s="4" t="s">
        <v>22</v>
      </c>
      <c r="L24">
        <v>1522731600</v>
      </c>
      <c r="M24" s="19">
        <f>(((L24/60)/60)/24)+DATE(1970,1,1)</f>
        <v>43193.208333333328</v>
      </c>
      <c r="N24">
        <v>1524027600</v>
      </c>
      <c r="O24" s="18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2044</v>
      </c>
      <c r="T24" t="s">
        <v>2045</v>
      </c>
    </row>
    <row r="25" spans="1:20" ht="31" x14ac:dyDescent="0.3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>E25/D25</f>
        <v>3.3204444444444445</v>
      </c>
      <c r="G25" s="4" t="s">
        <v>20</v>
      </c>
      <c r="H25" s="10">
        <f>AVERAGE(E25/I25)</f>
        <v>105.22535211267606</v>
      </c>
      <c r="I25">
        <v>142</v>
      </c>
      <c r="J25" s="4" t="s">
        <v>40</v>
      </c>
      <c r="K25" s="4" t="s">
        <v>41</v>
      </c>
      <c r="L25">
        <v>1550124000</v>
      </c>
      <c r="M25" s="19">
        <f>(((L25/60)/60)/24)+DATE(1970,1,1)</f>
        <v>43510.25</v>
      </c>
      <c r="N25">
        <v>1554699600</v>
      </c>
      <c r="O25" s="18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2047</v>
      </c>
      <c r="T25" t="s">
        <v>2048</v>
      </c>
    </row>
    <row r="26" spans="1:20" x14ac:dyDescent="0.3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>E26/D26</f>
        <v>1.1283225108225108</v>
      </c>
      <c r="G26" s="4" t="s">
        <v>20</v>
      </c>
      <c r="H26" s="5">
        <f>AVERAGE(E26/I26)</f>
        <v>39.003741114852225</v>
      </c>
      <c r="I26">
        <v>2673</v>
      </c>
      <c r="J26" s="4" t="s">
        <v>21</v>
      </c>
      <c r="K26" s="4" t="s">
        <v>22</v>
      </c>
      <c r="L26">
        <v>1403326800</v>
      </c>
      <c r="M26" s="19">
        <f>(((L26/60)/60)/24)+DATE(1970,1,1)</f>
        <v>41811.208333333336</v>
      </c>
      <c r="N26">
        <v>1403499600</v>
      </c>
      <c r="O26" s="18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2046</v>
      </c>
    </row>
    <row r="27" spans="1:20" x14ac:dyDescent="0.3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>E27/D27</f>
        <v>2.1643636363636363</v>
      </c>
      <c r="G27" s="4" t="s">
        <v>20</v>
      </c>
      <c r="H27" s="5">
        <f>AVERAGE(E27/I27)</f>
        <v>73.030674846625772</v>
      </c>
      <c r="I27">
        <v>163</v>
      </c>
      <c r="J27" s="4" t="s">
        <v>21</v>
      </c>
      <c r="K27" s="4" t="s">
        <v>22</v>
      </c>
      <c r="L27">
        <v>1305694800</v>
      </c>
      <c r="M27" s="19">
        <f>(((L27/60)/60)/24)+DATE(1970,1,1)</f>
        <v>40681.208333333336</v>
      </c>
      <c r="N27">
        <v>1307422800</v>
      </c>
      <c r="O27" s="18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2039</v>
      </c>
    </row>
    <row r="28" spans="1:20" x14ac:dyDescent="0.3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>E28/D28</f>
        <v>0.4819906976744186</v>
      </c>
      <c r="G28" s="4" t="s">
        <v>74</v>
      </c>
      <c r="H28" s="5">
        <f>AVERAGE(E28/I28)</f>
        <v>35.009459459459457</v>
      </c>
      <c r="I28">
        <v>1480</v>
      </c>
      <c r="J28" s="4" t="s">
        <v>21</v>
      </c>
      <c r="K28" s="4" t="s">
        <v>22</v>
      </c>
      <c r="L28">
        <v>1533013200</v>
      </c>
      <c r="M28" s="19">
        <f>(((L28/60)/60)/24)+DATE(1970,1,1)</f>
        <v>43312.208333333328</v>
      </c>
      <c r="N28">
        <v>1535346000</v>
      </c>
      <c r="O28" s="18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2044</v>
      </c>
      <c r="T28" t="s">
        <v>2045</v>
      </c>
    </row>
    <row r="29" spans="1:20" ht="31" x14ac:dyDescent="0.3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>E29/D29</f>
        <v>0.79949999999999999</v>
      </c>
      <c r="G29" s="4" t="s">
        <v>14</v>
      </c>
      <c r="H29" s="5">
        <f>AVERAGE(E29/I29)</f>
        <v>106.6</v>
      </c>
      <c r="I29">
        <v>15</v>
      </c>
      <c r="J29" s="4" t="s">
        <v>21</v>
      </c>
      <c r="K29" s="4" t="s">
        <v>22</v>
      </c>
      <c r="L29">
        <v>1443848400</v>
      </c>
      <c r="M29" s="19">
        <f>(((L29/60)/60)/24)+DATE(1970,1,1)</f>
        <v>42280.208333333328</v>
      </c>
      <c r="N29">
        <v>1444539600</v>
      </c>
      <c r="O29" s="18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2037</v>
      </c>
    </row>
    <row r="30" spans="1:20" x14ac:dyDescent="0.3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>E30/D30</f>
        <v>1.0522553516819573</v>
      </c>
      <c r="G30" s="4" t="s">
        <v>20</v>
      </c>
      <c r="H30" s="5">
        <f>AVERAGE(E30/I30)</f>
        <v>61.997747747747745</v>
      </c>
      <c r="I30">
        <v>2220</v>
      </c>
      <c r="J30" s="4" t="s">
        <v>21</v>
      </c>
      <c r="K30" s="4" t="s">
        <v>22</v>
      </c>
      <c r="L30">
        <v>1265695200</v>
      </c>
      <c r="M30" s="19">
        <f>(((L30/60)/60)/24)+DATE(1970,1,1)</f>
        <v>40218.25</v>
      </c>
      <c r="N30">
        <v>1267682400</v>
      </c>
      <c r="O30" s="18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2044</v>
      </c>
      <c r="T30" t="s">
        <v>2045</v>
      </c>
    </row>
    <row r="31" spans="1:20" x14ac:dyDescent="0.3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>E31/D31</f>
        <v>3.2889978213507627</v>
      </c>
      <c r="G31" s="4" t="s">
        <v>20</v>
      </c>
      <c r="H31" s="8">
        <f>AVERAGE(E31/I31)</f>
        <v>94.000622665006233</v>
      </c>
      <c r="I31">
        <v>1606</v>
      </c>
      <c r="J31" s="4" t="s">
        <v>98</v>
      </c>
      <c r="K31" s="4" t="s">
        <v>99</v>
      </c>
      <c r="L31">
        <v>1532062800</v>
      </c>
      <c r="M31" s="19">
        <f>(((L31/60)/60)/24)+DATE(1970,1,1)</f>
        <v>43301.208333333328</v>
      </c>
      <c r="N31">
        <v>1535518800</v>
      </c>
      <c r="O31" s="18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2047</v>
      </c>
      <c r="T31" t="s">
        <v>2057</v>
      </c>
    </row>
    <row r="32" spans="1:20" x14ac:dyDescent="0.3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>E32/D32</f>
        <v>1.606111111111111</v>
      </c>
      <c r="G32" s="4" t="s">
        <v>20</v>
      </c>
      <c r="H32" s="5">
        <f>AVERAGE(E32/I32)</f>
        <v>112.05426356589147</v>
      </c>
      <c r="I32">
        <v>129</v>
      </c>
      <c r="J32" s="4" t="s">
        <v>21</v>
      </c>
      <c r="K32" s="4" t="s">
        <v>22</v>
      </c>
      <c r="L32">
        <v>1558674000</v>
      </c>
      <c r="M32" s="19">
        <f>(((L32/60)/60)/24)+DATE(1970,1,1)</f>
        <v>43609.208333333328</v>
      </c>
      <c r="N32">
        <v>1559106000</v>
      </c>
      <c r="O32" s="18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2047</v>
      </c>
      <c r="T32" t="s">
        <v>2056</v>
      </c>
    </row>
    <row r="33" spans="1:20" x14ac:dyDescent="0.3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>E33/D33</f>
        <v>3.1</v>
      </c>
      <c r="G33" s="4" t="s">
        <v>20</v>
      </c>
      <c r="H33" s="10">
        <f>AVERAGE(E33/I33)</f>
        <v>48.008849557522126</v>
      </c>
      <c r="I33">
        <v>226</v>
      </c>
      <c r="J33" s="4" t="s">
        <v>40</v>
      </c>
      <c r="K33" s="4" t="s">
        <v>41</v>
      </c>
      <c r="L33">
        <v>1451973600</v>
      </c>
      <c r="M33" s="19">
        <f>(((L33/60)/60)/24)+DATE(1970,1,1)</f>
        <v>42374.25</v>
      </c>
      <c r="N33">
        <v>1454392800</v>
      </c>
      <c r="O33" s="18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2039</v>
      </c>
    </row>
    <row r="34" spans="1:20" x14ac:dyDescent="0.3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>E34/D34</f>
        <v>0.86807920792079207</v>
      </c>
      <c r="G34" s="4" t="s">
        <v>14</v>
      </c>
      <c r="H34" s="13">
        <f>AVERAGE(E34/I34)</f>
        <v>38.004334633723452</v>
      </c>
      <c r="I34">
        <v>2307</v>
      </c>
      <c r="J34" s="4" t="s">
        <v>107</v>
      </c>
      <c r="K34" s="4" t="s">
        <v>108</v>
      </c>
      <c r="L34">
        <v>1515564000</v>
      </c>
      <c r="M34" s="19">
        <f>(((L34/60)/60)/24)+DATE(1970,1,1)</f>
        <v>43110.25</v>
      </c>
      <c r="N34">
        <v>1517896800</v>
      </c>
      <c r="O34" s="18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2047</v>
      </c>
      <c r="T34" t="s">
        <v>2048</v>
      </c>
    </row>
    <row r="35" spans="1:20" x14ac:dyDescent="0.3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>E35/D35</f>
        <v>3.7782071713147412</v>
      </c>
      <c r="G35" s="4" t="s">
        <v>20</v>
      </c>
      <c r="H35" s="5">
        <f>AVERAGE(E35/I35)</f>
        <v>35.000184535892231</v>
      </c>
      <c r="I35">
        <v>5419</v>
      </c>
      <c r="J35" s="4" t="s">
        <v>21</v>
      </c>
      <c r="K35" s="4" t="s">
        <v>22</v>
      </c>
      <c r="L35">
        <v>1412485200</v>
      </c>
      <c r="M35" s="19">
        <f>(((L35/60)/60)/24)+DATE(1970,1,1)</f>
        <v>41917.208333333336</v>
      </c>
      <c r="N35">
        <v>1415685600</v>
      </c>
      <c r="O35" s="18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2044</v>
      </c>
      <c r="T35" t="s">
        <v>2045</v>
      </c>
    </row>
    <row r="36" spans="1:20" x14ac:dyDescent="0.3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>E36/D36</f>
        <v>1.5080645161290323</v>
      </c>
      <c r="G36" s="4" t="s">
        <v>20</v>
      </c>
      <c r="H36" s="5">
        <f>AVERAGE(E36/I36)</f>
        <v>85</v>
      </c>
      <c r="I36">
        <v>165</v>
      </c>
      <c r="J36" s="4" t="s">
        <v>21</v>
      </c>
      <c r="K36" s="4" t="s">
        <v>22</v>
      </c>
      <c r="L36">
        <v>1490245200</v>
      </c>
      <c r="M36" s="19">
        <f>(((L36/60)/60)/24)+DATE(1970,1,1)</f>
        <v>42817.208333333328</v>
      </c>
      <c r="N36">
        <v>1490677200</v>
      </c>
      <c r="O36" s="18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2047</v>
      </c>
      <c r="T36" t="s">
        <v>2048</v>
      </c>
    </row>
    <row r="37" spans="1:20" x14ac:dyDescent="0.3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>E37/D37</f>
        <v>1.5030119521912351</v>
      </c>
      <c r="G37" s="4" t="s">
        <v>20</v>
      </c>
      <c r="H37" s="9">
        <f>AVERAGE(E37/I37)</f>
        <v>95.993893129770996</v>
      </c>
      <c r="I37">
        <v>1965</v>
      </c>
      <c r="J37" s="4" t="s">
        <v>36</v>
      </c>
      <c r="K37" s="4" t="s">
        <v>37</v>
      </c>
      <c r="L37">
        <v>1547877600</v>
      </c>
      <c r="M37" s="19">
        <f>(((L37/60)/60)/24)+DATE(1970,1,1)</f>
        <v>43484.25</v>
      </c>
      <c r="N37">
        <v>1551506400</v>
      </c>
      <c r="O37" s="18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2047</v>
      </c>
      <c r="T37" t="s">
        <v>2052</v>
      </c>
    </row>
    <row r="38" spans="1:20" x14ac:dyDescent="0.3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>E38/D38</f>
        <v>1.572857142857143</v>
      </c>
      <c r="G38" s="4" t="s">
        <v>20</v>
      </c>
      <c r="H38" s="5">
        <f>AVERAGE(E38/I38)</f>
        <v>68.8125</v>
      </c>
      <c r="I38">
        <v>16</v>
      </c>
      <c r="J38" s="4" t="s">
        <v>21</v>
      </c>
      <c r="K38" s="4" t="s">
        <v>22</v>
      </c>
      <c r="L38">
        <v>1298700000</v>
      </c>
      <c r="M38" s="19">
        <f>(((L38/60)/60)/24)+DATE(1970,1,1)</f>
        <v>40600.25</v>
      </c>
      <c r="N38">
        <v>1300856400</v>
      </c>
      <c r="O38" s="18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2044</v>
      </c>
      <c r="T38" t="s">
        <v>2045</v>
      </c>
    </row>
    <row r="39" spans="1:20" x14ac:dyDescent="0.3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>E39/D39</f>
        <v>1.3998765432098765</v>
      </c>
      <c r="G39" s="4" t="s">
        <v>20</v>
      </c>
      <c r="H39" s="5">
        <f>AVERAGE(E39/I39)</f>
        <v>105.97196261682242</v>
      </c>
      <c r="I39">
        <v>107</v>
      </c>
      <c r="J39" s="4" t="s">
        <v>21</v>
      </c>
      <c r="K39" s="4" t="s">
        <v>22</v>
      </c>
      <c r="L39">
        <v>1570338000</v>
      </c>
      <c r="M39" s="19">
        <f>(((L39/60)/60)/24)+DATE(1970,1,1)</f>
        <v>43744.208333333328</v>
      </c>
      <c r="N39">
        <v>1573192800</v>
      </c>
      <c r="O39" s="18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2058</v>
      </c>
    </row>
    <row r="40" spans="1:20" ht="31" x14ac:dyDescent="0.3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>E40/D40</f>
        <v>3.2532258064516131</v>
      </c>
      <c r="G40" s="4" t="s">
        <v>20</v>
      </c>
      <c r="H40" s="5">
        <f>AVERAGE(E40/I40)</f>
        <v>75.261194029850742</v>
      </c>
      <c r="I40">
        <v>134</v>
      </c>
      <c r="J40" s="4" t="s">
        <v>21</v>
      </c>
      <c r="K40" s="4" t="s">
        <v>22</v>
      </c>
      <c r="L40">
        <v>1287378000</v>
      </c>
      <c r="M40" s="19">
        <f>(((L40/60)/60)/24)+DATE(1970,1,1)</f>
        <v>40469.208333333336</v>
      </c>
      <c r="N40">
        <v>1287810000</v>
      </c>
      <c r="O40" s="18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2042</v>
      </c>
      <c r="T40" t="s">
        <v>2043</v>
      </c>
    </row>
    <row r="41" spans="1:20" x14ac:dyDescent="0.3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>E41/D41</f>
        <v>0.50777777777777777</v>
      </c>
      <c r="G41" s="4" t="s">
        <v>14</v>
      </c>
      <c r="H41" s="9">
        <f>AVERAGE(E41/I41)</f>
        <v>57.125</v>
      </c>
      <c r="I41">
        <v>88</v>
      </c>
      <c r="J41" s="4" t="s">
        <v>36</v>
      </c>
      <c r="K41" s="4" t="s">
        <v>37</v>
      </c>
      <c r="L41">
        <v>1361772000</v>
      </c>
      <c r="M41" s="19">
        <f>(((L41/60)/60)/24)+DATE(1970,1,1)</f>
        <v>41330.25</v>
      </c>
      <c r="N41">
        <v>1362978000</v>
      </c>
      <c r="O41" s="18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2044</v>
      </c>
      <c r="T41" t="s">
        <v>2045</v>
      </c>
    </row>
    <row r="42" spans="1:20" x14ac:dyDescent="0.3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>E42/D42</f>
        <v>1.6906818181818182</v>
      </c>
      <c r="G42" s="4" t="s">
        <v>20</v>
      </c>
      <c r="H42" s="5">
        <f>AVERAGE(E42/I42)</f>
        <v>75.141414141414145</v>
      </c>
      <c r="I42">
        <v>198</v>
      </c>
      <c r="J42" s="4" t="s">
        <v>21</v>
      </c>
      <c r="K42" s="4" t="s">
        <v>22</v>
      </c>
      <c r="L42">
        <v>1275714000</v>
      </c>
      <c r="M42" s="19">
        <f>(((L42/60)/60)/24)+DATE(1970,1,1)</f>
        <v>40334.208333333336</v>
      </c>
      <c r="N42">
        <v>1277355600</v>
      </c>
      <c r="O42" s="18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2046</v>
      </c>
    </row>
    <row r="43" spans="1:20" x14ac:dyDescent="0.3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>E43/D43</f>
        <v>2.1292857142857144</v>
      </c>
      <c r="G43" s="4" t="s">
        <v>20</v>
      </c>
      <c r="H43" s="13">
        <f>AVERAGE(E43/I43)</f>
        <v>107.42342342342343</v>
      </c>
      <c r="I43">
        <v>111</v>
      </c>
      <c r="J43" s="4" t="s">
        <v>107</v>
      </c>
      <c r="K43" s="4" t="s">
        <v>108</v>
      </c>
      <c r="L43">
        <v>1346734800</v>
      </c>
      <c r="M43" s="19">
        <f>(((L43/60)/60)/24)+DATE(1970,1,1)</f>
        <v>41156.208333333336</v>
      </c>
      <c r="N43">
        <v>1348981200</v>
      </c>
      <c r="O43" s="18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2037</v>
      </c>
    </row>
    <row r="44" spans="1:20" x14ac:dyDescent="0.3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>E44/D44</f>
        <v>4.4394444444444447</v>
      </c>
      <c r="G44" s="4" t="s">
        <v>20</v>
      </c>
      <c r="H44" s="5">
        <f>AVERAGE(E44/I44)</f>
        <v>35.995495495495497</v>
      </c>
      <c r="I44">
        <v>222</v>
      </c>
      <c r="J44" s="4" t="s">
        <v>21</v>
      </c>
      <c r="K44" s="4" t="s">
        <v>22</v>
      </c>
      <c r="L44">
        <v>1309755600</v>
      </c>
      <c r="M44" s="19">
        <f>(((L44/60)/60)/24)+DATE(1970,1,1)</f>
        <v>40728.208333333336</v>
      </c>
      <c r="N44">
        <v>1310533200</v>
      </c>
      <c r="O44" s="18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2040</v>
      </c>
      <c r="T44" t="s">
        <v>2041</v>
      </c>
    </row>
    <row r="45" spans="1:20" x14ac:dyDescent="0.3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>E45/D45</f>
        <v>1.859390243902439</v>
      </c>
      <c r="G45" s="4" t="s">
        <v>20</v>
      </c>
      <c r="H45" s="5">
        <f>AVERAGE(E45/I45)</f>
        <v>26.998873148744366</v>
      </c>
      <c r="I45">
        <v>6212</v>
      </c>
      <c r="J45" s="4" t="s">
        <v>21</v>
      </c>
      <c r="K45" s="4" t="s">
        <v>22</v>
      </c>
      <c r="L45">
        <v>1406178000</v>
      </c>
      <c r="M45" s="19">
        <f>(((L45/60)/60)/24)+DATE(1970,1,1)</f>
        <v>41844.208333333336</v>
      </c>
      <c r="N45">
        <v>1407560400</v>
      </c>
      <c r="O45" s="18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2053</v>
      </c>
    </row>
    <row r="46" spans="1:20" x14ac:dyDescent="0.3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>E46/D46</f>
        <v>6.5881249999999998</v>
      </c>
      <c r="G46" s="4" t="s">
        <v>20</v>
      </c>
      <c r="H46" s="9">
        <f>AVERAGE(E46/I46)</f>
        <v>107.56122448979592</v>
      </c>
      <c r="I46">
        <v>98</v>
      </c>
      <c r="J46" s="4" t="s">
        <v>36</v>
      </c>
      <c r="K46" s="4" t="s">
        <v>37</v>
      </c>
      <c r="L46">
        <v>1552798800</v>
      </c>
      <c r="M46" s="19">
        <f>(((L46/60)/60)/24)+DATE(1970,1,1)</f>
        <v>43541.208333333328</v>
      </c>
      <c r="N46">
        <v>1552885200</v>
      </c>
      <c r="O46" s="18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2058</v>
      </c>
    </row>
    <row r="47" spans="1:20" x14ac:dyDescent="0.3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>E47/D47</f>
        <v>0.4768421052631579</v>
      </c>
      <c r="G47" s="4" t="s">
        <v>14</v>
      </c>
      <c r="H47" s="5">
        <f>AVERAGE(E47/I47)</f>
        <v>94.375</v>
      </c>
      <c r="I47">
        <v>48</v>
      </c>
      <c r="J47" s="4" t="s">
        <v>21</v>
      </c>
      <c r="K47" s="4" t="s">
        <v>22</v>
      </c>
      <c r="L47">
        <v>1478062800</v>
      </c>
      <c r="M47" s="19">
        <f>(((L47/60)/60)/24)+DATE(1970,1,1)</f>
        <v>42676.208333333328</v>
      </c>
      <c r="N47">
        <v>1479362400</v>
      </c>
      <c r="O47" s="18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2044</v>
      </c>
      <c r="T47" t="s">
        <v>2045</v>
      </c>
    </row>
    <row r="48" spans="1:20" x14ac:dyDescent="0.3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>E48/D48</f>
        <v>1.1478378378378378</v>
      </c>
      <c r="G48" s="4" t="s">
        <v>20</v>
      </c>
      <c r="H48" s="5">
        <f>AVERAGE(E48/I48)</f>
        <v>46.163043478260867</v>
      </c>
      <c r="I48">
        <v>92</v>
      </c>
      <c r="J48" s="4" t="s">
        <v>21</v>
      </c>
      <c r="K48" s="4" t="s">
        <v>22</v>
      </c>
      <c r="L48">
        <v>1278565200</v>
      </c>
      <c r="M48" s="19">
        <f>(((L48/60)/60)/24)+DATE(1970,1,1)</f>
        <v>40367.208333333336</v>
      </c>
      <c r="N48">
        <v>1280552400</v>
      </c>
      <c r="O48" s="18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2037</v>
      </c>
    </row>
    <row r="49" spans="1:20" x14ac:dyDescent="0.3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>E49/D49</f>
        <v>4.7526666666666664</v>
      </c>
      <c r="G49" s="4" t="s">
        <v>20</v>
      </c>
      <c r="H49" s="5">
        <f>AVERAGE(E49/I49)</f>
        <v>47.845637583892618</v>
      </c>
      <c r="I49">
        <v>149</v>
      </c>
      <c r="J49" s="4" t="s">
        <v>21</v>
      </c>
      <c r="K49" s="4" t="s">
        <v>22</v>
      </c>
      <c r="L49">
        <v>1396069200</v>
      </c>
      <c r="M49" s="19">
        <f>(((L49/60)/60)/24)+DATE(1970,1,1)</f>
        <v>41727.208333333336</v>
      </c>
      <c r="N49">
        <v>1398661200</v>
      </c>
      <c r="O49" s="18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2044</v>
      </c>
      <c r="T49" t="s">
        <v>2045</v>
      </c>
    </row>
    <row r="50" spans="1:20" x14ac:dyDescent="0.3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>E50/D50</f>
        <v>3.86972972972973</v>
      </c>
      <c r="G50" s="4" t="s">
        <v>20</v>
      </c>
      <c r="H50" s="5">
        <f>AVERAGE(E50/I50)</f>
        <v>53.007815713698065</v>
      </c>
      <c r="I50">
        <v>2431</v>
      </c>
      <c r="J50" s="4" t="s">
        <v>21</v>
      </c>
      <c r="K50" s="4" t="s">
        <v>22</v>
      </c>
      <c r="L50">
        <v>1435208400</v>
      </c>
      <c r="M50" s="19">
        <f>(((L50/60)/60)/24)+DATE(1970,1,1)</f>
        <v>42180.208333333328</v>
      </c>
      <c r="N50">
        <v>1436245200</v>
      </c>
      <c r="O50" s="18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2044</v>
      </c>
      <c r="T50" t="s">
        <v>2045</v>
      </c>
    </row>
    <row r="51" spans="1:20" x14ac:dyDescent="0.3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>E51/D51</f>
        <v>1.89625</v>
      </c>
      <c r="G51" s="4" t="s">
        <v>20</v>
      </c>
      <c r="H51" s="5">
        <f>AVERAGE(E51/I51)</f>
        <v>45.059405940594061</v>
      </c>
      <c r="I51">
        <v>303</v>
      </c>
      <c r="J51" s="4" t="s">
        <v>21</v>
      </c>
      <c r="K51" s="4" t="s">
        <v>22</v>
      </c>
      <c r="L51">
        <v>1571547600</v>
      </c>
      <c r="M51" s="19">
        <f>(((L51/60)/60)/24)+DATE(1970,1,1)</f>
        <v>43758.208333333328</v>
      </c>
      <c r="N51">
        <v>1575439200</v>
      </c>
      <c r="O51" s="18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2037</v>
      </c>
    </row>
    <row r="52" spans="1:20" x14ac:dyDescent="0.3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>E52/D52</f>
        <v>0.02</v>
      </c>
      <c r="G52" s="4" t="s">
        <v>14</v>
      </c>
      <c r="H52" s="13">
        <f>AVERAGE(E52/I52)</f>
        <v>2</v>
      </c>
      <c r="I52">
        <v>1</v>
      </c>
      <c r="J52" s="4" t="s">
        <v>107</v>
      </c>
      <c r="K52" s="4" t="s">
        <v>108</v>
      </c>
      <c r="L52">
        <v>1375333200</v>
      </c>
      <c r="M52" s="19">
        <f>(((L52/60)/60)/24)+DATE(1970,1,1)</f>
        <v>41487.208333333336</v>
      </c>
      <c r="N52">
        <v>1377752400</v>
      </c>
      <c r="O52" s="18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2059</v>
      </c>
    </row>
    <row r="53" spans="1:20" x14ac:dyDescent="0.3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>E53/D53</f>
        <v>0.91867805186590767</v>
      </c>
      <c r="G53" s="4" t="s">
        <v>14</v>
      </c>
      <c r="H53" s="10">
        <f>AVERAGE(E53/I53)</f>
        <v>99.006816632583508</v>
      </c>
      <c r="I53">
        <v>1467</v>
      </c>
      <c r="J53" s="4" t="s">
        <v>40</v>
      </c>
      <c r="K53" s="4" t="s">
        <v>41</v>
      </c>
      <c r="L53">
        <v>1332824400</v>
      </c>
      <c r="M53" s="19">
        <f>(((L53/60)/60)/24)+DATE(1970,1,1)</f>
        <v>40995.208333333336</v>
      </c>
      <c r="N53">
        <v>1334206800</v>
      </c>
      <c r="O53" s="18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2046</v>
      </c>
    </row>
    <row r="54" spans="1:20" x14ac:dyDescent="0.3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>E54/D54</f>
        <v>0.34152777777777776</v>
      </c>
      <c r="G54" s="4" t="s">
        <v>14</v>
      </c>
      <c r="H54" s="5">
        <f>AVERAGE(E54/I54)</f>
        <v>32.786666666666669</v>
      </c>
      <c r="I54">
        <v>75</v>
      </c>
      <c r="J54" s="4" t="s">
        <v>21</v>
      </c>
      <c r="K54" s="4" t="s">
        <v>22</v>
      </c>
      <c r="L54">
        <v>1284526800</v>
      </c>
      <c r="M54" s="19">
        <f>(((L54/60)/60)/24)+DATE(1970,1,1)</f>
        <v>40436.208333333336</v>
      </c>
      <c r="N54">
        <v>1284872400</v>
      </c>
      <c r="O54" s="18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2044</v>
      </c>
      <c r="T54" t="s">
        <v>2045</v>
      </c>
    </row>
    <row r="55" spans="1:20" x14ac:dyDescent="0.3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>E55/D55</f>
        <v>1.4040909090909091</v>
      </c>
      <c r="G55" s="4" t="s">
        <v>20</v>
      </c>
      <c r="H55" s="5">
        <f>AVERAGE(E55/I55)</f>
        <v>59.119617224880386</v>
      </c>
      <c r="I55">
        <v>209</v>
      </c>
      <c r="J55" s="4" t="s">
        <v>21</v>
      </c>
      <c r="K55" s="4" t="s">
        <v>22</v>
      </c>
      <c r="L55">
        <v>1400562000</v>
      </c>
      <c r="M55" s="19">
        <f>(((L55/60)/60)/24)+DATE(1970,1,1)</f>
        <v>41779.208333333336</v>
      </c>
      <c r="N55">
        <v>1403931600</v>
      </c>
      <c r="O55" s="18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2047</v>
      </c>
      <c r="T55" t="s">
        <v>2052</v>
      </c>
    </row>
    <row r="56" spans="1:20" x14ac:dyDescent="0.3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>E56/D56</f>
        <v>0.89866666666666661</v>
      </c>
      <c r="G56" s="4" t="s">
        <v>14</v>
      </c>
      <c r="H56" s="5">
        <f>AVERAGE(E56/I56)</f>
        <v>44.93333333333333</v>
      </c>
      <c r="I56">
        <v>120</v>
      </c>
      <c r="J56" s="4" t="s">
        <v>21</v>
      </c>
      <c r="K56" s="4" t="s">
        <v>22</v>
      </c>
      <c r="L56">
        <v>1520748000</v>
      </c>
      <c r="M56" s="19">
        <f>(((L56/60)/60)/24)+DATE(1970,1,1)</f>
        <v>43170.25</v>
      </c>
      <c r="N56">
        <v>1521262800</v>
      </c>
      <c r="O56" s="18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2046</v>
      </c>
    </row>
    <row r="57" spans="1:20" x14ac:dyDescent="0.3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>E57/D57</f>
        <v>1.7796969696969698</v>
      </c>
      <c r="G57" s="4" t="s">
        <v>20</v>
      </c>
      <c r="H57" s="5">
        <f>AVERAGE(E57/I57)</f>
        <v>89.664122137404576</v>
      </c>
      <c r="I57">
        <v>131</v>
      </c>
      <c r="J57" s="4" t="s">
        <v>21</v>
      </c>
      <c r="K57" s="4" t="s">
        <v>22</v>
      </c>
      <c r="L57">
        <v>1532926800</v>
      </c>
      <c r="M57" s="19">
        <f>(((L57/60)/60)/24)+DATE(1970,1,1)</f>
        <v>43311.208333333328</v>
      </c>
      <c r="N57">
        <v>1533358800</v>
      </c>
      <c r="O57" s="18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2054</v>
      </c>
    </row>
    <row r="58" spans="1:20" x14ac:dyDescent="0.3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>E58/D58</f>
        <v>1.436625</v>
      </c>
      <c r="G58" s="4" t="s">
        <v>20</v>
      </c>
      <c r="H58" s="5">
        <f>AVERAGE(E58/I58)</f>
        <v>70.079268292682926</v>
      </c>
      <c r="I58">
        <v>164</v>
      </c>
      <c r="J58" s="4" t="s">
        <v>21</v>
      </c>
      <c r="K58" s="4" t="s">
        <v>22</v>
      </c>
      <c r="L58">
        <v>1420869600</v>
      </c>
      <c r="M58" s="19">
        <f>(((L58/60)/60)/24)+DATE(1970,1,1)</f>
        <v>42014.25</v>
      </c>
      <c r="N58">
        <v>1421474400</v>
      </c>
      <c r="O58" s="18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2046</v>
      </c>
    </row>
    <row r="59" spans="1:20" x14ac:dyDescent="0.3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>E59/D59</f>
        <v>2.1527586206896552</v>
      </c>
      <c r="G59" s="4" t="s">
        <v>20</v>
      </c>
      <c r="H59" s="5">
        <f>AVERAGE(E59/I59)</f>
        <v>31.059701492537314</v>
      </c>
      <c r="I59">
        <v>201</v>
      </c>
      <c r="J59" s="4" t="s">
        <v>21</v>
      </c>
      <c r="K59" s="4" t="s">
        <v>22</v>
      </c>
      <c r="L59">
        <v>1504242000</v>
      </c>
      <c r="M59" s="19">
        <f>(((L59/60)/60)/24)+DATE(1970,1,1)</f>
        <v>42979.208333333328</v>
      </c>
      <c r="N59">
        <v>1505278800</v>
      </c>
      <c r="O59" s="18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2039</v>
      </c>
    </row>
    <row r="60" spans="1:20" ht="31" x14ac:dyDescent="0.3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>E60/D60</f>
        <v>2.2711111111111113</v>
      </c>
      <c r="G60" s="4" t="s">
        <v>20</v>
      </c>
      <c r="H60" s="5">
        <f>AVERAGE(E60/I60)</f>
        <v>29.061611374407583</v>
      </c>
      <c r="I60">
        <v>211</v>
      </c>
      <c r="J60" s="4" t="s">
        <v>21</v>
      </c>
      <c r="K60" s="4" t="s">
        <v>22</v>
      </c>
      <c r="L60">
        <v>1442811600</v>
      </c>
      <c r="M60" s="19">
        <f>(((L60/60)/60)/24)+DATE(1970,1,1)</f>
        <v>42268.208333333328</v>
      </c>
      <c r="N60">
        <v>1443934800</v>
      </c>
      <c r="O60" s="18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2044</v>
      </c>
      <c r="T60" t="s">
        <v>2045</v>
      </c>
    </row>
    <row r="61" spans="1:20" x14ac:dyDescent="0.3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>E61/D61</f>
        <v>2.7507142857142859</v>
      </c>
      <c r="G61" s="4" t="s">
        <v>20</v>
      </c>
      <c r="H61" s="5">
        <f>AVERAGE(E61/I61)</f>
        <v>30.0859375</v>
      </c>
      <c r="I61">
        <v>128</v>
      </c>
      <c r="J61" s="4" t="s">
        <v>21</v>
      </c>
      <c r="K61" s="4" t="s">
        <v>22</v>
      </c>
      <c r="L61">
        <v>1497243600</v>
      </c>
      <c r="M61" s="19">
        <f>(((L61/60)/60)/24)+DATE(1970,1,1)</f>
        <v>42898.208333333328</v>
      </c>
      <c r="N61">
        <v>1498539600</v>
      </c>
      <c r="O61" s="18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2044</v>
      </c>
      <c r="T61" t="s">
        <v>2045</v>
      </c>
    </row>
    <row r="62" spans="1:20" x14ac:dyDescent="0.3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>E62/D62</f>
        <v>1.4437048832271762</v>
      </c>
      <c r="G62" s="4" t="s">
        <v>20</v>
      </c>
      <c r="H62" s="12">
        <f>AVERAGE(E62/I62)</f>
        <v>84.998125000000002</v>
      </c>
      <c r="I62">
        <v>1600</v>
      </c>
      <c r="J62" s="4" t="s">
        <v>15</v>
      </c>
      <c r="K62" s="4" t="s">
        <v>16</v>
      </c>
      <c r="L62">
        <v>1342501200</v>
      </c>
      <c r="M62" s="19">
        <f>(((L62/60)/60)/24)+DATE(1970,1,1)</f>
        <v>41107.208333333336</v>
      </c>
      <c r="N62">
        <v>1342760400</v>
      </c>
      <c r="O62" s="18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2044</v>
      </c>
      <c r="T62" t="s">
        <v>2045</v>
      </c>
    </row>
    <row r="63" spans="1:20" x14ac:dyDescent="0.3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>E63/D63</f>
        <v>0.92745983935742971</v>
      </c>
      <c r="G63" s="4" t="s">
        <v>14</v>
      </c>
      <c r="H63" s="12">
        <f>AVERAGE(E63/I63)</f>
        <v>82.001775410563695</v>
      </c>
      <c r="I63">
        <v>2253</v>
      </c>
      <c r="J63" s="4" t="s">
        <v>15</v>
      </c>
      <c r="K63" s="4" t="s">
        <v>16</v>
      </c>
      <c r="L63">
        <v>1298268000</v>
      </c>
      <c r="M63" s="19">
        <f>(((L63/60)/60)/24)+DATE(1970,1,1)</f>
        <v>40595.25</v>
      </c>
      <c r="N63">
        <v>1301720400</v>
      </c>
      <c r="O63" s="18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2044</v>
      </c>
      <c r="T63" t="s">
        <v>2045</v>
      </c>
    </row>
    <row r="64" spans="1:20" ht="31" x14ac:dyDescent="0.3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>E64/D64</f>
        <v>7.226</v>
      </c>
      <c r="G64" s="4" t="s">
        <v>20</v>
      </c>
      <c r="H64" s="5">
        <f>AVERAGE(E64/I64)</f>
        <v>58.040160642570278</v>
      </c>
      <c r="I64">
        <v>249</v>
      </c>
      <c r="J64" s="4" t="s">
        <v>21</v>
      </c>
      <c r="K64" s="4" t="s">
        <v>22</v>
      </c>
      <c r="L64">
        <v>1433480400</v>
      </c>
      <c r="M64" s="19">
        <f>(((L64/60)/60)/24)+DATE(1970,1,1)</f>
        <v>42160.208333333328</v>
      </c>
      <c r="N64">
        <v>1433566800</v>
      </c>
      <c r="O64" s="18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>E65/D65</f>
        <v>0.11851063829787234</v>
      </c>
      <c r="G65" s="4" t="s">
        <v>14</v>
      </c>
      <c r="H65" s="5">
        <f>AVERAGE(E65/I65)</f>
        <v>111.4</v>
      </c>
      <c r="I65">
        <v>5</v>
      </c>
      <c r="J65" s="4" t="s">
        <v>21</v>
      </c>
      <c r="K65" s="4" t="s">
        <v>22</v>
      </c>
      <c r="L65">
        <v>1493355600</v>
      </c>
      <c r="M65" s="19">
        <f>(((L65/60)/60)/24)+DATE(1970,1,1)</f>
        <v>42853.208333333328</v>
      </c>
      <c r="N65">
        <v>1493874000</v>
      </c>
      <c r="O65" s="18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2044</v>
      </c>
      <c r="T65" t="s">
        <v>2045</v>
      </c>
    </row>
    <row r="66" spans="1:20" x14ac:dyDescent="0.3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>E66/D66</f>
        <v>0.97642857142857142</v>
      </c>
      <c r="G66" s="4" t="s">
        <v>14</v>
      </c>
      <c r="H66" s="5">
        <f>AVERAGE(E66/I66)</f>
        <v>71.94736842105263</v>
      </c>
      <c r="I66">
        <v>38</v>
      </c>
      <c r="J66" s="4" t="s">
        <v>21</v>
      </c>
      <c r="K66" s="4" t="s">
        <v>22</v>
      </c>
      <c r="L66">
        <v>1530507600</v>
      </c>
      <c r="M66" s="19">
        <f>(((L66/60)/60)/24)+DATE(1970,1,1)</f>
        <v>43283.208333333328</v>
      </c>
      <c r="N66">
        <v>1531803600</v>
      </c>
      <c r="O66" s="18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>E67/D67</f>
        <v>2.3614754098360655</v>
      </c>
      <c r="G67" s="4" t="s">
        <v>20</v>
      </c>
      <c r="H67" s="5">
        <f>AVERAGE(E67/I67)</f>
        <v>61.038135593220339</v>
      </c>
      <c r="I67">
        <v>236</v>
      </c>
      <c r="J67" s="4" t="s">
        <v>21</v>
      </c>
      <c r="K67" s="4" t="s">
        <v>22</v>
      </c>
      <c r="L67">
        <v>1296108000</v>
      </c>
      <c r="M67" s="19">
        <f>(((L67/60)/60)/24)+DATE(1970,1,1)</f>
        <v>40570.25</v>
      </c>
      <c r="N67">
        <v>1296712800</v>
      </c>
      <c r="O67" s="18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2044</v>
      </c>
      <c r="T67" t="s">
        <v>2045</v>
      </c>
    </row>
    <row r="68" spans="1:20" x14ac:dyDescent="0.3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>E68/D68</f>
        <v>0.45068965517241377</v>
      </c>
      <c r="G68" s="4" t="s">
        <v>14</v>
      </c>
      <c r="H68" s="5">
        <f>AVERAGE(E68/I68)</f>
        <v>108.91666666666667</v>
      </c>
      <c r="I68">
        <v>12</v>
      </c>
      <c r="J68" s="4" t="s">
        <v>21</v>
      </c>
      <c r="K68" s="4" t="s">
        <v>22</v>
      </c>
      <c r="L68">
        <v>1428469200</v>
      </c>
      <c r="M68" s="19">
        <f>(((L68/60)/60)/24)+DATE(1970,1,1)</f>
        <v>42102.208333333328</v>
      </c>
      <c r="N68">
        <v>1428901200</v>
      </c>
      <c r="O68" s="18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2044</v>
      </c>
      <c r="T68" t="s">
        <v>2045</v>
      </c>
    </row>
    <row r="69" spans="1:20" x14ac:dyDescent="0.3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>E69/D69</f>
        <v>1.6238567493112948</v>
      </c>
      <c r="G69" s="4" t="s">
        <v>20</v>
      </c>
      <c r="H69" s="10">
        <f>AVERAGE(E69/I69)</f>
        <v>29.001722017220171</v>
      </c>
      <c r="I69">
        <v>4065</v>
      </c>
      <c r="J69" s="4" t="s">
        <v>40</v>
      </c>
      <c r="K69" s="4" t="s">
        <v>41</v>
      </c>
      <c r="L69">
        <v>1264399200</v>
      </c>
      <c r="M69" s="19">
        <f>(((L69/60)/60)/24)+DATE(1970,1,1)</f>
        <v>40203.25</v>
      </c>
      <c r="N69">
        <v>1264831200</v>
      </c>
      <c r="O69" s="18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2046</v>
      </c>
    </row>
    <row r="70" spans="1:20" x14ac:dyDescent="0.3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>E70/D70</f>
        <v>2.5452631578947367</v>
      </c>
      <c r="G70" s="4" t="s">
        <v>20</v>
      </c>
      <c r="H70" s="13">
        <f>AVERAGE(E70/I70)</f>
        <v>58.975609756097562</v>
      </c>
      <c r="I70">
        <v>246</v>
      </c>
      <c r="J70" s="4" t="s">
        <v>107</v>
      </c>
      <c r="K70" s="4" t="s">
        <v>108</v>
      </c>
      <c r="L70">
        <v>1501131600</v>
      </c>
      <c r="M70" s="19">
        <f>(((L70/60)/60)/24)+DATE(1970,1,1)</f>
        <v>42943.208333333328</v>
      </c>
      <c r="N70">
        <v>1505192400</v>
      </c>
      <c r="O70" s="18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2044</v>
      </c>
      <c r="T70" t="s">
        <v>2045</v>
      </c>
    </row>
    <row r="71" spans="1:20" x14ac:dyDescent="0.3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>E71/D71</f>
        <v>0.24063291139240506</v>
      </c>
      <c r="G71" s="4" t="s">
        <v>74</v>
      </c>
      <c r="H71" s="5">
        <f>AVERAGE(E71/I71)</f>
        <v>111.82352941176471</v>
      </c>
      <c r="I71">
        <v>17</v>
      </c>
      <c r="J71" s="4" t="s">
        <v>21</v>
      </c>
      <c r="K71" s="4" t="s">
        <v>22</v>
      </c>
      <c r="L71">
        <v>1292738400</v>
      </c>
      <c r="M71" s="19">
        <f>(((L71/60)/60)/24)+DATE(1970,1,1)</f>
        <v>40531.25</v>
      </c>
      <c r="N71">
        <v>1295676000</v>
      </c>
      <c r="O71" s="18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2044</v>
      </c>
      <c r="T71" t="s">
        <v>2045</v>
      </c>
    </row>
    <row r="72" spans="1:20" x14ac:dyDescent="0.3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>E72/D72</f>
        <v>1.2374140625000001</v>
      </c>
      <c r="G72" s="4" t="s">
        <v>20</v>
      </c>
      <c r="H72" s="13">
        <f>AVERAGE(E72/I72)</f>
        <v>63.995555555555555</v>
      </c>
      <c r="I72">
        <v>2475</v>
      </c>
      <c r="J72" s="4" t="s">
        <v>107</v>
      </c>
      <c r="K72" s="4" t="s">
        <v>108</v>
      </c>
      <c r="L72">
        <v>1288674000</v>
      </c>
      <c r="M72" s="19">
        <f>(((L72/60)/60)/24)+DATE(1970,1,1)</f>
        <v>40484.208333333336</v>
      </c>
      <c r="N72">
        <v>1292911200</v>
      </c>
      <c r="O72" s="18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2044</v>
      </c>
      <c r="T72" t="s">
        <v>2045</v>
      </c>
    </row>
    <row r="73" spans="1:20" ht="31" x14ac:dyDescent="0.3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>E73/D73</f>
        <v>1.0806666666666667</v>
      </c>
      <c r="G73" s="4" t="s">
        <v>20</v>
      </c>
      <c r="H73" s="5">
        <f>AVERAGE(E73/I73)</f>
        <v>85.315789473684205</v>
      </c>
      <c r="I73">
        <v>76</v>
      </c>
      <c r="J73" s="4" t="s">
        <v>21</v>
      </c>
      <c r="K73" s="4" t="s">
        <v>22</v>
      </c>
      <c r="L73">
        <v>1575093600</v>
      </c>
      <c r="M73" s="19">
        <f>(((L73/60)/60)/24)+DATE(1970,1,1)</f>
        <v>43799.25</v>
      </c>
      <c r="N73">
        <v>1575439200</v>
      </c>
      <c r="O73" s="18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2044</v>
      </c>
      <c r="T73" t="s">
        <v>2045</v>
      </c>
    </row>
    <row r="74" spans="1:20" ht="31" x14ac:dyDescent="0.3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>E74/D74</f>
        <v>6.7033333333333331</v>
      </c>
      <c r="G74" s="4" t="s">
        <v>20</v>
      </c>
      <c r="H74" s="5">
        <f>AVERAGE(E74/I74)</f>
        <v>74.481481481481481</v>
      </c>
      <c r="I74">
        <v>54</v>
      </c>
      <c r="J74" s="4" t="s">
        <v>21</v>
      </c>
      <c r="K74" s="4" t="s">
        <v>22</v>
      </c>
      <c r="L74">
        <v>1435726800</v>
      </c>
      <c r="M74" s="19">
        <f>(((L74/60)/60)/24)+DATE(1970,1,1)</f>
        <v>42186.208333333328</v>
      </c>
      <c r="N74">
        <v>1438837200</v>
      </c>
      <c r="O74" s="18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2047</v>
      </c>
      <c r="T74" t="s">
        <v>2056</v>
      </c>
    </row>
    <row r="75" spans="1:20" x14ac:dyDescent="0.3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>E75/D75</f>
        <v>6.609285714285714</v>
      </c>
      <c r="G75" s="4" t="s">
        <v>20</v>
      </c>
      <c r="H75" s="5">
        <f>AVERAGE(E75/I75)</f>
        <v>105.14772727272727</v>
      </c>
      <c r="I75">
        <v>88</v>
      </c>
      <c r="J75" s="4" t="s">
        <v>21</v>
      </c>
      <c r="K75" s="4" t="s">
        <v>22</v>
      </c>
      <c r="L75">
        <v>1480226400</v>
      </c>
      <c r="M75" s="19">
        <f>(((L75/60)/60)/24)+DATE(1970,1,1)</f>
        <v>42701.25</v>
      </c>
      <c r="N75">
        <v>1480485600</v>
      </c>
      <c r="O75" s="18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2054</v>
      </c>
    </row>
    <row r="76" spans="1:20" x14ac:dyDescent="0.3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>E76/D76</f>
        <v>1.2246153846153847</v>
      </c>
      <c r="G76" s="4" t="s">
        <v>20</v>
      </c>
      <c r="H76" s="10">
        <f>AVERAGE(E76/I76)</f>
        <v>56.188235294117646</v>
      </c>
      <c r="I76">
        <v>85</v>
      </c>
      <c r="J76" s="4" t="s">
        <v>40</v>
      </c>
      <c r="K76" s="4" t="s">
        <v>41</v>
      </c>
      <c r="L76">
        <v>1459054800</v>
      </c>
      <c r="M76" s="19">
        <f>(((L76/60)/60)/24)+DATE(1970,1,1)</f>
        <v>42456.208333333328</v>
      </c>
      <c r="N76">
        <v>1459141200</v>
      </c>
      <c r="O76" s="18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2059</v>
      </c>
    </row>
    <row r="77" spans="1:20" ht="31" x14ac:dyDescent="0.3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>E77/D77</f>
        <v>1.5057731958762886</v>
      </c>
      <c r="G77" s="4" t="s">
        <v>20</v>
      </c>
      <c r="H77" s="5">
        <f>AVERAGE(E77/I77)</f>
        <v>85.917647058823533</v>
      </c>
      <c r="I77">
        <v>170</v>
      </c>
      <c r="J77" s="4" t="s">
        <v>21</v>
      </c>
      <c r="K77" s="4" t="s">
        <v>22</v>
      </c>
      <c r="L77">
        <v>1531630800</v>
      </c>
      <c r="M77" s="19">
        <f>(((L77/60)/60)/24)+DATE(1970,1,1)</f>
        <v>43296.208333333328</v>
      </c>
      <c r="N77">
        <v>1532322000</v>
      </c>
      <c r="O77" s="18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2042</v>
      </c>
      <c r="T77" t="s">
        <v>2043</v>
      </c>
    </row>
    <row r="78" spans="1:20" ht="31" x14ac:dyDescent="0.3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>E78/D78</f>
        <v>0.78106590724165992</v>
      </c>
      <c r="G78" s="4" t="s">
        <v>14</v>
      </c>
      <c r="H78" s="5">
        <f>AVERAGE(E78/I78)</f>
        <v>57.00296912114014</v>
      </c>
      <c r="I78">
        <v>1684</v>
      </c>
      <c r="J78" s="4" t="s">
        <v>21</v>
      </c>
      <c r="K78" s="4" t="s">
        <v>22</v>
      </c>
      <c r="L78">
        <v>1421992800</v>
      </c>
      <c r="M78" s="19">
        <f>(((L78/60)/60)/24)+DATE(1970,1,1)</f>
        <v>42027.25</v>
      </c>
      <c r="N78">
        <v>1426222800</v>
      </c>
      <c r="O78" s="18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2044</v>
      </c>
      <c r="T78" t="s">
        <v>2045</v>
      </c>
    </row>
    <row r="79" spans="1:20" x14ac:dyDescent="0.3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>E79/D79</f>
        <v>0.46947368421052632</v>
      </c>
      <c r="G79" s="4" t="s">
        <v>14</v>
      </c>
      <c r="H79" s="5">
        <f>AVERAGE(E79/I79)</f>
        <v>79.642857142857139</v>
      </c>
      <c r="I79">
        <v>56</v>
      </c>
      <c r="J79" s="4" t="s">
        <v>21</v>
      </c>
      <c r="K79" s="4" t="s">
        <v>22</v>
      </c>
      <c r="L79">
        <v>1285563600</v>
      </c>
      <c r="M79" s="19">
        <f>(((L79/60)/60)/24)+DATE(1970,1,1)</f>
        <v>40448.208333333336</v>
      </c>
      <c r="N79">
        <v>1286773200</v>
      </c>
      <c r="O79" s="18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2047</v>
      </c>
      <c r="T79" t="s">
        <v>2056</v>
      </c>
    </row>
    <row r="80" spans="1:20" x14ac:dyDescent="0.3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>E80/D80</f>
        <v>3.008</v>
      </c>
      <c r="G80" s="4" t="s">
        <v>20</v>
      </c>
      <c r="H80" s="5">
        <f>AVERAGE(E80/I80)</f>
        <v>41.018181818181816</v>
      </c>
      <c r="I80">
        <v>330</v>
      </c>
      <c r="J80" s="4" t="s">
        <v>21</v>
      </c>
      <c r="K80" s="4" t="s">
        <v>22</v>
      </c>
      <c r="L80">
        <v>1523854800</v>
      </c>
      <c r="M80" s="19">
        <f>(((L80/60)/60)/24)+DATE(1970,1,1)</f>
        <v>43206.208333333328</v>
      </c>
      <c r="N80">
        <v>1523941200</v>
      </c>
      <c r="O80" s="18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2060</v>
      </c>
    </row>
    <row r="81" spans="1:20" x14ac:dyDescent="0.3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>E81/D81</f>
        <v>0.6959861591695502</v>
      </c>
      <c r="G81" s="4" t="s">
        <v>14</v>
      </c>
      <c r="H81" s="5">
        <f>AVERAGE(E81/I81)</f>
        <v>48.004773269689736</v>
      </c>
      <c r="I81">
        <v>838</v>
      </c>
      <c r="J81" s="4" t="s">
        <v>21</v>
      </c>
      <c r="K81" s="4" t="s">
        <v>22</v>
      </c>
      <c r="L81">
        <v>1529125200</v>
      </c>
      <c r="M81" s="19">
        <f>(((L81/60)/60)/24)+DATE(1970,1,1)</f>
        <v>43267.208333333328</v>
      </c>
      <c r="N81">
        <v>1529557200</v>
      </c>
      <c r="O81" s="18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2044</v>
      </c>
      <c r="T81" t="s">
        <v>2045</v>
      </c>
    </row>
    <row r="82" spans="1:20" x14ac:dyDescent="0.3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>E82/D82</f>
        <v>6.374545454545455</v>
      </c>
      <c r="G82" s="4" t="s">
        <v>20</v>
      </c>
      <c r="H82" s="5">
        <f>AVERAGE(E82/I82)</f>
        <v>55.212598425196852</v>
      </c>
      <c r="I82">
        <v>127</v>
      </c>
      <c r="J82" s="4" t="s">
        <v>21</v>
      </c>
      <c r="K82" s="4" t="s">
        <v>22</v>
      </c>
      <c r="L82">
        <v>1503982800</v>
      </c>
      <c r="M82" s="19">
        <f>(((L82/60)/60)/24)+DATE(1970,1,1)</f>
        <v>42976.208333333328</v>
      </c>
      <c r="N82">
        <v>1506574800</v>
      </c>
      <c r="O82" s="18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2039</v>
      </c>
    </row>
    <row r="83" spans="1:20" x14ac:dyDescent="0.3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>E83/D83</f>
        <v>2.253392857142857</v>
      </c>
      <c r="G83" s="4" t="s">
        <v>20</v>
      </c>
      <c r="H83" s="5">
        <f>AVERAGE(E83/I83)</f>
        <v>92.109489051094897</v>
      </c>
      <c r="I83">
        <v>411</v>
      </c>
      <c r="J83" s="4" t="s">
        <v>21</v>
      </c>
      <c r="K83" s="4" t="s">
        <v>22</v>
      </c>
      <c r="L83">
        <v>1511416800</v>
      </c>
      <c r="M83" s="19">
        <f>(((L83/60)/60)/24)+DATE(1970,1,1)</f>
        <v>43062.25</v>
      </c>
      <c r="N83">
        <v>1513576800</v>
      </c>
      <c r="O83" s="18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2037</v>
      </c>
    </row>
    <row r="84" spans="1:20" x14ac:dyDescent="0.3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>E84/D84</f>
        <v>14.973000000000001</v>
      </c>
      <c r="G84" s="4" t="s">
        <v>20</v>
      </c>
      <c r="H84" s="10">
        <f>AVERAGE(E84/I84)</f>
        <v>83.183333333333337</v>
      </c>
      <c r="I84">
        <v>180</v>
      </c>
      <c r="J84" s="4" t="s">
        <v>40</v>
      </c>
      <c r="K84" s="4" t="s">
        <v>41</v>
      </c>
      <c r="L84">
        <v>1547704800</v>
      </c>
      <c r="M84" s="19">
        <f>(((L84/60)/60)/24)+DATE(1970,1,1)</f>
        <v>43482.25</v>
      </c>
      <c r="N84">
        <v>1548309600</v>
      </c>
      <c r="O84" s="18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2039</v>
      </c>
    </row>
    <row r="85" spans="1:20" x14ac:dyDescent="0.3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>E85/D85</f>
        <v>0.37590225563909774</v>
      </c>
      <c r="G85" s="4" t="s">
        <v>14</v>
      </c>
      <c r="H85" s="5">
        <f>AVERAGE(E85/I85)</f>
        <v>39.996000000000002</v>
      </c>
      <c r="I85">
        <v>1000</v>
      </c>
      <c r="J85" s="4" t="s">
        <v>21</v>
      </c>
      <c r="K85" s="4" t="s">
        <v>22</v>
      </c>
      <c r="L85">
        <v>1469682000</v>
      </c>
      <c r="M85" s="19">
        <f>(((L85/60)/60)/24)+DATE(1970,1,1)</f>
        <v>42579.208333333328</v>
      </c>
      <c r="N85">
        <v>1471582800</v>
      </c>
      <c r="O85" s="18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2061</v>
      </c>
    </row>
    <row r="86" spans="1:20" ht="31" x14ac:dyDescent="0.3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>E86/D86</f>
        <v>1.3236942675159236</v>
      </c>
      <c r="G86" s="4" t="s">
        <v>20</v>
      </c>
      <c r="H86" s="5">
        <f>AVERAGE(E86/I86)</f>
        <v>111.1336898395722</v>
      </c>
      <c r="I86">
        <v>374</v>
      </c>
      <c r="J86" s="4" t="s">
        <v>21</v>
      </c>
      <c r="K86" s="4" t="s">
        <v>22</v>
      </c>
      <c r="L86">
        <v>1343451600</v>
      </c>
      <c r="M86" s="19">
        <f>(((L86/60)/60)/24)+DATE(1970,1,1)</f>
        <v>41118.208333333336</v>
      </c>
      <c r="N86">
        <v>1344315600</v>
      </c>
      <c r="O86" s="18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2046</v>
      </c>
    </row>
    <row r="87" spans="1:20" x14ac:dyDescent="0.3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>E87/D87</f>
        <v>1.3122448979591836</v>
      </c>
      <c r="G87" s="4" t="s">
        <v>20</v>
      </c>
      <c r="H87" s="11">
        <f>AVERAGE(E87/I87)</f>
        <v>90.563380281690144</v>
      </c>
      <c r="I87">
        <v>71</v>
      </c>
      <c r="J87" s="4" t="s">
        <v>26</v>
      </c>
      <c r="K87" s="4" t="s">
        <v>27</v>
      </c>
      <c r="L87">
        <v>1315717200</v>
      </c>
      <c r="M87" s="19">
        <f>(((L87/60)/60)/24)+DATE(1970,1,1)</f>
        <v>40797.208333333336</v>
      </c>
      <c r="N87">
        <v>1316408400</v>
      </c>
      <c r="O87" s="18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2036</v>
      </c>
    </row>
    <row r="88" spans="1:20" x14ac:dyDescent="0.3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>E88/D88</f>
        <v>1.6763513513513513</v>
      </c>
      <c r="G88" s="4" t="s">
        <v>20</v>
      </c>
      <c r="H88" s="5">
        <f>AVERAGE(E88/I88)</f>
        <v>61.108374384236456</v>
      </c>
      <c r="I88">
        <v>203</v>
      </c>
      <c r="J88" s="4" t="s">
        <v>21</v>
      </c>
      <c r="K88" s="4" t="s">
        <v>22</v>
      </c>
      <c r="L88">
        <v>1430715600</v>
      </c>
      <c r="M88" s="19">
        <f>(((L88/60)/60)/24)+DATE(1970,1,1)</f>
        <v>42128.208333333328</v>
      </c>
      <c r="N88">
        <v>1431838800</v>
      </c>
      <c r="O88" s="18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2044</v>
      </c>
      <c r="T88" t="s">
        <v>2045</v>
      </c>
    </row>
    <row r="89" spans="1:20" x14ac:dyDescent="0.3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>E89/D89</f>
        <v>0.6198488664987406</v>
      </c>
      <c r="G89" s="4" t="s">
        <v>14</v>
      </c>
      <c r="H89" s="11">
        <f>AVERAGE(E89/I89)</f>
        <v>83.022941970310384</v>
      </c>
      <c r="I89">
        <v>1482</v>
      </c>
      <c r="J89" s="4" t="s">
        <v>26</v>
      </c>
      <c r="K89" s="4" t="s">
        <v>27</v>
      </c>
      <c r="L89">
        <v>1299564000</v>
      </c>
      <c r="M89" s="19">
        <f>(((L89/60)/60)/24)+DATE(1970,1,1)</f>
        <v>40610.25</v>
      </c>
      <c r="N89">
        <v>1300510800</v>
      </c>
      <c r="O89" s="18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2037</v>
      </c>
    </row>
    <row r="90" spans="1:20" x14ac:dyDescent="0.3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>E90/D90</f>
        <v>2.6074999999999999</v>
      </c>
      <c r="G90" s="4" t="s">
        <v>20</v>
      </c>
      <c r="H90" s="5">
        <f>AVERAGE(E90/I90)</f>
        <v>110.76106194690266</v>
      </c>
      <c r="I90">
        <v>113</v>
      </c>
      <c r="J90" s="4" t="s">
        <v>21</v>
      </c>
      <c r="K90" s="4" t="s">
        <v>22</v>
      </c>
      <c r="L90">
        <v>1429160400</v>
      </c>
      <c r="M90" s="19">
        <f>(((L90/60)/60)/24)+DATE(1970,1,1)</f>
        <v>42110.208333333328</v>
      </c>
      <c r="N90">
        <v>1431061200</v>
      </c>
      <c r="O90" s="18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2060</v>
      </c>
    </row>
    <row r="91" spans="1:20" x14ac:dyDescent="0.3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>E91/D91</f>
        <v>2.5258823529411765</v>
      </c>
      <c r="G91" s="4" t="s">
        <v>20</v>
      </c>
      <c r="H91" s="5">
        <f>AVERAGE(E91/I91)</f>
        <v>89.458333333333329</v>
      </c>
      <c r="I91">
        <v>96</v>
      </c>
      <c r="J91" s="4" t="s">
        <v>21</v>
      </c>
      <c r="K91" s="4" t="s">
        <v>22</v>
      </c>
      <c r="L91">
        <v>1271307600</v>
      </c>
      <c r="M91" s="19">
        <f>(((L91/60)/60)/24)+DATE(1970,1,1)</f>
        <v>40283.208333333336</v>
      </c>
      <c r="N91">
        <v>1271480400</v>
      </c>
      <c r="O91" s="18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2044</v>
      </c>
      <c r="T91" t="s">
        <v>2045</v>
      </c>
    </row>
    <row r="92" spans="1:20" x14ac:dyDescent="0.3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>E92/D92</f>
        <v>0.7861538461538462</v>
      </c>
      <c r="G92" s="4" t="s">
        <v>14</v>
      </c>
      <c r="H92" s="5">
        <f>AVERAGE(E92/I92)</f>
        <v>57.849056603773583</v>
      </c>
      <c r="I92">
        <v>106</v>
      </c>
      <c r="J92" s="4" t="s">
        <v>21</v>
      </c>
      <c r="K92" s="4" t="s">
        <v>22</v>
      </c>
      <c r="L92">
        <v>1456380000</v>
      </c>
      <c r="M92" s="19">
        <f>(((L92/60)/60)/24)+DATE(1970,1,1)</f>
        <v>42425.25</v>
      </c>
      <c r="N92">
        <v>1456380000</v>
      </c>
      <c r="O92" s="18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2044</v>
      </c>
      <c r="T92" t="s">
        <v>2045</v>
      </c>
    </row>
    <row r="93" spans="1:20" ht="31" x14ac:dyDescent="0.3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>E93/D93</f>
        <v>0.48404406999351912</v>
      </c>
      <c r="G93" s="4" t="s">
        <v>14</v>
      </c>
      <c r="H93" s="13">
        <f>AVERAGE(E93/I93)</f>
        <v>109.99705449189985</v>
      </c>
      <c r="I93">
        <v>679</v>
      </c>
      <c r="J93" s="4" t="s">
        <v>107</v>
      </c>
      <c r="K93" s="4" t="s">
        <v>108</v>
      </c>
      <c r="L93">
        <v>1470459600</v>
      </c>
      <c r="M93" s="19">
        <f>(((L93/60)/60)/24)+DATE(1970,1,1)</f>
        <v>42588.208333333328</v>
      </c>
      <c r="N93">
        <v>1472878800</v>
      </c>
      <c r="O93" s="18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2060</v>
      </c>
    </row>
    <row r="94" spans="1:20" x14ac:dyDescent="0.3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>E94/D94</f>
        <v>2.5887500000000001</v>
      </c>
      <c r="G94" s="4" t="s">
        <v>20</v>
      </c>
      <c r="H94" s="8">
        <f>AVERAGE(E94/I94)</f>
        <v>103.96586345381526</v>
      </c>
      <c r="I94">
        <v>498</v>
      </c>
      <c r="J94" s="4" t="s">
        <v>98</v>
      </c>
      <c r="K94" s="4" t="s">
        <v>99</v>
      </c>
      <c r="L94">
        <v>1277269200</v>
      </c>
      <c r="M94" s="19">
        <f>(((L94/60)/60)/24)+DATE(1970,1,1)</f>
        <v>40352.208333333336</v>
      </c>
      <c r="N94">
        <v>1277355600</v>
      </c>
      <c r="O94" s="18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2039</v>
      </c>
    </row>
    <row r="95" spans="1:20" ht="31" x14ac:dyDescent="0.3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>E95/D95</f>
        <v>0.60548713235294116</v>
      </c>
      <c r="G95" s="4" t="s">
        <v>74</v>
      </c>
      <c r="H95" s="5">
        <f>AVERAGE(E95/I95)</f>
        <v>107.99508196721311</v>
      </c>
      <c r="I95">
        <v>610</v>
      </c>
      <c r="J95" s="4" t="s">
        <v>21</v>
      </c>
      <c r="K95" s="4" t="s">
        <v>22</v>
      </c>
      <c r="L95">
        <v>1350709200</v>
      </c>
      <c r="M95" s="19">
        <f>(((L95/60)/60)/24)+DATE(1970,1,1)</f>
        <v>41202.208333333336</v>
      </c>
      <c r="N95">
        <v>1351054800</v>
      </c>
      <c r="O95" s="18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2044</v>
      </c>
      <c r="T95" t="s">
        <v>2045</v>
      </c>
    </row>
    <row r="96" spans="1:20" x14ac:dyDescent="0.3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>E96/D96</f>
        <v>3.036896551724138</v>
      </c>
      <c r="G96" s="4" t="s">
        <v>20</v>
      </c>
      <c r="H96" s="10">
        <f>AVERAGE(E96/I96)</f>
        <v>48.927777777777777</v>
      </c>
      <c r="I96">
        <v>180</v>
      </c>
      <c r="J96" s="4" t="s">
        <v>40</v>
      </c>
      <c r="K96" s="4" t="s">
        <v>41</v>
      </c>
      <c r="L96">
        <v>1554613200</v>
      </c>
      <c r="M96" s="19">
        <f>(((L96/60)/60)/24)+DATE(1970,1,1)</f>
        <v>43562.208333333328</v>
      </c>
      <c r="N96">
        <v>1555563600</v>
      </c>
      <c r="O96" s="18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x14ac:dyDescent="0.3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>E97/D97</f>
        <v>1.1299999999999999</v>
      </c>
      <c r="G97" s="4" t="s">
        <v>20</v>
      </c>
      <c r="H97" s="5">
        <f>AVERAGE(E97/I97)</f>
        <v>37.666666666666664</v>
      </c>
      <c r="I97">
        <v>27</v>
      </c>
      <c r="J97" s="4" t="s">
        <v>21</v>
      </c>
      <c r="K97" s="4" t="s">
        <v>22</v>
      </c>
      <c r="L97">
        <v>1571029200</v>
      </c>
      <c r="M97" s="19">
        <f>(((L97/60)/60)/24)+DATE(1970,1,1)</f>
        <v>43752.208333333328</v>
      </c>
      <c r="N97">
        <v>1571634000</v>
      </c>
      <c r="O97" s="18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2047</v>
      </c>
      <c r="T97" t="s">
        <v>2048</v>
      </c>
    </row>
    <row r="98" spans="1:20" x14ac:dyDescent="0.3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>E98/D98</f>
        <v>2.1737876614060259</v>
      </c>
      <c r="G98" s="4" t="s">
        <v>20</v>
      </c>
      <c r="H98" s="5">
        <f>AVERAGE(E98/I98)</f>
        <v>64.999141999141997</v>
      </c>
      <c r="I98">
        <v>2331</v>
      </c>
      <c r="J98" s="4" t="s">
        <v>21</v>
      </c>
      <c r="K98" s="4" t="s">
        <v>22</v>
      </c>
      <c r="L98">
        <v>1299736800</v>
      </c>
      <c r="M98" s="19">
        <f>(((L98/60)/60)/24)+DATE(1970,1,1)</f>
        <v>40612.25</v>
      </c>
      <c r="N98">
        <v>1300856400</v>
      </c>
      <c r="O98" s="18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2044</v>
      </c>
      <c r="T98" t="s">
        <v>2045</v>
      </c>
    </row>
    <row r="99" spans="1:20" x14ac:dyDescent="0.3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>E99/D99</f>
        <v>9.2669230769230762</v>
      </c>
      <c r="G99" s="4" t="s">
        <v>20</v>
      </c>
      <c r="H99" s="5">
        <f>AVERAGE(E99/I99)</f>
        <v>106.61061946902655</v>
      </c>
      <c r="I99">
        <v>113</v>
      </c>
      <c r="J99" s="4" t="s">
        <v>21</v>
      </c>
      <c r="K99" s="4" t="s">
        <v>22</v>
      </c>
      <c r="L99">
        <v>1435208400</v>
      </c>
      <c r="M99" s="19">
        <f>(((L99/60)/60)/24)+DATE(1970,1,1)</f>
        <v>42180.208333333328</v>
      </c>
      <c r="N99">
        <v>1439874000</v>
      </c>
      <c r="O99" s="18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2040</v>
      </c>
      <c r="T99" t="s">
        <v>2041</v>
      </c>
    </row>
    <row r="100" spans="1:20" x14ac:dyDescent="0.3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>E100/D100</f>
        <v>0.33692229038854804</v>
      </c>
      <c r="G100" s="4" t="s">
        <v>14</v>
      </c>
      <c r="H100" s="11">
        <f>AVERAGE(E100/I100)</f>
        <v>27.009016393442622</v>
      </c>
      <c r="I100">
        <v>1220</v>
      </c>
      <c r="J100" s="4" t="s">
        <v>26</v>
      </c>
      <c r="K100" s="4" t="s">
        <v>27</v>
      </c>
      <c r="L100">
        <v>1437973200</v>
      </c>
      <c r="M100" s="19">
        <f>(((L100/60)/60)/24)+DATE(1970,1,1)</f>
        <v>42212.208333333328</v>
      </c>
      <c r="N100">
        <v>1438318800</v>
      </c>
      <c r="O100" s="18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2039</v>
      </c>
    </row>
    <row r="101" spans="1:20" x14ac:dyDescent="0.3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>E101/D101</f>
        <v>1.9672368421052631</v>
      </c>
      <c r="G101" s="4" t="s">
        <v>20</v>
      </c>
      <c r="H101" s="5">
        <f>AVERAGE(E101/I101)</f>
        <v>91.16463414634147</v>
      </c>
      <c r="I101">
        <v>164</v>
      </c>
      <c r="J101" s="4" t="s">
        <v>21</v>
      </c>
      <c r="K101" s="4" t="s">
        <v>22</v>
      </c>
      <c r="L101">
        <v>1416895200</v>
      </c>
      <c r="M101" s="19">
        <f>(((L101/60)/60)/24)+DATE(1970,1,1)</f>
        <v>41968.25</v>
      </c>
      <c r="N101">
        <v>1419400800</v>
      </c>
      <c r="O101" s="18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2044</v>
      </c>
      <c r="T101" t="s">
        <v>2045</v>
      </c>
    </row>
    <row r="102" spans="1:20" ht="31" x14ac:dyDescent="0.3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>E102/D102</f>
        <v>0.01</v>
      </c>
      <c r="G102" s="4" t="s">
        <v>14</v>
      </c>
      <c r="H102" s="5">
        <f>AVERAGE(E102/I102)</f>
        <v>1</v>
      </c>
      <c r="I102">
        <v>1</v>
      </c>
      <c r="J102" s="4" t="s">
        <v>21</v>
      </c>
      <c r="K102" s="4" t="s">
        <v>22</v>
      </c>
      <c r="L102">
        <v>1319000400</v>
      </c>
      <c r="M102" s="19">
        <f>(((L102/60)/60)/24)+DATE(1970,1,1)</f>
        <v>40835.208333333336</v>
      </c>
      <c r="N102">
        <v>1320555600</v>
      </c>
      <c r="O102" s="18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2044</v>
      </c>
      <c r="T102" t="s">
        <v>2045</v>
      </c>
    </row>
    <row r="103" spans="1:20" x14ac:dyDescent="0.3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>E103/D103</f>
        <v>10.214444444444444</v>
      </c>
      <c r="G103" s="4" t="s">
        <v>20</v>
      </c>
      <c r="H103" s="5">
        <f>AVERAGE(E103/I103)</f>
        <v>56.054878048780488</v>
      </c>
      <c r="I103">
        <v>164</v>
      </c>
      <c r="J103" s="4" t="s">
        <v>21</v>
      </c>
      <c r="K103" s="4" t="s">
        <v>22</v>
      </c>
      <c r="L103">
        <v>1424498400</v>
      </c>
      <c r="M103" s="19">
        <f>(((L103/60)/60)/24)+DATE(1970,1,1)</f>
        <v>42056.25</v>
      </c>
      <c r="N103">
        <v>1425103200</v>
      </c>
      <c r="O103" s="18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2061</v>
      </c>
    </row>
    <row r="104" spans="1:20" x14ac:dyDescent="0.3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>E104/D104</f>
        <v>2.8167567567567566</v>
      </c>
      <c r="G104" s="4" t="s">
        <v>20</v>
      </c>
      <c r="H104" s="5">
        <f>AVERAGE(E104/I104)</f>
        <v>31.017857142857142</v>
      </c>
      <c r="I104">
        <v>336</v>
      </c>
      <c r="J104" s="4" t="s">
        <v>21</v>
      </c>
      <c r="K104" s="4" t="s">
        <v>22</v>
      </c>
      <c r="L104">
        <v>1526274000</v>
      </c>
      <c r="M104" s="19">
        <f>(((L104/60)/60)/24)+DATE(1970,1,1)</f>
        <v>43234.208333333328</v>
      </c>
      <c r="N104">
        <v>1526878800</v>
      </c>
      <c r="O104" s="18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2046</v>
      </c>
    </row>
    <row r="105" spans="1:20" x14ac:dyDescent="0.3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>E105/D105</f>
        <v>0.24610000000000001</v>
      </c>
      <c r="G105" s="4" t="s">
        <v>14</v>
      </c>
      <c r="H105" s="13">
        <f>AVERAGE(E105/I105)</f>
        <v>66.513513513513516</v>
      </c>
      <c r="I105">
        <v>37</v>
      </c>
      <c r="J105" s="4" t="s">
        <v>107</v>
      </c>
      <c r="K105" s="4" t="s">
        <v>108</v>
      </c>
      <c r="L105">
        <v>1287896400</v>
      </c>
      <c r="M105" s="19">
        <f>(((L105/60)/60)/24)+DATE(1970,1,1)</f>
        <v>40475.208333333336</v>
      </c>
      <c r="N105">
        <v>1288674000</v>
      </c>
      <c r="O105" s="18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2061</v>
      </c>
    </row>
    <row r="106" spans="1:20" x14ac:dyDescent="0.3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>E106/D106</f>
        <v>1.4314010067114094</v>
      </c>
      <c r="G106" s="4" t="s">
        <v>20</v>
      </c>
      <c r="H106" s="5">
        <f>AVERAGE(E106/I106)</f>
        <v>89.005216484089729</v>
      </c>
      <c r="I106">
        <v>1917</v>
      </c>
      <c r="J106" s="4" t="s">
        <v>21</v>
      </c>
      <c r="K106" s="4" t="s">
        <v>22</v>
      </c>
      <c r="L106">
        <v>1495515600</v>
      </c>
      <c r="M106" s="19">
        <f>(((L106/60)/60)/24)+DATE(1970,1,1)</f>
        <v>42878.208333333328</v>
      </c>
      <c r="N106">
        <v>1495602000</v>
      </c>
      <c r="O106" s="18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2036</v>
      </c>
    </row>
    <row r="107" spans="1:20" x14ac:dyDescent="0.3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>E107/D107</f>
        <v>1.4454411764705883</v>
      </c>
      <c r="G107" s="4" t="s">
        <v>20</v>
      </c>
      <c r="H107" s="5">
        <f>AVERAGE(E107/I107)</f>
        <v>103.46315789473684</v>
      </c>
      <c r="I107">
        <v>95</v>
      </c>
      <c r="J107" s="4" t="s">
        <v>21</v>
      </c>
      <c r="K107" s="4" t="s">
        <v>22</v>
      </c>
      <c r="L107">
        <v>1364878800</v>
      </c>
      <c r="M107" s="19">
        <f>(((L107/60)/60)/24)+DATE(1970,1,1)</f>
        <v>41366.208333333336</v>
      </c>
      <c r="N107">
        <v>1366434000</v>
      </c>
      <c r="O107" s="18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>E108/D108</f>
        <v>3.5912820512820511</v>
      </c>
      <c r="G108" s="4" t="s">
        <v>20</v>
      </c>
      <c r="H108" s="5">
        <f>AVERAGE(E108/I108)</f>
        <v>95.278911564625844</v>
      </c>
      <c r="I108">
        <v>147</v>
      </c>
      <c r="J108" s="4" t="s">
        <v>21</v>
      </c>
      <c r="K108" s="4" t="s">
        <v>22</v>
      </c>
      <c r="L108">
        <v>1567918800</v>
      </c>
      <c r="M108" s="19">
        <f>(((L108/60)/60)/24)+DATE(1970,1,1)</f>
        <v>43716.208333333328</v>
      </c>
      <c r="N108">
        <v>1568350800</v>
      </c>
      <c r="O108" s="18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2044</v>
      </c>
      <c r="T108" t="s">
        <v>2045</v>
      </c>
    </row>
    <row r="109" spans="1:20" x14ac:dyDescent="0.3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>E109/D109</f>
        <v>1.8648571428571428</v>
      </c>
      <c r="G109" s="4" t="s">
        <v>20</v>
      </c>
      <c r="H109" s="5">
        <f>AVERAGE(E109/I109)</f>
        <v>75.895348837209298</v>
      </c>
      <c r="I109">
        <v>86</v>
      </c>
      <c r="J109" s="4" t="s">
        <v>21</v>
      </c>
      <c r="K109" s="4" t="s">
        <v>22</v>
      </c>
      <c r="L109">
        <v>1524459600</v>
      </c>
      <c r="M109" s="19">
        <f>(((L109/60)/60)/24)+DATE(1970,1,1)</f>
        <v>43213.208333333328</v>
      </c>
      <c r="N109">
        <v>1525928400</v>
      </c>
      <c r="O109" s="18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2044</v>
      </c>
      <c r="T109" t="s">
        <v>2045</v>
      </c>
    </row>
    <row r="110" spans="1:20" ht="31" x14ac:dyDescent="0.3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>E110/D110</f>
        <v>5.9526666666666666</v>
      </c>
      <c r="G110" s="4" t="s">
        <v>20</v>
      </c>
      <c r="H110" s="5">
        <f>AVERAGE(E110/I110)</f>
        <v>107.57831325301204</v>
      </c>
      <c r="I110">
        <v>83</v>
      </c>
      <c r="J110" s="4" t="s">
        <v>21</v>
      </c>
      <c r="K110" s="4" t="s">
        <v>22</v>
      </c>
      <c r="L110">
        <v>1333688400</v>
      </c>
      <c r="M110" s="19">
        <f>(((L110/60)/60)/24)+DATE(1970,1,1)</f>
        <v>41005.208333333336</v>
      </c>
      <c r="N110">
        <v>1336885200</v>
      </c>
      <c r="O110" s="18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2047</v>
      </c>
      <c r="T110" t="s">
        <v>2048</v>
      </c>
    </row>
    <row r="111" spans="1:20" x14ac:dyDescent="0.3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>E111/D111</f>
        <v>0.5921153846153846</v>
      </c>
      <c r="G111" s="4" t="s">
        <v>14</v>
      </c>
      <c r="H111" s="5">
        <f>AVERAGE(E111/I111)</f>
        <v>51.31666666666667</v>
      </c>
      <c r="I111">
        <v>60</v>
      </c>
      <c r="J111" s="4" t="s">
        <v>21</v>
      </c>
      <c r="K111" s="4" t="s">
        <v>22</v>
      </c>
      <c r="L111">
        <v>1389506400</v>
      </c>
      <c r="M111" s="19">
        <f>(((L111/60)/60)/24)+DATE(1970,1,1)</f>
        <v>41651.25</v>
      </c>
      <c r="N111">
        <v>1389679200</v>
      </c>
      <c r="O111" s="18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2047</v>
      </c>
      <c r="T111" t="s">
        <v>2062</v>
      </c>
    </row>
    <row r="112" spans="1:20" x14ac:dyDescent="0.3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>E112/D112</f>
        <v>0.14962780898876404</v>
      </c>
      <c r="G112" s="4" t="s">
        <v>14</v>
      </c>
      <c r="H112" s="5">
        <f>AVERAGE(E112/I112)</f>
        <v>71.983108108108112</v>
      </c>
      <c r="I112">
        <v>296</v>
      </c>
      <c r="J112" s="4" t="s">
        <v>21</v>
      </c>
      <c r="K112" s="4" t="s">
        <v>22</v>
      </c>
      <c r="L112">
        <v>1536642000</v>
      </c>
      <c r="M112" s="19">
        <f>(((L112/60)/60)/24)+DATE(1970,1,1)</f>
        <v>43354.208333333328</v>
      </c>
      <c r="N112">
        <v>1538283600</v>
      </c>
      <c r="O112" s="18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2040</v>
      </c>
      <c r="T112" t="s">
        <v>2041</v>
      </c>
    </row>
    <row r="113" spans="1:20" ht="31" x14ac:dyDescent="0.3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>E113/D113</f>
        <v>1.1995602605863191</v>
      </c>
      <c r="G113" s="4" t="s">
        <v>20</v>
      </c>
      <c r="H113" s="5">
        <f>AVERAGE(E113/I113)</f>
        <v>108.95414201183432</v>
      </c>
      <c r="I113">
        <v>676</v>
      </c>
      <c r="J113" s="4" t="s">
        <v>21</v>
      </c>
      <c r="K113" s="4" t="s">
        <v>22</v>
      </c>
      <c r="L113">
        <v>1348290000</v>
      </c>
      <c r="M113" s="19">
        <f>(((L113/60)/60)/24)+DATE(1970,1,1)</f>
        <v>41174.208333333336</v>
      </c>
      <c r="N113">
        <v>1348808400</v>
      </c>
      <c r="O113" s="18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2053</v>
      </c>
    </row>
    <row r="114" spans="1:20" x14ac:dyDescent="0.3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>E114/D114</f>
        <v>2.6882978723404256</v>
      </c>
      <c r="G114" s="4" t="s">
        <v>20</v>
      </c>
      <c r="H114" s="11">
        <f>AVERAGE(E114/I114)</f>
        <v>35</v>
      </c>
      <c r="I114">
        <v>361</v>
      </c>
      <c r="J114" s="4" t="s">
        <v>26</v>
      </c>
      <c r="K114" s="4" t="s">
        <v>27</v>
      </c>
      <c r="L114">
        <v>1408856400</v>
      </c>
      <c r="M114" s="19">
        <f>(((L114/60)/60)/24)+DATE(1970,1,1)</f>
        <v>41875.208333333336</v>
      </c>
      <c r="N114">
        <v>1410152400</v>
      </c>
      <c r="O114" s="18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>E115/D115</f>
        <v>3.7687878787878786</v>
      </c>
      <c r="G115" s="4" t="s">
        <v>20</v>
      </c>
      <c r="H115" s="5">
        <f>AVERAGE(E115/I115)</f>
        <v>94.938931297709928</v>
      </c>
      <c r="I115">
        <v>131</v>
      </c>
      <c r="J115" s="4" t="s">
        <v>21</v>
      </c>
      <c r="K115" s="4" t="s">
        <v>22</v>
      </c>
      <c r="L115">
        <v>1505192400</v>
      </c>
      <c r="M115" s="19">
        <f>(((L115/60)/60)/24)+DATE(1970,1,1)</f>
        <v>42990.208333333328</v>
      </c>
      <c r="N115">
        <v>1505797200</v>
      </c>
      <c r="O115" s="18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2040</v>
      </c>
      <c r="T115" t="s">
        <v>2041</v>
      </c>
    </row>
    <row r="116" spans="1:20" ht="31" x14ac:dyDescent="0.3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>E116/D116</f>
        <v>7.2715789473684209</v>
      </c>
      <c r="G116" s="4" t="s">
        <v>20</v>
      </c>
      <c r="H116" s="5">
        <f>AVERAGE(E116/I116)</f>
        <v>109.65079365079364</v>
      </c>
      <c r="I116">
        <v>126</v>
      </c>
      <c r="J116" s="4" t="s">
        <v>21</v>
      </c>
      <c r="K116" s="4" t="s">
        <v>22</v>
      </c>
      <c r="L116">
        <v>1554786000</v>
      </c>
      <c r="M116" s="19">
        <f>(((L116/60)/60)/24)+DATE(1970,1,1)</f>
        <v>43564.208333333328</v>
      </c>
      <c r="N116">
        <v>1554872400</v>
      </c>
      <c r="O116" s="18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2046</v>
      </c>
    </row>
    <row r="117" spans="1:20" x14ac:dyDescent="0.3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>E117/D117</f>
        <v>0.87211757648470301</v>
      </c>
      <c r="G117" s="4" t="s">
        <v>14</v>
      </c>
      <c r="H117" s="13">
        <f>AVERAGE(E117/I117)</f>
        <v>44.001815980629537</v>
      </c>
      <c r="I117">
        <v>3304</v>
      </c>
      <c r="J117" s="4" t="s">
        <v>107</v>
      </c>
      <c r="K117" s="4" t="s">
        <v>108</v>
      </c>
      <c r="L117">
        <v>1510898400</v>
      </c>
      <c r="M117" s="19">
        <f>(((L117/60)/60)/24)+DATE(1970,1,1)</f>
        <v>43056.25</v>
      </c>
      <c r="N117">
        <v>1513922400</v>
      </c>
      <c r="O117" s="18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2058</v>
      </c>
    </row>
    <row r="118" spans="1:20" x14ac:dyDescent="0.3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>E118/D118</f>
        <v>0.88</v>
      </c>
      <c r="G118" s="4" t="s">
        <v>14</v>
      </c>
      <c r="H118" s="5">
        <f>AVERAGE(E118/I118)</f>
        <v>86.794520547945211</v>
      </c>
      <c r="I118">
        <v>73</v>
      </c>
      <c r="J118" s="4" t="s">
        <v>21</v>
      </c>
      <c r="K118" s="4" t="s">
        <v>22</v>
      </c>
      <c r="L118">
        <v>1442552400</v>
      </c>
      <c r="M118" s="19">
        <f>(((L118/60)/60)/24)+DATE(1970,1,1)</f>
        <v>42265.208333333328</v>
      </c>
      <c r="N118">
        <v>1442638800</v>
      </c>
      <c r="O118" s="18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2044</v>
      </c>
      <c r="T118" t="s">
        <v>2045</v>
      </c>
    </row>
    <row r="119" spans="1:20" ht="31" x14ac:dyDescent="0.3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>E119/D119</f>
        <v>1.7393877551020409</v>
      </c>
      <c r="G119" s="4" t="s">
        <v>20</v>
      </c>
      <c r="H119" s="5">
        <f>AVERAGE(E119/I119)</f>
        <v>30.992727272727272</v>
      </c>
      <c r="I119">
        <v>275</v>
      </c>
      <c r="J119" s="4" t="s">
        <v>21</v>
      </c>
      <c r="K119" s="4" t="s">
        <v>22</v>
      </c>
      <c r="L119">
        <v>1316667600</v>
      </c>
      <c r="M119" s="19">
        <f>(((L119/60)/60)/24)+DATE(1970,1,1)</f>
        <v>40808.208333333336</v>
      </c>
      <c r="N119">
        <v>1317186000</v>
      </c>
      <c r="O119" s="18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2047</v>
      </c>
      <c r="T119" t="s">
        <v>2062</v>
      </c>
    </row>
    <row r="120" spans="1:20" x14ac:dyDescent="0.3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>E120/D120</f>
        <v>1.1761111111111111</v>
      </c>
      <c r="G120" s="4" t="s">
        <v>20</v>
      </c>
      <c r="H120" s="5">
        <f>AVERAGE(E120/I120)</f>
        <v>94.791044776119406</v>
      </c>
      <c r="I120">
        <v>67</v>
      </c>
      <c r="J120" s="4" t="s">
        <v>21</v>
      </c>
      <c r="K120" s="4" t="s">
        <v>22</v>
      </c>
      <c r="L120">
        <v>1390716000</v>
      </c>
      <c r="M120" s="19">
        <f>(((L120/60)/60)/24)+DATE(1970,1,1)</f>
        <v>41665.25</v>
      </c>
      <c r="N120">
        <v>1391234400</v>
      </c>
      <c r="O120" s="18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2042</v>
      </c>
      <c r="T120" t="s">
        <v>2043</v>
      </c>
    </row>
    <row r="121" spans="1:20" x14ac:dyDescent="0.3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>E121/D121</f>
        <v>2.1496</v>
      </c>
      <c r="G121" s="4" t="s">
        <v>20</v>
      </c>
      <c r="H121" s="5">
        <f>AVERAGE(E121/I121)</f>
        <v>69.79220779220779</v>
      </c>
      <c r="I121">
        <v>154</v>
      </c>
      <c r="J121" s="4" t="s">
        <v>21</v>
      </c>
      <c r="K121" s="4" t="s">
        <v>22</v>
      </c>
      <c r="L121">
        <v>1402894800</v>
      </c>
      <c r="M121" s="19">
        <f>(((L121/60)/60)/24)+DATE(1970,1,1)</f>
        <v>41806.208333333336</v>
      </c>
      <c r="N121">
        <v>1404363600</v>
      </c>
      <c r="O121" s="18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2047</v>
      </c>
      <c r="T121" t="s">
        <v>2048</v>
      </c>
    </row>
    <row r="122" spans="1:20" x14ac:dyDescent="0.3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>E122/D122</f>
        <v>1.4949667110519307</v>
      </c>
      <c r="G122" s="4" t="s">
        <v>20</v>
      </c>
      <c r="H122" s="5">
        <f>AVERAGE(E122/I122)</f>
        <v>63.003367003367003</v>
      </c>
      <c r="I122">
        <v>1782</v>
      </c>
      <c r="J122" s="4" t="s">
        <v>21</v>
      </c>
      <c r="K122" s="4" t="s">
        <v>22</v>
      </c>
      <c r="L122">
        <v>1429246800</v>
      </c>
      <c r="M122" s="19">
        <f>(((L122/60)/60)/24)+DATE(1970,1,1)</f>
        <v>42111.208333333328</v>
      </c>
      <c r="N122">
        <v>1429592400</v>
      </c>
      <c r="O122" s="18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2051</v>
      </c>
    </row>
    <row r="123" spans="1:20" x14ac:dyDescent="0.3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>E123/D123</f>
        <v>2.1933995584988963</v>
      </c>
      <c r="G123" s="4" t="s">
        <v>20</v>
      </c>
      <c r="H123" s="5">
        <f>AVERAGE(E123/I123)</f>
        <v>110.0343300110742</v>
      </c>
      <c r="I123">
        <v>903</v>
      </c>
      <c r="J123" s="4" t="s">
        <v>21</v>
      </c>
      <c r="K123" s="4" t="s">
        <v>22</v>
      </c>
      <c r="L123">
        <v>1412485200</v>
      </c>
      <c r="M123" s="19">
        <f>(((L123/60)/60)/24)+DATE(1970,1,1)</f>
        <v>41917.208333333336</v>
      </c>
      <c r="N123">
        <v>1413608400</v>
      </c>
      <c r="O123" s="18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2039</v>
      </c>
    </row>
    <row r="124" spans="1:20" x14ac:dyDescent="0.3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>E124/D124</f>
        <v>0.64367690058479532</v>
      </c>
      <c r="G124" s="4" t="s">
        <v>14</v>
      </c>
      <c r="H124" s="5">
        <f>AVERAGE(E124/I124)</f>
        <v>25.997933274284026</v>
      </c>
      <c r="I124">
        <v>3387</v>
      </c>
      <c r="J124" s="4" t="s">
        <v>21</v>
      </c>
      <c r="K124" s="4" t="s">
        <v>22</v>
      </c>
      <c r="L124">
        <v>1417068000</v>
      </c>
      <c r="M124" s="19">
        <f>(((L124/60)/60)/24)+DATE(1970,1,1)</f>
        <v>41970.25</v>
      </c>
      <c r="N124">
        <v>1419400800</v>
      </c>
      <c r="O124" s="18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2058</v>
      </c>
    </row>
    <row r="125" spans="1:20" x14ac:dyDescent="0.3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>E125/D125</f>
        <v>0.18622397298818233</v>
      </c>
      <c r="G125" s="4" t="s">
        <v>14</v>
      </c>
      <c r="H125" s="12">
        <f>AVERAGE(E125/I125)</f>
        <v>49.987915407854985</v>
      </c>
      <c r="I125">
        <v>662</v>
      </c>
      <c r="J125" s="4" t="s">
        <v>15</v>
      </c>
      <c r="K125" s="4" t="s">
        <v>16</v>
      </c>
      <c r="L125">
        <v>1448344800</v>
      </c>
      <c r="M125" s="19">
        <f>(((L125/60)/60)/24)+DATE(1970,1,1)</f>
        <v>42332.25</v>
      </c>
      <c r="N125">
        <v>1448604000</v>
      </c>
      <c r="O125" s="18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2044</v>
      </c>
      <c r="T125" t="s">
        <v>2045</v>
      </c>
    </row>
    <row r="126" spans="1:20" x14ac:dyDescent="0.3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>E126/D126</f>
        <v>3.6776923076923076</v>
      </c>
      <c r="G126" s="4" t="s">
        <v>20</v>
      </c>
      <c r="H126" s="13">
        <f>AVERAGE(E126/I126)</f>
        <v>101.72340425531915</v>
      </c>
      <c r="I126">
        <v>94</v>
      </c>
      <c r="J126" s="4" t="s">
        <v>107</v>
      </c>
      <c r="K126" s="4" t="s">
        <v>108</v>
      </c>
      <c r="L126">
        <v>1557723600</v>
      </c>
      <c r="M126" s="19">
        <f>(((L126/60)/60)/24)+DATE(1970,1,1)</f>
        <v>43598.208333333328</v>
      </c>
      <c r="N126">
        <v>1562302800</v>
      </c>
      <c r="O126" s="18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2042</v>
      </c>
      <c r="T126" t="s">
        <v>2043</v>
      </c>
    </row>
    <row r="127" spans="1:20" x14ac:dyDescent="0.3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>E127/D127</f>
        <v>1.5990566037735849</v>
      </c>
      <c r="G127" s="4" t="s">
        <v>20</v>
      </c>
      <c r="H127" s="5">
        <f>AVERAGE(E127/I127)</f>
        <v>47.083333333333336</v>
      </c>
      <c r="I127">
        <v>180</v>
      </c>
      <c r="J127" s="4" t="s">
        <v>21</v>
      </c>
      <c r="K127" s="4" t="s">
        <v>22</v>
      </c>
      <c r="L127">
        <v>1537333200</v>
      </c>
      <c r="M127" s="19">
        <f>(((L127/60)/60)/24)+DATE(1970,1,1)</f>
        <v>43362.208333333328</v>
      </c>
      <c r="N127">
        <v>1537678800</v>
      </c>
      <c r="O127" s="18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2044</v>
      </c>
      <c r="T127" t="s">
        <v>2045</v>
      </c>
    </row>
    <row r="128" spans="1:20" x14ac:dyDescent="0.3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>E128/D128</f>
        <v>0.38633185349611543</v>
      </c>
      <c r="G128" s="4" t="s">
        <v>14</v>
      </c>
      <c r="H128" s="5">
        <f>AVERAGE(E128/I128)</f>
        <v>89.944444444444443</v>
      </c>
      <c r="I128">
        <v>774</v>
      </c>
      <c r="J128" s="4" t="s">
        <v>21</v>
      </c>
      <c r="K128" s="4" t="s">
        <v>22</v>
      </c>
      <c r="L128">
        <v>1471150800</v>
      </c>
      <c r="M128" s="19">
        <f>(((L128/60)/60)/24)+DATE(1970,1,1)</f>
        <v>42596.208333333328</v>
      </c>
      <c r="N128">
        <v>1473570000</v>
      </c>
      <c r="O128" s="18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2044</v>
      </c>
      <c r="T128" t="s">
        <v>2045</v>
      </c>
    </row>
    <row r="129" spans="1:20" x14ac:dyDescent="0.3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>E129/D129</f>
        <v>0.51421511627906979</v>
      </c>
      <c r="G129" s="4" t="s">
        <v>14</v>
      </c>
      <c r="H129" s="12">
        <f>AVERAGE(E129/I129)</f>
        <v>78.96875</v>
      </c>
      <c r="I129">
        <v>672</v>
      </c>
      <c r="J129" s="4" t="s">
        <v>15</v>
      </c>
      <c r="K129" s="4" t="s">
        <v>16</v>
      </c>
      <c r="L129">
        <v>1273640400</v>
      </c>
      <c r="M129" s="19">
        <f>(((L129/60)/60)/24)+DATE(1970,1,1)</f>
        <v>40310.208333333336</v>
      </c>
      <c r="N129">
        <v>1273899600</v>
      </c>
      <c r="O129" s="18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2044</v>
      </c>
      <c r="T129" t="s">
        <v>2045</v>
      </c>
    </row>
    <row r="130" spans="1:20" x14ac:dyDescent="0.3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>E130/D130</f>
        <v>0.60334277620396604</v>
      </c>
      <c r="G130" s="4" t="s">
        <v>74</v>
      </c>
      <c r="H130" s="5">
        <f>AVERAGE(E130/I130)</f>
        <v>80.067669172932327</v>
      </c>
      <c r="I130">
        <v>532</v>
      </c>
      <c r="J130" s="4" t="s">
        <v>21</v>
      </c>
      <c r="K130" s="4" t="s">
        <v>22</v>
      </c>
      <c r="L130">
        <v>1282885200</v>
      </c>
      <c r="M130" s="19">
        <f>(((L130/60)/60)/24)+DATE(1970,1,1)</f>
        <v>40417.208333333336</v>
      </c>
      <c r="N130">
        <v>1284008400</v>
      </c>
      <c r="O130" s="18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2037</v>
      </c>
    </row>
    <row r="131" spans="1:20" x14ac:dyDescent="0.3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>E131/D131</f>
        <v>3.2026936026936029E-2</v>
      </c>
      <c r="G131" s="4" t="s">
        <v>74</v>
      </c>
      <c r="H131" s="11">
        <f>AVERAGE(E131/I131)</f>
        <v>86.472727272727269</v>
      </c>
      <c r="I131">
        <v>55</v>
      </c>
      <c r="J131" s="4" t="s">
        <v>26</v>
      </c>
      <c r="K131" s="4" t="s">
        <v>27</v>
      </c>
      <c r="L131">
        <v>1422943200</v>
      </c>
      <c r="M131" s="19">
        <f>(((L131/60)/60)/24)+DATE(1970,1,1)</f>
        <v>42038.25</v>
      </c>
      <c r="N131">
        <v>1425103200</v>
      </c>
      <c r="O131" s="18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2040</v>
      </c>
      <c r="T131" t="s">
        <v>2041</v>
      </c>
    </row>
    <row r="132" spans="1:20" x14ac:dyDescent="0.3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>E132/D132</f>
        <v>1.5546875</v>
      </c>
      <c r="G132" s="4" t="s">
        <v>20</v>
      </c>
      <c r="H132" s="9">
        <f>AVERAGE(E132/I132)</f>
        <v>28.001876172607879</v>
      </c>
      <c r="I132">
        <v>533</v>
      </c>
      <c r="J132" s="4" t="s">
        <v>36</v>
      </c>
      <c r="K132" s="4" t="s">
        <v>37</v>
      </c>
      <c r="L132">
        <v>1319605200</v>
      </c>
      <c r="M132" s="19">
        <f>(((L132/60)/60)/24)+DATE(1970,1,1)</f>
        <v>40842.208333333336</v>
      </c>
      <c r="N132">
        <v>1320991200</v>
      </c>
      <c r="O132" s="18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2047</v>
      </c>
      <c r="T132" t="s">
        <v>2052</v>
      </c>
    </row>
    <row r="133" spans="1:20" ht="31" x14ac:dyDescent="0.3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>E133/D133</f>
        <v>1.0085974499089254</v>
      </c>
      <c r="G133" s="4" t="s">
        <v>20</v>
      </c>
      <c r="H133" s="10">
        <f>AVERAGE(E133/I133)</f>
        <v>67.996725337699544</v>
      </c>
      <c r="I133">
        <v>2443</v>
      </c>
      <c r="J133" s="4" t="s">
        <v>40</v>
      </c>
      <c r="K133" s="4" t="s">
        <v>41</v>
      </c>
      <c r="L133">
        <v>1385704800</v>
      </c>
      <c r="M133" s="19">
        <f>(((L133/60)/60)/24)+DATE(1970,1,1)</f>
        <v>41607.25</v>
      </c>
      <c r="N133">
        <v>1386828000</v>
      </c>
      <c r="O133" s="18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>E134/D134</f>
        <v>1.1618181818181819</v>
      </c>
      <c r="G134" s="4" t="s">
        <v>20</v>
      </c>
      <c r="H134" s="5">
        <f>AVERAGE(E134/I134)</f>
        <v>43.078651685393261</v>
      </c>
      <c r="I134">
        <v>89</v>
      </c>
      <c r="J134" s="4" t="s">
        <v>21</v>
      </c>
      <c r="K134" s="4" t="s">
        <v>22</v>
      </c>
      <c r="L134">
        <v>1515736800</v>
      </c>
      <c r="M134" s="19">
        <f>(((L134/60)/60)/24)+DATE(1970,1,1)</f>
        <v>43112.25</v>
      </c>
      <c r="N134">
        <v>1517119200</v>
      </c>
      <c r="O134" s="18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2044</v>
      </c>
      <c r="T134" t="s">
        <v>2045</v>
      </c>
    </row>
    <row r="135" spans="1:20" x14ac:dyDescent="0.3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>E135/D135</f>
        <v>3.1077777777777778</v>
      </c>
      <c r="G135" s="4" t="s">
        <v>20</v>
      </c>
      <c r="H135" s="5">
        <f>AVERAGE(E135/I135)</f>
        <v>87.95597484276729</v>
      </c>
      <c r="I135">
        <v>159</v>
      </c>
      <c r="J135" s="4" t="s">
        <v>21</v>
      </c>
      <c r="K135" s="4" t="s">
        <v>22</v>
      </c>
      <c r="L135">
        <v>1313125200</v>
      </c>
      <c r="M135" s="19">
        <f>(((L135/60)/60)/24)+DATE(1970,1,1)</f>
        <v>40767.208333333336</v>
      </c>
      <c r="N135">
        <v>1315026000</v>
      </c>
      <c r="O135" s="18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2063</v>
      </c>
    </row>
    <row r="136" spans="1:20" x14ac:dyDescent="0.3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>E136/D136</f>
        <v>0.89736683417085428</v>
      </c>
      <c r="G136" s="4" t="s">
        <v>14</v>
      </c>
      <c r="H136" s="8">
        <f>AVERAGE(E136/I136)</f>
        <v>94.987234042553197</v>
      </c>
      <c r="I136">
        <v>940</v>
      </c>
      <c r="J136" s="14" t="s">
        <v>98</v>
      </c>
      <c r="K136" s="4" t="s">
        <v>99</v>
      </c>
      <c r="L136">
        <v>1308459600</v>
      </c>
      <c r="M136" s="19">
        <f>(((L136/60)/60)/24)+DATE(1970,1,1)</f>
        <v>40713.208333333336</v>
      </c>
      <c r="N136">
        <v>1312693200</v>
      </c>
      <c r="O136" s="18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2047</v>
      </c>
      <c r="T136" t="s">
        <v>2048</v>
      </c>
    </row>
    <row r="137" spans="1:20" ht="31" x14ac:dyDescent="0.3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>E137/D137</f>
        <v>0.71272727272727276</v>
      </c>
      <c r="G137" s="4" t="s">
        <v>14</v>
      </c>
      <c r="H137" s="5">
        <f>AVERAGE(E137/I137)</f>
        <v>46.905982905982903</v>
      </c>
      <c r="I137">
        <v>117</v>
      </c>
      <c r="J137" s="4" t="s">
        <v>21</v>
      </c>
      <c r="K137" s="4" t="s">
        <v>22</v>
      </c>
      <c r="L137">
        <v>1362636000</v>
      </c>
      <c r="M137" s="19">
        <f>(((L137/60)/60)/24)+DATE(1970,1,1)</f>
        <v>41340.25</v>
      </c>
      <c r="N137">
        <v>1363064400</v>
      </c>
      <c r="O137" s="18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2044</v>
      </c>
      <c r="T137" t="s">
        <v>2045</v>
      </c>
    </row>
    <row r="138" spans="1:20" x14ac:dyDescent="0.3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>E138/D138</f>
        <v>3.2862318840579711E-2</v>
      </c>
      <c r="G138" s="4" t="s">
        <v>74</v>
      </c>
      <c r="H138" s="5">
        <f>AVERAGE(E138/I138)</f>
        <v>46.913793103448278</v>
      </c>
      <c r="I138">
        <v>58</v>
      </c>
      <c r="J138" s="4" t="s">
        <v>21</v>
      </c>
      <c r="K138" s="4" t="s">
        <v>22</v>
      </c>
      <c r="L138">
        <v>1402117200</v>
      </c>
      <c r="M138" s="19">
        <f>(((L138/60)/60)/24)+DATE(1970,1,1)</f>
        <v>41797.208333333336</v>
      </c>
      <c r="N138">
        <v>1403154000</v>
      </c>
      <c r="O138" s="18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2047</v>
      </c>
      <c r="T138" t="s">
        <v>2052</v>
      </c>
    </row>
    <row r="139" spans="1:20" ht="31" x14ac:dyDescent="0.3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>E139/D139</f>
        <v>2.617777777777778</v>
      </c>
      <c r="G139" s="4" t="s">
        <v>20</v>
      </c>
      <c r="H139" s="5">
        <f>AVERAGE(E139/I139)</f>
        <v>94.24</v>
      </c>
      <c r="I139">
        <v>50</v>
      </c>
      <c r="J139" s="4" t="s">
        <v>21</v>
      </c>
      <c r="K139" s="4" t="s">
        <v>22</v>
      </c>
      <c r="L139">
        <v>1286341200</v>
      </c>
      <c r="M139" s="19">
        <f>(((L139/60)/60)/24)+DATE(1970,1,1)</f>
        <v>40457.208333333336</v>
      </c>
      <c r="N139">
        <v>1286859600</v>
      </c>
      <c r="O139" s="18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x14ac:dyDescent="0.3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>E140/D140</f>
        <v>0.96</v>
      </c>
      <c r="G140" s="4" t="s">
        <v>14</v>
      </c>
      <c r="H140" s="5">
        <f>AVERAGE(E140/I140)</f>
        <v>80.139130434782615</v>
      </c>
      <c r="I140">
        <v>115</v>
      </c>
      <c r="J140" s="4" t="s">
        <v>21</v>
      </c>
      <c r="K140" s="4" t="s">
        <v>22</v>
      </c>
      <c r="L140">
        <v>1348808400</v>
      </c>
      <c r="M140" s="19">
        <f>(((L140/60)/60)/24)+DATE(1970,1,1)</f>
        <v>41180.208333333336</v>
      </c>
      <c r="N140">
        <v>1349326800</v>
      </c>
      <c r="O140" s="18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2051</v>
      </c>
    </row>
    <row r="141" spans="1:20" ht="31" x14ac:dyDescent="0.3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>E141/D141</f>
        <v>0.20896851248642778</v>
      </c>
      <c r="G141" s="4" t="s">
        <v>14</v>
      </c>
      <c r="H141" s="5">
        <f>AVERAGE(E141/I141)</f>
        <v>59.036809815950917</v>
      </c>
      <c r="I141">
        <v>326</v>
      </c>
      <c r="J141" s="4" t="s">
        <v>21</v>
      </c>
      <c r="K141" s="4" t="s">
        <v>22</v>
      </c>
      <c r="L141">
        <v>1429592400</v>
      </c>
      <c r="M141" s="19">
        <f>(((L141/60)/60)/24)+DATE(1970,1,1)</f>
        <v>42115.208333333328</v>
      </c>
      <c r="N141">
        <v>1430974800</v>
      </c>
      <c r="O141" s="18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2046</v>
      </c>
    </row>
    <row r="142" spans="1:20" x14ac:dyDescent="0.3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>E142/D142</f>
        <v>2.2316363636363636</v>
      </c>
      <c r="G142" s="4" t="s">
        <v>20</v>
      </c>
      <c r="H142" s="5">
        <f>AVERAGE(E142/I142)</f>
        <v>65.989247311827953</v>
      </c>
      <c r="I142">
        <v>186</v>
      </c>
      <c r="J142" s="4" t="s">
        <v>21</v>
      </c>
      <c r="K142" s="4" t="s">
        <v>22</v>
      </c>
      <c r="L142">
        <v>1519538400</v>
      </c>
      <c r="M142" s="19">
        <f>(((L142/60)/60)/24)+DATE(1970,1,1)</f>
        <v>43156.25</v>
      </c>
      <c r="N142">
        <v>1519970400</v>
      </c>
      <c r="O142" s="18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2047</v>
      </c>
      <c r="T142" t="s">
        <v>2048</v>
      </c>
    </row>
    <row r="143" spans="1:20" x14ac:dyDescent="0.3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>E143/D143</f>
        <v>1.0159097978227061</v>
      </c>
      <c r="G143" s="4" t="s">
        <v>20</v>
      </c>
      <c r="H143" s="5">
        <f>AVERAGE(E143/I143)</f>
        <v>60.992530345471522</v>
      </c>
      <c r="I143">
        <v>1071</v>
      </c>
      <c r="J143" s="4" t="s">
        <v>21</v>
      </c>
      <c r="K143" s="4" t="s">
        <v>22</v>
      </c>
      <c r="L143">
        <v>1434085200</v>
      </c>
      <c r="M143" s="19">
        <f>(((L143/60)/60)/24)+DATE(1970,1,1)</f>
        <v>42167.208333333328</v>
      </c>
      <c r="N143">
        <v>1434603600</v>
      </c>
      <c r="O143" s="18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x14ac:dyDescent="0.3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>E144/D144</f>
        <v>2.3003999999999998</v>
      </c>
      <c r="G144" s="4" t="s">
        <v>20</v>
      </c>
      <c r="H144" s="5">
        <f>AVERAGE(E144/I144)</f>
        <v>98.307692307692307</v>
      </c>
      <c r="I144">
        <v>117</v>
      </c>
      <c r="J144" s="4" t="s">
        <v>21</v>
      </c>
      <c r="K144" s="4" t="s">
        <v>22</v>
      </c>
      <c r="L144">
        <v>1333688400</v>
      </c>
      <c r="M144" s="19">
        <f>(((L144/60)/60)/24)+DATE(1970,1,1)</f>
        <v>41005.208333333336</v>
      </c>
      <c r="N144">
        <v>1337230800</v>
      </c>
      <c r="O144" s="18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>E145/D145</f>
        <v>1.355925925925926</v>
      </c>
      <c r="G145" s="4" t="s">
        <v>20</v>
      </c>
      <c r="H145" s="5">
        <f>AVERAGE(E145/I145)</f>
        <v>104.6</v>
      </c>
      <c r="I145">
        <v>70</v>
      </c>
      <c r="J145" s="4" t="s">
        <v>21</v>
      </c>
      <c r="K145" s="4" t="s">
        <v>22</v>
      </c>
      <c r="L145">
        <v>1277701200</v>
      </c>
      <c r="M145" s="19">
        <f>(((L145/60)/60)/24)+DATE(1970,1,1)</f>
        <v>40357.208333333336</v>
      </c>
      <c r="N145">
        <v>1279429200</v>
      </c>
      <c r="O145" s="18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2036</v>
      </c>
    </row>
    <row r="146" spans="1:20" ht="31" x14ac:dyDescent="0.3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>E146/D146</f>
        <v>1.2909999999999999</v>
      </c>
      <c r="G146" s="4" t="s">
        <v>20</v>
      </c>
      <c r="H146" s="5">
        <f>AVERAGE(E146/I146)</f>
        <v>86.066666666666663</v>
      </c>
      <c r="I146">
        <v>135</v>
      </c>
      <c r="J146" s="4" t="s">
        <v>21</v>
      </c>
      <c r="K146" s="4" t="s">
        <v>22</v>
      </c>
      <c r="L146">
        <v>1560747600</v>
      </c>
      <c r="M146" s="19">
        <f>(((L146/60)/60)/24)+DATE(1970,1,1)</f>
        <v>43633.208333333328</v>
      </c>
      <c r="N146">
        <v>1561438800</v>
      </c>
      <c r="O146" s="18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2044</v>
      </c>
      <c r="T146" t="s">
        <v>2045</v>
      </c>
    </row>
    <row r="147" spans="1:20" x14ac:dyDescent="0.3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>E147/D147</f>
        <v>2.3651200000000001</v>
      </c>
      <c r="G147" s="4" t="s">
        <v>20</v>
      </c>
      <c r="H147" s="8">
        <f>AVERAGE(E147/I147)</f>
        <v>76.989583333333329</v>
      </c>
      <c r="I147">
        <v>768</v>
      </c>
      <c r="J147" s="4" t="s">
        <v>98</v>
      </c>
      <c r="K147" s="4" t="s">
        <v>99</v>
      </c>
      <c r="L147">
        <v>1410066000</v>
      </c>
      <c r="M147" s="19">
        <f>(((L147/60)/60)/24)+DATE(1970,1,1)</f>
        <v>41889.208333333336</v>
      </c>
      <c r="N147">
        <v>1410498000</v>
      </c>
      <c r="O147" s="18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2046</v>
      </c>
    </row>
    <row r="148" spans="1:20" ht="31" x14ac:dyDescent="0.3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>E148/D148</f>
        <v>0.17249999999999999</v>
      </c>
      <c r="G148" s="4" t="s">
        <v>74</v>
      </c>
      <c r="H148" s="5">
        <f>AVERAGE(E148/I148)</f>
        <v>29.764705882352942</v>
      </c>
      <c r="I148">
        <v>51</v>
      </c>
      <c r="J148" s="4" t="s">
        <v>21</v>
      </c>
      <c r="K148" s="4" t="s">
        <v>22</v>
      </c>
      <c r="L148">
        <v>1320732000</v>
      </c>
      <c r="M148" s="19">
        <f>(((L148/60)/60)/24)+DATE(1970,1,1)</f>
        <v>40855.25</v>
      </c>
      <c r="N148">
        <v>1322460000</v>
      </c>
      <c r="O148" s="18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2044</v>
      </c>
      <c r="T148" t="s">
        <v>2045</v>
      </c>
    </row>
    <row r="149" spans="1:20" x14ac:dyDescent="0.3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>E149/D149</f>
        <v>1.1249397590361445</v>
      </c>
      <c r="G149" s="4" t="s">
        <v>20</v>
      </c>
      <c r="H149" s="5">
        <f>AVERAGE(E149/I149)</f>
        <v>46.91959798994975</v>
      </c>
      <c r="I149">
        <v>199</v>
      </c>
      <c r="J149" s="4" t="s">
        <v>21</v>
      </c>
      <c r="K149" s="4" t="s">
        <v>22</v>
      </c>
      <c r="L149">
        <v>1465794000</v>
      </c>
      <c r="M149" s="19">
        <f>(((L149/60)/60)/24)+DATE(1970,1,1)</f>
        <v>42534.208333333328</v>
      </c>
      <c r="N149">
        <v>1466312400</v>
      </c>
      <c r="O149" s="18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2044</v>
      </c>
      <c r="T149" t="s">
        <v>2045</v>
      </c>
    </row>
    <row r="150" spans="1:20" x14ac:dyDescent="0.3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>E150/D150</f>
        <v>1.2102150537634409</v>
      </c>
      <c r="G150" s="4" t="s">
        <v>20</v>
      </c>
      <c r="H150" s="5">
        <f>AVERAGE(E150/I150)</f>
        <v>105.18691588785046</v>
      </c>
      <c r="I150">
        <v>107</v>
      </c>
      <c r="J150" s="4" t="s">
        <v>21</v>
      </c>
      <c r="K150" s="4" t="s">
        <v>22</v>
      </c>
      <c r="L150">
        <v>1500958800</v>
      </c>
      <c r="M150" s="19">
        <f>(((L150/60)/60)/24)+DATE(1970,1,1)</f>
        <v>42941.208333333328</v>
      </c>
      <c r="N150">
        <v>1501736400</v>
      </c>
      <c r="O150" s="18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2046</v>
      </c>
    </row>
    <row r="151" spans="1:20" ht="31" x14ac:dyDescent="0.3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>E151/D151</f>
        <v>2.1987096774193549</v>
      </c>
      <c r="G151" s="4" t="s">
        <v>20</v>
      </c>
      <c r="H151" s="5">
        <f>AVERAGE(E151/I151)</f>
        <v>69.907692307692301</v>
      </c>
      <c r="I151">
        <v>195</v>
      </c>
      <c r="J151" s="4" t="s">
        <v>21</v>
      </c>
      <c r="K151" s="4" t="s">
        <v>22</v>
      </c>
      <c r="L151">
        <v>1357020000</v>
      </c>
      <c r="M151" s="19">
        <f>(((L151/60)/60)/24)+DATE(1970,1,1)</f>
        <v>41275.25</v>
      </c>
      <c r="N151">
        <v>1361512800</v>
      </c>
      <c r="O151" s="18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2036</v>
      </c>
    </row>
    <row r="152" spans="1:20" x14ac:dyDescent="0.3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>E152/D152</f>
        <v>0.01</v>
      </c>
      <c r="G152" s="4" t="s">
        <v>14</v>
      </c>
      <c r="H152" s="5">
        <f>AVERAGE(E152/I152)</f>
        <v>1</v>
      </c>
      <c r="I152">
        <v>1</v>
      </c>
      <c r="J152" s="4" t="s">
        <v>21</v>
      </c>
      <c r="K152" s="4" t="s">
        <v>22</v>
      </c>
      <c r="L152">
        <v>1544940000</v>
      </c>
      <c r="M152" s="19">
        <f>(((L152/60)/60)/24)+DATE(1970,1,1)</f>
        <v>43450.25</v>
      </c>
      <c r="N152">
        <v>1545026400</v>
      </c>
      <c r="O152" s="18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2037</v>
      </c>
    </row>
    <row r="153" spans="1:20" x14ac:dyDescent="0.3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>E153/D153</f>
        <v>0.64166909620991253</v>
      </c>
      <c r="G153" s="4" t="s">
        <v>14</v>
      </c>
      <c r="H153" s="5">
        <f>AVERAGE(E153/I153)</f>
        <v>60.011588275391958</v>
      </c>
      <c r="I153">
        <v>1467</v>
      </c>
      <c r="J153" s="4" t="s">
        <v>21</v>
      </c>
      <c r="K153" s="4" t="s">
        <v>22</v>
      </c>
      <c r="L153">
        <v>1402290000</v>
      </c>
      <c r="M153" s="19">
        <f>(((L153/60)/60)/24)+DATE(1970,1,1)</f>
        <v>41799.208333333336</v>
      </c>
      <c r="N153">
        <v>1406696400</v>
      </c>
      <c r="O153" s="18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2061</v>
      </c>
    </row>
    <row r="154" spans="1:20" x14ac:dyDescent="0.3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>E154/D154</f>
        <v>4.2306746987951804</v>
      </c>
      <c r="G154" s="4" t="s">
        <v>20</v>
      </c>
      <c r="H154" s="5">
        <f>AVERAGE(E154/I154)</f>
        <v>52.006220379146917</v>
      </c>
      <c r="I154">
        <v>3376</v>
      </c>
      <c r="J154" s="4" t="s">
        <v>21</v>
      </c>
      <c r="K154" s="4" t="s">
        <v>22</v>
      </c>
      <c r="L154">
        <v>1487311200</v>
      </c>
      <c r="M154" s="19">
        <f>(((L154/60)/60)/24)+DATE(1970,1,1)</f>
        <v>42783.25</v>
      </c>
      <c r="N154">
        <v>1487916000</v>
      </c>
      <c r="O154" s="18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2036</v>
      </c>
    </row>
    <row r="155" spans="1:20" x14ac:dyDescent="0.3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>E155/D155</f>
        <v>0.92984160506863778</v>
      </c>
      <c r="G155" s="4" t="s">
        <v>14</v>
      </c>
      <c r="H155" s="5">
        <f>AVERAGE(E155/I155)</f>
        <v>31.000176025347649</v>
      </c>
      <c r="I155">
        <v>5681</v>
      </c>
      <c r="J155" s="4" t="s">
        <v>21</v>
      </c>
      <c r="K155" s="4" t="s">
        <v>22</v>
      </c>
      <c r="L155">
        <v>1350622800</v>
      </c>
      <c r="M155" s="19">
        <f>(((L155/60)/60)/24)+DATE(1970,1,1)</f>
        <v>41201.208333333336</v>
      </c>
      <c r="N155">
        <v>1351141200</v>
      </c>
      <c r="O155" s="18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2044</v>
      </c>
      <c r="T155" t="s">
        <v>2045</v>
      </c>
    </row>
    <row r="156" spans="1:20" ht="31" x14ac:dyDescent="0.3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>E156/D156</f>
        <v>0.58756567425569173</v>
      </c>
      <c r="G156" s="4" t="s">
        <v>14</v>
      </c>
      <c r="H156" s="5">
        <f>AVERAGE(E156/I156)</f>
        <v>95.042492917847028</v>
      </c>
      <c r="I156">
        <v>1059</v>
      </c>
      <c r="J156" s="4" t="s">
        <v>21</v>
      </c>
      <c r="K156" s="4" t="s">
        <v>22</v>
      </c>
      <c r="L156">
        <v>1463029200</v>
      </c>
      <c r="M156" s="19">
        <f>(((L156/60)/60)/24)+DATE(1970,1,1)</f>
        <v>42502.208333333328</v>
      </c>
      <c r="N156">
        <v>1465016400</v>
      </c>
      <c r="O156" s="18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2036</v>
      </c>
    </row>
    <row r="157" spans="1:20" ht="31" x14ac:dyDescent="0.3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>E157/D157</f>
        <v>0.65022222222222226</v>
      </c>
      <c r="G157" s="4" t="s">
        <v>14</v>
      </c>
      <c r="H157" s="5">
        <f>AVERAGE(E157/I157)</f>
        <v>75.968174204355108</v>
      </c>
      <c r="I157">
        <v>1194</v>
      </c>
      <c r="J157" s="4" t="s">
        <v>21</v>
      </c>
      <c r="K157" s="4" t="s">
        <v>22</v>
      </c>
      <c r="L157">
        <v>1269493200</v>
      </c>
      <c r="M157" s="19">
        <f>(((L157/60)/60)/24)+DATE(1970,1,1)</f>
        <v>40262.208333333336</v>
      </c>
      <c r="N157">
        <v>1270789200</v>
      </c>
      <c r="O157" s="18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2044</v>
      </c>
      <c r="T157" t="s">
        <v>2045</v>
      </c>
    </row>
    <row r="158" spans="1:20" x14ac:dyDescent="0.3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>E158/D158</f>
        <v>0.73939560439560437</v>
      </c>
      <c r="G158" s="4" t="s">
        <v>74</v>
      </c>
      <c r="H158" s="11">
        <f>AVERAGE(E158/I158)</f>
        <v>71.013192612137203</v>
      </c>
      <c r="I158">
        <v>379</v>
      </c>
      <c r="J158" s="4" t="s">
        <v>26</v>
      </c>
      <c r="K158" s="4" t="s">
        <v>27</v>
      </c>
      <c r="L158">
        <v>1570251600</v>
      </c>
      <c r="M158" s="19">
        <f>(((L158/60)/60)/24)+DATE(1970,1,1)</f>
        <v>43743.208333333328</v>
      </c>
      <c r="N158">
        <v>1572325200</v>
      </c>
      <c r="O158" s="18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2037</v>
      </c>
    </row>
    <row r="159" spans="1:20" ht="31" x14ac:dyDescent="0.3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>E159/D159</f>
        <v>0.52666666666666662</v>
      </c>
      <c r="G159" s="4" t="s">
        <v>14</v>
      </c>
      <c r="H159" s="11">
        <f>AVERAGE(E159/I159)</f>
        <v>73.733333333333334</v>
      </c>
      <c r="I159">
        <v>30</v>
      </c>
      <c r="J159" s="4" t="s">
        <v>26</v>
      </c>
      <c r="K159" s="4" t="s">
        <v>27</v>
      </c>
      <c r="L159">
        <v>1388383200</v>
      </c>
      <c r="M159" s="19">
        <f>(((L159/60)/60)/24)+DATE(1970,1,1)</f>
        <v>41638.25</v>
      </c>
      <c r="N159">
        <v>1389420000</v>
      </c>
      <c r="O159" s="18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2042</v>
      </c>
      <c r="T159" t="s">
        <v>2043</v>
      </c>
    </row>
    <row r="160" spans="1:20" x14ac:dyDescent="0.3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>E160/D160</f>
        <v>2.2095238095238097</v>
      </c>
      <c r="G160" s="4" t="s">
        <v>20</v>
      </c>
      <c r="H160" s="5">
        <f>AVERAGE(E160/I160)</f>
        <v>113.17073170731707</v>
      </c>
      <c r="I160">
        <v>41</v>
      </c>
      <c r="J160" s="4" t="s">
        <v>21</v>
      </c>
      <c r="K160" s="4" t="s">
        <v>22</v>
      </c>
      <c r="L160">
        <v>1449554400</v>
      </c>
      <c r="M160" s="19">
        <f>(((L160/60)/60)/24)+DATE(1970,1,1)</f>
        <v>42346.25</v>
      </c>
      <c r="N160">
        <v>1449640800</v>
      </c>
      <c r="O160" s="18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2037</v>
      </c>
    </row>
    <row r="161" spans="1:20" x14ac:dyDescent="0.3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>E161/D161</f>
        <v>1.0001150627615063</v>
      </c>
      <c r="G161" s="4" t="s">
        <v>20</v>
      </c>
      <c r="H161" s="5">
        <f>AVERAGE(E161/I161)</f>
        <v>105.00933552992861</v>
      </c>
      <c r="I161">
        <v>1821</v>
      </c>
      <c r="J161" s="4" t="s">
        <v>21</v>
      </c>
      <c r="K161" s="4" t="s">
        <v>22</v>
      </c>
      <c r="L161">
        <v>1553662800</v>
      </c>
      <c r="M161" s="19">
        <f>(((L161/60)/60)/24)+DATE(1970,1,1)</f>
        <v>43551.208333333328</v>
      </c>
      <c r="N161">
        <v>1555218000</v>
      </c>
      <c r="O161" s="18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2044</v>
      </c>
      <c r="T161" t="s">
        <v>2045</v>
      </c>
    </row>
    <row r="162" spans="1:20" x14ac:dyDescent="0.3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>E162/D162</f>
        <v>1.6231249999999999</v>
      </c>
      <c r="G162" s="4" t="s">
        <v>20</v>
      </c>
      <c r="H162" s="5">
        <f>AVERAGE(E162/I162)</f>
        <v>79.176829268292678</v>
      </c>
      <c r="I162">
        <v>164</v>
      </c>
      <c r="J162" s="4" t="s">
        <v>21</v>
      </c>
      <c r="K162" s="4" t="s">
        <v>22</v>
      </c>
      <c r="L162">
        <v>1556341200</v>
      </c>
      <c r="M162" s="19">
        <f>(((L162/60)/60)/24)+DATE(1970,1,1)</f>
        <v>43582.208333333328</v>
      </c>
      <c r="N162">
        <v>1557723600</v>
      </c>
      <c r="O162" s="18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2046</v>
      </c>
    </row>
    <row r="163" spans="1:20" ht="31" x14ac:dyDescent="0.3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>E163/D163</f>
        <v>0.78181818181818186</v>
      </c>
      <c r="G163" s="4" t="s">
        <v>14</v>
      </c>
      <c r="H163" s="5">
        <f>AVERAGE(E163/I163)</f>
        <v>57.333333333333336</v>
      </c>
      <c r="I163">
        <v>75</v>
      </c>
      <c r="J163" s="4" t="s">
        <v>21</v>
      </c>
      <c r="K163" s="4" t="s">
        <v>22</v>
      </c>
      <c r="L163">
        <v>1442984400</v>
      </c>
      <c r="M163" s="19">
        <f>(((L163/60)/60)/24)+DATE(1970,1,1)</f>
        <v>42270.208333333328</v>
      </c>
      <c r="N163">
        <v>1443502800</v>
      </c>
      <c r="O163" s="18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x14ac:dyDescent="0.3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>E164/D164</f>
        <v>1.4973770491803278</v>
      </c>
      <c r="G164" s="4" t="s">
        <v>20</v>
      </c>
      <c r="H164" s="8">
        <f>AVERAGE(E164/I164)</f>
        <v>58.178343949044589</v>
      </c>
      <c r="I164">
        <v>157</v>
      </c>
      <c r="J164" s="4" t="s">
        <v>98</v>
      </c>
      <c r="K164" s="4" t="s">
        <v>99</v>
      </c>
      <c r="L164">
        <v>1544248800</v>
      </c>
      <c r="M164" s="19">
        <f>(((L164/60)/60)/24)+DATE(1970,1,1)</f>
        <v>43442.25</v>
      </c>
      <c r="N164">
        <v>1546840800</v>
      </c>
      <c r="O164" s="18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2037</v>
      </c>
    </row>
    <row r="165" spans="1:20" x14ac:dyDescent="0.3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>E165/D165</f>
        <v>2.5325714285714285</v>
      </c>
      <c r="G165" s="4" t="s">
        <v>20</v>
      </c>
      <c r="H165" s="5">
        <f>AVERAGE(E165/I165)</f>
        <v>36.032520325203251</v>
      </c>
      <c r="I165">
        <v>246</v>
      </c>
      <c r="J165" s="4" t="s">
        <v>21</v>
      </c>
      <c r="K165" s="4" t="s">
        <v>22</v>
      </c>
      <c r="L165">
        <v>1508475600</v>
      </c>
      <c r="M165" s="19">
        <f>(((L165/60)/60)/24)+DATE(1970,1,1)</f>
        <v>43028.208333333328</v>
      </c>
      <c r="N165">
        <v>1512712800</v>
      </c>
      <c r="O165" s="18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2042</v>
      </c>
      <c r="T165" t="s">
        <v>2043</v>
      </c>
    </row>
    <row r="166" spans="1:20" ht="31" x14ac:dyDescent="0.3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>E166/D166</f>
        <v>1.0016943521594683</v>
      </c>
      <c r="G166" s="4" t="s">
        <v>20</v>
      </c>
      <c r="H166" s="5">
        <f>AVERAGE(E166/I166)</f>
        <v>107.99068767908309</v>
      </c>
      <c r="I166">
        <v>1396</v>
      </c>
      <c r="J166" s="4" t="s">
        <v>21</v>
      </c>
      <c r="K166" s="4" t="s">
        <v>22</v>
      </c>
      <c r="L166">
        <v>1507438800</v>
      </c>
      <c r="M166" s="19">
        <f>(((L166/60)/60)/24)+DATE(1970,1,1)</f>
        <v>43016.208333333328</v>
      </c>
      <c r="N166">
        <v>1507525200</v>
      </c>
      <c r="O166" s="18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2044</v>
      </c>
      <c r="T166" t="s">
        <v>2045</v>
      </c>
    </row>
    <row r="167" spans="1:20" x14ac:dyDescent="0.3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>E167/D167</f>
        <v>1.2199004424778761</v>
      </c>
      <c r="G167" s="4" t="s">
        <v>20</v>
      </c>
      <c r="H167" s="5">
        <f>AVERAGE(E167/I167)</f>
        <v>44.005985634477256</v>
      </c>
      <c r="I167">
        <v>2506</v>
      </c>
      <c r="J167" s="4" t="s">
        <v>21</v>
      </c>
      <c r="K167" s="4" t="s">
        <v>22</v>
      </c>
      <c r="L167">
        <v>1501563600</v>
      </c>
      <c r="M167" s="19">
        <f>(((L167/60)/60)/24)+DATE(1970,1,1)</f>
        <v>42948.208333333328</v>
      </c>
      <c r="N167">
        <v>1504328400</v>
      </c>
      <c r="O167" s="18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>E168/D168</f>
        <v>1.3713265306122449</v>
      </c>
      <c r="G168" s="4" t="s">
        <v>20</v>
      </c>
      <c r="H168" s="5">
        <f>AVERAGE(E168/I168)</f>
        <v>55.077868852459019</v>
      </c>
      <c r="I168">
        <v>244</v>
      </c>
      <c r="J168" s="4" t="s">
        <v>21</v>
      </c>
      <c r="K168" s="4" t="s">
        <v>22</v>
      </c>
      <c r="L168">
        <v>1292997600</v>
      </c>
      <c r="M168" s="19">
        <f>(((L168/60)/60)/24)+DATE(1970,1,1)</f>
        <v>40534.25</v>
      </c>
      <c r="N168">
        <v>1293343200</v>
      </c>
      <c r="O168" s="18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2042</v>
      </c>
      <c r="T168" t="s">
        <v>2043</v>
      </c>
    </row>
    <row r="169" spans="1:20" ht="31" x14ac:dyDescent="0.3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>E169/D169</f>
        <v>4.155384615384615</v>
      </c>
      <c r="G169" s="4" t="s">
        <v>20</v>
      </c>
      <c r="H169" s="11">
        <f>AVERAGE(E169/I169)</f>
        <v>74</v>
      </c>
      <c r="I169">
        <v>146</v>
      </c>
      <c r="J169" s="4" t="s">
        <v>26</v>
      </c>
      <c r="K169" s="4" t="s">
        <v>27</v>
      </c>
      <c r="L169">
        <v>1370840400</v>
      </c>
      <c r="M169" s="19">
        <f>(((L169/60)/60)/24)+DATE(1970,1,1)</f>
        <v>41435.208333333336</v>
      </c>
      <c r="N169">
        <v>1371704400</v>
      </c>
      <c r="O169" s="18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2044</v>
      </c>
      <c r="T169" t="s">
        <v>2045</v>
      </c>
    </row>
    <row r="170" spans="1:20" x14ac:dyDescent="0.3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>E170/D170</f>
        <v>0.3130913348946136</v>
      </c>
      <c r="G170" s="4" t="s">
        <v>14</v>
      </c>
      <c r="H170" s="9">
        <f>AVERAGE(E170/I170)</f>
        <v>41.996858638743454</v>
      </c>
      <c r="I170">
        <v>955</v>
      </c>
      <c r="J170" s="4" t="s">
        <v>36</v>
      </c>
      <c r="K170" s="4" t="s">
        <v>37</v>
      </c>
      <c r="L170">
        <v>1550815200</v>
      </c>
      <c r="M170" s="19">
        <f>(((L170/60)/60)/24)+DATE(1970,1,1)</f>
        <v>43518.25</v>
      </c>
      <c r="N170">
        <v>1552798800</v>
      </c>
      <c r="O170" s="18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2036</v>
      </c>
    </row>
    <row r="171" spans="1:20" ht="31" x14ac:dyDescent="0.3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>E171/D171</f>
        <v>4.240815450643777</v>
      </c>
      <c r="G171" s="4" t="s">
        <v>20</v>
      </c>
      <c r="H171" s="5">
        <f>AVERAGE(E171/I171)</f>
        <v>77.988161010260455</v>
      </c>
      <c r="I171">
        <v>1267</v>
      </c>
      <c r="J171" s="4" t="s">
        <v>21</v>
      </c>
      <c r="K171" s="4" t="s">
        <v>22</v>
      </c>
      <c r="L171">
        <v>1339909200</v>
      </c>
      <c r="M171" s="19">
        <f>(((L171/60)/60)/24)+DATE(1970,1,1)</f>
        <v>41077.208333333336</v>
      </c>
      <c r="N171">
        <v>1342328400</v>
      </c>
      <c r="O171" s="18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2047</v>
      </c>
      <c r="T171" t="s">
        <v>2057</v>
      </c>
    </row>
    <row r="172" spans="1:20" x14ac:dyDescent="0.3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>E172/D172</f>
        <v>2.9388623072833599E-2</v>
      </c>
      <c r="G172" s="4" t="s">
        <v>14</v>
      </c>
      <c r="H172" s="5">
        <f>AVERAGE(E172/I172)</f>
        <v>82.507462686567166</v>
      </c>
      <c r="I172">
        <v>67</v>
      </c>
      <c r="J172" s="4" t="s">
        <v>21</v>
      </c>
      <c r="K172" s="4" t="s">
        <v>22</v>
      </c>
      <c r="L172">
        <v>1501736400</v>
      </c>
      <c r="M172" s="19">
        <f>(((L172/60)/60)/24)+DATE(1970,1,1)</f>
        <v>42950.208333333328</v>
      </c>
      <c r="N172">
        <v>1502341200</v>
      </c>
      <c r="O172" s="18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2036</v>
      </c>
    </row>
    <row r="173" spans="1:20" ht="31" x14ac:dyDescent="0.3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>E173/D173</f>
        <v>0.1063265306122449</v>
      </c>
      <c r="G173" s="4" t="s">
        <v>14</v>
      </c>
      <c r="H173" s="5">
        <f>AVERAGE(E173/I173)</f>
        <v>104.2</v>
      </c>
      <c r="I173">
        <v>5</v>
      </c>
      <c r="J173" s="4" t="s">
        <v>21</v>
      </c>
      <c r="K173" s="4" t="s">
        <v>22</v>
      </c>
      <c r="L173">
        <v>1395291600</v>
      </c>
      <c r="M173" s="19">
        <f>(((L173/60)/60)/24)+DATE(1970,1,1)</f>
        <v>41718.208333333336</v>
      </c>
      <c r="N173">
        <v>1397192400</v>
      </c>
      <c r="O173" s="18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2060</v>
      </c>
    </row>
    <row r="174" spans="1:20" ht="31" x14ac:dyDescent="0.3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>E174/D174</f>
        <v>0.82874999999999999</v>
      </c>
      <c r="G174" s="4" t="s">
        <v>14</v>
      </c>
      <c r="H174" s="5">
        <f>AVERAGE(E174/I174)</f>
        <v>25.5</v>
      </c>
      <c r="I174">
        <v>26</v>
      </c>
      <c r="J174" s="4" t="s">
        <v>21</v>
      </c>
      <c r="K174" s="4" t="s">
        <v>22</v>
      </c>
      <c r="L174">
        <v>1405746000</v>
      </c>
      <c r="M174" s="19">
        <f>(((L174/60)/60)/24)+DATE(1970,1,1)</f>
        <v>41839.208333333336</v>
      </c>
      <c r="N174">
        <v>1407042000</v>
      </c>
      <c r="O174" s="18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2047</v>
      </c>
      <c r="T174" t="s">
        <v>2048</v>
      </c>
    </row>
    <row r="175" spans="1:20" x14ac:dyDescent="0.3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>E175/D175</f>
        <v>1.6301447776628748</v>
      </c>
      <c r="G175" s="4" t="s">
        <v>20</v>
      </c>
      <c r="H175" s="5">
        <f>AVERAGE(E175/I175)</f>
        <v>100.98334401024984</v>
      </c>
      <c r="I175">
        <v>1561</v>
      </c>
      <c r="J175" s="4" t="s">
        <v>21</v>
      </c>
      <c r="K175" s="4" t="s">
        <v>22</v>
      </c>
      <c r="L175">
        <v>1368853200</v>
      </c>
      <c r="M175" s="19">
        <f>(((L175/60)/60)/24)+DATE(1970,1,1)</f>
        <v>41412.208333333336</v>
      </c>
      <c r="N175">
        <v>1369371600</v>
      </c>
      <c r="O175" s="18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2044</v>
      </c>
      <c r="T175" t="s">
        <v>2045</v>
      </c>
    </row>
    <row r="176" spans="1:20" x14ac:dyDescent="0.3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>E176/D176</f>
        <v>8.9466666666666672</v>
      </c>
      <c r="G176" s="4" t="s">
        <v>20</v>
      </c>
      <c r="H176" s="5">
        <f>AVERAGE(E176/I176)</f>
        <v>111.83333333333333</v>
      </c>
      <c r="I176">
        <v>48</v>
      </c>
      <c r="J176" s="4" t="s">
        <v>21</v>
      </c>
      <c r="K176" s="4" t="s">
        <v>22</v>
      </c>
      <c r="L176">
        <v>1444021200</v>
      </c>
      <c r="M176" s="19">
        <f>(((L176/60)/60)/24)+DATE(1970,1,1)</f>
        <v>42282.208333333328</v>
      </c>
      <c r="N176">
        <v>1444107600</v>
      </c>
      <c r="O176" s="18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2046</v>
      </c>
    </row>
    <row r="177" spans="1:20" x14ac:dyDescent="0.3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>E177/D177</f>
        <v>0.26191501103752757</v>
      </c>
      <c r="G177" s="4" t="s">
        <v>14</v>
      </c>
      <c r="H177" s="5">
        <f>AVERAGE(E177/I177)</f>
        <v>41.999115044247787</v>
      </c>
      <c r="I177">
        <v>1130</v>
      </c>
      <c r="J177" s="4" t="s">
        <v>21</v>
      </c>
      <c r="K177" s="4" t="s">
        <v>22</v>
      </c>
      <c r="L177">
        <v>1472619600</v>
      </c>
      <c r="M177" s="19">
        <f>(((L177/60)/60)/24)+DATE(1970,1,1)</f>
        <v>42613.208333333328</v>
      </c>
      <c r="N177">
        <v>1474261200</v>
      </c>
      <c r="O177" s="18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2044</v>
      </c>
      <c r="T177" t="s">
        <v>2045</v>
      </c>
    </row>
    <row r="178" spans="1:20" ht="31" x14ac:dyDescent="0.3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>E178/D178</f>
        <v>0.74834782608695649</v>
      </c>
      <c r="G178" s="4" t="s">
        <v>14</v>
      </c>
      <c r="H178" s="5">
        <f>AVERAGE(E178/I178)</f>
        <v>110.05115089514067</v>
      </c>
      <c r="I178">
        <v>782</v>
      </c>
      <c r="J178" s="4" t="s">
        <v>21</v>
      </c>
      <c r="K178" s="4" t="s">
        <v>22</v>
      </c>
      <c r="L178">
        <v>1472878800</v>
      </c>
      <c r="M178" s="19">
        <f>(((L178/60)/60)/24)+DATE(1970,1,1)</f>
        <v>42616.208333333328</v>
      </c>
      <c r="N178">
        <v>1473656400</v>
      </c>
      <c r="O178" s="18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2044</v>
      </c>
      <c r="T178" t="s">
        <v>2045</v>
      </c>
    </row>
    <row r="179" spans="1:20" x14ac:dyDescent="0.3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>E179/D179</f>
        <v>4.1647680412371137</v>
      </c>
      <c r="G179" s="4" t="s">
        <v>20</v>
      </c>
      <c r="H179" s="5">
        <f>AVERAGE(E179/I179)</f>
        <v>58.997079225994888</v>
      </c>
      <c r="I179">
        <v>2739</v>
      </c>
      <c r="J179" s="4" t="s">
        <v>21</v>
      </c>
      <c r="K179" s="4" t="s">
        <v>22</v>
      </c>
      <c r="L179">
        <v>1289800800</v>
      </c>
      <c r="M179" s="19">
        <f>(((L179/60)/60)/24)+DATE(1970,1,1)</f>
        <v>40497.25</v>
      </c>
      <c r="N179">
        <v>1291960800</v>
      </c>
      <c r="O179" s="18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2044</v>
      </c>
      <c r="T179" t="s">
        <v>2045</v>
      </c>
    </row>
    <row r="180" spans="1:20" x14ac:dyDescent="0.3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>E180/D180</f>
        <v>0.96208333333333329</v>
      </c>
      <c r="G180" s="4" t="s">
        <v>14</v>
      </c>
      <c r="H180" s="5">
        <f>AVERAGE(E180/I180)</f>
        <v>32.985714285714288</v>
      </c>
      <c r="I180">
        <v>210</v>
      </c>
      <c r="J180" s="4" t="s">
        <v>21</v>
      </c>
      <c r="K180" s="4" t="s">
        <v>22</v>
      </c>
      <c r="L180">
        <v>1505970000</v>
      </c>
      <c r="M180" s="19">
        <f>(((L180/60)/60)/24)+DATE(1970,1,1)</f>
        <v>42999.208333333328</v>
      </c>
      <c r="N180">
        <v>1506747600</v>
      </c>
      <c r="O180" s="18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2040</v>
      </c>
      <c r="T180" t="s">
        <v>2041</v>
      </c>
    </row>
    <row r="181" spans="1:20" x14ac:dyDescent="0.3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>E181/D181</f>
        <v>3.5771910112359548</v>
      </c>
      <c r="G181" s="4" t="s">
        <v>20</v>
      </c>
      <c r="H181" s="12">
        <f>AVERAGE(E181/I181)</f>
        <v>45.005654509471306</v>
      </c>
      <c r="I181">
        <v>3537</v>
      </c>
      <c r="J181" s="4" t="s">
        <v>15</v>
      </c>
      <c r="K181" s="4" t="s">
        <v>16</v>
      </c>
      <c r="L181">
        <v>1363496400</v>
      </c>
      <c r="M181" s="19">
        <f>(((L181/60)/60)/24)+DATE(1970,1,1)</f>
        <v>41350.208333333336</v>
      </c>
      <c r="N181">
        <v>1363582800</v>
      </c>
      <c r="O181" s="18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2044</v>
      </c>
      <c r="T181" t="s">
        <v>2045</v>
      </c>
    </row>
    <row r="182" spans="1:20" x14ac:dyDescent="0.3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>E182/D182</f>
        <v>3.0845714285714285</v>
      </c>
      <c r="G182" s="4" t="s">
        <v>20</v>
      </c>
      <c r="H182" s="11">
        <f>AVERAGE(E182/I182)</f>
        <v>81.98196487897485</v>
      </c>
      <c r="I182">
        <v>2107</v>
      </c>
      <c r="J182" s="4" t="s">
        <v>26</v>
      </c>
      <c r="K182" s="4" t="s">
        <v>27</v>
      </c>
      <c r="L182">
        <v>1269234000</v>
      </c>
      <c r="M182" s="19">
        <f>(((L182/60)/60)/24)+DATE(1970,1,1)</f>
        <v>40259.208333333336</v>
      </c>
      <c r="N182">
        <v>1269666000</v>
      </c>
      <c r="O182" s="18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2046</v>
      </c>
    </row>
    <row r="183" spans="1:20" x14ac:dyDescent="0.3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>E183/D183</f>
        <v>0.61802325581395345</v>
      </c>
      <c r="G183" s="4" t="s">
        <v>14</v>
      </c>
      <c r="H183" s="5">
        <f>AVERAGE(E183/I183)</f>
        <v>39.080882352941174</v>
      </c>
      <c r="I183">
        <v>136</v>
      </c>
      <c r="J183" s="4" t="s">
        <v>21</v>
      </c>
      <c r="K183" s="4" t="s">
        <v>22</v>
      </c>
      <c r="L183">
        <v>1507093200</v>
      </c>
      <c r="M183" s="19">
        <f>(((L183/60)/60)/24)+DATE(1970,1,1)</f>
        <v>43012.208333333328</v>
      </c>
      <c r="N183">
        <v>1508648400</v>
      </c>
      <c r="O183" s="18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x14ac:dyDescent="0.3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>E184/D184</f>
        <v>7.2232472324723247</v>
      </c>
      <c r="G184" s="4" t="s">
        <v>20</v>
      </c>
      <c r="H184" s="9">
        <f>AVERAGE(E184/I184)</f>
        <v>58.996383363471971</v>
      </c>
      <c r="I184">
        <v>3318</v>
      </c>
      <c r="J184" s="4" t="s">
        <v>36</v>
      </c>
      <c r="K184" s="4" t="s">
        <v>37</v>
      </c>
      <c r="L184">
        <v>1560574800</v>
      </c>
      <c r="M184" s="19">
        <f>(((L184/60)/60)/24)+DATE(1970,1,1)</f>
        <v>43631.208333333328</v>
      </c>
      <c r="N184">
        <v>1561957200</v>
      </c>
      <c r="O184" s="18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2044</v>
      </c>
      <c r="T184" t="s">
        <v>2045</v>
      </c>
    </row>
    <row r="185" spans="1:20" x14ac:dyDescent="0.3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>E185/D185</f>
        <v>0.69117647058823528</v>
      </c>
      <c r="G185" s="4" t="s">
        <v>14</v>
      </c>
      <c r="H185" s="12">
        <f>AVERAGE(E185/I185)</f>
        <v>40.988372093023258</v>
      </c>
      <c r="I185">
        <v>86</v>
      </c>
      <c r="J185" s="4" t="s">
        <v>15</v>
      </c>
      <c r="K185" s="4" t="s">
        <v>16</v>
      </c>
      <c r="L185">
        <v>1284008400</v>
      </c>
      <c r="M185" s="19">
        <f>(((L185/60)/60)/24)+DATE(1970,1,1)</f>
        <v>40430.208333333336</v>
      </c>
      <c r="N185">
        <v>1285131600</v>
      </c>
      <c r="O185" s="18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2037</v>
      </c>
    </row>
    <row r="186" spans="1:20" x14ac:dyDescent="0.3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>E186/D186</f>
        <v>2.9305555555555554</v>
      </c>
      <c r="G186" s="4" t="s">
        <v>20</v>
      </c>
      <c r="H186" s="5">
        <f>AVERAGE(E186/I186)</f>
        <v>31.029411764705884</v>
      </c>
      <c r="I186">
        <v>340</v>
      </c>
      <c r="J186" s="4" t="s">
        <v>21</v>
      </c>
      <c r="K186" s="4" t="s">
        <v>22</v>
      </c>
      <c r="L186">
        <v>1556859600</v>
      </c>
      <c r="M186" s="19">
        <f>(((L186/60)/60)/24)+DATE(1970,1,1)</f>
        <v>43588.208333333328</v>
      </c>
      <c r="N186">
        <v>1556946000</v>
      </c>
      <c r="O186" s="18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2044</v>
      </c>
      <c r="T186" t="s">
        <v>2045</v>
      </c>
    </row>
    <row r="187" spans="1:20" x14ac:dyDescent="0.3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>E187/D187</f>
        <v>0.71799999999999997</v>
      </c>
      <c r="G187" s="4" t="s">
        <v>14</v>
      </c>
      <c r="H187" s="5">
        <f>AVERAGE(E187/I187)</f>
        <v>37.789473684210527</v>
      </c>
      <c r="I187">
        <v>19</v>
      </c>
      <c r="J187" s="4" t="s">
        <v>21</v>
      </c>
      <c r="K187" s="4" t="s">
        <v>22</v>
      </c>
      <c r="L187">
        <v>1526187600</v>
      </c>
      <c r="M187" s="19">
        <f>(((L187/60)/60)/24)+DATE(1970,1,1)</f>
        <v>43233.208333333328</v>
      </c>
      <c r="N187">
        <v>1527138000</v>
      </c>
      <c r="O187" s="18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2047</v>
      </c>
      <c r="T187" t="s">
        <v>2062</v>
      </c>
    </row>
    <row r="188" spans="1:20" x14ac:dyDescent="0.3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>E188/D188</f>
        <v>0.31934684684684683</v>
      </c>
      <c r="G188" s="4" t="s">
        <v>14</v>
      </c>
      <c r="H188" s="5">
        <f>AVERAGE(E188/I188)</f>
        <v>32.006772009029348</v>
      </c>
      <c r="I188">
        <v>886</v>
      </c>
      <c r="J188" s="4" t="s">
        <v>21</v>
      </c>
      <c r="K188" s="4" t="s">
        <v>22</v>
      </c>
      <c r="L188">
        <v>1400821200</v>
      </c>
      <c r="M188" s="19">
        <f>(((L188/60)/60)/24)+DATE(1970,1,1)</f>
        <v>41782.208333333336</v>
      </c>
      <c r="N188">
        <v>1402117200</v>
      </c>
      <c r="O188" s="18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2044</v>
      </c>
      <c r="T188" t="s">
        <v>2045</v>
      </c>
    </row>
    <row r="189" spans="1:20" x14ac:dyDescent="0.3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>E189/D189</f>
        <v>2.2987375415282392</v>
      </c>
      <c r="G189" s="4" t="s">
        <v>20</v>
      </c>
      <c r="H189" s="12">
        <f>AVERAGE(E189/I189)</f>
        <v>95.966712898751737</v>
      </c>
      <c r="I189">
        <v>1442</v>
      </c>
      <c r="J189" s="4" t="s">
        <v>15</v>
      </c>
      <c r="K189" s="4" t="s">
        <v>16</v>
      </c>
      <c r="L189">
        <v>1361599200</v>
      </c>
      <c r="M189" s="19">
        <f>(((L189/60)/60)/24)+DATE(1970,1,1)</f>
        <v>41328.25</v>
      </c>
      <c r="N189">
        <v>1364014800</v>
      </c>
      <c r="O189" s="18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2047</v>
      </c>
      <c r="T189" t="s">
        <v>2057</v>
      </c>
    </row>
    <row r="190" spans="1:20" x14ac:dyDescent="0.3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>E190/D190</f>
        <v>0.3201219512195122</v>
      </c>
      <c r="G190" s="4" t="s">
        <v>14</v>
      </c>
      <c r="H190" s="13">
        <f>AVERAGE(E190/I190)</f>
        <v>75</v>
      </c>
      <c r="I190">
        <v>35</v>
      </c>
      <c r="J190" s="4" t="s">
        <v>107</v>
      </c>
      <c r="K190" s="4" t="s">
        <v>108</v>
      </c>
      <c r="L190">
        <v>1417500000</v>
      </c>
      <c r="M190" s="19">
        <f>(((L190/60)/60)/24)+DATE(1970,1,1)</f>
        <v>41975.25</v>
      </c>
      <c r="N190">
        <v>1417586400</v>
      </c>
      <c r="O190" s="18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2044</v>
      </c>
      <c r="T190" t="s">
        <v>2045</v>
      </c>
    </row>
    <row r="191" spans="1:20" x14ac:dyDescent="0.3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>E191/D191</f>
        <v>0.23525352848928385</v>
      </c>
      <c r="G191" s="4" t="s">
        <v>74</v>
      </c>
      <c r="H191" s="5">
        <f>AVERAGE(E191/I191)</f>
        <v>102.0498866213152</v>
      </c>
      <c r="I191">
        <v>441</v>
      </c>
      <c r="J191" s="4" t="s">
        <v>21</v>
      </c>
      <c r="K191" s="4" t="s">
        <v>22</v>
      </c>
      <c r="L191">
        <v>1457071200</v>
      </c>
      <c r="M191" s="19">
        <f>(((L191/60)/60)/24)+DATE(1970,1,1)</f>
        <v>42433.25</v>
      </c>
      <c r="N191">
        <v>1457071200</v>
      </c>
      <c r="O191" s="18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2044</v>
      </c>
      <c r="T191" t="s">
        <v>2045</v>
      </c>
    </row>
    <row r="192" spans="1:20" ht="31" x14ac:dyDescent="0.3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>E192/D192</f>
        <v>0.68594594594594593</v>
      </c>
      <c r="G192" s="4" t="s">
        <v>14</v>
      </c>
      <c r="H192" s="5">
        <f>AVERAGE(E192/I192)</f>
        <v>105.75</v>
      </c>
      <c r="I192">
        <v>24</v>
      </c>
      <c r="J192" s="4" t="s">
        <v>21</v>
      </c>
      <c r="K192" s="4" t="s">
        <v>22</v>
      </c>
      <c r="L192">
        <v>1370322000</v>
      </c>
      <c r="M192" s="19">
        <f>(((L192/60)/60)/24)+DATE(1970,1,1)</f>
        <v>41429.208333333336</v>
      </c>
      <c r="N192">
        <v>1370408400</v>
      </c>
      <c r="O192" s="18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2044</v>
      </c>
      <c r="T192" t="s">
        <v>2045</v>
      </c>
    </row>
    <row r="193" spans="1:20" ht="31" x14ac:dyDescent="0.3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>E193/D193</f>
        <v>0.37952380952380954</v>
      </c>
      <c r="G193" s="4" t="s">
        <v>14</v>
      </c>
      <c r="H193" s="13">
        <f>AVERAGE(E193/I193)</f>
        <v>37.069767441860463</v>
      </c>
      <c r="I193">
        <v>86</v>
      </c>
      <c r="J193" s="4" t="s">
        <v>107</v>
      </c>
      <c r="K193" s="4" t="s">
        <v>108</v>
      </c>
      <c r="L193">
        <v>1552366800</v>
      </c>
      <c r="M193" s="19">
        <f>(((L193/60)/60)/24)+DATE(1970,1,1)</f>
        <v>43536.208333333328</v>
      </c>
      <c r="N193">
        <v>1552626000</v>
      </c>
      <c r="O193" s="18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2044</v>
      </c>
      <c r="T193" t="s">
        <v>2045</v>
      </c>
    </row>
    <row r="194" spans="1:20" x14ac:dyDescent="0.3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>E194/D194</f>
        <v>0.19992957746478873</v>
      </c>
      <c r="G194" s="4" t="s">
        <v>14</v>
      </c>
      <c r="H194" s="5">
        <f>AVERAGE(E194/I194)</f>
        <v>35.049382716049379</v>
      </c>
      <c r="I194">
        <v>243</v>
      </c>
      <c r="J194" s="4" t="s">
        <v>21</v>
      </c>
      <c r="K194" s="4" t="s">
        <v>22</v>
      </c>
      <c r="L194">
        <v>1403845200</v>
      </c>
      <c r="M194" s="19">
        <f>(((L194/60)/60)/24)+DATE(1970,1,1)</f>
        <v>41817.208333333336</v>
      </c>
      <c r="N194">
        <v>1404190800</v>
      </c>
      <c r="O194" s="18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2037</v>
      </c>
    </row>
    <row r="195" spans="1:20" x14ac:dyDescent="0.3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>E195/D195</f>
        <v>0.45636363636363636</v>
      </c>
      <c r="G195" s="4" t="s">
        <v>14</v>
      </c>
      <c r="H195" s="5">
        <f>AVERAGE(E195/I195)</f>
        <v>46.338461538461537</v>
      </c>
      <c r="I195">
        <v>65</v>
      </c>
      <c r="J195" s="4" t="s">
        <v>21</v>
      </c>
      <c r="K195" s="4" t="s">
        <v>22</v>
      </c>
      <c r="L195">
        <v>1523163600</v>
      </c>
      <c r="M195" s="19">
        <f>(((L195/60)/60)/24)+DATE(1970,1,1)</f>
        <v>43198.208333333328</v>
      </c>
      <c r="N195">
        <v>1523509200</v>
      </c>
      <c r="O195" s="18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2036</v>
      </c>
    </row>
    <row r="196" spans="1:20" x14ac:dyDescent="0.3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>E196/D196</f>
        <v>1.227605633802817</v>
      </c>
      <c r="G196" s="4" t="s">
        <v>20</v>
      </c>
      <c r="H196" s="5">
        <f>AVERAGE(E196/I196)</f>
        <v>69.174603174603178</v>
      </c>
      <c r="I196">
        <v>126</v>
      </c>
      <c r="J196" s="4" t="s">
        <v>21</v>
      </c>
      <c r="K196" s="4" t="s">
        <v>22</v>
      </c>
      <c r="L196">
        <v>1442206800</v>
      </c>
      <c r="M196" s="19">
        <f>(((L196/60)/60)/24)+DATE(1970,1,1)</f>
        <v>42261.208333333328</v>
      </c>
      <c r="N196">
        <v>1443589200</v>
      </c>
      <c r="O196" s="18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2059</v>
      </c>
    </row>
    <row r="197" spans="1:20" ht="31" x14ac:dyDescent="0.3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>E197/D197</f>
        <v>3.61753164556962</v>
      </c>
      <c r="G197" s="4" t="s">
        <v>20</v>
      </c>
      <c r="H197" s="5">
        <f>AVERAGE(E197/I197)</f>
        <v>109.07824427480917</v>
      </c>
      <c r="I197">
        <v>524</v>
      </c>
      <c r="J197" s="4" t="s">
        <v>21</v>
      </c>
      <c r="K197" s="4" t="s">
        <v>22</v>
      </c>
      <c r="L197">
        <v>1532840400</v>
      </c>
      <c r="M197" s="19">
        <f>(((L197/60)/60)/24)+DATE(1970,1,1)</f>
        <v>43310.208333333328</v>
      </c>
      <c r="N197">
        <v>1533445200</v>
      </c>
      <c r="O197" s="18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2061</v>
      </c>
    </row>
    <row r="198" spans="1:20" ht="31" x14ac:dyDescent="0.3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>E198/D198</f>
        <v>0.63146341463414635</v>
      </c>
      <c r="G198" s="4" t="s">
        <v>14</v>
      </c>
      <c r="H198" s="9">
        <f>AVERAGE(E198/I198)</f>
        <v>51.78</v>
      </c>
      <c r="I198">
        <v>100</v>
      </c>
      <c r="J198" s="4" t="s">
        <v>36</v>
      </c>
      <c r="K198" s="4" t="s">
        <v>37</v>
      </c>
      <c r="L198">
        <v>1472878800</v>
      </c>
      <c r="M198" s="19">
        <f>(((L198/60)/60)/24)+DATE(1970,1,1)</f>
        <v>42616.208333333328</v>
      </c>
      <c r="N198">
        <v>1474520400</v>
      </c>
      <c r="O198" s="18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2046</v>
      </c>
    </row>
    <row r="199" spans="1:20" x14ac:dyDescent="0.3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>E199/D199</f>
        <v>2.9820475319926874</v>
      </c>
      <c r="G199" s="4" t="s">
        <v>20</v>
      </c>
      <c r="H199" s="5">
        <f>AVERAGE(E199/I199)</f>
        <v>82.010055304172951</v>
      </c>
      <c r="I199">
        <v>1989</v>
      </c>
      <c r="J199" s="4" t="s">
        <v>21</v>
      </c>
      <c r="K199" s="4" t="s">
        <v>22</v>
      </c>
      <c r="L199">
        <v>1498194000</v>
      </c>
      <c r="M199" s="19">
        <f>(((L199/60)/60)/24)+DATE(1970,1,1)</f>
        <v>42909.208333333328</v>
      </c>
      <c r="N199">
        <v>1499403600</v>
      </c>
      <c r="O199" s="18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2047</v>
      </c>
      <c r="T199" t="s">
        <v>2052</v>
      </c>
    </row>
    <row r="200" spans="1:20" x14ac:dyDescent="0.3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>E200/D200</f>
        <v>9.5585443037974685E-2</v>
      </c>
      <c r="G200" s="4" t="s">
        <v>14</v>
      </c>
      <c r="H200" s="5">
        <f>AVERAGE(E200/I200)</f>
        <v>35.958333333333336</v>
      </c>
      <c r="I200">
        <v>168</v>
      </c>
      <c r="J200" s="4" t="s">
        <v>21</v>
      </c>
      <c r="K200" s="4" t="s">
        <v>22</v>
      </c>
      <c r="L200">
        <v>1281070800</v>
      </c>
      <c r="M200" s="19">
        <f>(((L200/60)/60)/24)+DATE(1970,1,1)</f>
        <v>40396.208333333336</v>
      </c>
      <c r="N200">
        <v>1283576400</v>
      </c>
      <c r="O200" s="18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2061</v>
      </c>
    </row>
    <row r="201" spans="1:20" ht="31" x14ac:dyDescent="0.3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>E201/D201</f>
        <v>0.5377777777777778</v>
      </c>
      <c r="G201" s="4" t="s">
        <v>14</v>
      </c>
      <c r="H201" s="5">
        <f>AVERAGE(E201/I201)</f>
        <v>74.461538461538467</v>
      </c>
      <c r="I201">
        <v>13</v>
      </c>
      <c r="J201" s="4" t="s">
        <v>21</v>
      </c>
      <c r="K201" s="4" t="s">
        <v>22</v>
      </c>
      <c r="L201">
        <v>1436245200</v>
      </c>
      <c r="M201" s="19">
        <f>(((L201/60)/60)/24)+DATE(1970,1,1)</f>
        <v>42192.208333333328</v>
      </c>
      <c r="N201">
        <v>1436590800</v>
      </c>
      <c r="O201" s="18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2037</v>
      </c>
    </row>
    <row r="202" spans="1:20" x14ac:dyDescent="0.3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>E202/D202</f>
        <v>0.02</v>
      </c>
      <c r="G202" s="4" t="s">
        <v>14</v>
      </c>
      <c r="H202" s="12">
        <f>AVERAGE(E202/I202)</f>
        <v>2</v>
      </c>
      <c r="I202">
        <v>1</v>
      </c>
      <c r="J202" s="4" t="s">
        <v>15</v>
      </c>
      <c r="K202" s="4" t="s">
        <v>16</v>
      </c>
      <c r="L202">
        <v>1269493200</v>
      </c>
      <c r="M202" s="19">
        <f>(((L202/60)/60)/24)+DATE(1970,1,1)</f>
        <v>40262.208333333336</v>
      </c>
      <c r="N202">
        <v>1270443600</v>
      </c>
      <c r="O202" s="18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2044</v>
      </c>
      <c r="T202" t="s">
        <v>2045</v>
      </c>
    </row>
    <row r="203" spans="1:20" ht="31" x14ac:dyDescent="0.3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>E203/D203</f>
        <v>6.8119047619047617</v>
      </c>
      <c r="G203" s="4" t="s">
        <v>20</v>
      </c>
      <c r="H203" s="5">
        <f>AVERAGE(E203/I203)</f>
        <v>91.114649681528661</v>
      </c>
      <c r="I203">
        <v>157</v>
      </c>
      <c r="J203" s="4" t="s">
        <v>21</v>
      </c>
      <c r="K203" s="4" t="s">
        <v>22</v>
      </c>
      <c r="L203">
        <v>1406264400</v>
      </c>
      <c r="M203" s="19">
        <f>(((L203/60)/60)/24)+DATE(1970,1,1)</f>
        <v>41845.208333333336</v>
      </c>
      <c r="N203">
        <v>1407819600</v>
      </c>
      <c r="O203" s="18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>E204/D204</f>
        <v>0.78831325301204824</v>
      </c>
      <c r="G204" s="4" t="s">
        <v>74</v>
      </c>
      <c r="H204" s="5">
        <f>AVERAGE(E204/I204)</f>
        <v>79.792682926829272</v>
      </c>
      <c r="I204">
        <v>82</v>
      </c>
      <c r="J204" s="4" t="s">
        <v>21</v>
      </c>
      <c r="K204" s="4" t="s">
        <v>22</v>
      </c>
      <c r="L204">
        <v>1317531600</v>
      </c>
      <c r="M204" s="19">
        <f>(((L204/60)/60)/24)+DATE(1970,1,1)</f>
        <v>40818.208333333336</v>
      </c>
      <c r="N204">
        <v>1317877200</v>
      </c>
      <c r="O204" s="18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2040</v>
      </c>
      <c r="T204" t="s">
        <v>2041</v>
      </c>
    </row>
    <row r="205" spans="1:20" x14ac:dyDescent="0.3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>E205/D205</f>
        <v>1.3440792216817234</v>
      </c>
      <c r="G205" s="4" t="s">
        <v>20</v>
      </c>
      <c r="H205" s="11">
        <f>AVERAGE(E205/I205)</f>
        <v>42.999777678968428</v>
      </c>
      <c r="I205">
        <v>4498</v>
      </c>
      <c r="J205" s="4" t="s">
        <v>26</v>
      </c>
      <c r="K205" s="4" t="s">
        <v>27</v>
      </c>
      <c r="L205">
        <v>1484632800</v>
      </c>
      <c r="M205" s="19">
        <f>(((L205/60)/60)/24)+DATE(1970,1,1)</f>
        <v>42752.25</v>
      </c>
      <c r="N205">
        <v>1484805600</v>
      </c>
      <c r="O205" s="18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2044</v>
      </c>
      <c r="T205" t="s">
        <v>2045</v>
      </c>
    </row>
    <row r="206" spans="1:20" x14ac:dyDescent="0.3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>E206/D206</f>
        <v>3.372E-2</v>
      </c>
      <c r="G206" s="4" t="s">
        <v>14</v>
      </c>
      <c r="H206" s="5">
        <f>AVERAGE(E206/I206)</f>
        <v>63.225000000000001</v>
      </c>
      <c r="I206">
        <v>40</v>
      </c>
      <c r="J206" s="4" t="s">
        <v>21</v>
      </c>
      <c r="K206" s="4" t="s">
        <v>22</v>
      </c>
      <c r="L206">
        <v>1301806800</v>
      </c>
      <c r="M206" s="19">
        <f>(((L206/60)/60)/24)+DATE(1970,1,1)</f>
        <v>40636.208333333336</v>
      </c>
      <c r="N206">
        <v>1302670800</v>
      </c>
      <c r="O206" s="18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2054</v>
      </c>
    </row>
    <row r="207" spans="1:20" x14ac:dyDescent="0.3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>E207/D207</f>
        <v>4.3184615384615386</v>
      </c>
      <c r="G207" s="4" t="s">
        <v>20</v>
      </c>
      <c r="H207" s="5">
        <f>AVERAGE(E207/I207)</f>
        <v>70.174999999999997</v>
      </c>
      <c r="I207">
        <v>80</v>
      </c>
      <c r="J207" s="4" t="s">
        <v>21</v>
      </c>
      <c r="K207" s="4" t="s">
        <v>22</v>
      </c>
      <c r="L207">
        <v>1539752400</v>
      </c>
      <c r="M207" s="19">
        <f>(((L207/60)/60)/24)+DATE(1970,1,1)</f>
        <v>43390.208333333328</v>
      </c>
      <c r="N207">
        <v>1540789200</v>
      </c>
      <c r="O207" s="18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2044</v>
      </c>
      <c r="T207" t="s">
        <v>2045</v>
      </c>
    </row>
    <row r="208" spans="1:20" x14ac:dyDescent="0.3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>E208/D208</f>
        <v>0.38844444444444443</v>
      </c>
      <c r="G208" s="4" t="s">
        <v>74</v>
      </c>
      <c r="H208" s="5">
        <f>AVERAGE(E208/I208)</f>
        <v>61.333333333333336</v>
      </c>
      <c r="I208">
        <v>57</v>
      </c>
      <c r="J208" s="4" t="s">
        <v>21</v>
      </c>
      <c r="K208" s="4" t="s">
        <v>22</v>
      </c>
      <c r="L208">
        <v>1267250400</v>
      </c>
      <c r="M208" s="19">
        <f>(((L208/60)/60)/24)+DATE(1970,1,1)</f>
        <v>40236.25</v>
      </c>
      <c r="N208">
        <v>1268028000</v>
      </c>
      <c r="O208" s="18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2058</v>
      </c>
    </row>
    <row r="209" spans="1:20" x14ac:dyDescent="0.3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>E209/D209</f>
        <v>4.2569999999999997</v>
      </c>
      <c r="G209" s="4" t="s">
        <v>20</v>
      </c>
      <c r="H209" s="5">
        <f>AVERAGE(E209/I209)</f>
        <v>99</v>
      </c>
      <c r="I209">
        <v>43</v>
      </c>
      <c r="J209" s="4" t="s">
        <v>21</v>
      </c>
      <c r="K209" s="4" t="s">
        <v>22</v>
      </c>
      <c r="L209">
        <v>1535432400</v>
      </c>
      <c r="M209" s="19">
        <f>(((L209/60)/60)/24)+DATE(1970,1,1)</f>
        <v>43340.208333333328</v>
      </c>
      <c r="N209">
        <v>1537160400</v>
      </c>
      <c r="O209" s="18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2037</v>
      </c>
    </row>
    <row r="210" spans="1:20" ht="31" x14ac:dyDescent="0.3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>E210/D210</f>
        <v>1.0112239715591671</v>
      </c>
      <c r="G210" s="4" t="s">
        <v>20</v>
      </c>
      <c r="H210" s="5">
        <f>AVERAGE(E210/I210)</f>
        <v>96.984900146127615</v>
      </c>
      <c r="I210">
        <v>2053</v>
      </c>
      <c r="J210" s="4" t="s">
        <v>21</v>
      </c>
      <c r="K210" s="4" t="s">
        <v>22</v>
      </c>
      <c r="L210">
        <v>1510207200</v>
      </c>
      <c r="M210" s="19">
        <f>(((L210/60)/60)/24)+DATE(1970,1,1)</f>
        <v>43048.25</v>
      </c>
      <c r="N210">
        <v>1512280800</v>
      </c>
      <c r="O210" s="18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2047</v>
      </c>
      <c r="T210" t="s">
        <v>2048</v>
      </c>
    </row>
    <row r="211" spans="1:20" x14ac:dyDescent="0.3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>E211/D211</f>
        <v>0.21188688946015424</v>
      </c>
      <c r="G211" s="4" t="s">
        <v>47</v>
      </c>
      <c r="H211" s="11">
        <f>AVERAGE(E211/I211)</f>
        <v>51.004950495049506</v>
      </c>
      <c r="I211">
        <v>808</v>
      </c>
      <c r="J211" s="4" t="s">
        <v>26</v>
      </c>
      <c r="K211" s="4" t="s">
        <v>27</v>
      </c>
      <c r="L211">
        <v>1462510800</v>
      </c>
      <c r="M211" s="19">
        <f>(((L211/60)/60)/24)+DATE(1970,1,1)</f>
        <v>42496.208333333328</v>
      </c>
      <c r="N211">
        <v>1463115600</v>
      </c>
      <c r="O211" s="18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2047</v>
      </c>
      <c r="T211" t="s">
        <v>2048</v>
      </c>
    </row>
    <row r="212" spans="1:20" x14ac:dyDescent="0.3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>E212/D212</f>
        <v>0.67425531914893622</v>
      </c>
      <c r="G212" s="4" t="s">
        <v>14</v>
      </c>
      <c r="H212" s="9">
        <f>AVERAGE(E212/I212)</f>
        <v>28.044247787610619</v>
      </c>
      <c r="I212">
        <v>226</v>
      </c>
      <c r="J212" s="4" t="s">
        <v>36</v>
      </c>
      <c r="K212" s="4" t="s">
        <v>37</v>
      </c>
      <c r="L212">
        <v>1488520800</v>
      </c>
      <c r="M212" s="19">
        <f>(((L212/60)/60)/24)+DATE(1970,1,1)</f>
        <v>42797.25</v>
      </c>
      <c r="N212">
        <v>1490850000</v>
      </c>
      <c r="O212" s="18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2047</v>
      </c>
      <c r="T212" t="s">
        <v>2055</v>
      </c>
    </row>
    <row r="213" spans="1:20" x14ac:dyDescent="0.3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>E213/D213</f>
        <v>0.9492337164750958</v>
      </c>
      <c r="G213" s="4" t="s">
        <v>14</v>
      </c>
      <c r="H213" s="5">
        <f>AVERAGE(E213/I213)</f>
        <v>60.984615384615381</v>
      </c>
      <c r="I213">
        <v>1625</v>
      </c>
      <c r="J213" s="4" t="s">
        <v>21</v>
      </c>
      <c r="K213" s="4" t="s">
        <v>22</v>
      </c>
      <c r="L213">
        <v>1377579600</v>
      </c>
      <c r="M213" s="19">
        <f>(((L213/60)/60)/24)+DATE(1970,1,1)</f>
        <v>41513.208333333336</v>
      </c>
      <c r="N213">
        <v>1379653200</v>
      </c>
      <c r="O213" s="18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2044</v>
      </c>
      <c r="T213" t="s">
        <v>2045</v>
      </c>
    </row>
    <row r="214" spans="1:20" x14ac:dyDescent="0.3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>E214/D214</f>
        <v>1.5185185185185186</v>
      </c>
      <c r="G214" s="4" t="s">
        <v>20</v>
      </c>
      <c r="H214" s="5">
        <f>AVERAGE(E214/I214)</f>
        <v>73.214285714285708</v>
      </c>
      <c r="I214">
        <v>168</v>
      </c>
      <c r="J214" s="4" t="s">
        <v>21</v>
      </c>
      <c r="K214" s="4" t="s">
        <v>22</v>
      </c>
      <c r="L214">
        <v>1576389600</v>
      </c>
      <c r="M214" s="19">
        <f>(((L214/60)/60)/24)+DATE(1970,1,1)</f>
        <v>43814.25</v>
      </c>
      <c r="N214">
        <v>1580364000</v>
      </c>
      <c r="O214" s="18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2044</v>
      </c>
      <c r="T214" t="s">
        <v>2045</v>
      </c>
    </row>
    <row r="215" spans="1:20" x14ac:dyDescent="0.3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>E215/D215</f>
        <v>1.9516382252559727</v>
      </c>
      <c r="G215" s="4" t="s">
        <v>20</v>
      </c>
      <c r="H215" s="5">
        <f>AVERAGE(E215/I215)</f>
        <v>39.997435299603637</v>
      </c>
      <c r="I215">
        <v>4289</v>
      </c>
      <c r="J215" s="4" t="s">
        <v>21</v>
      </c>
      <c r="K215" s="4" t="s">
        <v>22</v>
      </c>
      <c r="L215">
        <v>1289019600</v>
      </c>
      <c r="M215" s="19">
        <f>(((L215/60)/60)/24)+DATE(1970,1,1)</f>
        <v>40488.208333333336</v>
      </c>
      <c r="N215">
        <v>1289714400</v>
      </c>
      <c r="O215" s="18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2036</v>
      </c>
    </row>
    <row r="216" spans="1:20" x14ac:dyDescent="0.3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>E216/D216</f>
        <v>10.231428571428571</v>
      </c>
      <c r="G216" s="4" t="s">
        <v>20</v>
      </c>
      <c r="H216" s="5">
        <f>AVERAGE(E216/I216)</f>
        <v>86.812121212121212</v>
      </c>
      <c r="I216">
        <v>165</v>
      </c>
      <c r="J216" s="4" t="s">
        <v>21</v>
      </c>
      <c r="K216" s="4" t="s">
        <v>22</v>
      </c>
      <c r="L216">
        <v>1282194000</v>
      </c>
      <c r="M216" s="19">
        <f>(((L216/60)/60)/24)+DATE(1970,1,1)</f>
        <v>40409.208333333336</v>
      </c>
      <c r="N216">
        <v>1282712400</v>
      </c>
      <c r="O216" s="18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2037</v>
      </c>
    </row>
    <row r="217" spans="1:20" x14ac:dyDescent="0.3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>E217/D217</f>
        <v>3.8418367346938778E-2</v>
      </c>
      <c r="G217" s="4" t="s">
        <v>14</v>
      </c>
      <c r="H217" s="5">
        <f>AVERAGE(E217/I217)</f>
        <v>42.125874125874127</v>
      </c>
      <c r="I217">
        <v>143</v>
      </c>
      <c r="J217" s="4" t="s">
        <v>21</v>
      </c>
      <c r="K217" s="4" t="s">
        <v>22</v>
      </c>
      <c r="L217">
        <v>1550037600</v>
      </c>
      <c r="M217" s="19">
        <f>(((L217/60)/60)/24)+DATE(1970,1,1)</f>
        <v>43509.25</v>
      </c>
      <c r="N217">
        <v>1550210400</v>
      </c>
      <c r="O217" s="18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2044</v>
      </c>
      <c r="T217" t="s">
        <v>2045</v>
      </c>
    </row>
    <row r="218" spans="1:20" x14ac:dyDescent="0.3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>E218/D218</f>
        <v>1.5507066557107643</v>
      </c>
      <c r="G218" s="4" t="s">
        <v>20</v>
      </c>
      <c r="H218" s="5">
        <f>AVERAGE(E218/I218)</f>
        <v>103.97851239669421</v>
      </c>
      <c r="I218">
        <v>1815</v>
      </c>
      <c r="J218" s="4" t="s">
        <v>21</v>
      </c>
      <c r="K218" s="4" t="s">
        <v>22</v>
      </c>
      <c r="L218">
        <v>1321941600</v>
      </c>
      <c r="M218" s="19">
        <f>(((L218/60)/60)/24)+DATE(1970,1,1)</f>
        <v>40869.25</v>
      </c>
      <c r="N218">
        <v>1322114400</v>
      </c>
      <c r="O218" s="18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2044</v>
      </c>
      <c r="T218" t="s">
        <v>2045</v>
      </c>
    </row>
    <row r="219" spans="1:20" x14ac:dyDescent="0.3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>E219/D219</f>
        <v>0.44753477588871715</v>
      </c>
      <c r="G219" s="4" t="s">
        <v>14</v>
      </c>
      <c r="H219" s="5">
        <f>AVERAGE(E219/I219)</f>
        <v>62.003211991434689</v>
      </c>
      <c r="I219">
        <v>934</v>
      </c>
      <c r="J219" s="4" t="s">
        <v>21</v>
      </c>
      <c r="K219" s="4" t="s">
        <v>22</v>
      </c>
      <c r="L219">
        <v>1556427600</v>
      </c>
      <c r="M219" s="19">
        <f>(((L219/60)/60)/24)+DATE(1970,1,1)</f>
        <v>43583.208333333328</v>
      </c>
      <c r="N219">
        <v>1557205200</v>
      </c>
      <c r="O219" s="18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2047</v>
      </c>
      <c r="T219" t="s">
        <v>2055</v>
      </c>
    </row>
    <row r="220" spans="1:20" x14ac:dyDescent="0.3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>E220/D220</f>
        <v>2.1594736842105262</v>
      </c>
      <c r="G220" s="4" t="s">
        <v>20</v>
      </c>
      <c r="H220" s="10">
        <f>AVERAGE(E220/I220)</f>
        <v>31.005037783375315</v>
      </c>
      <c r="I220">
        <v>397</v>
      </c>
      <c r="J220" s="4" t="s">
        <v>40</v>
      </c>
      <c r="K220" s="4" t="s">
        <v>41</v>
      </c>
      <c r="L220">
        <v>1320991200</v>
      </c>
      <c r="M220" s="19">
        <f>(((L220/60)/60)/24)+DATE(1970,1,1)</f>
        <v>40858.25</v>
      </c>
      <c r="N220">
        <v>1323928800</v>
      </c>
      <c r="O220" s="18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2047</v>
      </c>
      <c r="T220" t="s">
        <v>2057</v>
      </c>
    </row>
    <row r="221" spans="1:20" x14ac:dyDescent="0.3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>E221/D221</f>
        <v>3.3212709832134291</v>
      </c>
      <c r="G221" s="4" t="s">
        <v>20</v>
      </c>
      <c r="H221" s="5">
        <f>AVERAGE(E221/I221)</f>
        <v>89.991552956465242</v>
      </c>
      <c r="I221">
        <v>1539</v>
      </c>
      <c r="J221" s="4" t="s">
        <v>21</v>
      </c>
      <c r="K221" s="4" t="s">
        <v>22</v>
      </c>
      <c r="L221">
        <v>1345093200</v>
      </c>
      <c r="M221" s="19">
        <f>(((L221/60)/60)/24)+DATE(1970,1,1)</f>
        <v>41137.208333333336</v>
      </c>
      <c r="N221">
        <v>1346130000</v>
      </c>
      <c r="O221" s="18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2047</v>
      </c>
      <c r="T221" t="s">
        <v>2056</v>
      </c>
    </row>
    <row r="222" spans="1:20" x14ac:dyDescent="0.3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>E222/D222</f>
        <v>8.4430379746835441E-2</v>
      </c>
      <c r="G222" s="4" t="s">
        <v>14</v>
      </c>
      <c r="H222" s="5">
        <f>AVERAGE(E222/I222)</f>
        <v>39.235294117647058</v>
      </c>
      <c r="I222">
        <v>17</v>
      </c>
      <c r="J222" s="4" t="s">
        <v>21</v>
      </c>
      <c r="K222" s="4" t="s">
        <v>22</v>
      </c>
      <c r="L222">
        <v>1309496400</v>
      </c>
      <c r="M222" s="19">
        <f>(((L222/60)/60)/24)+DATE(1970,1,1)</f>
        <v>40725.208333333336</v>
      </c>
      <c r="N222">
        <v>1311051600</v>
      </c>
      <c r="O222" s="18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2044</v>
      </c>
      <c r="T222" t="s">
        <v>2045</v>
      </c>
    </row>
    <row r="223" spans="1:20" x14ac:dyDescent="0.3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>E223/D223</f>
        <v>0.9862551440329218</v>
      </c>
      <c r="G223" s="4" t="s">
        <v>14</v>
      </c>
      <c r="H223" s="5">
        <f>AVERAGE(E223/I223)</f>
        <v>54.993116108306566</v>
      </c>
      <c r="I223">
        <v>2179</v>
      </c>
      <c r="J223" s="4" t="s">
        <v>21</v>
      </c>
      <c r="K223" s="4" t="s">
        <v>22</v>
      </c>
      <c r="L223">
        <v>1340254800</v>
      </c>
      <c r="M223" s="19">
        <f>(((L223/60)/60)/24)+DATE(1970,1,1)</f>
        <v>41081.208333333336</v>
      </c>
      <c r="N223">
        <v>1340427600</v>
      </c>
      <c r="O223" s="18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2040</v>
      </c>
      <c r="T223" t="s">
        <v>2041</v>
      </c>
    </row>
    <row r="224" spans="1:20" ht="31" x14ac:dyDescent="0.3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>E224/D224</f>
        <v>1.3797916666666667</v>
      </c>
      <c r="G224" s="4" t="s">
        <v>20</v>
      </c>
      <c r="H224" s="5">
        <f>AVERAGE(E224/I224)</f>
        <v>47.992753623188406</v>
      </c>
      <c r="I224">
        <v>138</v>
      </c>
      <c r="J224" s="4" t="s">
        <v>21</v>
      </c>
      <c r="K224" s="4" t="s">
        <v>22</v>
      </c>
      <c r="L224">
        <v>1412226000</v>
      </c>
      <c r="M224" s="19">
        <f>(((L224/60)/60)/24)+DATE(1970,1,1)</f>
        <v>41914.208333333336</v>
      </c>
      <c r="N224">
        <v>1412312400</v>
      </c>
      <c r="O224" s="18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2042</v>
      </c>
      <c r="T224" t="s">
        <v>2043</v>
      </c>
    </row>
    <row r="225" spans="1:20" ht="31" x14ac:dyDescent="0.3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>E225/D225</f>
        <v>0.93810996563573879</v>
      </c>
      <c r="G225" s="4" t="s">
        <v>14</v>
      </c>
      <c r="H225" s="5">
        <f>AVERAGE(E225/I225)</f>
        <v>87.966702470461868</v>
      </c>
      <c r="I225">
        <v>931</v>
      </c>
      <c r="J225" s="4" t="s">
        <v>21</v>
      </c>
      <c r="K225" s="4" t="s">
        <v>22</v>
      </c>
      <c r="L225">
        <v>1458104400</v>
      </c>
      <c r="M225" s="19">
        <f>(((L225/60)/60)/24)+DATE(1970,1,1)</f>
        <v>42445.208333333328</v>
      </c>
      <c r="N225">
        <v>1459314000</v>
      </c>
      <c r="O225" s="18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2044</v>
      </c>
      <c r="T225" t="s">
        <v>2045</v>
      </c>
    </row>
    <row r="226" spans="1:20" x14ac:dyDescent="0.3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>E226/D226</f>
        <v>4.0363930885529156</v>
      </c>
      <c r="G226" s="4" t="s">
        <v>20</v>
      </c>
      <c r="H226" s="5">
        <f>AVERAGE(E226/I226)</f>
        <v>51.999165275459099</v>
      </c>
      <c r="I226">
        <v>3594</v>
      </c>
      <c r="J226" s="4" t="s">
        <v>21</v>
      </c>
      <c r="K226" s="4" t="s">
        <v>22</v>
      </c>
      <c r="L226">
        <v>1411534800</v>
      </c>
      <c r="M226" s="19">
        <f>(((L226/60)/60)/24)+DATE(1970,1,1)</f>
        <v>41906.208333333336</v>
      </c>
      <c r="N226">
        <v>1415426400</v>
      </c>
      <c r="O226" s="18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2047</v>
      </c>
      <c r="T226" t="s">
        <v>2055</v>
      </c>
    </row>
    <row r="227" spans="1:20" x14ac:dyDescent="0.3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>E227/D227</f>
        <v>2.6017404129793511</v>
      </c>
      <c r="G227" s="4" t="s">
        <v>20</v>
      </c>
      <c r="H227" s="5">
        <f>AVERAGE(E227/I227)</f>
        <v>29.999659863945578</v>
      </c>
      <c r="I227">
        <v>5880</v>
      </c>
      <c r="J227" s="4" t="s">
        <v>21</v>
      </c>
      <c r="K227" s="4" t="s">
        <v>22</v>
      </c>
      <c r="L227">
        <v>1399093200</v>
      </c>
      <c r="M227" s="19">
        <f>(((L227/60)/60)/24)+DATE(1970,1,1)</f>
        <v>41762.208333333336</v>
      </c>
      <c r="N227">
        <v>1399093200</v>
      </c>
      <c r="O227" s="18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2037</v>
      </c>
    </row>
    <row r="228" spans="1:20" x14ac:dyDescent="0.3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>E228/D228</f>
        <v>3.6663333333333332</v>
      </c>
      <c r="G228" s="4" t="s">
        <v>20</v>
      </c>
      <c r="H228" s="5">
        <f>AVERAGE(E228/I228)</f>
        <v>98.205357142857139</v>
      </c>
      <c r="I228">
        <v>112</v>
      </c>
      <c r="J228" s="4" t="s">
        <v>21</v>
      </c>
      <c r="K228" s="4" t="s">
        <v>22</v>
      </c>
      <c r="L228">
        <v>1270702800</v>
      </c>
      <c r="M228" s="19">
        <f>(((L228/60)/60)/24)+DATE(1970,1,1)</f>
        <v>40276.208333333336</v>
      </c>
      <c r="N228">
        <v>1273899600</v>
      </c>
      <c r="O228" s="18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2042</v>
      </c>
      <c r="T228" t="s">
        <v>2043</v>
      </c>
    </row>
    <row r="229" spans="1:20" x14ac:dyDescent="0.3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>E229/D229</f>
        <v>1.687208538587849</v>
      </c>
      <c r="G229" s="4" t="s">
        <v>20</v>
      </c>
      <c r="H229" s="5">
        <f>AVERAGE(E229/I229)</f>
        <v>108.96182396606575</v>
      </c>
      <c r="I229">
        <v>943</v>
      </c>
      <c r="J229" s="4" t="s">
        <v>21</v>
      </c>
      <c r="K229" s="4" t="s">
        <v>22</v>
      </c>
      <c r="L229">
        <v>1431666000</v>
      </c>
      <c r="M229" s="19">
        <f>(((L229/60)/60)/24)+DATE(1970,1,1)</f>
        <v>42139.208333333328</v>
      </c>
      <c r="N229">
        <v>1432184400</v>
      </c>
      <c r="O229" s="18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2051</v>
      </c>
    </row>
    <row r="230" spans="1:20" x14ac:dyDescent="0.3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>E230/D230</f>
        <v>1.1990717911530093</v>
      </c>
      <c r="G230" s="4" t="s">
        <v>20</v>
      </c>
      <c r="H230" s="5">
        <f>AVERAGE(E230/I230)</f>
        <v>66.998379254457049</v>
      </c>
      <c r="I230">
        <v>2468</v>
      </c>
      <c r="J230" s="4" t="s">
        <v>21</v>
      </c>
      <c r="K230" s="4" t="s">
        <v>22</v>
      </c>
      <c r="L230">
        <v>1472619600</v>
      </c>
      <c r="M230" s="19">
        <f>(((L230/60)/60)/24)+DATE(1970,1,1)</f>
        <v>42613.208333333328</v>
      </c>
      <c r="N230">
        <v>1474779600</v>
      </c>
      <c r="O230" s="18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2047</v>
      </c>
      <c r="T230" t="s">
        <v>2056</v>
      </c>
    </row>
    <row r="231" spans="1:20" x14ac:dyDescent="0.3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>E231/D231</f>
        <v>1.936892523364486</v>
      </c>
      <c r="G231" s="4" t="s">
        <v>20</v>
      </c>
      <c r="H231" s="5">
        <f>AVERAGE(E231/I231)</f>
        <v>64.99333594668758</v>
      </c>
      <c r="I231">
        <v>2551</v>
      </c>
      <c r="J231" s="4" t="s">
        <v>21</v>
      </c>
      <c r="K231" s="4" t="s">
        <v>22</v>
      </c>
      <c r="L231">
        <v>1496293200</v>
      </c>
      <c r="M231" s="19">
        <f>(((L231/60)/60)/24)+DATE(1970,1,1)</f>
        <v>42887.208333333328</v>
      </c>
      <c r="N231">
        <v>1500440400</v>
      </c>
      <c r="O231" s="18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2051</v>
      </c>
    </row>
    <row r="232" spans="1:20" ht="31" x14ac:dyDescent="0.3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>E232/D232</f>
        <v>4.2016666666666671</v>
      </c>
      <c r="G232" s="4" t="s">
        <v>20</v>
      </c>
      <c r="H232" s="5">
        <f>AVERAGE(E232/I232)</f>
        <v>99.841584158415841</v>
      </c>
      <c r="I232">
        <v>101</v>
      </c>
      <c r="J232" s="4" t="s">
        <v>21</v>
      </c>
      <c r="K232" s="4" t="s">
        <v>22</v>
      </c>
      <c r="L232">
        <v>1575612000</v>
      </c>
      <c r="M232" s="19">
        <f>(((L232/60)/60)/24)+DATE(1970,1,1)</f>
        <v>43805.25</v>
      </c>
      <c r="N232">
        <v>1575612000</v>
      </c>
      <c r="O232" s="18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2039</v>
      </c>
    </row>
    <row r="233" spans="1:20" x14ac:dyDescent="0.3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>E233/D233</f>
        <v>0.76708333333333334</v>
      </c>
      <c r="G233" s="4" t="s">
        <v>74</v>
      </c>
      <c r="H233" s="5">
        <f>AVERAGE(E233/I233)</f>
        <v>82.432835820895519</v>
      </c>
      <c r="I233">
        <v>67</v>
      </c>
      <c r="J233" s="4" t="s">
        <v>21</v>
      </c>
      <c r="K233" s="4" t="s">
        <v>22</v>
      </c>
      <c r="L233">
        <v>1369112400</v>
      </c>
      <c r="M233" s="19">
        <f>(((L233/60)/60)/24)+DATE(1970,1,1)</f>
        <v>41415.208333333336</v>
      </c>
      <c r="N233">
        <v>1374123600</v>
      </c>
      <c r="O233" s="18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2044</v>
      </c>
      <c r="T233" t="s">
        <v>2045</v>
      </c>
    </row>
    <row r="234" spans="1:20" ht="31" x14ac:dyDescent="0.3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>E234/D234</f>
        <v>1.7126470588235294</v>
      </c>
      <c r="G234" s="4" t="s">
        <v>20</v>
      </c>
      <c r="H234" s="5">
        <f>AVERAGE(E234/I234)</f>
        <v>63.293478260869563</v>
      </c>
      <c r="I234">
        <v>92</v>
      </c>
      <c r="J234" s="4" t="s">
        <v>21</v>
      </c>
      <c r="K234" s="4" t="s">
        <v>22</v>
      </c>
      <c r="L234">
        <v>1469422800</v>
      </c>
      <c r="M234" s="19">
        <f>(((L234/60)/60)/24)+DATE(1970,1,1)</f>
        <v>42576.208333333328</v>
      </c>
      <c r="N234">
        <v>1469509200</v>
      </c>
      <c r="O234" s="18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2044</v>
      </c>
      <c r="T234" t="s">
        <v>2045</v>
      </c>
    </row>
    <row r="235" spans="1:20" ht="31" x14ac:dyDescent="0.3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>E235/D235</f>
        <v>1.5789473684210527</v>
      </c>
      <c r="G235" s="4" t="s">
        <v>20</v>
      </c>
      <c r="H235" s="5">
        <f>AVERAGE(E235/I235)</f>
        <v>96.774193548387103</v>
      </c>
      <c r="I235">
        <v>62</v>
      </c>
      <c r="J235" s="4" t="s">
        <v>21</v>
      </c>
      <c r="K235" s="4" t="s">
        <v>22</v>
      </c>
      <c r="L235">
        <v>1307854800</v>
      </c>
      <c r="M235" s="19">
        <f>(((L235/60)/60)/24)+DATE(1970,1,1)</f>
        <v>40706.208333333336</v>
      </c>
      <c r="N235">
        <v>1309237200</v>
      </c>
      <c r="O235" s="18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2047</v>
      </c>
      <c r="T235" t="s">
        <v>2056</v>
      </c>
    </row>
    <row r="236" spans="1:20" x14ac:dyDescent="0.3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>E236/D236</f>
        <v>1.0908</v>
      </c>
      <c r="G236" s="4" t="s">
        <v>20</v>
      </c>
      <c r="H236" s="13">
        <f>AVERAGE(E236/I236)</f>
        <v>54.906040268456373</v>
      </c>
      <c r="I236">
        <v>149</v>
      </c>
      <c r="J236" s="4" t="s">
        <v>107</v>
      </c>
      <c r="K236" s="4" t="s">
        <v>108</v>
      </c>
      <c r="L236">
        <v>1503378000</v>
      </c>
      <c r="M236" s="19">
        <f>(((L236/60)/60)/24)+DATE(1970,1,1)</f>
        <v>42969.208333333328</v>
      </c>
      <c r="N236">
        <v>1503982800</v>
      </c>
      <c r="O236" s="18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2039</v>
      </c>
    </row>
    <row r="237" spans="1:20" ht="31" x14ac:dyDescent="0.3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>E237/D237</f>
        <v>0.41732558139534881</v>
      </c>
      <c r="G237" s="4" t="s">
        <v>14</v>
      </c>
      <c r="H237" s="5">
        <f>AVERAGE(E237/I237)</f>
        <v>39.010869565217391</v>
      </c>
      <c r="I237">
        <v>92</v>
      </c>
      <c r="J237" s="4" t="s">
        <v>21</v>
      </c>
      <c r="K237" s="4" t="s">
        <v>22</v>
      </c>
      <c r="L237">
        <v>1486965600</v>
      </c>
      <c r="M237" s="19">
        <f>(((L237/60)/60)/24)+DATE(1970,1,1)</f>
        <v>42779.25</v>
      </c>
      <c r="N237">
        <v>1487397600</v>
      </c>
      <c r="O237" s="18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2047</v>
      </c>
      <c r="T237" t="s">
        <v>2056</v>
      </c>
    </row>
    <row r="238" spans="1:20" ht="31" x14ac:dyDescent="0.3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>E238/D238</f>
        <v>0.10944303797468355</v>
      </c>
      <c r="G238" s="4" t="s">
        <v>14</v>
      </c>
      <c r="H238" s="11">
        <f>AVERAGE(E238/I238)</f>
        <v>75.84210526315789</v>
      </c>
      <c r="I238">
        <v>57</v>
      </c>
      <c r="J238" s="4" t="s">
        <v>26</v>
      </c>
      <c r="K238" s="4" t="s">
        <v>27</v>
      </c>
      <c r="L238">
        <v>1561438800</v>
      </c>
      <c r="M238" s="19">
        <f>(((L238/60)/60)/24)+DATE(1970,1,1)</f>
        <v>43641.208333333328</v>
      </c>
      <c r="N238">
        <v>1562043600</v>
      </c>
      <c r="O238" s="18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2037</v>
      </c>
    </row>
    <row r="239" spans="1:20" x14ac:dyDescent="0.3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>E239/D239</f>
        <v>1.593763440860215</v>
      </c>
      <c r="G239" s="4" t="s">
        <v>20</v>
      </c>
      <c r="H239" s="5">
        <f>AVERAGE(E239/I239)</f>
        <v>45.051671732522799</v>
      </c>
      <c r="I239">
        <v>329</v>
      </c>
      <c r="J239" s="4" t="s">
        <v>21</v>
      </c>
      <c r="K239" s="4" t="s">
        <v>22</v>
      </c>
      <c r="L239">
        <v>1398402000</v>
      </c>
      <c r="M239" s="19">
        <f>(((L239/60)/60)/24)+DATE(1970,1,1)</f>
        <v>41754.208333333336</v>
      </c>
      <c r="N239">
        <v>1398574800</v>
      </c>
      <c r="O239" s="18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2047</v>
      </c>
      <c r="T239" t="s">
        <v>2056</v>
      </c>
    </row>
    <row r="240" spans="1:20" x14ac:dyDescent="0.3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>E240/D240</f>
        <v>4.2241666666666671</v>
      </c>
      <c r="G240" s="4" t="s">
        <v>20</v>
      </c>
      <c r="H240" s="9">
        <f>AVERAGE(E240/I240)</f>
        <v>104.51546391752578</v>
      </c>
      <c r="I240">
        <v>97</v>
      </c>
      <c r="J240" s="4" t="s">
        <v>36</v>
      </c>
      <c r="K240" s="4" t="s">
        <v>37</v>
      </c>
      <c r="L240">
        <v>1513231200</v>
      </c>
      <c r="M240" s="19">
        <f>(((L240/60)/60)/24)+DATE(1970,1,1)</f>
        <v>43083.25</v>
      </c>
      <c r="N240">
        <v>1515391200</v>
      </c>
      <c r="O240" s="18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2044</v>
      </c>
      <c r="T240" t="s">
        <v>2045</v>
      </c>
    </row>
    <row r="241" spans="1:20" x14ac:dyDescent="0.3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>E241/D241</f>
        <v>0.97718749999999999</v>
      </c>
      <c r="G241" s="4" t="s">
        <v>14</v>
      </c>
      <c r="H241" s="5">
        <f>AVERAGE(E241/I241)</f>
        <v>76.268292682926827</v>
      </c>
      <c r="I241">
        <v>41</v>
      </c>
      <c r="J241" s="4" t="s">
        <v>21</v>
      </c>
      <c r="K241" s="4" t="s">
        <v>22</v>
      </c>
      <c r="L241">
        <v>1440824400</v>
      </c>
      <c r="M241" s="19">
        <f>(((L241/60)/60)/24)+DATE(1970,1,1)</f>
        <v>42245.208333333328</v>
      </c>
      <c r="N241">
        <v>1441170000</v>
      </c>
      <c r="O241" s="18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2046</v>
      </c>
    </row>
    <row r="242" spans="1:20" ht="31" x14ac:dyDescent="0.3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>E242/D242</f>
        <v>4.1878911564625847</v>
      </c>
      <c r="G242" s="4" t="s">
        <v>20</v>
      </c>
      <c r="H242" s="5">
        <f>AVERAGE(E242/I242)</f>
        <v>69.015695067264573</v>
      </c>
      <c r="I242">
        <v>1784</v>
      </c>
      <c r="J242" s="4" t="s">
        <v>21</v>
      </c>
      <c r="K242" s="4" t="s">
        <v>22</v>
      </c>
      <c r="L242">
        <v>1281070800</v>
      </c>
      <c r="M242" s="19">
        <f>(((L242/60)/60)/24)+DATE(1970,1,1)</f>
        <v>40396.208333333336</v>
      </c>
      <c r="N242">
        <v>1281157200</v>
      </c>
      <c r="O242" s="18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2044</v>
      </c>
      <c r="T242" t="s">
        <v>2045</v>
      </c>
    </row>
    <row r="243" spans="1:20" x14ac:dyDescent="0.3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>E243/D243</f>
        <v>1.0191632047477746</v>
      </c>
      <c r="G243" s="4" t="s">
        <v>20</v>
      </c>
      <c r="H243" s="11">
        <f>AVERAGE(E243/I243)</f>
        <v>101.97684085510689</v>
      </c>
      <c r="I243">
        <v>1684</v>
      </c>
      <c r="J243" s="4" t="s">
        <v>26</v>
      </c>
      <c r="K243" s="4" t="s">
        <v>27</v>
      </c>
      <c r="L243">
        <v>1397365200</v>
      </c>
      <c r="M243" s="19">
        <f>(((L243/60)/60)/24)+DATE(1970,1,1)</f>
        <v>41742.208333333336</v>
      </c>
      <c r="N243">
        <v>1398229200</v>
      </c>
      <c r="O243" s="18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>E244/D244</f>
        <v>1.2772619047619047</v>
      </c>
      <c r="G244" s="4" t="s">
        <v>20</v>
      </c>
      <c r="H244" s="5">
        <f>AVERAGE(E244/I244)</f>
        <v>42.915999999999997</v>
      </c>
      <c r="I244">
        <v>250</v>
      </c>
      <c r="J244" s="4" t="s">
        <v>21</v>
      </c>
      <c r="K244" s="4" t="s">
        <v>22</v>
      </c>
      <c r="L244">
        <v>1494392400</v>
      </c>
      <c r="M244" s="19">
        <f>(((L244/60)/60)/24)+DATE(1970,1,1)</f>
        <v>42865.208333333328</v>
      </c>
      <c r="N244">
        <v>1495256400</v>
      </c>
      <c r="O244" s="18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2037</v>
      </c>
    </row>
    <row r="245" spans="1:20" x14ac:dyDescent="0.3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>E245/D245</f>
        <v>4.4521739130434783</v>
      </c>
      <c r="G245" s="4" t="s">
        <v>20</v>
      </c>
      <c r="H245" s="5">
        <f>AVERAGE(E245/I245)</f>
        <v>43.025210084033617</v>
      </c>
      <c r="I245">
        <v>238</v>
      </c>
      <c r="J245" s="4" t="s">
        <v>21</v>
      </c>
      <c r="K245" s="4" t="s">
        <v>22</v>
      </c>
      <c r="L245">
        <v>1520143200</v>
      </c>
      <c r="M245" s="19">
        <f>(((L245/60)/60)/24)+DATE(1970,1,1)</f>
        <v>43163.25</v>
      </c>
      <c r="N245">
        <v>1520402400</v>
      </c>
      <c r="O245" s="18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2044</v>
      </c>
      <c r="T245" t="s">
        <v>2045</v>
      </c>
    </row>
    <row r="246" spans="1:20" x14ac:dyDescent="0.3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>E246/D246</f>
        <v>5.6971428571428575</v>
      </c>
      <c r="G246" s="4" t="s">
        <v>20</v>
      </c>
      <c r="H246" s="5">
        <f>AVERAGE(E246/I246)</f>
        <v>75.245283018867923</v>
      </c>
      <c r="I246">
        <v>53</v>
      </c>
      <c r="J246" s="4" t="s">
        <v>21</v>
      </c>
      <c r="K246" s="4" t="s">
        <v>22</v>
      </c>
      <c r="L246">
        <v>1405314000</v>
      </c>
      <c r="M246" s="19">
        <f>(((L246/60)/60)/24)+DATE(1970,1,1)</f>
        <v>41834.208333333336</v>
      </c>
      <c r="N246">
        <v>1409806800</v>
      </c>
      <c r="O246" s="18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2044</v>
      </c>
      <c r="T246" t="s">
        <v>2045</v>
      </c>
    </row>
    <row r="247" spans="1:20" ht="31" x14ac:dyDescent="0.3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>E247/D247</f>
        <v>5.0934482758620687</v>
      </c>
      <c r="G247" s="4" t="s">
        <v>20</v>
      </c>
      <c r="H247" s="5">
        <f>AVERAGE(E247/I247)</f>
        <v>69.023364485981304</v>
      </c>
      <c r="I247">
        <v>214</v>
      </c>
      <c r="J247" s="4" t="s">
        <v>21</v>
      </c>
      <c r="K247" s="4" t="s">
        <v>22</v>
      </c>
      <c r="L247">
        <v>1396846800</v>
      </c>
      <c r="M247" s="19">
        <f>(((L247/60)/60)/24)+DATE(1970,1,1)</f>
        <v>41736.208333333336</v>
      </c>
      <c r="N247">
        <v>1396933200</v>
      </c>
      <c r="O247" s="18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2044</v>
      </c>
      <c r="T247" t="s">
        <v>2045</v>
      </c>
    </row>
    <row r="248" spans="1:20" x14ac:dyDescent="0.3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>E248/D248</f>
        <v>3.2553333333333332</v>
      </c>
      <c r="G248" s="4" t="s">
        <v>20</v>
      </c>
      <c r="H248" s="5">
        <f>AVERAGE(E248/I248)</f>
        <v>65.986486486486484</v>
      </c>
      <c r="I248">
        <v>222</v>
      </c>
      <c r="J248" s="4" t="s">
        <v>21</v>
      </c>
      <c r="K248" s="4" t="s">
        <v>22</v>
      </c>
      <c r="L248">
        <v>1375678800</v>
      </c>
      <c r="M248" s="19">
        <f>(((L248/60)/60)/24)+DATE(1970,1,1)</f>
        <v>41491.208333333336</v>
      </c>
      <c r="N248">
        <v>1376024400</v>
      </c>
      <c r="O248" s="18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>E249/D249</f>
        <v>9.3261616161616168</v>
      </c>
      <c r="G249" s="4" t="s">
        <v>20</v>
      </c>
      <c r="H249" s="5">
        <f>AVERAGE(E249/I249)</f>
        <v>98.013800424628457</v>
      </c>
      <c r="I249">
        <v>1884</v>
      </c>
      <c r="J249" s="4" t="s">
        <v>21</v>
      </c>
      <c r="K249" s="4" t="s">
        <v>22</v>
      </c>
      <c r="L249">
        <v>1482386400</v>
      </c>
      <c r="M249" s="19">
        <f>(((L249/60)/60)/24)+DATE(1970,1,1)</f>
        <v>42726.25</v>
      </c>
      <c r="N249">
        <v>1483682400</v>
      </c>
      <c r="O249" s="18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2058</v>
      </c>
    </row>
    <row r="250" spans="1:20" x14ac:dyDescent="0.3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>E250/D250</f>
        <v>2.1133870967741935</v>
      </c>
      <c r="G250" s="4" t="s">
        <v>20</v>
      </c>
      <c r="H250" s="11">
        <f>AVERAGE(E250/I250)</f>
        <v>60.105504587155963</v>
      </c>
      <c r="I250">
        <v>218</v>
      </c>
      <c r="J250" s="4" t="s">
        <v>26</v>
      </c>
      <c r="K250" s="4" t="s">
        <v>27</v>
      </c>
      <c r="L250">
        <v>1420005600</v>
      </c>
      <c r="M250" s="19">
        <f>(((L250/60)/60)/24)+DATE(1970,1,1)</f>
        <v>42004.25</v>
      </c>
      <c r="N250">
        <v>1420437600</v>
      </c>
      <c r="O250" s="18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2051</v>
      </c>
    </row>
    <row r="251" spans="1:20" x14ac:dyDescent="0.3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>E251/D251</f>
        <v>2.7332520325203253</v>
      </c>
      <c r="G251" s="4" t="s">
        <v>20</v>
      </c>
      <c r="H251" s="5">
        <f>AVERAGE(E251/I251)</f>
        <v>26.000773395204948</v>
      </c>
      <c r="I251">
        <v>6465</v>
      </c>
      <c r="J251" s="4" t="s">
        <v>21</v>
      </c>
      <c r="K251" s="4" t="s">
        <v>22</v>
      </c>
      <c r="L251">
        <v>1420178400</v>
      </c>
      <c r="M251" s="19">
        <f>(((L251/60)/60)/24)+DATE(1970,1,1)</f>
        <v>42006.25</v>
      </c>
      <c r="N251">
        <v>1420783200</v>
      </c>
      <c r="O251" s="18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2060</v>
      </c>
    </row>
    <row r="252" spans="1:20" ht="31" x14ac:dyDescent="0.3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>E252/D252</f>
        <v>0.03</v>
      </c>
      <c r="G252" s="4" t="s">
        <v>14</v>
      </c>
      <c r="H252" s="5">
        <f>AVERAGE(E252/I252)</f>
        <v>3</v>
      </c>
      <c r="I252">
        <v>1</v>
      </c>
      <c r="J252" s="4" t="s">
        <v>21</v>
      </c>
      <c r="K252" s="4" t="s">
        <v>22</v>
      </c>
      <c r="L252">
        <v>1264399200</v>
      </c>
      <c r="M252" s="19">
        <f>(((L252/60)/60)/24)+DATE(1970,1,1)</f>
        <v>40203.25</v>
      </c>
      <c r="N252">
        <v>1267423200</v>
      </c>
      <c r="O252" s="18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2037</v>
      </c>
    </row>
    <row r="253" spans="1:20" ht="31" x14ac:dyDescent="0.3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>E253/D253</f>
        <v>0.54084507042253516</v>
      </c>
      <c r="G253" s="4" t="s">
        <v>14</v>
      </c>
      <c r="H253" s="5">
        <f>AVERAGE(E253/I253)</f>
        <v>38.019801980198018</v>
      </c>
      <c r="I253">
        <v>101</v>
      </c>
      <c r="J253" s="4" t="s">
        <v>21</v>
      </c>
      <c r="K253" s="4" t="s">
        <v>22</v>
      </c>
      <c r="L253">
        <v>1355032800</v>
      </c>
      <c r="M253" s="19">
        <f>(((L253/60)/60)/24)+DATE(1970,1,1)</f>
        <v>41252.25</v>
      </c>
      <c r="N253">
        <v>1355205600</v>
      </c>
      <c r="O253" s="18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2044</v>
      </c>
      <c r="T253" t="s">
        <v>2045</v>
      </c>
    </row>
    <row r="254" spans="1:20" x14ac:dyDescent="0.3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>E254/D254</f>
        <v>6.2629999999999999</v>
      </c>
      <c r="G254" s="4" t="s">
        <v>20</v>
      </c>
      <c r="H254" s="5">
        <f>AVERAGE(E254/I254)</f>
        <v>106.15254237288136</v>
      </c>
      <c r="I254">
        <v>59</v>
      </c>
      <c r="J254" s="4" t="s">
        <v>21</v>
      </c>
      <c r="K254" s="4" t="s">
        <v>22</v>
      </c>
      <c r="L254">
        <v>1382677200</v>
      </c>
      <c r="M254" s="19">
        <f>(((L254/60)/60)/24)+DATE(1970,1,1)</f>
        <v>41572.208333333336</v>
      </c>
      <c r="N254">
        <v>1383109200</v>
      </c>
      <c r="O254" s="18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2044</v>
      </c>
      <c r="T254" t="s">
        <v>2045</v>
      </c>
    </row>
    <row r="255" spans="1:20" x14ac:dyDescent="0.3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>E255/D255</f>
        <v>0.8902139917695473</v>
      </c>
      <c r="G255" s="4" t="s">
        <v>14</v>
      </c>
      <c r="H255" s="12">
        <f>AVERAGE(E255/I255)</f>
        <v>81.019475655430711</v>
      </c>
      <c r="I255">
        <v>1335</v>
      </c>
      <c r="J255" s="4" t="s">
        <v>15</v>
      </c>
      <c r="K255" s="4" t="s">
        <v>16</v>
      </c>
      <c r="L255">
        <v>1302238800</v>
      </c>
      <c r="M255" s="19">
        <f>(((L255/60)/60)/24)+DATE(1970,1,1)</f>
        <v>40641.208333333336</v>
      </c>
      <c r="N255">
        <v>1303275600</v>
      </c>
      <c r="O255" s="18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2047</v>
      </c>
      <c r="T255" t="s">
        <v>2052</v>
      </c>
    </row>
    <row r="256" spans="1:20" x14ac:dyDescent="0.3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>E256/D256</f>
        <v>1.8489130434782608</v>
      </c>
      <c r="G256" s="4" t="s">
        <v>20</v>
      </c>
      <c r="H256" s="5">
        <f>AVERAGE(E256/I256)</f>
        <v>96.647727272727266</v>
      </c>
      <c r="I256">
        <v>88</v>
      </c>
      <c r="J256" s="4" t="s">
        <v>21</v>
      </c>
      <c r="K256" s="4" t="s">
        <v>22</v>
      </c>
      <c r="L256">
        <v>1487656800</v>
      </c>
      <c r="M256" s="19">
        <f>(((L256/60)/60)/24)+DATE(1970,1,1)</f>
        <v>42787.25</v>
      </c>
      <c r="N256">
        <v>1487829600</v>
      </c>
      <c r="O256" s="18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x14ac:dyDescent="0.3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>E257/D257</f>
        <v>1.2016770186335404</v>
      </c>
      <c r="G257" s="4" t="s">
        <v>20</v>
      </c>
      <c r="H257" s="5">
        <f>AVERAGE(E257/I257)</f>
        <v>57.003535651149086</v>
      </c>
      <c r="I257">
        <v>1697</v>
      </c>
      <c r="J257" s="4" t="s">
        <v>21</v>
      </c>
      <c r="K257" s="4" t="s">
        <v>22</v>
      </c>
      <c r="L257">
        <v>1297836000</v>
      </c>
      <c r="M257" s="19">
        <f>(((L257/60)/60)/24)+DATE(1970,1,1)</f>
        <v>40590.25</v>
      </c>
      <c r="N257">
        <v>1298268000</v>
      </c>
      <c r="O257" s="18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2037</v>
      </c>
    </row>
    <row r="258" spans="1:20" x14ac:dyDescent="0.3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>E258/D258</f>
        <v>0.23390243902439026</v>
      </c>
      <c r="G258" s="4" t="s">
        <v>14</v>
      </c>
      <c r="H258" s="10">
        <f>AVERAGE(E258/I258)</f>
        <v>63.93333333333333</v>
      </c>
      <c r="I258">
        <v>15</v>
      </c>
      <c r="J258" s="4" t="s">
        <v>40</v>
      </c>
      <c r="K258" s="4" t="s">
        <v>41</v>
      </c>
      <c r="L258">
        <v>1453615200</v>
      </c>
      <c r="M258" s="19">
        <f>(((L258/60)/60)/24)+DATE(1970,1,1)</f>
        <v>42393.25</v>
      </c>
      <c r="N258">
        <v>1456812000</v>
      </c>
      <c r="O258" s="18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2037</v>
      </c>
    </row>
    <row r="259" spans="1:20" ht="31" x14ac:dyDescent="0.3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>E259/D259</f>
        <v>1.46</v>
      </c>
      <c r="G259" s="4" t="s">
        <v>20</v>
      </c>
      <c r="H259" s="5">
        <f>AVERAGE(E259/I259)</f>
        <v>90.456521739130437</v>
      </c>
      <c r="I259">
        <v>92</v>
      </c>
      <c r="J259" s="4" t="s">
        <v>21</v>
      </c>
      <c r="K259" s="4" t="s">
        <v>22</v>
      </c>
      <c r="L259">
        <v>1362463200</v>
      </c>
      <c r="M259" s="19">
        <f>(((L259/60)/60)/24)+DATE(1970,1,1)</f>
        <v>41338.25</v>
      </c>
      <c r="N259">
        <v>1363669200</v>
      </c>
      <c r="O259" s="18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2044</v>
      </c>
      <c r="T259" t="s">
        <v>2045</v>
      </c>
    </row>
    <row r="260" spans="1:20" x14ac:dyDescent="0.3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>E260/D260</f>
        <v>2.6848000000000001</v>
      </c>
      <c r="G260" s="4" t="s">
        <v>20</v>
      </c>
      <c r="H260" s="5">
        <f>AVERAGE(E260/I260)</f>
        <v>72.172043010752688</v>
      </c>
      <c r="I260">
        <v>186</v>
      </c>
      <c r="J260" s="4" t="s">
        <v>21</v>
      </c>
      <c r="K260" s="4" t="s">
        <v>22</v>
      </c>
      <c r="L260">
        <v>1481176800</v>
      </c>
      <c r="M260" s="19">
        <f>(((L260/60)/60)/24)+DATE(1970,1,1)</f>
        <v>42712.25</v>
      </c>
      <c r="N260">
        <v>1482904800</v>
      </c>
      <c r="O260" s="18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2044</v>
      </c>
      <c r="T260" t="s">
        <v>2045</v>
      </c>
    </row>
    <row r="261" spans="1:20" x14ac:dyDescent="0.3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>E261/D261</f>
        <v>5.9749999999999996</v>
      </c>
      <c r="G261" s="4" t="s">
        <v>20</v>
      </c>
      <c r="H261" s="5">
        <f>AVERAGE(E261/I261)</f>
        <v>77.934782608695656</v>
      </c>
      <c r="I261">
        <v>138</v>
      </c>
      <c r="J261" s="4" t="s">
        <v>21</v>
      </c>
      <c r="K261" s="4" t="s">
        <v>22</v>
      </c>
      <c r="L261">
        <v>1354946400</v>
      </c>
      <c r="M261" s="19">
        <f>(((L261/60)/60)/24)+DATE(1970,1,1)</f>
        <v>41251.25</v>
      </c>
      <c r="N261">
        <v>1356588000</v>
      </c>
      <c r="O261" s="18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2042</v>
      </c>
      <c r="T261" t="s">
        <v>2043</v>
      </c>
    </row>
    <row r="262" spans="1:20" x14ac:dyDescent="0.3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>E262/D262</f>
        <v>1.5769841269841269</v>
      </c>
      <c r="G262" s="4" t="s">
        <v>20</v>
      </c>
      <c r="H262" s="5">
        <f>AVERAGE(E262/I262)</f>
        <v>38.065134099616856</v>
      </c>
      <c r="I262">
        <v>261</v>
      </c>
      <c r="J262" s="4" t="s">
        <v>21</v>
      </c>
      <c r="K262" s="4" t="s">
        <v>22</v>
      </c>
      <c r="L262">
        <v>1348808400</v>
      </c>
      <c r="M262" s="19">
        <f>(((L262/60)/60)/24)+DATE(1970,1,1)</f>
        <v>41180.208333333336</v>
      </c>
      <c r="N262">
        <v>1349845200</v>
      </c>
      <c r="O262" s="18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2037</v>
      </c>
    </row>
    <row r="263" spans="1:20" x14ac:dyDescent="0.3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>E263/D263</f>
        <v>0.31201660735468567</v>
      </c>
      <c r="G263" s="4" t="s">
        <v>14</v>
      </c>
      <c r="H263" s="5">
        <f>AVERAGE(E263/I263)</f>
        <v>57.936123348017624</v>
      </c>
      <c r="I263">
        <v>454</v>
      </c>
      <c r="J263" s="4" t="s">
        <v>21</v>
      </c>
      <c r="K263" s="4" t="s">
        <v>22</v>
      </c>
      <c r="L263">
        <v>1282712400</v>
      </c>
      <c r="M263" s="19">
        <f>(((L263/60)/60)/24)+DATE(1970,1,1)</f>
        <v>40415.208333333336</v>
      </c>
      <c r="N263">
        <v>1283058000</v>
      </c>
      <c r="O263" s="18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2037</v>
      </c>
    </row>
    <row r="264" spans="1:20" x14ac:dyDescent="0.3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>E264/D264</f>
        <v>3.1341176470588237</v>
      </c>
      <c r="G264" s="4" t="s">
        <v>20</v>
      </c>
      <c r="H264" s="5">
        <f>AVERAGE(E264/I264)</f>
        <v>49.794392523364486</v>
      </c>
      <c r="I264">
        <v>107</v>
      </c>
      <c r="J264" s="4" t="s">
        <v>21</v>
      </c>
      <c r="K264" s="4" t="s">
        <v>22</v>
      </c>
      <c r="L264">
        <v>1301979600</v>
      </c>
      <c r="M264" s="19">
        <f>(((L264/60)/60)/24)+DATE(1970,1,1)</f>
        <v>40638.208333333336</v>
      </c>
      <c r="N264">
        <v>1304226000</v>
      </c>
      <c r="O264" s="18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2036</v>
      </c>
    </row>
    <row r="265" spans="1:20" x14ac:dyDescent="0.3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>E265/D265</f>
        <v>3.7089655172413791</v>
      </c>
      <c r="G265" s="4" t="s">
        <v>20</v>
      </c>
      <c r="H265" s="5">
        <f>AVERAGE(E265/I265)</f>
        <v>54.050251256281406</v>
      </c>
      <c r="I265">
        <v>199</v>
      </c>
      <c r="J265" s="4" t="s">
        <v>21</v>
      </c>
      <c r="K265" s="4" t="s">
        <v>22</v>
      </c>
      <c r="L265">
        <v>1263016800</v>
      </c>
      <c r="M265" s="19">
        <f>(((L265/60)/60)/24)+DATE(1970,1,1)</f>
        <v>40187.25</v>
      </c>
      <c r="N265">
        <v>1263016800</v>
      </c>
      <c r="O265" s="18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2042</v>
      </c>
      <c r="T265" t="s">
        <v>2043</v>
      </c>
    </row>
    <row r="266" spans="1:20" x14ac:dyDescent="0.3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>E266/D266</f>
        <v>3.6266447368421053</v>
      </c>
      <c r="G266" s="4" t="s">
        <v>20</v>
      </c>
      <c r="H266" s="5">
        <f>AVERAGE(E266/I266)</f>
        <v>30.002721335268504</v>
      </c>
      <c r="I266">
        <v>5512</v>
      </c>
      <c r="J266" s="4" t="s">
        <v>21</v>
      </c>
      <c r="K266" s="4" t="s">
        <v>22</v>
      </c>
      <c r="L266">
        <v>1360648800</v>
      </c>
      <c r="M266" s="19">
        <f>(((L266/60)/60)/24)+DATE(1970,1,1)</f>
        <v>41317.25</v>
      </c>
      <c r="N266">
        <v>1362031200</v>
      </c>
      <c r="O266" s="18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2044</v>
      </c>
      <c r="T266" t="s">
        <v>2045</v>
      </c>
    </row>
    <row r="267" spans="1:20" x14ac:dyDescent="0.3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>E267/D267</f>
        <v>1.2308163265306122</v>
      </c>
      <c r="G267" s="4" t="s">
        <v>20</v>
      </c>
      <c r="H267" s="5">
        <f>AVERAGE(E267/I267)</f>
        <v>70.127906976744185</v>
      </c>
      <c r="I267">
        <v>86</v>
      </c>
      <c r="J267" s="4" t="s">
        <v>21</v>
      </c>
      <c r="K267" s="4" t="s">
        <v>22</v>
      </c>
      <c r="L267">
        <v>1451800800</v>
      </c>
      <c r="M267" s="19">
        <f>(((L267/60)/60)/24)+DATE(1970,1,1)</f>
        <v>42372.25</v>
      </c>
      <c r="N267">
        <v>1455602400</v>
      </c>
      <c r="O267" s="18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2044</v>
      </c>
      <c r="T267" t="s">
        <v>2045</v>
      </c>
    </row>
    <row r="268" spans="1:20" x14ac:dyDescent="0.3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>E268/D268</f>
        <v>0.76766756032171579</v>
      </c>
      <c r="G268" s="4" t="s">
        <v>14</v>
      </c>
      <c r="H268" s="13">
        <f>AVERAGE(E268/I268)</f>
        <v>26.996228786926462</v>
      </c>
      <c r="I268">
        <v>3182</v>
      </c>
      <c r="J268" s="4" t="s">
        <v>107</v>
      </c>
      <c r="K268" s="4" t="s">
        <v>108</v>
      </c>
      <c r="L268">
        <v>1415340000</v>
      </c>
      <c r="M268" s="19">
        <f>(((L268/60)/60)/24)+DATE(1970,1,1)</f>
        <v>41950.25</v>
      </c>
      <c r="N268">
        <v>1418191200</v>
      </c>
      <c r="O268" s="18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2054</v>
      </c>
    </row>
    <row r="269" spans="1:20" ht="31" x14ac:dyDescent="0.3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>E269/D269</f>
        <v>2.3362012987012988</v>
      </c>
      <c r="G269" s="4" t="s">
        <v>20</v>
      </c>
      <c r="H269" s="11">
        <f>AVERAGE(E269/I269)</f>
        <v>51.990606936416185</v>
      </c>
      <c r="I269">
        <v>2768</v>
      </c>
      <c r="J269" s="4" t="s">
        <v>26</v>
      </c>
      <c r="K269" s="4" t="s">
        <v>27</v>
      </c>
      <c r="L269">
        <v>1351054800</v>
      </c>
      <c r="M269" s="19">
        <f>(((L269/60)/60)/24)+DATE(1970,1,1)</f>
        <v>41206.208333333336</v>
      </c>
      <c r="N269">
        <v>1352440800</v>
      </c>
      <c r="O269" s="18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2044</v>
      </c>
      <c r="T269" t="s">
        <v>2045</v>
      </c>
    </row>
    <row r="270" spans="1:20" ht="31" x14ac:dyDescent="0.3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>E270/D270</f>
        <v>1.8053333333333332</v>
      </c>
      <c r="G270" s="4" t="s">
        <v>20</v>
      </c>
      <c r="H270" s="5">
        <f>AVERAGE(E270/I270)</f>
        <v>56.416666666666664</v>
      </c>
      <c r="I270">
        <v>48</v>
      </c>
      <c r="J270" s="4" t="s">
        <v>21</v>
      </c>
      <c r="K270" s="4" t="s">
        <v>22</v>
      </c>
      <c r="L270">
        <v>1349326800</v>
      </c>
      <c r="M270" s="19">
        <f>(((L270/60)/60)/24)+DATE(1970,1,1)</f>
        <v>41186.208333333336</v>
      </c>
      <c r="N270">
        <v>1353304800</v>
      </c>
      <c r="O270" s="18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2047</v>
      </c>
      <c r="T270" t="s">
        <v>2048</v>
      </c>
    </row>
    <row r="271" spans="1:20" x14ac:dyDescent="0.3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>E271/D271</f>
        <v>2.5262857142857142</v>
      </c>
      <c r="G271" s="4" t="s">
        <v>20</v>
      </c>
      <c r="H271" s="5">
        <f>AVERAGE(E271/I271)</f>
        <v>101.63218390804597</v>
      </c>
      <c r="I271">
        <v>87</v>
      </c>
      <c r="J271" s="4" t="s">
        <v>21</v>
      </c>
      <c r="K271" s="4" t="s">
        <v>22</v>
      </c>
      <c r="L271">
        <v>1548914400</v>
      </c>
      <c r="M271" s="19">
        <f>(((L271/60)/60)/24)+DATE(1970,1,1)</f>
        <v>43496.25</v>
      </c>
      <c r="N271">
        <v>1550728800</v>
      </c>
      <c r="O271" s="18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2047</v>
      </c>
      <c r="T271" t="s">
        <v>2062</v>
      </c>
    </row>
    <row r="272" spans="1:20" x14ac:dyDescent="0.3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>E272/D272</f>
        <v>0.27176538240368026</v>
      </c>
      <c r="G272" s="4" t="s">
        <v>74</v>
      </c>
      <c r="H272" s="5">
        <f>AVERAGE(E272/I272)</f>
        <v>25.005291005291006</v>
      </c>
      <c r="I272">
        <v>1890</v>
      </c>
      <c r="J272" s="4" t="s">
        <v>21</v>
      </c>
      <c r="K272" s="4" t="s">
        <v>22</v>
      </c>
      <c r="L272">
        <v>1291269600</v>
      </c>
      <c r="M272" s="19">
        <f>(((L272/60)/60)/24)+DATE(1970,1,1)</f>
        <v>40514.25</v>
      </c>
      <c r="N272">
        <v>1291442400</v>
      </c>
      <c r="O272" s="18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2039</v>
      </c>
    </row>
    <row r="273" spans="1:20" x14ac:dyDescent="0.3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>E273/D273</f>
        <v>1.2706571242680547E-2</v>
      </c>
      <c r="G273" s="4" t="s">
        <v>47</v>
      </c>
      <c r="H273" s="5">
        <f>AVERAGE(E273/I273)</f>
        <v>32.016393442622949</v>
      </c>
      <c r="I273">
        <v>61</v>
      </c>
      <c r="J273" s="4" t="s">
        <v>21</v>
      </c>
      <c r="K273" s="4" t="s">
        <v>22</v>
      </c>
      <c r="L273">
        <v>1449468000</v>
      </c>
      <c r="M273" s="19">
        <f>(((L273/60)/60)/24)+DATE(1970,1,1)</f>
        <v>42345.25</v>
      </c>
      <c r="N273">
        <v>1452146400</v>
      </c>
      <c r="O273" s="18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2042</v>
      </c>
      <c r="T273" t="s">
        <v>2043</v>
      </c>
    </row>
    <row r="274" spans="1:20" x14ac:dyDescent="0.3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>E274/D274</f>
        <v>3.0400978473581213</v>
      </c>
      <c r="G274" s="4" t="s">
        <v>20</v>
      </c>
      <c r="H274" s="5">
        <f>AVERAGE(E274/I274)</f>
        <v>82.021647307286173</v>
      </c>
      <c r="I274">
        <v>1894</v>
      </c>
      <c r="J274" s="4" t="s">
        <v>21</v>
      </c>
      <c r="K274" s="4" t="s">
        <v>22</v>
      </c>
      <c r="L274">
        <v>1562734800</v>
      </c>
      <c r="M274" s="19">
        <f>(((L274/60)/60)/24)+DATE(1970,1,1)</f>
        <v>43656.208333333328</v>
      </c>
      <c r="N274">
        <v>1564894800</v>
      </c>
      <c r="O274" s="18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2044</v>
      </c>
      <c r="T274" t="s">
        <v>2045</v>
      </c>
    </row>
    <row r="275" spans="1:20" ht="31" x14ac:dyDescent="0.3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>E275/D275</f>
        <v>1.3723076923076922</v>
      </c>
      <c r="G275" s="4" t="s">
        <v>20</v>
      </c>
      <c r="H275" s="12">
        <f>AVERAGE(E275/I275)</f>
        <v>37.957446808510639</v>
      </c>
      <c r="I275">
        <v>282</v>
      </c>
      <c r="J275" s="4" t="s">
        <v>15</v>
      </c>
      <c r="K275" s="4" t="s">
        <v>16</v>
      </c>
      <c r="L275">
        <v>1505624400</v>
      </c>
      <c r="M275" s="19">
        <f>(((L275/60)/60)/24)+DATE(1970,1,1)</f>
        <v>42995.208333333328</v>
      </c>
      <c r="N275">
        <v>1505883600</v>
      </c>
      <c r="O275" s="18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2044</v>
      </c>
      <c r="T275" t="s">
        <v>2045</v>
      </c>
    </row>
    <row r="276" spans="1:20" x14ac:dyDescent="0.3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>E276/D276</f>
        <v>0.32208333333333333</v>
      </c>
      <c r="G276" s="4" t="s">
        <v>14</v>
      </c>
      <c r="H276" s="5">
        <f>AVERAGE(E276/I276)</f>
        <v>51.533333333333331</v>
      </c>
      <c r="I276">
        <v>15</v>
      </c>
      <c r="J276" s="4" t="s">
        <v>21</v>
      </c>
      <c r="K276" s="4" t="s">
        <v>22</v>
      </c>
      <c r="L276">
        <v>1509948000</v>
      </c>
      <c r="M276" s="19">
        <f>(((L276/60)/60)/24)+DATE(1970,1,1)</f>
        <v>43045.25</v>
      </c>
      <c r="N276">
        <v>1510380000</v>
      </c>
      <c r="O276" s="18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2044</v>
      </c>
      <c r="T276" t="s">
        <v>2045</v>
      </c>
    </row>
    <row r="277" spans="1:20" x14ac:dyDescent="0.3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>E277/D277</f>
        <v>2.4151282051282053</v>
      </c>
      <c r="G277" s="4" t="s">
        <v>20</v>
      </c>
      <c r="H277" s="5">
        <f>AVERAGE(E277/I277)</f>
        <v>81.198275862068968</v>
      </c>
      <c r="I277">
        <v>116</v>
      </c>
      <c r="J277" s="4" t="s">
        <v>21</v>
      </c>
      <c r="K277" s="4" t="s">
        <v>22</v>
      </c>
      <c r="L277">
        <v>1554526800</v>
      </c>
      <c r="M277" s="19">
        <f>(((L277/60)/60)/24)+DATE(1970,1,1)</f>
        <v>43561.208333333328</v>
      </c>
      <c r="N277">
        <v>1555218000</v>
      </c>
      <c r="O277" s="18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2060</v>
      </c>
    </row>
    <row r="278" spans="1:20" x14ac:dyDescent="0.3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>E278/D278</f>
        <v>0.96799999999999997</v>
      </c>
      <c r="G278" s="4" t="s">
        <v>14</v>
      </c>
      <c r="H278" s="5">
        <f>AVERAGE(E278/I278)</f>
        <v>40.030075187969928</v>
      </c>
      <c r="I278">
        <v>133</v>
      </c>
      <c r="J278" s="4" t="s">
        <v>21</v>
      </c>
      <c r="K278" s="4" t="s">
        <v>22</v>
      </c>
      <c r="L278">
        <v>1334811600</v>
      </c>
      <c r="M278" s="19">
        <f>(((L278/60)/60)/24)+DATE(1970,1,1)</f>
        <v>41018.208333333336</v>
      </c>
      <c r="N278">
        <v>1335243600</v>
      </c>
      <c r="O278" s="18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2039</v>
      </c>
    </row>
    <row r="279" spans="1:20" x14ac:dyDescent="0.3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>E279/D279</f>
        <v>10.664285714285715</v>
      </c>
      <c r="G279" s="4" t="s">
        <v>20</v>
      </c>
      <c r="H279" s="5">
        <f>AVERAGE(E279/I279)</f>
        <v>89.939759036144579</v>
      </c>
      <c r="I279">
        <v>83</v>
      </c>
      <c r="J279" s="4" t="s">
        <v>21</v>
      </c>
      <c r="K279" s="4" t="s">
        <v>22</v>
      </c>
      <c r="L279">
        <v>1279515600</v>
      </c>
      <c r="M279" s="19">
        <f>(((L279/60)/60)/24)+DATE(1970,1,1)</f>
        <v>40378.208333333336</v>
      </c>
      <c r="N279">
        <v>1279688400</v>
      </c>
      <c r="O279" s="18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2044</v>
      </c>
      <c r="T279" t="s">
        <v>2045</v>
      </c>
    </row>
    <row r="280" spans="1:20" x14ac:dyDescent="0.3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>E280/D280</f>
        <v>3.2588888888888889</v>
      </c>
      <c r="G280" s="4" t="s">
        <v>20</v>
      </c>
      <c r="H280" s="5">
        <f>AVERAGE(E280/I280)</f>
        <v>96.692307692307693</v>
      </c>
      <c r="I280">
        <v>91</v>
      </c>
      <c r="J280" s="4" t="s">
        <v>21</v>
      </c>
      <c r="K280" s="4" t="s">
        <v>22</v>
      </c>
      <c r="L280">
        <v>1353909600</v>
      </c>
      <c r="M280" s="19">
        <f>(((L280/60)/60)/24)+DATE(1970,1,1)</f>
        <v>41239.25</v>
      </c>
      <c r="N280">
        <v>1356069600</v>
      </c>
      <c r="O280" s="18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x14ac:dyDescent="0.3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>E281/D281</f>
        <v>1.7070000000000001</v>
      </c>
      <c r="G281" s="4" t="s">
        <v>20</v>
      </c>
      <c r="H281" s="5">
        <f>AVERAGE(E281/I281)</f>
        <v>25.010989010989011</v>
      </c>
      <c r="I281">
        <v>546</v>
      </c>
      <c r="J281" s="4" t="s">
        <v>21</v>
      </c>
      <c r="K281" s="4" t="s">
        <v>22</v>
      </c>
      <c r="L281">
        <v>1535950800</v>
      </c>
      <c r="M281" s="19">
        <f>(((L281/60)/60)/24)+DATE(1970,1,1)</f>
        <v>43346.208333333328</v>
      </c>
      <c r="N281">
        <v>1536210000</v>
      </c>
      <c r="O281" s="18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2044</v>
      </c>
      <c r="T281" t="s">
        <v>2045</v>
      </c>
    </row>
    <row r="282" spans="1:20" ht="31" x14ac:dyDescent="0.3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>E282/D282</f>
        <v>5.8144</v>
      </c>
      <c r="G282" s="4" t="s">
        <v>20</v>
      </c>
      <c r="H282" s="5">
        <f>AVERAGE(E282/I282)</f>
        <v>36.987277353689571</v>
      </c>
      <c r="I282">
        <v>393</v>
      </c>
      <c r="J282" s="4" t="s">
        <v>21</v>
      </c>
      <c r="K282" s="4" t="s">
        <v>22</v>
      </c>
      <c r="L282">
        <v>1511244000</v>
      </c>
      <c r="M282" s="19">
        <f>(((L282/60)/60)/24)+DATE(1970,1,1)</f>
        <v>43060.25</v>
      </c>
      <c r="N282">
        <v>1511762400</v>
      </c>
      <c r="O282" s="18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2047</v>
      </c>
      <c r="T282" t="s">
        <v>2056</v>
      </c>
    </row>
    <row r="283" spans="1:20" ht="31" x14ac:dyDescent="0.3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>E283/D283</f>
        <v>0.91520972644376897</v>
      </c>
      <c r="G283" s="4" t="s">
        <v>14</v>
      </c>
      <c r="H283" s="5">
        <f>AVERAGE(E283/I283)</f>
        <v>73.012609117361791</v>
      </c>
      <c r="I283">
        <v>2062</v>
      </c>
      <c r="J283" s="4" t="s">
        <v>21</v>
      </c>
      <c r="K283" s="4" t="s">
        <v>22</v>
      </c>
      <c r="L283">
        <v>1331445600</v>
      </c>
      <c r="M283" s="19">
        <f>(((L283/60)/60)/24)+DATE(1970,1,1)</f>
        <v>40979.25</v>
      </c>
      <c r="N283">
        <v>1333256400</v>
      </c>
      <c r="O283" s="18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2044</v>
      </c>
      <c r="T283" t="s">
        <v>2045</v>
      </c>
    </row>
    <row r="284" spans="1:20" ht="31" x14ac:dyDescent="0.3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>E284/D284</f>
        <v>1.0804761904761904</v>
      </c>
      <c r="G284" s="4" t="s">
        <v>20</v>
      </c>
      <c r="H284" s="5">
        <f>AVERAGE(E284/I284)</f>
        <v>68.240601503759393</v>
      </c>
      <c r="I284">
        <v>133</v>
      </c>
      <c r="J284" s="4" t="s">
        <v>21</v>
      </c>
      <c r="K284" s="4" t="s">
        <v>22</v>
      </c>
      <c r="L284">
        <v>1480226400</v>
      </c>
      <c r="M284" s="19">
        <f>(((L284/60)/60)/24)+DATE(1970,1,1)</f>
        <v>42701.25</v>
      </c>
      <c r="N284">
        <v>1480744800</v>
      </c>
      <c r="O284" s="18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2047</v>
      </c>
      <c r="T284" t="s">
        <v>2062</v>
      </c>
    </row>
    <row r="285" spans="1:20" x14ac:dyDescent="0.3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>E285/D285</f>
        <v>0.18728395061728395</v>
      </c>
      <c r="G285" s="4" t="s">
        <v>14</v>
      </c>
      <c r="H285" s="9">
        <f>AVERAGE(E285/I285)</f>
        <v>52.310344827586206</v>
      </c>
      <c r="I285">
        <v>29</v>
      </c>
      <c r="J285" s="4" t="s">
        <v>36</v>
      </c>
      <c r="K285" s="4" t="s">
        <v>37</v>
      </c>
      <c r="L285">
        <v>1464584400</v>
      </c>
      <c r="M285" s="19">
        <f>(((L285/60)/60)/24)+DATE(1970,1,1)</f>
        <v>42520.208333333328</v>
      </c>
      <c r="N285">
        <v>1465016400</v>
      </c>
      <c r="O285" s="18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2037</v>
      </c>
    </row>
    <row r="286" spans="1:20" ht="31" x14ac:dyDescent="0.3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>E286/D286</f>
        <v>0.83193877551020412</v>
      </c>
      <c r="G286" s="4" t="s">
        <v>14</v>
      </c>
      <c r="H286" s="5">
        <f>AVERAGE(E286/I286)</f>
        <v>61.765151515151516</v>
      </c>
      <c r="I286">
        <v>132</v>
      </c>
      <c r="J286" s="4" t="s">
        <v>21</v>
      </c>
      <c r="K286" s="4" t="s">
        <v>22</v>
      </c>
      <c r="L286">
        <v>1335848400</v>
      </c>
      <c r="M286" s="19">
        <f>(((L286/60)/60)/24)+DATE(1970,1,1)</f>
        <v>41030.208333333336</v>
      </c>
      <c r="N286">
        <v>1336280400</v>
      </c>
      <c r="O286" s="18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>E287/D287</f>
        <v>7.0633333333333335</v>
      </c>
      <c r="G287" s="4" t="s">
        <v>20</v>
      </c>
      <c r="H287" s="5">
        <f>AVERAGE(E287/I287)</f>
        <v>25.027559055118111</v>
      </c>
      <c r="I287">
        <v>254</v>
      </c>
      <c r="J287" s="4" t="s">
        <v>21</v>
      </c>
      <c r="K287" s="4" t="s">
        <v>22</v>
      </c>
      <c r="L287">
        <v>1473483600</v>
      </c>
      <c r="M287" s="19">
        <f>(((L287/60)/60)/24)+DATE(1970,1,1)</f>
        <v>42623.208333333328</v>
      </c>
      <c r="N287">
        <v>1476766800</v>
      </c>
      <c r="O287" s="18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2044</v>
      </c>
      <c r="T287" t="s">
        <v>2045</v>
      </c>
    </row>
    <row r="288" spans="1:20" x14ac:dyDescent="0.3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>E288/D288</f>
        <v>0.17446030330062445</v>
      </c>
      <c r="G288" s="4" t="s">
        <v>74</v>
      </c>
      <c r="H288" s="5">
        <f>AVERAGE(E288/I288)</f>
        <v>106.28804347826087</v>
      </c>
      <c r="I288">
        <v>184</v>
      </c>
      <c r="J288" s="4" t="s">
        <v>21</v>
      </c>
      <c r="K288" s="4" t="s">
        <v>22</v>
      </c>
      <c r="L288">
        <v>1479880800</v>
      </c>
      <c r="M288" s="19">
        <f>(((L288/60)/60)/24)+DATE(1970,1,1)</f>
        <v>42697.25</v>
      </c>
      <c r="N288">
        <v>1480485600</v>
      </c>
      <c r="O288" s="18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2044</v>
      </c>
      <c r="T288" t="s">
        <v>2045</v>
      </c>
    </row>
    <row r="289" spans="1:20" x14ac:dyDescent="0.3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>E289/D289</f>
        <v>2.0973015873015872</v>
      </c>
      <c r="G289" s="4" t="s">
        <v>20</v>
      </c>
      <c r="H289" s="5">
        <f>AVERAGE(E289/I289)</f>
        <v>75.07386363636364</v>
      </c>
      <c r="I289">
        <v>176</v>
      </c>
      <c r="J289" s="4" t="s">
        <v>21</v>
      </c>
      <c r="K289" s="4" t="s">
        <v>22</v>
      </c>
      <c r="L289">
        <v>1430197200</v>
      </c>
      <c r="M289" s="19">
        <f>(((L289/60)/60)/24)+DATE(1970,1,1)</f>
        <v>42122.208333333328</v>
      </c>
      <c r="N289">
        <v>1430197200</v>
      </c>
      <c r="O289" s="18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2061</v>
      </c>
    </row>
    <row r="290" spans="1:20" x14ac:dyDescent="0.3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>E290/D290</f>
        <v>0.97785714285714287</v>
      </c>
      <c r="G290" s="4" t="s">
        <v>14</v>
      </c>
      <c r="H290" s="9">
        <f>AVERAGE(E290/I290)</f>
        <v>39.970802919708028</v>
      </c>
      <c r="I290">
        <v>137</v>
      </c>
      <c r="J290" s="4" t="s">
        <v>36</v>
      </c>
      <c r="K290" s="4" t="s">
        <v>37</v>
      </c>
      <c r="L290">
        <v>1331701200</v>
      </c>
      <c r="M290" s="19">
        <f>(((L290/60)/60)/24)+DATE(1970,1,1)</f>
        <v>40982.208333333336</v>
      </c>
      <c r="N290">
        <v>1331787600</v>
      </c>
      <c r="O290" s="18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2059</v>
      </c>
    </row>
    <row r="291" spans="1:20" ht="31" x14ac:dyDescent="0.3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>E291/D291</f>
        <v>16.842500000000001</v>
      </c>
      <c r="G291" s="4" t="s">
        <v>20</v>
      </c>
      <c r="H291" s="12">
        <f>AVERAGE(E291/I291)</f>
        <v>39.982195845697326</v>
      </c>
      <c r="I291">
        <v>337</v>
      </c>
      <c r="J291" s="4" t="s">
        <v>15</v>
      </c>
      <c r="K291" s="4" t="s">
        <v>16</v>
      </c>
      <c r="L291">
        <v>1438578000</v>
      </c>
      <c r="M291" s="19">
        <f>(((L291/60)/60)/24)+DATE(1970,1,1)</f>
        <v>42219.208333333328</v>
      </c>
      <c r="N291">
        <v>1438837200</v>
      </c>
      <c r="O291" s="18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2044</v>
      </c>
      <c r="T291" t="s">
        <v>2045</v>
      </c>
    </row>
    <row r="292" spans="1:20" x14ac:dyDescent="0.3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>E292/D292</f>
        <v>0.54402135231316728</v>
      </c>
      <c r="G292" s="4" t="s">
        <v>14</v>
      </c>
      <c r="H292" s="5">
        <f>AVERAGE(E292/I292)</f>
        <v>101.01541850220265</v>
      </c>
      <c r="I292">
        <v>908</v>
      </c>
      <c r="J292" s="4" t="s">
        <v>21</v>
      </c>
      <c r="K292" s="4" t="s">
        <v>22</v>
      </c>
      <c r="L292">
        <v>1368162000</v>
      </c>
      <c r="M292" s="19">
        <f>(((L292/60)/60)/24)+DATE(1970,1,1)</f>
        <v>41404.208333333336</v>
      </c>
      <c r="N292">
        <v>1370926800</v>
      </c>
      <c r="O292" s="18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2047</v>
      </c>
      <c r="T292" t="s">
        <v>2048</v>
      </c>
    </row>
    <row r="293" spans="1:20" x14ac:dyDescent="0.3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>E293/D293</f>
        <v>4.5661111111111108</v>
      </c>
      <c r="G293" s="4" t="s">
        <v>20</v>
      </c>
      <c r="H293" s="5">
        <f>AVERAGE(E293/I293)</f>
        <v>76.813084112149539</v>
      </c>
      <c r="I293">
        <v>107</v>
      </c>
      <c r="J293" s="4" t="s">
        <v>21</v>
      </c>
      <c r="K293" s="4" t="s">
        <v>22</v>
      </c>
      <c r="L293">
        <v>1318654800</v>
      </c>
      <c r="M293" s="19">
        <f>(((L293/60)/60)/24)+DATE(1970,1,1)</f>
        <v>40831.208333333336</v>
      </c>
      <c r="N293">
        <v>1319000400</v>
      </c>
      <c r="O293" s="18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>E294/D294</f>
        <v>9.8219178082191785E-2</v>
      </c>
      <c r="G294" s="4" t="s">
        <v>14</v>
      </c>
      <c r="H294" s="5">
        <f>AVERAGE(E294/I294)</f>
        <v>71.7</v>
      </c>
      <c r="I294">
        <v>10</v>
      </c>
      <c r="J294" s="4" t="s">
        <v>21</v>
      </c>
      <c r="K294" s="4" t="s">
        <v>22</v>
      </c>
      <c r="L294">
        <v>1331874000</v>
      </c>
      <c r="M294" s="19">
        <f>(((L294/60)/60)/24)+DATE(1970,1,1)</f>
        <v>40984.208333333336</v>
      </c>
      <c r="N294">
        <v>1333429200</v>
      </c>
      <c r="O294" s="18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2040</v>
      </c>
      <c r="T294" t="s">
        <v>2041</v>
      </c>
    </row>
    <row r="295" spans="1:20" x14ac:dyDescent="0.3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>E295/D295</f>
        <v>0.16384615384615384</v>
      </c>
      <c r="G295" s="4" t="s">
        <v>74</v>
      </c>
      <c r="H295" s="13">
        <f>AVERAGE(E295/I295)</f>
        <v>33.28125</v>
      </c>
      <c r="I295">
        <v>32</v>
      </c>
      <c r="J295" s="4" t="s">
        <v>107</v>
      </c>
      <c r="K295" s="4" t="s">
        <v>108</v>
      </c>
      <c r="L295">
        <v>1286254800</v>
      </c>
      <c r="M295" s="19">
        <f>(((L295/60)/60)/24)+DATE(1970,1,1)</f>
        <v>40456.208333333336</v>
      </c>
      <c r="N295">
        <v>1287032400</v>
      </c>
      <c r="O295" s="18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2044</v>
      </c>
      <c r="T295" t="s">
        <v>2045</v>
      </c>
    </row>
    <row r="296" spans="1:20" x14ac:dyDescent="0.3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>E296/D296</f>
        <v>13.396666666666667</v>
      </c>
      <c r="G296" s="4" t="s">
        <v>20</v>
      </c>
      <c r="H296" s="5">
        <f>AVERAGE(E296/I296)</f>
        <v>43.923497267759565</v>
      </c>
      <c r="I296">
        <v>183</v>
      </c>
      <c r="J296" s="4" t="s">
        <v>21</v>
      </c>
      <c r="K296" s="4" t="s">
        <v>22</v>
      </c>
      <c r="L296">
        <v>1540530000</v>
      </c>
      <c r="M296" s="19">
        <f>(((L296/60)/60)/24)+DATE(1970,1,1)</f>
        <v>43399.208333333328</v>
      </c>
      <c r="N296">
        <v>1541570400</v>
      </c>
      <c r="O296" s="18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2044</v>
      </c>
      <c r="T296" t="s">
        <v>2045</v>
      </c>
    </row>
    <row r="297" spans="1:20" x14ac:dyDescent="0.3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>E297/D297</f>
        <v>0.35650077760497667</v>
      </c>
      <c r="G297" s="4" t="s">
        <v>14</v>
      </c>
      <c r="H297" s="8">
        <f>AVERAGE(E297/I297)</f>
        <v>36.004712041884815</v>
      </c>
      <c r="I297">
        <v>1910</v>
      </c>
      <c r="J297" s="4" t="s">
        <v>98</v>
      </c>
      <c r="K297" s="4" t="s">
        <v>99</v>
      </c>
      <c r="L297">
        <v>1381813200</v>
      </c>
      <c r="M297" s="19">
        <f>(((L297/60)/60)/24)+DATE(1970,1,1)</f>
        <v>41562.208333333336</v>
      </c>
      <c r="N297">
        <v>1383976800</v>
      </c>
      <c r="O297" s="18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2044</v>
      </c>
      <c r="T297" t="s">
        <v>2045</v>
      </c>
    </row>
    <row r="298" spans="1:20" x14ac:dyDescent="0.3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>E298/D298</f>
        <v>0.54950819672131146</v>
      </c>
      <c r="G298" s="4" t="s">
        <v>14</v>
      </c>
      <c r="H298" s="11">
        <f>AVERAGE(E298/I298)</f>
        <v>88.21052631578948</v>
      </c>
      <c r="I298">
        <v>38</v>
      </c>
      <c r="J298" s="4" t="s">
        <v>26</v>
      </c>
      <c r="K298" s="4" t="s">
        <v>27</v>
      </c>
      <c r="L298">
        <v>1548655200</v>
      </c>
      <c r="M298" s="19">
        <f>(((L298/60)/60)/24)+DATE(1970,1,1)</f>
        <v>43493.25</v>
      </c>
      <c r="N298">
        <v>1550556000</v>
      </c>
      <c r="O298" s="18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2044</v>
      </c>
      <c r="T298" t="s">
        <v>2045</v>
      </c>
    </row>
    <row r="299" spans="1:20" x14ac:dyDescent="0.3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>E299/D299</f>
        <v>0.94236111111111109</v>
      </c>
      <c r="G299" s="4" t="s">
        <v>14</v>
      </c>
      <c r="H299" s="11">
        <f>AVERAGE(E299/I299)</f>
        <v>65.240384615384613</v>
      </c>
      <c r="I299">
        <v>104</v>
      </c>
      <c r="J299" s="4" t="s">
        <v>26</v>
      </c>
      <c r="K299" s="4" t="s">
        <v>27</v>
      </c>
      <c r="L299">
        <v>1389679200</v>
      </c>
      <c r="M299" s="19">
        <f>(((L299/60)/60)/24)+DATE(1970,1,1)</f>
        <v>41653.25</v>
      </c>
      <c r="N299">
        <v>1390456800</v>
      </c>
      <c r="O299" s="18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2044</v>
      </c>
      <c r="T299" t="s">
        <v>2045</v>
      </c>
    </row>
    <row r="300" spans="1:20" x14ac:dyDescent="0.3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>E300/D300</f>
        <v>1.4391428571428571</v>
      </c>
      <c r="G300" s="4" t="s">
        <v>20</v>
      </c>
      <c r="H300" s="5">
        <f>AVERAGE(E300/I300)</f>
        <v>69.958333333333329</v>
      </c>
      <c r="I300">
        <v>72</v>
      </c>
      <c r="J300" s="4" t="s">
        <v>21</v>
      </c>
      <c r="K300" s="4" t="s">
        <v>22</v>
      </c>
      <c r="L300">
        <v>1456466400</v>
      </c>
      <c r="M300" s="19">
        <f>(((L300/60)/60)/24)+DATE(1970,1,1)</f>
        <v>42426.25</v>
      </c>
      <c r="N300">
        <v>1458018000</v>
      </c>
      <c r="O300" s="18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2037</v>
      </c>
    </row>
    <row r="301" spans="1:20" x14ac:dyDescent="0.3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>E301/D301</f>
        <v>0.51421052631578945</v>
      </c>
      <c r="G301" s="4" t="s">
        <v>14</v>
      </c>
      <c r="H301" s="5">
        <f>AVERAGE(E301/I301)</f>
        <v>39.877551020408163</v>
      </c>
      <c r="I301">
        <v>49</v>
      </c>
      <c r="J301" s="4" t="s">
        <v>21</v>
      </c>
      <c r="K301" s="4" t="s">
        <v>22</v>
      </c>
      <c r="L301">
        <v>1456984800</v>
      </c>
      <c r="M301" s="19">
        <f>(((L301/60)/60)/24)+DATE(1970,1,1)</f>
        <v>42432.25</v>
      </c>
      <c r="N301">
        <v>1461819600</v>
      </c>
      <c r="O301" s="18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2040</v>
      </c>
      <c r="T301" t="s">
        <v>2041</v>
      </c>
    </row>
    <row r="302" spans="1:20" x14ac:dyDescent="0.3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>E302/D302</f>
        <v>0.05</v>
      </c>
      <c r="G302" s="4" t="s">
        <v>14</v>
      </c>
      <c r="H302" s="9">
        <f>AVERAGE(E302/I302)</f>
        <v>5</v>
      </c>
      <c r="I302">
        <v>1</v>
      </c>
      <c r="J302" s="4" t="s">
        <v>36</v>
      </c>
      <c r="K302" s="4" t="s">
        <v>37</v>
      </c>
      <c r="L302">
        <v>1504069200</v>
      </c>
      <c r="M302" s="19">
        <f>(((L302/60)/60)/24)+DATE(1970,1,1)</f>
        <v>42977.208333333328</v>
      </c>
      <c r="N302">
        <v>1504155600</v>
      </c>
      <c r="O302" s="18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x14ac:dyDescent="0.3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>E303/D303</f>
        <v>13.446666666666667</v>
      </c>
      <c r="G303" s="4" t="s">
        <v>20</v>
      </c>
      <c r="H303" s="5">
        <f>AVERAGE(E303/I303)</f>
        <v>41.023728813559323</v>
      </c>
      <c r="I303">
        <v>295</v>
      </c>
      <c r="J303" s="4" t="s">
        <v>21</v>
      </c>
      <c r="K303" s="4" t="s">
        <v>22</v>
      </c>
      <c r="L303">
        <v>1424930400</v>
      </c>
      <c r="M303" s="19">
        <f>(((L303/60)/60)/24)+DATE(1970,1,1)</f>
        <v>42061.25</v>
      </c>
      <c r="N303">
        <v>1426395600</v>
      </c>
      <c r="O303" s="18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2047</v>
      </c>
      <c r="T303" t="s">
        <v>2048</v>
      </c>
    </row>
    <row r="304" spans="1:20" x14ac:dyDescent="0.3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>E304/D304</f>
        <v>0.31844940867279897</v>
      </c>
      <c r="G304" s="4" t="s">
        <v>14</v>
      </c>
      <c r="H304" s="5">
        <f>AVERAGE(E304/I304)</f>
        <v>98.914285714285711</v>
      </c>
      <c r="I304">
        <v>245</v>
      </c>
      <c r="J304" s="4" t="s">
        <v>21</v>
      </c>
      <c r="K304" s="4" t="s">
        <v>22</v>
      </c>
      <c r="L304">
        <v>1535864400</v>
      </c>
      <c r="M304" s="19">
        <f>(((L304/60)/60)/24)+DATE(1970,1,1)</f>
        <v>43345.208333333328</v>
      </c>
      <c r="N304">
        <v>1537074000</v>
      </c>
      <c r="O304" s="18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2044</v>
      </c>
      <c r="T304" t="s">
        <v>2045</v>
      </c>
    </row>
    <row r="305" spans="1:20" ht="31" x14ac:dyDescent="0.3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>E305/D305</f>
        <v>0.82617647058823529</v>
      </c>
      <c r="G305" s="4" t="s">
        <v>14</v>
      </c>
      <c r="H305" s="5">
        <f>AVERAGE(E305/I305)</f>
        <v>87.78125</v>
      </c>
      <c r="I305">
        <v>32</v>
      </c>
      <c r="J305" s="4" t="s">
        <v>21</v>
      </c>
      <c r="K305" s="4" t="s">
        <v>22</v>
      </c>
      <c r="L305">
        <v>1452146400</v>
      </c>
      <c r="M305" s="19">
        <f>(((L305/60)/60)/24)+DATE(1970,1,1)</f>
        <v>42376.25</v>
      </c>
      <c r="N305">
        <v>1452578400</v>
      </c>
      <c r="O305" s="18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2036</v>
      </c>
    </row>
    <row r="306" spans="1:20" x14ac:dyDescent="0.3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>E306/D306</f>
        <v>5.4614285714285717</v>
      </c>
      <c r="G306" s="4" t="s">
        <v>20</v>
      </c>
      <c r="H306" s="5">
        <f>AVERAGE(E306/I306)</f>
        <v>80.767605633802816</v>
      </c>
      <c r="I306">
        <v>142</v>
      </c>
      <c r="J306" s="4" t="s">
        <v>21</v>
      </c>
      <c r="K306" s="4" t="s">
        <v>22</v>
      </c>
      <c r="L306">
        <v>1470546000</v>
      </c>
      <c r="M306" s="19">
        <f>(((L306/60)/60)/24)+DATE(1970,1,1)</f>
        <v>42589.208333333328</v>
      </c>
      <c r="N306">
        <v>1474088400</v>
      </c>
      <c r="O306" s="18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2047</v>
      </c>
      <c r="T306" t="s">
        <v>2048</v>
      </c>
    </row>
    <row r="307" spans="1:20" x14ac:dyDescent="0.3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>E307/D307</f>
        <v>2.8621428571428571</v>
      </c>
      <c r="G307" s="4" t="s">
        <v>20</v>
      </c>
      <c r="H307" s="5">
        <f>AVERAGE(E307/I307)</f>
        <v>94.28235294117647</v>
      </c>
      <c r="I307">
        <v>85</v>
      </c>
      <c r="J307" s="4" t="s">
        <v>21</v>
      </c>
      <c r="K307" s="4" t="s">
        <v>22</v>
      </c>
      <c r="L307">
        <v>1458363600</v>
      </c>
      <c r="M307" s="19">
        <f>(((L307/60)/60)/24)+DATE(1970,1,1)</f>
        <v>42448.208333333328</v>
      </c>
      <c r="N307">
        <v>1461906000</v>
      </c>
      <c r="O307" s="18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2044</v>
      </c>
      <c r="T307" t="s">
        <v>2045</v>
      </c>
    </row>
    <row r="308" spans="1:20" x14ac:dyDescent="0.3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>E308/D308</f>
        <v>7.9076923076923072E-2</v>
      </c>
      <c r="G308" s="4" t="s">
        <v>14</v>
      </c>
      <c r="H308" s="5">
        <f>AVERAGE(E308/I308)</f>
        <v>73.428571428571431</v>
      </c>
      <c r="I308">
        <v>7</v>
      </c>
      <c r="J308" s="4" t="s">
        <v>21</v>
      </c>
      <c r="K308" s="4" t="s">
        <v>22</v>
      </c>
      <c r="L308">
        <v>1500008400</v>
      </c>
      <c r="M308" s="19">
        <f>(((L308/60)/60)/24)+DATE(1970,1,1)</f>
        <v>42930.208333333328</v>
      </c>
      <c r="N308">
        <v>1500267600</v>
      </c>
      <c r="O308" s="18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2044</v>
      </c>
      <c r="T308" t="s">
        <v>2045</v>
      </c>
    </row>
    <row r="309" spans="1:20" x14ac:dyDescent="0.3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>E309/D309</f>
        <v>1.3213677811550153</v>
      </c>
      <c r="G309" s="4" t="s">
        <v>20</v>
      </c>
      <c r="H309" s="9">
        <f>AVERAGE(E309/I309)</f>
        <v>65.968133535660087</v>
      </c>
      <c r="I309">
        <v>659</v>
      </c>
      <c r="J309" s="4" t="s">
        <v>36</v>
      </c>
      <c r="K309" s="4" t="s">
        <v>37</v>
      </c>
      <c r="L309">
        <v>1338958800</v>
      </c>
      <c r="M309" s="19">
        <f>(((L309/60)/60)/24)+DATE(1970,1,1)</f>
        <v>41066.208333333336</v>
      </c>
      <c r="N309">
        <v>1340686800</v>
      </c>
      <c r="O309" s="18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2058</v>
      </c>
    </row>
    <row r="310" spans="1:20" x14ac:dyDescent="0.3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>E310/D310</f>
        <v>0.74077834179357027</v>
      </c>
      <c r="G310" s="4" t="s">
        <v>14</v>
      </c>
      <c r="H310" s="5">
        <f>AVERAGE(E310/I310)</f>
        <v>109.04109589041096</v>
      </c>
      <c r="I310">
        <v>803</v>
      </c>
      <c r="J310" s="4" t="s">
        <v>21</v>
      </c>
      <c r="K310" s="4" t="s">
        <v>22</v>
      </c>
      <c r="L310">
        <v>1303102800</v>
      </c>
      <c r="M310" s="19">
        <f>(((L310/60)/60)/24)+DATE(1970,1,1)</f>
        <v>40651.208333333336</v>
      </c>
      <c r="N310">
        <v>1303189200</v>
      </c>
      <c r="O310" s="18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2044</v>
      </c>
      <c r="T310" t="s">
        <v>2045</v>
      </c>
    </row>
    <row r="311" spans="1:20" x14ac:dyDescent="0.3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>E311/D311</f>
        <v>0.75292682926829269</v>
      </c>
      <c r="G311" s="4" t="s">
        <v>74</v>
      </c>
      <c r="H311" s="5">
        <f>AVERAGE(E311/I311)</f>
        <v>41.16</v>
      </c>
      <c r="I311">
        <v>75</v>
      </c>
      <c r="J311" s="4" t="s">
        <v>21</v>
      </c>
      <c r="K311" s="4" t="s">
        <v>22</v>
      </c>
      <c r="L311">
        <v>1316581200</v>
      </c>
      <c r="M311" s="19">
        <f>(((L311/60)/60)/24)+DATE(1970,1,1)</f>
        <v>40807.208333333336</v>
      </c>
      <c r="N311">
        <v>1318309200</v>
      </c>
      <c r="O311" s="18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2036</v>
      </c>
    </row>
    <row r="312" spans="1:20" x14ac:dyDescent="0.3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>E312/D312</f>
        <v>0.20333333333333334</v>
      </c>
      <c r="G312" s="4" t="s">
        <v>14</v>
      </c>
      <c r="H312" s="5">
        <f>AVERAGE(E312/I312)</f>
        <v>99.125</v>
      </c>
      <c r="I312">
        <v>16</v>
      </c>
      <c r="J312" s="4" t="s">
        <v>21</v>
      </c>
      <c r="K312" s="4" t="s">
        <v>22</v>
      </c>
      <c r="L312">
        <v>1270789200</v>
      </c>
      <c r="M312" s="19">
        <f>(((L312/60)/60)/24)+DATE(1970,1,1)</f>
        <v>40277.208333333336</v>
      </c>
      <c r="N312">
        <v>1272171600</v>
      </c>
      <c r="O312" s="18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2039</v>
      </c>
    </row>
    <row r="313" spans="1:20" ht="31" x14ac:dyDescent="0.3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>E313/D313</f>
        <v>2.0336507936507937</v>
      </c>
      <c r="G313" s="4" t="s">
        <v>20</v>
      </c>
      <c r="H313" s="5">
        <f>AVERAGE(E313/I313)</f>
        <v>105.88429752066116</v>
      </c>
      <c r="I313">
        <v>121</v>
      </c>
      <c r="J313" s="4" t="s">
        <v>21</v>
      </c>
      <c r="K313" s="4" t="s">
        <v>22</v>
      </c>
      <c r="L313">
        <v>1297836000</v>
      </c>
      <c r="M313" s="19">
        <f>(((L313/60)/60)/24)+DATE(1970,1,1)</f>
        <v>40590.25</v>
      </c>
      <c r="N313">
        <v>1298872800</v>
      </c>
      <c r="O313" s="18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2044</v>
      </c>
      <c r="T313" t="s">
        <v>2045</v>
      </c>
    </row>
    <row r="314" spans="1:20" x14ac:dyDescent="0.3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>E314/D314</f>
        <v>3.1022842639593908</v>
      </c>
      <c r="G314" s="4" t="s">
        <v>20</v>
      </c>
      <c r="H314" s="5">
        <f>AVERAGE(E314/I314)</f>
        <v>48.996525921966864</v>
      </c>
      <c r="I314">
        <v>3742</v>
      </c>
      <c r="J314" s="4" t="s">
        <v>21</v>
      </c>
      <c r="K314" s="4" t="s">
        <v>22</v>
      </c>
      <c r="L314">
        <v>1382677200</v>
      </c>
      <c r="M314" s="19">
        <f>(((L314/60)/60)/24)+DATE(1970,1,1)</f>
        <v>41572.208333333336</v>
      </c>
      <c r="N314">
        <v>1383282000</v>
      </c>
      <c r="O314" s="18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2044</v>
      </c>
      <c r="T314" t="s">
        <v>2045</v>
      </c>
    </row>
    <row r="315" spans="1:20" x14ac:dyDescent="0.3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>E315/D315</f>
        <v>3.9531818181818181</v>
      </c>
      <c r="G315" s="4" t="s">
        <v>20</v>
      </c>
      <c r="H315" s="5">
        <f>AVERAGE(E315/I315)</f>
        <v>39</v>
      </c>
      <c r="I315">
        <v>223</v>
      </c>
      <c r="J315" s="4" t="s">
        <v>21</v>
      </c>
      <c r="K315" s="4" t="s">
        <v>22</v>
      </c>
      <c r="L315">
        <v>1330322400</v>
      </c>
      <c r="M315" s="19">
        <f>(((L315/60)/60)/24)+DATE(1970,1,1)</f>
        <v>40966.25</v>
      </c>
      <c r="N315">
        <v>1330495200</v>
      </c>
      <c r="O315" s="18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2037</v>
      </c>
    </row>
    <row r="316" spans="1:20" x14ac:dyDescent="0.3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>E316/D316</f>
        <v>2.9471428571428571</v>
      </c>
      <c r="G316" s="4" t="s">
        <v>20</v>
      </c>
      <c r="H316" s="5">
        <f>AVERAGE(E316/I316)</f>
        <v>31.022556390977442</v>
      </c>
      <c r="I316">
        <v>133</v>
      </c>
      <c r="J316" s="4" t="s">
        <v>21</v>
      </c>
      <c r="K316" s="4" t="s">
        <v>22</v>
      </c>
      <c r="L316">
        <v>1552366800</v>
      </c>
      <c r="M316" s="19">
        <f>(((L316/60)/60)/24)+DATE(1970,1,1)</f>
        <v>43536.208333333328</v>
      </c>
      <c r="N316">
        <v>1552798800</v>
      </c>
      <c r="O316" s="18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2047</v>
      </c>
      <c r="T316" t="s">
        <v>2048</v>
      </c>
    </row>
    <row r="317" spans="1:20" ht="31" x14ac:dyDescent="0.3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>E317/D317</f>
        <v>0.33894736842105261</v>
      </c>
      <c r="G317" s="4" t="s">
        <v>14</v>
      </c>
      <c r="H317" s="5">
        <f>AVERAGE(E317/I317)</f>
        <v>103.87096774193549</v>
      </c>
      <c r="I317">
        <v>31</v>
      </c>
      <c r="J317" s="4" t="s">
        <v>21</v>
      </c>
      <c r="K317" s="4" t="s">
        <v>22</v>
      </c>
      <c r="L317">
        <v>1400907600</v>
      </c>
      <c r="M317" s="19">
        <f>(((L317/60)/60)/24)+DATE(1970,1,1)</f>
        <v>41783.208333333336</v>
      </c>
      <c r="N317">
        <v>1403413200</v>
      </c>
      <c r="O317" s="18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2044</v>
      </c>
      <c r="T317" t="s">
        <v>2045</v>
      </c>
    </row>
    <row r="318" spans="1:20" ht="31" x14ac:dyDescent="0.3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>E318/D318</f>
        <v>0.66677083333333331</v>
      </c>
      <c r="G318" s="4" t="s">
        <v>14</v>
      </c>
      <c r="H318" s="13">
        <f>AVERAGE(E318/I318)</f>
        <v>59.268518518518519</v>
      </c>
      <c r="I318">
        <v>108</v>
      </c>
      <c r="J318" s="4" t="s">
        <v>107</v>
      </c>
      <c r="K318" s="4" t="s">
        <v>108</v>
      </c>
      <c r="L318">
        <v>1574143200</v>
      </c>
      <c r="M318" s="19">
        <f>(((L318/60)/60)/24)+DATE(1970,1,1)</f>
        <v>43788.25</v>
      </c>
      <c r="N318">
        <v>1574229600</v>
      </c>
      <c r="O318" s="18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2040</v>
      </c>
      <c r="T318" t="s">
        <v>2041</v>
      </c>
    </row>
    <row r="319" spans="1:20" x14ac:dyDescent="0.3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>E319/D319</f>
        <v>0.19227272727272726</v>
      </c>
      <c r="G319" s="4" t="s">
        <v>14</v>
      </c>
      <c r="H319" s="5">
        <f>AVERAGE(E319/I319)</f>
        <v>42.3</v>
      </c>
      <c r="I319">
        <v>30</v>
      </c>
      <c r="J319" s="4" t="s">
        <v>21</v>
      </c>
      <c r="K319" s="4" t="s">
        <v>22</v>
      </c>
      <c r="L319">
        <v>1494738000</v>
      </c>
      <c r="M319" s="19">
        <f>(((L319/60)/60)/24)+DATE(1970,1,1)</f>
        <v>42869.208333333328</v>
      </c>
      <c r="N319">
        <v>1495861200</v>
      </c>
      <c r="O319" s="18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2044</v>
      </c>
      <c r="T319" t="s">
        <v>2045</v>
      </c>
    </row>
    <row r="320" spans="1:20" x14ac:dyDescent="0.3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>E320/D320</f>
        <v>0.15842105263157893</v>
      </c>
      <c r="G320" s="4" t="s">
        <v>14</v>
      </c>
      <c r="H320" s="5">
        <f>AVERAGE(E320/I320)</f>
        <v>53.117647058823529</v>
      </c>
      <c r="I320">
        <v>17</v>
      </c>
      <c r="J320" s="4" t="s">
        <v>21</v>
      </c>
      <c r="K320" s="4" t="s">
        <v>22</v>
      </c>
      <c r="L320">
        <v>1392357600</v>
      </c>
      <c r="M320" s="19">
        <f>(((L320/60)/60)/24)+DATE(1970,1,1)</f>
        <v>41684.25</v>
      </c>
      <c r="N320">
        <v>1392530400</v>
      </c>
      <c r="O320" s="18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2037</v>
      </c>
    </row>
    <row r="321" spans="1:20" ht="31" x14ac:dyDescent="0.3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>E321/D321</f>
        <v>0.38702380952380955</v>
      </c>
      <c r="G321" s="4" t="s">
        <v>74</v>
      </c>
      <c r="H321" s="5">
        <f>AVERAGE(E321/I321)</f>
        <v>50.796875</v>
      </c>
      <c r="I321">
        <v>64</v>
      </c>
      <c r="J321" s="4" t="s">
        <v>21</v>
      </c>
      <c r="K321" s="4" t="s">
        <v>22</v>
      </c>
      <c r="L321">
        <v>1281589200</v>
      </c>
      <c r="M321" s="19">
        <f>(((L321/60)/60)/24)+DATE(1970,1,1)</f>
        <v>40402.208333333336</v>
      </c>
      <c r="N321">
        <v>1283662800</v>
      </c>
      <c r="O321" s="18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>E322/D322</f>
        <v>9.5876777251184833E-2</v>
      </c>
      <c r="G322" s="4" t="s">
        <v>14</v>
      </c>
      <c r="H322" s="5">
        <f>AVERAGE(E322/I322)</f>
        <v>101.15</v>
      </c>
      <c r="I322">
        <v>80</v>
      </c>
      <c r="J322" s="4" t="s">
        <v>21</v>
      </c>
      <c r="K322" s="4" t="s">
        <v>22</v>
      </c>
      <c r="L322">
        <v>1305003600</v>
      </c>
      <c r="M322" s="19">
        <f>(((L322/60)/60)/24)+DATE(1970,1,1)</f>
        <v>40673.208333333336</v>
      </c>
      <c r="N322">
        <v>1305781200</v>
      </c>
      <c r="O322" s="18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2058</v>
      </c>
    </row>
    <row r="323" spans="1:20" x14ac:dyDescent="0.3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>E323/D323</f>
        <v>0.94144366197183094</v>
      </c>
      <c r="G323" s="4" t="s">
        <v>14</v>
      </c>
      <c r="H323" s="5">
        <f>AVERAGE(E323/I323)</f>
        <v>65.000810372771468</v>
      </c>
      <c r="I323">
        <v>2468</v>
      </c>
      <c r="J323" s="4" t="s">
        <v>21</v>
      </c>
      <c r="K323" s="4" t="s">
        <v>22</v>
      </c>
      <c r="L323">
        <v>1301634000</v>
      </c>
      <c r="M323" s="19">
        <f>(((L323/60)/60)/24)+DATE(1970,1,1)</f>
        <v>40634.208333333336</v>
      </c>
      <c r="N323">
        <v>1302325200</v>
      </c>
      <c r="O323" s="18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2047</v>
      </c>
      <c r="T323" t="s">
        <v>2057</v>
      </c>
    </row>
    <row r="324" spans="1:20" x14ac:dyDescent="0.3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>E324/D324</f>
        <v>1.6656234096692113</v>
      </c>
      <c r="G324" s="4" t="s">
        <v>20</v>
      </c>
      <c r="H324" s="5">
        <f>AVERAGE(E324/I324)</f>
        <v>37.998645510835914</v>
      </c>
      <c r="I324">
        <v>5168</v>
      </c>
      <c r="J324" s="4" t="s">
        <v>21</v>
      </c>
      <c r="K324" s="4" t="s">
        <v>22</v>
      </c>
      <c r="L324">
        <v>1290664800</v>
      </c>
      <c r="M324" s="19">
        <f>(((L324/60)/60)/24)+DATE(1970,1,1)</f>
        <v>40507.25</v>
      </c>
      <c r="N324">
        <v>1291788000</v>
      </c>
      <c r="O324" s="18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2044</v>
      </c>
      <c r="T324" t="s">
        <v>2045</v>
      </c>
    </row>
    <row r="325" spans="1:20" ht="31" x14ac:dyDescent="0.3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>E325/D325</f>
        <v>0.24134831460674158</v>
      </c>
      <c r="G325" s="4" t="s">
        <v>14</v>
      </c>
      <c r="H325" s="10">
        <f>AVERAGE(E325/I325)</f>
        <v>82.615384615384613</v>
      </c>
      <c r="I325">
        <v>26</v>
      </c>
      <c r="J325" s="4" t="s">
        <v>40</v>
      </c>
      <c r="K325" s="4" t="s">
        <v>41</v>
      </c>
      <c r="L325">
        <v>1395896400</v>
      </c>
      <c r="M325" s="19">
        <f>(((L325/60)/60)/24)+DATE(1970,1,1)</f>
        <v>41725.208333333336</v>
      </c>
      <c r="N325">
        <v>1396069200</v>
      </c>
      <c r="O325" s="18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2047</v>
      </c>
      <c r="T325" t="s">
        <v>2048</v>
      </c>
    </row>
    <row r="326" spans="1:20" ht="31" x14ac:dyDescent="0.3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>E326/D326</f>
        <v>1.6405633802816901</v>
      </c>
      <c r="G326" s="4" t="s">
        <v>20</v>
      </c>
      <c r="H326" s="5">
        <f>AVERAGE(E326/I326)</f>
        <v>37.941368078175898</v>
      </c>
      <c r="I326">
        <v>307</v>
      </c>
      <c r="J326" s="4" t="s">
        <v>21</v>
      </c>
      <c r="K326" s="4" t="s">
        <v>22</v>
      </c>
      <c r="L326">
        <v>1434862800</v>
      </c>
      <c r="M326" s="19">
        <f>(((L326/60)/60)/24)+DATE(1970,1,1)</f>
        <v>42176.208333333328</v>
      </c>
      <c r="N326">
        <v>1435899600</v>
      </c>
      <c r="O326" s="18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2044</v>
      </c>
      <c r="T326" t="s">
        <v>2045</v>
      </c>
    </row>
    <row r="327" spans="1:20" x14ac:dyDescent="0.3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>E327/D327</f>
        <v>0.90723076923076929</v>
      </c>
      <c r="G327" s="4" t="s">
        <v>14</v>
      </c>
      <c r="H327" s="5">
        <f>AVERAGE(E327/I327)</f>
        <v>80.780821917808225</v>
      </c>
      <c r="I327">
        <v>73</v>
      </c>
      <c r="J327" s="4" t="s">
        <v>21</v>
      </c>
      <c r="K327" s="4" t="s">
        <v>22</v>
      </c>
      <c r="L327">
        <v>1529125200</v>
      </c>
      <c r="M327" s="19">
        <f>(((L327/60)/60)/24)+DATE(1970,1,1)</f>
        <v>43267.208333333328</v>
      </c>
      <c r="N327">
        <v>1531112400</v>
      </c>
      <c r="O327" s="18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2044</v>
      </c>
      <c r="T327" t="s">
        <v>2045</v>
      </c>
    </row>
    <row r="328" spans="1:20" ht="31" x14ac:dyDescent="0.3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>E328/D328</f>
        <v>0.46194444444444444</v>
      </c>
      <c r="G328" s="4" t="s">
        <v>14</v>
      </c>
      <c r="H328" s="5">
        <f>AVERAGE(E328/I328)</f>
        <v>25.984375</v>
      </c>
      <c r="I328">
        <v>128</v>
      </c>
      <c r="J328" s="4" t="s">
        <v>21</v>
      </c>
      <c r="K328" s="4" t="s">
        <v>22</v>
      </c>
      <c r="L328">
        <v>1451109600</v>
      </c>
      <c r="M328" s="19">
        <f>(((L328/60)/60)/24)+DATE(1970,1,1)</f>
        <v>42364.25</v>
      </c>
      <c r="N328">
        <v>1451628000</v>
      </c>
      <c r="O328" s="18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2047</v>
      </c>
      <c r="T328" t="s">
        <v>2056</v>
      </c>
    </row>
    <row r="329" spans="1:20" x14ac:dyDescent="0.3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>E329/D329</f>
        <v>0.38538461538461538</v>
      </c>
      <c r="G329" s="4" t="s">
        <v>14</v>
      </c>
      <c r="H329" s="5">
        <f>AVERAGE(E329/I329)</f>
        <v>30.363636363636363</v>
      </c>
      <c r="I329">
        <v>33</v>
      </c>
      <c r="J329" s="4" t="s">
        <v>21</v>
      </c>
      <c r="K329" s="4" t="s">
        <v>22</v>
      </c>
      <c r="L329">
        <v>1566968400</v>
      </c>
      <c r="M329" s="19">
        <f>(((L329/60)/60)/24)+DATE(1970,1,1)</f>
        <v>43705.208333333328</v>
      </c>
      <c r="N329">
        <v>1567314000</v>
      </c>
      <c r="O329" s="18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2044</v>
      </c>
      <c r="T329" t="s">
        <v>2045</v>
      </c>
    </row>
    <row r="330" spans="1:20" x14ac:dyDescent="0.3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>E330/D330</f>
        <v>1.3356231003039514</v>
      </c>
      <c r="G330" s="4" t="s">
        <v>20</v>
      </c>
      <c r="H330" s="5">
        <f>AVERAGE(E330/I330)</f>
        <v>54.004916018025398</v>
      </c>
      <c r="I330">
        <v>2441</v>
      </c>
      <c r="J330" s="4" t="s">
        <v>21</v>
      </c>
      <c r="K330" s="4" t="s">
        <v>22</v>
      </c>
      <c r="L330">
        <v>1543557600</v>
      </c>
      <c r="M330" s="19">
        <f>(((L330/60)/60)/24)+DATE(1970,1,1)</f>
        <v>43434.25</v>
      </c>
      <c r="N330">
        <v>1544508000</v>
      </c>
      <c r="O330" s="18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2037</v>
      </c>
    </row>
    <row r="331" spans="1:20" ht="31" x14ac:dyDescent="0.3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>E331/D331</f>
        <v>0.22896588486140726</v>
      </c>
      <c r="G331" s="4" t="s">
        <v>47</v>
      </c>
      <c r="H331" s="5">
        <f>AVERAGE(E331/I331)</f>
        <v>101.78672985781991</v>
      </c>
      <c r="I331">
        <v>211</v>
      </c>
      <c r="J331" s="4" t="s">
        <v>21</v>
      </c>
      <c r="K331" s="4" t="s">
        <v>22</v>
      </c>
      <c r="L331">
        <v>1481522400</v>
      </c>
      <c r="M331" s="19">
        <f>(((L331/60)/60)/24)+DATE(1970,1,1)</f>
        <v>42716.25</v>
      </c>
      <c r="N331">
        <v>1482472800</v>
      </c>
      <c r="O331" s="18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2039</v>
      </c>
    </row>
    <row r="332" spans="1:20" x14ac:dyDescent="0.3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>E332/D332</f>
        <v>1.8495548961424333</v>
      </c>
      <c r="G332" s="4" t="s">
        <v>20</v>
      </c>
      <c r="H332" s="10">
        <f>AVERAGE(E332/I332)</f>
        <v>45.003610108303249</v>
      </c>
      <c r="I332">
        <v>1385</v>
      </c>
      <c r="J332" s="4" t="s">
        <v>40</v>
      </c>
      <c r="K332" s="4" t="s">
        <v>41</v>
      </c>
      <c r="L332">
        <v>1512712800</v>
      </c>
      <c r="M332" s="19">
        <f>(((L332/60)/60)/24)+DATE(1970,1,1)</f>
        <v>43077.25</v>
      </c>
      <c r="N332">
        <v>1512799200</v>
      </c>
      <c r="O332" s="18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2047</v>
      </c>
      <c r="T332" t="s">
        <v>2048</v>
      </c>
    </row>
    <row r="333" spans="1:20" x14ac:dyDescent="0.3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>E333/D333</f>
        <v>4.4372727272727275</v>
      </c>
      <c r="G333" s="4" t="s">
        <v>20</v>
      </c>
      <c r="H333" s="5">
        <f>AVERAGE(E333/I333)</f>
        <v>77.068421052631578</v>
      </c>
      <c r="I333">
        <v>190</v>
      </c>
      <c r="J333" s="4" t="s">
        <v>21</v>
      </c>
      <c r="K333" s="4" t="s">
        <v>22</v>
      </c>
      <c r="L333">
        <v>1324274400</v>
      </c>
      <c r="M333" s="19">
        <f>(((L333/60)/60)/24)+DATE(1970,1,1)</f>
        <v>40896.25</v>
      </c>
      <c r="N333">
        <v>1324360800</v>
      </c>
      <c r="O333" s="18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2040</v>
      </c>
      <c r="T333" t="s">
        <v>2041</v>
      </c>
    </row>
    <row r="334" spans="1:20" x14ac:dyDescent="0.3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>E334/D334</f>
        <v>1.999806763285024</v>
      </c>
      <c r="G334" s="4" t="s">
        <v>20</v>
      </c>
      <c r="H334" s="5">
        <f>AVERAGE(E334/I334)</f>
        <v>88.076595744680844</v>
      </c>
      <c r="I334">
        <v>470</v>
      </c>
      <c r="J334" s="4" t="s">
        <v>21</v>
      </c>
      <c r="K334" s="4" t="s">
        <v>22</v>
      </c>
      <c r="L334">
        <v>1364446800</v>
      </c>
      <c r="M334" s="19">
        <f>(((L334/60)/60)/24)+DATE(1970,1,1)</f>
        <v>41361.208333333336</v>
      </c>
      <c r="N334">
        <v>1364533200</v>
      </c>
      <c r="O334" s="18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2046</v>
      </c>
    </row>
    <row r="335" spans="1:20" x14ac:dyDescent="0.3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>E335/D335</f>
        <v>1.2395833333333333</v>
      </c>
      <c r="G335" s="4" t="s">
        <v>20</v>
      </c>
      <c r="H335" s="5">
        <f>AVERAGE(E335/I335)</f>
        <v>47.035573122529641</v>
      </c>
      <c r="I335">
        <v>253</v>
      </c>
      <c r="J335" s="4" t="s">
        <v>21</v>
      </c>
      <c r="K335" s="4" t="s">
        <v>22</v>
      </c>
      <c r="L335">
        <v>1542693600</v>
      </c>
      <c r="M335" s="19">
        <f>(((L335/60)/60)/24)+DATE(1970,1,1)</f>
        <v>43424.25</v>
      </c>
      <c r="N335">
        <v>1545112800</v>
      </c>
      <c r="O335" s="18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2044</v>
      </c>
      <c r="T335" t="s">
        <v>2045</v>
      </c>
    </row>
    <row r="336" spans="1:20" ht="31" x14ac:dyDescent="0.3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>E336/D336</f>
        <v>1.8661329305135952</v>
      </c>
      <c r="G336" s="4" t="s">
        <v>20</v>
      </c>
      <c r="H336" s="5">
        <f>AVERAGE(E336/I336)</f>
        <v>110.99550763701707</v>
      </c>
      <c r="I336">
        <v>1113</v>
      </c>
      <c r="J336" s="4" t="s">
        <v>21</v>
      </c>
      <c r="K336" s="4" t="s">
        <v>22</v>
      </c>
      <c r="L336">
        <v>1515564000</v>
      </c>
      <c r="M336" s="19">
        <f>(((L336/60)/60)/24)+DATE(1970,1,1)</f>
        <v>43110.25</v>
      </c>
      <c r="N336">
        <v>1516168800</v>
      </c>
      <c r="O336" s="18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2037</v>
      </c>
    </row>
    <row r="337" spans="1:20" ht="31" x14ac:dyDescent="0.3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>E337/D337</f>
        <v>1.1428538550057536</v>
      </c>
      <c r="G337" s="4" t="s">
        <v>20</v>
      </c>
      <c r="H337" s="5">
        <f>AVERAGE(E337/I337)</f>
        <v>87.003066141042481</v>
      </c>
      <c r="I337">
        <v>2283</v>
      </c>
      <c r="J337" s="4" t="s">
        <v>21</v>
      </c>
      <c r="K337" s="4" t="s">
        <v>22</v>
      </c>
      <c r="L337">
        <v>1573797600</v>
      </c>
      <c r="M337" s="19">
        <f>(((L337/60)/60)/24)+DATE(1970,1,1)</f>
        <v>43784.25</v>
      </c>
      <c r="N337">
        <v>1574920800</v>
      </c>
      <c r="O337" s="18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2037</v>
      </c>
    </row>
    <row r="338" spans="1:20" x14ac:dyDescent="0.3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>E338/D338</f>
        <v>0.97032531824611035</v>
      </c>
      <c r="G338" s="4" t="s">
        <v>14</v>
      </c>
      <c r="H338" s="5">
        <f>AVERAGE(E338/I338)</f>
        <v>63.994402985074629</v>
      </c>
      <c r="I338">
        <v>1072</v>
      </c>
      <c r="J338" s="4" t="s">
        <v>21</v>
      </c>
      <c r="K338" s="4" t="s">
        <v>22</v>
      </c>
      <c r="L338">
        <v>1292392800</v>
      </c>
      <c r="M338" s="19">
        <f>(((L338/60)/60)/24)+DATE(1970,1,1)</f>
        <v>40527.25</v>
      </c>
      <c r="N338">
        <v>1292479200</v>
      </c>
      <c r="O338" s="18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2037</v>
      </c>
    </row>
    <row r="339" spans="1:20" ht="31" x14ac:dyDescent="0.3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>E339/D339</f>
        <v>1.2281904761904763</v>
      </c>
      <c r="G339" s="4" t="s">
        <v>20</v>
      </c>
      <c r="H339" s="5">
        <f>AVERAGE(E339/I339)</f>
        <v>105.9945205479452</v>
      </c>
      <c r="I339">
        <v>1095</v>
      </c>
      <c r="J339" s="4" t="s">
        <v>21</v>
      </c>
      <c r="K339" s="4" t="s">
        <v>22</v>
      </c>
      <c r="L339">
        <v>1573452000</v>
      </c>
      <c r="M339" s="19">
        <f>(((L339/60)/60)/24)+DATE(1970,1,1)</f>
        <v>43780.25</v>
      </c>
      <c r="N339">
        <v>1573538400</v>
      </c>
      <c r="O339" s="18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2044</v>
      </c>
      <c r="T339" t="s">
        <v>2045</v>
      </c>
    </row>
    <row r="340" spans="1:20" x14ac:dyDescent="0.3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>E340/D340</f>
        <v>1.7914326647564469</v>
      </c>
      <c r="G340" s="4" t="s">
        <v>20</v>
      </c>
      <c r="H340" s="5">
        <f>AVERAGE(E340/I340)</f>
        <v>73.989349112426041</v>
      </c>
      <c r="I340">
        <v>1690</v>
      </c>
      <c r="J340" s="4" t="s">
        <v>21</v>
      </c>
      <c r="K340" s="4" t="s">
        <v>22</v>
      </c>
      <c r="L340">
        <v>1317790800</v>
      </c>
      <c r="M340" s="19">
        <f>(((L340/60)/60)/24)+DATE(1970,1,1)</f>
        <v>40821.208333333336</v>
      </c>
      <c r="N340">
        <v>1320382800</v>
      </c>
      <c r="O340" s="18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2044</v>
      </c>
      <c r="T340" t="s">
        <v>2045</v>
      </c>
    </row>
    <row r="341" spans="1:20" ht="31" x14ac:dyDescent="0.3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>E341/D341</f>
        <v>0.79951577402787966</v>
      </c>
      <c r="G341" s="4" t="s">
        <v>74</v>
      </c>
      <c r="H341" s="12">
        <f>AVERAGE(E341/I341)</f>
        <v>84.02004626060139</v>
      </c>
      <c r="I341">
        <v>1297</v>
      </c>
      <c r="J341" s="4" t="s">
        <v>15</v>
      </c>
      <c r="K341" s="4" t="s">
        <v>16</v>
      </c>
      <c r="L341">
        <v>1501650000</v>
      </c>
      <c r="M341" s="19">
        <f>(((L341/60)/60)/24)+DATE(1970,1,1)</f>
        <v>42949.208333333328</v>
      </c>
      <c r="N341">
        <v>1502859600</v>
      </c>
      <c r="O341" s="18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2044</v>
      </c>
      <c r="T341" t="s">
        <v>2045</v>
      </c>
    </row>
    <row r="342" spans="1:20" x14ac:dyDescent="0.3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>E342/D342</f>
        <v>0.94242587601078165</v>
      </c>
      <c r="G342" s="4" t="s">
        <v>14</v>
      </c>
      <c r="H342" s="5">
        <f>AVERAGE(E342/I342)</f>
        <v>88.966921119592882</v>
      </c>
      <c r="I342">
        <v>393</v>
      </c>
      <c r="J342" s="4" t="s">
        <v>21</v>
      </c>
      <c r="K342" s="4" t="s">
        <v>22</v>
      </c>
      <c r="L342">
        <v>1323669600</v>
      </c>
      <c r="M342" s="19">
        <f>(((L342/60)/60)/24)+DATE(1970,1,1)</f>
        <v>40889.25</v>
      </c>
      <c r="N342">
        <v>1323756000</v>
      </c>
      <c r="O342" s="18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2042</v>
      </c>
      <c r="T342" t="s">
        <v>2043</v>
      </c>
    </row>
    <row r="343" spans="1:20" x14ac:dyDescent="0.3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>E343/D343</f>
        <v>0.84669291338582675</v>
      </c>
      <c r="G343" s="4" t="s">
        <v>14</v>
      </c>
      <c r="H343" s="5">
        <f>AVERAGE(E343/I343)</f>
        <v>76.990453460620529</v>
      </c>
      <c r="I343">
        <v>1257</v>
      </c>
      <c r="J343" s="4" t="s">
        <v>21</v>
      </c>
      <c r="K343" s="4" t="s">
        <v>22</v>
      </c>
      <c r="L343">
        <v>1440738000</v>
      </c>
      <c r="M343" s="19">
        <f>(((L343/60)/60)/24)+DATE(1970,1,1)</f>
        <v>42244.208333333328</v>
      </c>
      <c r="N343">
        <v>1441342800</v>
      </c>
      <c r="O343" s="18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2036</v>
      </c>
    </row>
    <row r="344" spans="1:20" ht="31" x14ac:dyDescent="0.3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>E344/D344</f>
        <v>0.66521920668058454</v>
      </c>
      <c r="G344" s="4" t="s">
        <v>14</v>
      </c>
      <c r="H344" s="5">
        <f>AVERAGE(E344/I344)</f>
        <v>97.146341463414629</v>
      </c>
      <c r="I344">
        <v>328</v>
      </c>
      <c r="J344" s="4" t="s">
        <v>21</v>
      </c>
      <c r="K344" s="4" t="s">
        <v>22</v>
      </c>
      <c r="L344">
        <v>1374296400</v>
      </c>
      <c r="M344" s="19">
        <f>(((L344/60)/60)/24)+DATE(1970,1,1)</f>
        <v>41475.208333333336</v>
      </c>
      <c r="N344">
        <v>1375333200</v>
      </c>
      <c r="O344" s="18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2044</v>
      </c>
      <c r="T344" t="s">
        <v>2045</v>
      </c>
    </row>
    <row r="345" spans="1:20" x14ac:dyDescent="0.3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>E345/D345</f>
        <v>0.53922222222222227</v>
      </c>
      <c r="G345" s="4" t="s">
        <v>14</v>
      </c>
      <c r="H345" s="5">
        <f>AVERAGE(E345/I345)</f>
        <v>33.013605442176868</v>
      </c>
      <c r="I345">
        <v>147</v>
      </c>
      <c r="J345" s="4" t="s">
        <v>21</v>
      </c>
      <c r="K345" s="4" t="s">
        <v>22</v>
      </c>
      <c r="L345">
        <v>1384840800</v>
      </c>
      <c r="M345" s="19">
        <f>(((L345/60)/60)/24)+DATE(1970,1,1)</f>
        <v>41597.25</v>
      </c>
      <c r="N345">
        <v>1389420000</v>
      </c>
      <c r="O345" s="18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2044</v>
      </c>
      <c r="T345" t="s">
        <v>2045</v>
      </c>
    </row>
    <row r="346" spans="1:20" x14ac:dyDescent="0.3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>E346/D346</f>
        <v>0.41983299595141699</v>
      </c>
      <c r="G346" s="4" t="s">
        <v>14</v>
      </c>
      <c r="H346" s="5">
        <f>AVERAGE(E346/I346)</f>
        <v>99.950602409638549</v>
      </c>
      <c r="I346">
        <v>830</v>
      </c>
      <c r="J346" s="4" t="s">
        <v>21</v>
      </c>
      <c r="K346" s="4" t="s">
        <v>22</v>
      </c>
      <c r="L346">
        <v>1516600800</v>
      </c>
      <c r="M346" s="19">
        <f>(((L346/60)/60)/24)+DATE(1970,1,1)</f>
        <v>43122.25</v>
      </c>
      <c r="N346">
        <v>1520056800</v>
      </c>
      <c r="O346" s="18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2039</v>
      </c>
    </row>
    <row r="347" spans="1:20" x14ac:dyDescent="0.3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>E347/D347</f>
        <v>0.14694796954314721</v>
      </c>
      <c r="G347" s="4" t="s">
        <v>14</v>
      </c>
      <c r="H347" s="10">
        <f>AVERAGE(E347/I347)</f>
        <v>69.966767371601208</v>
      </c>
      <c r="I347">
        <v>331</v>
      </c>
      <c r="J347" s="4" t="s">
        <v>40</v>
      </c>
      <c r="K347" s="4" t="s">
        <v>41</v>
      </c>
      <c r="L347">
        <v>1436418000</v>
      </c>
      <c r="M347" s="19">
        <f>(((L347/60)/60)/24)+DATE(1970,1,1)</f>
        <v>42194.208333333328</v>
      </c>
      <c r="N347">
        <v>1436504400</v>
      </c>
      <c r="O347" s="18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2047</v>
      </c>
      <c r="T347" t="s">
        <v>2052</v>
      </c>
    </row>
    <row r="348" spans="1:20" x14ac:dyDescent="0.3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>E348/D348</f>
        <v>0.34475</v>
      </c>
      <c r="G348" s="4" t="s">
        <v>14</v>
      </c>
      <c r="H348" s="5">
        <f>AVERAGE(E348/I348)</f>
        <v>110.32</v>
      </c>
      <c r="I348">
        <v>25</v>
      </c>
      <c r="J348" s="4" t="s">
        <v>21</v>
      </c>
      <c r="K348" s="4" t="s">
        <v>22</v>
      </c>
      <c r="L348">
        <v>1503550800</v>
      </c>
      <c r="M348" s="19">
        <f>(((L348/60)/60)/24)+DATE(1970,1,1)</f>
        <v>42971.208333333328</v>
      </c>
      <c r="N348">
        <v>1508302800</v>
      </c>
      <c r="O348" s="18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2036</v>
      </c>
    </row>
    <row r="349" spans="1:20" x14ac:dyDescent="0.3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>E349/D349</f>
        <v>14.007777777777777</v>
      </c>
      <c r="G349" s="4" t="s">
        <v>20</v>
      </c>
      <c r="H349" s="5">
        <f>AVERAGE(E349/I349)</f>
        <v>66.005235602094245</v>
      </c>
      <c r="I349">
        <v>191</v>
      </c>
      <c r="J349" s="4" t="s">
        <v>21</v>
      </c>
      <c r="K349" s="4" t="s">
        <v>22</v>
      </c>
      <c r="L349">
        <v>1423634400</v>
      </c>
      <c r="M349" s="19">
        <f>(((L349/60)/60)/24)+DATE(1970,1,1)</f>
        <v>42046.25</v>
      </c>
      <c r="N349">
        <v>1425708000</v>
      </c>
      <c r="O349" s="18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>E350/D350</f>
        <v>0.71770351758793971</v>
      </c>
      <c r="G350" s="4" t="s">
        <v>14</v>
      </c>
      <c r="H350" s="5">
        <f>AVERAGE(E350/I350)</f>
        <v>41.005742176284812</v>
      </c>
      <c r="I350">
        <v>3483</v>
      </c>
      <c r="J350" s="4" t="s">
        <v>21</v>
      </c>
      <c r="K350" s="4" t="s">
        <v>22</v>
      </c>
      <c r="L350">
        <v>1487224800</v>
      </c>
      <c r="M350" s="19">
        <f>(((L350/60)/60)/24)+DATE(1970,1,1)</f>
        <v>42782.25</v>
      </c>
      <c r="N350">
        <v>1488348000</v>
      </c>
      <c r="O350" s="18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2040</v>
      </c>
      <c r="T350" t="s">
        <v>2041</v>
      </c>
    </row>
    <row r="351" spans="1:20" x14ac:dyDescent="0.3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>E351/D351</f>
        <v>0.53074115044247783</v>
      </c>
      <c r="G351" s="4" t="s">
        <v>14</v>
      </c>
      <c r="H351" s="5">
        <f>AVERAGE(E351/I351)</f>
        <v>103.96316359696641</v>
      </c>
      <c r="I351">
        <v>923</v>
      </c>
      <c r="J351" s="4" t="s">
        <v>21</v>
      </c>
      <c r="K351" s="4" t="s">
        <v>22</v>
      </c>
      <c r="L351">
        <v>1500008400</v>
      </c>
      <c r="M351" s="19">
        <f>(((L351/60)/60)/24)+DATE(1970,1,1)</f>
        <v>42930.208333333328</v>
      </c>
      <c r="N351">
        <v>1502600400</v>
      </c>
      <c r="O351" s="18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2044</v>
      </c>
      <c r="T351" t="s">
        <v>2045</v>
      </c>
    </row>
    <row r="352" spans="1:20" ht="31" x14ac:dyDescent="0.3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>E352/D352</f>
        <v>0.05</v>
      </c>
      <c r="G352" s="4" t="s">
        <v>14</v>
      </c>
      <c r="H352" s="5">
        <f>AVERAGE(E352/I352)</f>
        <v>5</v>
      </c>
      <c r="I352">
        <v>1</v>
      </c>
      <c r="J352" s="4" t="s">
        <v>21</v>
      </c>
      <c r="K352" s="4" t="s">
        <v>22</v>
      </c>
      <c r="L352">
        <v>1432098000</v>
      </c>
      <c r="M352" s="19">
        <f>(((L352/60)/60)/24)+DATE(1970,1,1)</f>
        <v>42144.208333333328</v>
      </c>
      <c r="N352">
        <v>1433653200</v>
      </c>
      <c r="O352" s="18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2054</v>
      </c>
    </row>
    <row r="353" spans="1:20" x14ac:dyDescent="0.3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>E353/D353</f>
        <v>1.2770715249662619</v>
      </c>
      <c r="G353" s="4" t="s">
        <v>20</v>
      </c>
      <c r="H353" s="5">
        <f>AVERAGE(E353/I353)</f>
        <v>47.009935419771487</v>
      </c>
      <c r="I353">
        <v>2013</v>
      </c>
      <c r="J353" s="4" t="s">
        <v>21</v>
      </c>
      <c r="K353" s="4" t="s">
        <v>22</v>
      </c>
      <c r="L353">
        <v>1440392400</v>
      </c>
      <c r="M353" s="19">
        <f>(((L353/60)/60)/24)+DATE(1970,1,1)</f>
        <v>42240.208333333328</v>
      </c>
      <c r="N353">
        <v>1441602000</v>
      </c>
      <c r="O353" s="18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2037</v>
      </c>
    </row>
    <row r="354" spans="1:20" x14ac:dyDescent="0.3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>E354/D354</f>
        <v>0.34892857142857142</v>
      </c>
      <c r="G354" s="4" t="s">
        <v>14</v>
      </c>
      <c r="H354" s="12">
        <f>AVERAGE(E354/I354)</f>
        <v>29.606060606060606</v>
      </c>
      <c r="I354">
        <v>33</v>
      </c>
      <c r="J354" s="4" t="s">
        <v>15</v>
      </c>
      <c r="K354" s="4" t="s">
        <v>16</v>
      </c>
      <c r="L354">
        <v>1446876000</v>
      </c>
      <c r="M354" s="19">
        <f>(((L354/60)/60)/24)+DATE(1970,1,1)</f>
        <v>42315.25</v>
      </c>
      <c r="N354">
        <v>1447567200</v>
      </c>
      <c r="O354" s="18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2044</v>
      </c>
      <c r="T354" t="s">
        <v>2045</v>
      </c>
    </row>
    <row r="355" spans="1:20" x14ac:dyDescent="0.3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>E355/D355</f>
        <v>4.105982142857143</v>
      </c>
      <c r="G355" s="4" t="s">
        <v>20</v>
      </c>
      <c r="H355" s="5">
        <f>AVERAGE(E355/I355)</f>
        <v>81.010569583088667</v>
      </c>
      <c r="I355">
        <v>1703</v>
      </c>
      <c r="J355" s="4" t="s">
        <v>21</v>
      </c>
      <c r="K355" s="4" t="s">
        <v>22</v>
      </c>
      <c r="L355">
        <v>1562302800</v>
      </c>
      <c r="M355" s="19">
        <f>(((L355/60)/60)/24)+DATE(1970,1,1)</f>
        <v>43651.208333333328</v>
      </c>
      <c r="N355">
        <v>1562389200</v>
      </c>
      <c r="O355" s="18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2044</v>
      </c>
      <c r="T355" t="s">
        <v>2045</v>
      </c>
    </row>
    <row r="356" spans="1:20" ht="31" x14ac:dyDescent="0.3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>E356/D356</f>
        <v>1.2373770491803278</v>
      </c>
      <c r="G356" s="4" t="s">
        <v>20</v>
      </c>
      <c r="H356" s="9">
        <f>AVERAGE(E356/I356)</f>
        <v>94.35</v>
      </c>
      <c r="I356">
        <v>80</v>
      </c>
      <c r="J356" s="4" t="s">
        <v>36</v>
      </c>
      <c r="K356" s="4" t="s">
        <v>37</v>
      </c>
      <c r="L356">
        <v>1378184400</v>
      </c>
      <c r="M356" s="19">
        <f>(((L356/60)/60)/24)+DATE(1970,1,1)</f>
        <v>41520.208333333336</v>
      </c>
      <c r="N356">
        <v>1378789200</v>
      </c>
      <c r="O356" s="18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2047</v>
      </c>
      <c r="T356" t="s">
        <v>2048</v>
      </c>
    </row>
    <row r="357" spans="1:20" x14ac:dyDescent="0.3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>E357/D357</f>
        <v>0.58973684210526311</v>
      </c>
      <c r="G357" s="4" t="s">
        <v>47</v>
      </c>
      <c r="H357" s="5">
        <f>AVERAGE(E357/I357)</f>
        <v>26.058139534883722</v>
      </c>
      <c r="I357">
        <v>86</v>
      </c>
      <c r="J357" s="4" t="s">
        <v>21</v>
      </c>
      <c r="K357" s="4" t="s">
        <v>22</v>
      </c>
      <c r="L357">
        <v>1485064800</v>
      </c>
      <c r="M357" s="19">
        <f>(((L357/60)/60)/24)+DATE(1970,1,1)</f>
        <v>42757.25</v>
      </c>
      <c r="N357">
        <v>1488520800</v>
      </c>
      <c r="O357" s="18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2046</v>
      </c>
    </row>
    <row r="358" spans="1:20" x14ac:dyDescent="0.3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>E358/D358</f>
        <v>0.36892473118279567</v>
      </c>
      <c r="G358" s="4" t="s">
        <v>14</v>
      </c>
      <c r="H358" s="13">
        <f>AVERAGE(E358/I358)</f>
        <v>85.775000000000006</v>
      </c>
      <c r="I358">
        <v>40</v>
      </c>
      <c r="J358" s="4" t="s">
        <v>107</v>
      </c>
      <c r="K358" s="4" t="s">
        <v>108</v>
      </c>
      <c r="L358">
        <v>1326520800</v>
      </c>
      <c r="M358" s="19">
        <f>(((L358/60)/60)/24)+DATE(1970,1,1)</f>
        <v>40922.25</v>
      </c>
      <c r="N358">
        <v>1327298400</v>
      </c>
      <c r="O358" s="18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2044</v>
      </c>
      <c r="T358" t="s">
        <v>2045</v>
      </c>
    </row>
    <row r="359" spans="1:20" x14ac:dyDescent="0.3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>E359/D359</f>
        <v>1.8491304347826087</v>
      </c>
      <c r="G359" s="4" t="s">
        <v>20</v>
      </c>
      <c r="H359" s="5">
        <f>AVERAGE(E359/I359)</f>
        <v>103.73170731707317</v>
      </c>
      <c r="I359">
        <v>41</v>
      </c>
      <c r="J359" s="4" t="s">
        <v>21</v>
      </c>
      <c r="K359" s="4" t="s">
        <v>22</v>
      </c>
      <c r="L359">
        <v>1441256400</v>
      </c>
      <c r="M359" s="19">
        <f>(((L359/60)/60)/24)+DATE(1970,1,1)</f>
        <v>42250.208333333328</v>
      </c>
      <c r="N359">
        <v>1443416400</v>
      </c>
      <c r="O359" s="18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2039</v>
      </c>
    </row>
    <row r="360" spans="1:20" x14ac:dyDescent="0.3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>E360/D360</f>
        <v>0.11814432989690722</v>
      </c>
      <c r="G360" s="4" t="s">
        <v>14</v>
      </c>
      <c r="H360" s="12">
        <f>AVERAGE(E360/I360)</f>
        <v>49.826086956521742</v>
      </c>
      <c r="I360">
        <v>23</v>
      </c>
      <c r="J360" s="4" t="s">
        <v>15</v>
      </c>
      <c r="K360" s="4" t="s">
        <v>16</v>
      </c>
      <c r="L360">
        <v>1533877200</v>
      </c>
      <c r="M360" s="19">
        <f>(((L360/60)/60)/24)+DATE(1970,1,1)</f>
        <v>43322.208333333328</v>
      </c>
      <c r="N360">
        <v>1534136400</v>
      </c>
      <c r="O360" s="18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2042</v>
      </c>
      <c r="T360" t="s">
        <v>2043</v>
      </c>
    </row>
    <row r="361" spans="1:20" ht="31" x14ac:dyDescent="0.3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>E361/D361</f>
        <v>2.9870000000000001</v>
      </c>
      <c r="G361" s="4" t="s">
        <v>20</v>
      </c>
      <c r="H361" s="5">
        <f>AVERAGE(E361/I361)</f>
        <v>63.893048128342244</v>
      </c>
      <c r="I361">
        <v>187</v>
      </c>
      <c r="J361" s="4" t="s">
        <v>21</v>
      </c>
      <c r="K361" s="4" t="s">
        <v>22</v>
      </c>
      <c r="L361">
        <v>1314421200</v>
      </c>
      <c r="M361" s="19">
        <f>(((L361/60)/60)/24)+DATE(1970,1,1)</f>
        <v>40782.208333333336</v>
      </c>
      <c r="N361">
        <v>1315026000</v>
      </c>
      <c r="O361" s="18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2047</v>
      </c>
      <c r="T361" t="s">
        <v>2056</v>
      </c>
    </row>
    <row r="362" spans="1:20" ht="31" x14ac:dyDescent="0.3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>E362/D362</f>
        <v>2.2635175879396985</v>
      </c>
      <c r="G362" s="4" t="s">
        <v>20</v>
      </c>
      <c r="H362" s="10">
        <f>AVERAGE(E362/I362)</f>
        <v>47.002434782608695</v>
      </c>
      <c r="I362">
        <v>2875</v>
      </c>
      <c r="J362" s="4" t="s">
        <v>40</v>
      </c>
      <c r="K362" s="4" t="s">
        <v>41</v>
      </c>
      <c r="L362">
        <v>1293861600</v>
      </c>
      <c r="M362" s="19">
        <f>(((L362/60)/60)/24)+DATE(1970,1,1)</f>
        <v>40544.25</v>
      </c>
      <c r="N362">
        <v>1295071200</v>
      </c>
      <c r="O362" s="18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2044</v>
      </c>
      <c r="T362" t="s">
        <v>2045</v>
      </c>
    </row>
    <row r="363" spans="1:20" x14ac:dyDescent="0.3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>E363/D363</f>
        <v>1.7356363636363636</v>
      </c>
      <c r="G363" s="4" t="s">
        <v>20</v>
      </c>
      <c r="H363" s="5">
        <f>AVERAGE(E363/I363)</f>
        <v>108.47727272727273</v>
      </c>
      <c r="I363">
        <v>88</v>
      </c>
      <c r="J363" s="4" t="s">
        <v>21</v>
      </c>
      <c r="K363" s="4" t="s">
        <v>22</v>
      </c>
      <c r="L363">
        <v>1507352400</v>
      </c>
      <c r="M363" s="19">
        <f>(((L363/60)/60)/24)+DATE(1970,1,1)</f>
        <v>43015.208333333328</v>
      </c>
      <c r="N363">
        <v>1509426000</v>
      </c>
      <c r="O363" s="18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2044</v>
      </c>
      <c r="T363" t="s">
        <v>2045</v>
      </c>
    </row>
    <row r="364" spans="1:20" ht="31" x14ac:dyDescent="0.3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>E364/D364</f>
        <v>3.7175675675675675</v>
      </c>
      <c r="G364" s="4" t="s">
        <v>20</v>
      </c>
      <c r="H364" s="5">
        <f>AVERAGE(E364/I364)</f>
        <v>72.015706806282722</v>
      </c>
      <c r="I364">
        <v>191</v>
      </c>
      <c r="J364" s="4" t="s">
        <v>21</v>
      </c>
      <c r="K364" s="4" t="s">
        <v>22</v>
      </c>
      <c r="L364">
        <v>1296108000</v>
      </c>
      <c r="M364" s="19">
        <f>(((L364/60)/60)/24)+DATE(1970,1,1)</f>
        <v>40570.25</v>
      </c>
      <c r="N364">
        <v>1299391200</v>
      </c>
      <c r="O364" s="18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2037</v>
      </c>
    </row>
    <row r="365" spans="1:20" x14ac:dyDescent="0.3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>E365/D365</f>
        <v>1.601923076923077</v>
      </c>
      <c r="G365" s="4" t="s">
        <v>20</v>
      </c>
      <c r="H365" s="5">
        <f>AVERAGE(E365/I365)</f>
        <v>59.928057553956833</v>
      </c>
      <c r="I365">
        <v>139</v>
      </c>
      <c r="J365" s="4" t="s">
        <v>21</v>
      </c>
      <c r="K365" s="4" t="s">
        <v>22</v>
      </c>
      <c r="L365">
        <v>1324965600</v>
      </c>
      <c r="M365" s="19">
        <f>(((L365/60)/60)/24)+DATE(1970,1,1)</f>
        <v>40904.25</v>
      </c>
      <c r="N365">
        <v>1325052000</v>
      </c>
      <c r="O365" s="18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2037</v>
      </c>
    </row>
    <row r="366" spans="1:20" x14ac:dyDescent="0.3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>E366/D366</f>
        <v>16.163333333333334</v>
      </c>
      <c r="G366" s="4" t="s">
        <v>20</v>
      </c>
      <c r="H366" s="5">
        <f>AVERAGE(E366/I366)</f>
        <v>78.209677419354833</v>
      </c>
      <c r="I366">
        <v>186</v>
      </c>
      <c r="J366" s="4" t="s">
        <v>21</v>
      </c>
      <c r="K366" s="4" t="s">
        <v>22</v>
      </c>
      <c r="L366">
        <v>1520229600</v>
      </c>
      <c r="M366" s="19">
        <f>(((L366/60)/60)/24)+DATE(1970,1,1)</f>
        <v>43164.25</v>
      </c>
      <c r="N366">
        <v>1522818000</v>
      </c>
      <c r="O366" s="18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2036</v>
      </c>
    </row>
    <row r="367" spans="1:20" ht="31" x14ac:dyDescent="0.3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>E367/D367</f>
        <v>7.3343749999999996</v>
      </c>
      <c r="G367" s="4" t="s">
        <v>20</v>
      </c>
      <c r="H367" s="11">
        <f>AVERAGE(E367/I367)</f>
        <v>104.77678571428571</v>
      </c>
      <c r="I367">
        <v>112</v>
      </c>
      <c r="J367" s="4" t="s">
        <v>26</v>
      </c>
      <c r="K367" s="4" t="s">
        <v>27</v>
      </c>
      <c r="L367">
        <v>1482991200</v>
      </c>
      <c r="M367" s="19">
        <f>(((L367/60)/60)/24)+DATE(1970,1,1)</f>
        <v>42733.25</v>
      </c>
      <c r="N367">
        <v>1485324000</v>
      </c>
      <c r="O367" s="18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2044</v>
      </c>
      <c r="T367" t="s">
        <v>2045</v>
      </c>
    </row>
    <row r="368" spans="1:20" x14ac:dyDescent="0.3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>E368/D368</f>
        <v>5.9211111111111112</v>
      </c>
      <c r="G368" s="4" t="s">
        <v>20</v>
      </c>
      <c r="H368" s="5">
        <f>AVERAGE(E368/I368)</f>
        <v>105.52475247524752</v>
      </c>
      <c r="I368">
        <v>101</v>
      </c>
      <c r="J368" s="4" t="s">
        <v>21</v>
      </c>
      <c r="K368" s="4" t="s">
        <v>22</v>
      </c>
      <c r="L368">
        <v>1294034400</v>
      </c>
      <c r="M368" s="19">
        <f>(((L368/60)/60)/24)+DATE(1970,1,1)</f>
        <v>40546.25</v>
      </c>
      <c r="N368">
        <v>1294120800</v>
      </c>
      <c r="O368" s="18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2044</v>
      </c>
      <c r="T368" t="s">
        <v>2045</v>
      </c>
    </row>
    <row r="369" spans="1:20" ht="31" x14ac:dyDescent="0.3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>E369/D369</f>
        <v>0.18888888888888888</v>
      </c>
      <c r="G369" s="4" t="s">
        <v>14</v>
      </c>
      <c r="H369" s="5">
        <f>AVERAGE(E369/I369)</f>
        <v>24.933333333333334</v>
      </c>
      <c r="I369">
        <v>75</v>
      </c>
      <c r="J369" s="4" t="s">
        <v>21</v>
      </c>
      <c r="K369" s="4" t="s">
        <v>22</v>
      </c>
      <c r="L369">
        <v>1413608400</v>
      </c>
      <c r="M369" s="19">
        <f>(((L369/60)/60)/24)+DATE(1970,1,1)</f>
        <v>41930.208333333336</v>
      </c>
      <c r="N369">
        <v>1415685600</v>
      </c>
      <c r="O369" s="18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2044</v>
      </c>
      <c r="T369" t="s">
        <v>2045</v>
      </c>
    </row>
    <row r="370" spans="1:20" ht="31" x14ac:dyDescent="0.3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>E370/D370</f>
        <v>2.7680769230769231</v>
      </c>
      <c r="G370" s="4" t="s">
        <v>20</v>
      </c>
      <c r="H370" s="10">
        <f>AVERAGE(E370/I370)</f>
        <v>69.873786407766985</v>
      </c>
      <c r="I370">
        <v>206</v>
      </c>
      <c r="J370" s="4" t="s">
        <v>40</v>
      </c>
      <c r="K370" s="4" t="s">
        <v>41</v>
      </c>
      <c r="L370">
        <v>1286946000</v>
      </c>
      <c r="M370" s="19">
        <f>(((L370/60)/60)/24)+DATE(1970,1,1)</f>
        <v>40464.208333333336</v>
      </c>
      <c r="N370">
        <v>1288933200</v>
      </c>
      <c r="O370" s="18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2047</v>
      </c>
      <c r="T370" t="s">
        <v>2048</v>
      </c>
    </row>
    <row r="371" spans="1:20" ht="31" x14ac:dyDescent="0.3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>E371/D371</f>
        <v>2.730185185185185</v>
      </c>
      <c r="G371" s="4" t="s">
        <v>20</v>
      </c>
      <c r="H371" s="5">
        <f>AVERAGE(E371/I371)</f>
        <v>95.733766233766232</v>
      </c>
      <c r="I371">
        <v>154</v>
      </c>
      <c r="J371" s="4" t="s">
        <v>21</v>
      </c>
      <c r="K371" s="4" t="s">
        <v>22</v>
      </c>
      <c r="L371">
        <v>1359871200</v>
      </c>
      <c r="M371" s="19">
        <f>(((L371/60)/60)/24)+DATE(1970,1,1)</f>
        <v>41308.25</v>
      </c>
      <c r="N371">
        <v>1363237200</v>
      </c>
      <c r="O371" s="18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2047</v>
      </c>
      <c r="T371" t="s">
        <v>2062</v>
      </c>
    </row>
    <row r="372" spans="1:20" x14ac:dyDescent="0.3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>E372/D372</f>
        <v>1.593633125556545</v>
      </c>
      <c r="G372" s="4" t="s">
        <v>20</v>
      </c>
      <c r="H372" s="5">
        <f>AVERAGE(E372/I372)</f>
        <v>29.997485752598056</v>
      </c>
      <c r="I372">
        <v>5966</v>
      </c>
      <c r="J372" s="4" t="s">
        <v>21</v>
      </c>
      <c r="K372" s="4" t="s">
        <v>22</v>
      </c>
      <c r="L372">
        <v>1555304400</v>
      </c>
      <c r="M372" s="19">
        <f>(((L372/60)/60)/24)+DATE(1970,1,1)</f>
        <v>43570.208333333328</v>
      </c>
      <c r="N372">
        <v>1555822800</v>
      </c>
      <c r="O372" s="18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2044</v>
      </c>
      <c r="T372" t="s">
        <v>2045</v>
      </c>
    </row>
    <row r="373" spans="1:20" x14ac:dyDescent="0.3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>E373/D373</f>
        <v>0.67869978858350954</v>
      </c>
      <c r="G373" s="4" t="s">
        <v>14</v>
      </c>
      <c r="H373" s="5">
        <f>AVERAGE(E373/I373)</f>
        <v>59.011948529411768</v>
      </c>
      <c r="I373">
        <v>2176</v>
      </c>
      <c r="J373" s="4" t="s">
        <v>21</v>
      </c>
      <c r="K373" s="4" t="s">
        <v>22</v>
      </c>
      <c r="L373">
        <v>1423375200</v>
      </c>
      <c r="M373" s="19">
        <f>(((L373/60)/60)/24)+DATE(1970,1,1)</f>
        <v>42043.25</v>
      </c>
      <c r="N373">
        <v>1427778000</v>
      </c>
      <c r="O373" s="18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2044</v>
      </c>
      <c r="T373" t="s">
        <v>2045</v>
      </c>
    </row>
    <row r="374" spans="1:20" x14ac:dyDescent="0.3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>E374/D374</f>
        <v>15.915555555555555</v>
      </c>
      <c r="G374" s="4" t="s">
        <v>20</v>
      </c>
      <c r="H374" s="5">
        <f>AVERAGE(E374/I374)</f>
        <v>84.757396449704146</v>
      </c>
      <c r="I374">
        <v>169</v>
      </c>
      <c r="J374" s="4" t="s">
        <v>21</v>
      </c>
      <c r="K374" s="4" t="s">
        <v>22</v>
      </c>
      <c r="L374">
        <v>1420696800</v>
      </c>
      <c r="M374" s="19">
        <f>(((L374/60)/60)/24)+DATE(1970,1,1)</f>
        <v>42012.25</v>
      </c>
      <c r="N374">
        <v>1422424800</v>
      </c>
      <c r="O374" s="18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2047</v>
      </c>
      <c r="T374" t="s">
        <v>2048</v>
      </c>
    </row>
    <row r="375" spans="1:20" ht="31" x14ac:dyDescent="0.3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>E375/D375</f>
        <v>7.3018222222222224</v>
      </c>
      <c r="G375" s="4" t="s">
        <v>20</v>
      </c>
      <c r="H375" s="5">
        <f>AVERAGE(E375/I375)</f>
        <v>78.010921177587846</v>
      </c>
      <c r="I375">
        <v>2106</v>
      </c>
      <c r="J375" s="4" t="s">
        <v>21</v>
      </c>
      <c r="K375" s="4" t="s">
        <v>22</v>
      </c>
      <c r="L375">
        <v>1502946000</v>
      </c>
      <c r="M375" s="19">
        <f>(((L375/60)/60)/24)+DATE(1970,1,1)</f>
        <v>42964.208333333328</v>
      </c>
      <c r="N375">
        <v>1503637200</v>
      </c>
      <c r="O375" s="18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2044</v>
      </c>
      <c r="T375" t="s">
        <v>2045</v>
      </c>
    </row>
    <row r="376" spans="1:20" x14ac:dyDescent="0.3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>E376/D376</f>
        <v>0.13185782556750297</v>
      </c>
      <c r="G376" s="4" t="s">
        <v>14</v>
      </c>
      <c r="H376" s="5">
        <f>AVERAGE(E376/I376)</f>
        <v>50.05215419501134</v>
      </c>
      <c r="I376">
        <v>441</v>
      </c>
      <c r="J376" s="4" t="s">
        <v>21</v>
      </c>
      <c r="K376" s="4" t="s">
        <v>22</v>
      </c>
      <c r="L376">
        <v>1547186400</v>
      </c>
      <c r="M376" s="19">
        <f>(((L376/60)/60)/24)+DATE(1970,1,1)</f>
        <v>43476.25</v>
      </c>
      <c r="N376">
        <v>1547618400</v>
      </c>
      <c r="O376" s="18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2047</v>
      </c>
      <c r="T376" t="s">
        <v>2048</v>
      </c>
    </row>
    <row r="377" spans="1:20" x14ac:dyDescent="0.3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>E377/D377</f>
        <v>0.54777777777777781</v>
      </c>
      <c r="G377" s="4" t="s">
        <v>14</v>
      </c>
      <c r="H377" s="5">
        <f>AVERAGE(E377/I377)</f>
        <v>59.16</v>
      </c>
      <c r="I377">
        <v>25</v>
      </c>
      <c r="J377" s="4" t="s">
        <v>21</v>
      </c>
      <c r="K377" s="4" t="s">
        <v>22</v>
      </c>
      <c r="L377">
        <v>1444971600</v>
      </c>
      <c r="M377" s="19">
        <f>(((L377/60)/60)/24)+DATE(1970,1,1)</f>
        <v>42293.208333333328</v>
      </c>
      <c r="N377">
        <v>1449900000</v>
      </c>
      <c r="O377" s="18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2036</v>
      </c>
    </row>
    <row r="378" spans="1:20" x14ac:dyDescent="0.3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>E378/D378</f>
        <v>3.6102941176470589</v>
      </c>
      <c r="G378" s="4" t="s">
        <v>20</v>
      </c>
      <c r="H378" s="5">
        <f>AVERAGE(E378/I378)</f>
        <v>93.702290076335885</v>
      </c>
      <c r="I378">
        <v>131</v>
      </c>
      <c r="J378" s="4" t="s">
        <v>21</v>
      </c>
      <c r="K378" s="4" t="s">
        <v>22</v>
      </c>
      <c r="L378">
        <v>1404622800</v>
      </c>
      <c r="M378" s="19">
        <f>(((L378/60)/60)/24)+DATE(1970,1,1)</f>
        <v>41826.208333333336</v>
      </c>
      <c r="N378">
        <v>1405141200</v>
      </c>
      <c r="O378" s="18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2037</v>
      </c>
    </row>
    <row r="379" spans="1:20" x14ac:dyDescent="0.3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>E379/D379</f>
        <v>0.10257545271629778</v>
      </c>
      <c r="G379" s="4" t="s">
        <v>14</v>
      </c>
      <c r="H379" s="5">
        <f>AVERAGE(E379/I379)</f>
        <v>40.14173228346457</v>
      </c>
      <c r="I379">
        <v>127</v>
      </c>
      <c r="J379" s="4" t="s">
        <v>21</v>
      </c>
      <c r="K379" s="4" t="s">
        <v>22</v>
      </c>
      <c r="L379">
        <v>1571720400</v>
      </c>
      <c r="M379" s="19">
        <f>(((L379/60)/60)/24)+DATE(1970,1,1)</f>
        <v>43760.208333333328</v>
      </c>
      <c r="N379">
        <v>1572933600</v>
      </c>
      <c r="O379" s="18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2044</v>
      </c>
      <c r="T379" t="s">
        <v>2045</v>
      </c>
    </row>
    <row r="380" spans="1:20" x14ac:dyDescent="0.3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>E380/D380</f>
        <v>0.13962962962962963</v>
      </c>
      <c r="G380" s="4" t="s">
        <v>14</v>
      </c>
      <c r="H380" s="5">
        <f>AVERAGE(E380/I380)</f>
        <v>70.090140845070422</v>
      </c>
      <c r="I380">
        <v>355</v>
      </c>
      <c r="J380" s="4" t="s">
        <v>21</v>
      </c>
      <c r="K380" s="4" t="s">
        <v>22</v>
      </c>
      <c r="L380">
        <v>1526878800</v>
      </c>
      <c r="M380" s="19">
        <f>(((L380/60)/60)/24)+DATE(1970,1,1)</f>
        <v>43241.208333333328</v>
      </c>
      <c r="N380">
        <v>1530162000</v>
      </c>
      <c r="O380" s="18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2047</v>
      </c>
      <c r="T380" t="s">
        <v>2048</v>
      </c>
    </row>
    <row r="381" spans="1:20" ht="31" x14ac:dyDescent="0.3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>E381/D381</f>
        <v>0.40444444444444444</v>
      </c>
      <c r="G381" s="4" t="s">
        <v>14</v>
      </c>
      <c r="H381" s="10">
        <f>AVERAGE(E381/I381)</f>
        <v>66.181818181818187</v>
      </c>
      <c r="I381">
        <v>44</v>
      </c>
      <c r="J381" s="4" t="s">
        <v>40</v>
      </c>
      <c r="K381" s="4" t="s">
        <v>41</v>
      </c>
      <c r="L381">
        <v>1319691600</v>
      </c>
      <c r="M381" s="19">
        <f>(((L381/60)/60)/24)+DATE(1970,1,1)</f>
        <v>40843.208333333336</v>
      </c>
      <c r="N381">
        <v>1320904800</v>
      </c>
      <c r="O381" s="18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2044</v>
      </c>
      <c r="T381" t="s">
        <v>2045</v>
      </c>
    </row>
    <row r="382" spans="1:20" ht="31" x14ac:dyDescent="0.3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>E382/D382</f>
        <v>1.6032</v>
      </c>
      <c r="G382" s="4" t="s">
        <v>20</v>
      </c>
      <c r="H382" s="5">
        <f>AVERAGE(E382/I382)</f>
        <v>47.714285714285715</v>
      </c>
      <c r="I382">
        <v>84</v>
      </c>
      <c r="J382" s="4" t="s">
        <v>21</v>
      </c>
      <c r="K382" s="4" t="s">
        <v>22</v>
      </c>
      <c r="L382">
        <v>1371963600</v>
      </c>
      <c r="M382" s="19">
        <f>(((L382/60)/60)/24)+DATE(1970,1,1)</f>
        <v>41448.208333333336</v>
      </c>
      <c r="N382">
        <v>1372395600</v>
      </c>
      <c r="O382" s="18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2044</v>
      </c>
      <c r="T382" t="s">
        <v>2045</v>
      </c>
    </row>
    <row r="383" spans="1:20" x14ac:dyDescent="0.3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>E383/D383</f>
        <v>1.8394339622641509</v>
      </c>
      <c r="G383" s="4" t="s">
        <v>20</v>
      </c>
      <c r="H383" s="5">
        <f>AVERAGE(E383/I383)</f>
        <v>62.896774193548389</v>
      </c>
      <c r="I383">
        <v>155</v>
      </c>
      <c r="J383" s="4" t="s">
        <v>21</v>
      </c>
      <c r="K383" s="4" t="s">
        <v>22</v>
      </c>
      <c r="L383">
        <v>1433739600</v>
      </c>
      <c r="M383" s="19">
        <f>(((L383/60)/60)/24)+DATE(1970,1,1)</f>
        <v>42163.208333333328</v>
      </c>
      <c r="N383">
        <v>1437714000</v>
      </c>
      <c r="O383" s="18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2044</v>
      </c>
      <c r="T383" t="s">
        <v>2045</v>
      </c>
    </row>
    <row r="384" spans="1:20" x14ac:dyDescent="0.3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>E384/D384</f>
        <v>0.63769230769230767</v>
      </c>
      <c r="G384" s="4" t="s">
        <v>14</v>
      </c>
      <c r="H384" s="5">
        <f>AVERAGE(E384/I384)</f>
        <v>86.611940298507463</v>
      </c>
      <c r="I384">
        <v>67</v>
      </c>
      <c r="J384" s="4" t="s">
        <v>21</v>
      </c>
      <c r="K384" s="4" t="s">
        <v>22</v>
      </c>
      <c r="L384">
        <v>1508130000</v>
      </c>
      <c r="M384" s="19">
        <f>(((L384/60)/60)/24)+DATE(1970,1,1)</f>
        <v>43024.208333333328</v>
      </c>
      <c r="N384">
        <v>1509771600</v>
      </c>
      <c r="O384" s="18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2042</v>
      </c>
      <c r="T384" t="s">
        <v>2043</v>
      </c>
    </row>
    <row r="385" spans="1:20" x14ac:dyDescent="0.3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>E385/D385</f>
        <v>2.2538095238095237</v>
      </c>
      <c r="G385" s="4" t="s">
        <v>20</v>
      </c>
      <c r="H385" s="5">
        <f>AVERAGE(E385/I385)</f>
        <v>75.126984126984127</v>
      </c>
      <c r="I385">
        <v>189</v>
      </c>
      <c r="J385" s="4" t="s">
        <v>21</v>
      </c>
      <c r="K385" s="4" t="s">
        <v>22</v>
      </c>
      <c r="L385">
        <v>1550037600</v>
      </c>
      <c r="M385" s="19">
        <f>(((L385/60)/60)/24)+DATE(1970,1,1)</f>
        <v>43509.25</v>
      </c>
      <c r="N385">
        <v>1550556000</v>
      </c>
      <c r="O385" s="18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2040</v>
      </c>
      <c r="T385" t="s">
        <v>2041</v>
      </c>
    </row>
    <row r="386" spans="1:20" x14ac:dyDescent="0.3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>E386/D386</f>
        <v>1.7200961538461539</v>
      </c>
      <c r="G386" s="4" t="s">
        <v>20</v>
      </c>
      <c r="H386" s="5">
        <f>AVERAGE(E386/I386)</f>
        <v>41.004167534903104</v>
      </c>
      <c r="I386">
        <v>4799</v>
      </c>
      <c r="J386" s="4" t="s">
        <v>21</v>
      </c>
      <c r="K386" s="4" t="s">
        <v>22</v>
      </c>
      <c r="L386">
        <v>1486706400</v>
      </c>
      <c r="M386" s="19">
        <f>(((L386/60)/60)/24)+DATE(1970,1,1)</f>
        <v>42776.25</v>
      </c>
      <c r="N386">
        <v>1489039200</v>
      </c>
      <c r="O386" s="18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2047</v>
      </c>
      <c r="T386" t="s">
        <v>2048</v>
      </c>
    </row>
    <row r="387" spans="1:20" x14ac:dyDescent="0.3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>E387/D387</f>
        <v>1.4616709511568124</v>
      </c>
      <c r="G387" s="4" t="s">
        <v>20</v>
      </c>
      <c r="H387" s="5">
        <f>AVERAGE(E387/I387)</f>
        <v>50.007915567282325</v>
      </c>
      <c r="I387">
        <v>1137</v>
      </c>
      <c r="J387" s="4" t="s">
        <v>21</v>
      </c>
      <c r="K387" s="4" t="s">
        <v>22</v>
      </c>
      <c r="L387">
        <v>1553835600</v>
      </c>
      <c r="M387" s="19">
        <f>(((L387/60)/60)/24)+DATE(1970,1,1)</f>
        <v>43553.208333333328</v>
      </c>
      <c r="N387">
        <v>1556600400</v>
      </c>
      <c r="O387" s="18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x14ac:dyDescent="0.3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>E388/D388</f>
        <v>0.76423616236162362</v>
      </c>
      <c r="G388" s="4" t="s">
        <v>14</v>
      </c>
      <c r="H388" s="5">
        <f>AVERAGE(E388/I388)</f>
        <v>96.960674157303373</v>
      </c>
      <c r="I388">
        <v>1068</v>
      </c>
      <c r="J388" s="4" t="s">
        <v>21</v>
      </c>
      <c r="K388" s="4" t="s">
        <v>22</v>
      </c>
      <c r="L388">
        <v>1277528400</v>
      </c>
      <c r="M388" s="19">
        <f>(((L388/60)/60)/24)+DATE(1970,1,1)</f>
        <v>40355.208333333336</v>
      </c>
      <c r="N388">
        <v>1278565200</v>
      </c>
      <c r="O388" s="18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2044</v>
      </c>
      <c r="T388" t="s">
        <v>2045</v>
      </c>
    </row>
    <row r="389" spans="1:20" x14ac:dyDescent="0.3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>E389/D389</f>
        <v>0.39261467889908258</v>
      </c>
      <c r="G389" s="4" t="s">
        <v>14</v>
      </c>
      <c r="H389" s="5">
        <f>AVERAGE(E389/I389)</f>
        <v>100.93160377358491</v>
      </c>
      <c r="I389">
        <v>424</v>
      </c>
      <c r="J389" s="4" t="s">
        <v>21</v>
      </c>
      <c r="K389" s="4" t="s">
        <v>22</v>
      </c>
      <c r="L389">
        <v>1339477200</v>
      </c>
      <c r="M389" s="19">
        <f>(((L389/60)/60)/24)+DATE(1970,1,1)</f>
        <v>41072.208333333336</v>
      </c>
      <c r="N389">
        <v>1339909200</v>
      </c>
      <c r="O389" s="18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2046</v>
      </c>
    </row>
    <row r="390" spans="1:20" ht="31" x14ac:dyDescent="0.3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>E390/D390</f>
        <v>0.11270034843205574</v>
      </c>
      <c r="G390" s="4" t="s">
        <v>74</v>
      </c>
      <c r="H390" s="8">
        <f>AVERAGE(E390/I390)</f>
        <v>89.227586206896547</v>
      </c>
      <c r="I390">
        <v>145</v>
      </c>
      <c r="J390" s="4" t="s">
        <v>98</v>
      </c>
      <c r="K390" s="4" t="s">
        <v>99</v>
      </c>
      <c r="L390">
        <v>1325656800</v>
      </c>
      <c r="M390" s="19">
        <f>(((L390/60)/60)/24)+DATE(1970,1,1)</f>
        <v>40912.25</v>
      </c>
      <c r="N390">
        <v>1325829600</v>
      </c>
      <c r="O390" s="18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2036</v>
      </c>
    </row>
    <row r="391" spans="1:20" x14ac:dyDescent="0.3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>E391/D391</f>
        <v>1.2211084337349398</v>
      </c>
      <c r="G391" s="4" t="s">
        <v>20</v>
      </c>
      <c r="H391" s="5">
        <f>AVERAGE(E391/I391)</f>
        <v>87.979166666666671</v>
      </c>
      <c r="I391">
        <v>1152</v>
      </c>
      <c r="J391" s="4" t="s">
        <v>21</v>
      </c>
      <c r="K391" s="4" t="s">
        <v>22</v>
      </c>
      <c r="L391">
        <v>1288242000</v>
      </c>
      <c r="M391" s="19">
        <f>(((L391/60)/60)/24)+DATE(1970,1,1)</f>
        <v>40479.208333333336</v>
      </c>
      <c r="N391">
        <v>1290578400</v>
      </c>
      <c r="O391" s="18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2044</v>
      </c>
      <c r="T391" t="s">
        <v>2045</v>
      </c>
    </row>
    <row r="392" spans="1:20" x14ac:dyDescent="0.3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>E392/D392</f>
        <v>1.8654166666666667</v>
      </c>
      <c r="G392" s="4" t="s">
        <v>20</v>
      </c>
      <c r="H392" s="5">
        <f>AVERAGE(E392/I392)</f>
        <v>89.54</v>
      </c>
      <c r="I392">
        <v>50</v>
      </c>
      <c r="J392" s="4" t="s">
        <v>21</v>
      </c>
      <c r="K392" s="4" t="s">
        <v>22</v>
      </c>
      <c r="L392">
        <v>1379048400</v>
      </c>
      <c r="M392" s="19">
        <f>(((L392/60)/60)/24)+DATE(1970,1,1)</f>
        <v>41530.208333333336</v>
      </c>
      <c r="N392">
        <v>1380344400</v>
      </c>
      <c r="O392" s="18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2042</v>
      </c>
      <c r="T392" t="s">
        <v>2043</v>
      </c>
    </row>
    <row r="393" spans="1:20" x14ac:dyDescent="0.3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>E393/D393</f>
        <v>7.27317880794702E-2</v>
      </c>
      <c r="G393" s="4" t="s">
        <v>14</v>
      </c>
      <c r="H393" s="5">
        <f>AVERAGE(E393/I393)</f>
        <v>29.09271523178808</v>
      </c>
      <c r="I393">
        <v>151</v>
      </c>
      <c r="J393" s="4" t="s">
        <v>21</v>
      </c>
      <c r="K393" s="4" t="s">
        <v>22</v>
      </c>
      <c r="L393">
        <v>1389679200</v>
      </c>
      <c r="M393" s="19">
        <f>(((L393/60)/60)/24)+DATE(1970,1,1)</f>
        <v>41653.25</v>
      </c>
      <c r="N393">
        <v>1389852000</v>
      </c>
      <c r="O393" s="18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x14ac:dyDescent="0.3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>E394/D394</f>
        <v>0.65642371234207963</v>
      </c>
      <c r="G394" s="4" t="s">
        <v>14</v>
      </c>
      <c r="H394" s="5">
        <f>AVERAGE(E394/I394)</f>
        <v>42.006218905472636</v>
      </c>
      <c r="I394">
        <v>1608</v>
      </c>
      <c r="J394" s="4" t="s">
        <v>21</v>
      </c>
      <c r="K394" s="4" t="s">
        <v>22</v>
      </c>
      <c r="L394">
        <v>1294293600</v>
      </c>
      <c r="M394" s="19">
        <f>(((L394/60)/60)/24)+DATE(1970,1,1)</f>
        <v>40549.25</v>
      </c>
      <c r="N394">
        <v>1294466400</v>
      </c>
      <c r="O394" s="18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2046</v>
      </c>
    </row>
    <row r="395" spans="1:20" x14ac:dyDescent="0.3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>E395/D395</f>
        <v>2.2896178343949045</v>
      </c>
      <c r="G395" s="4" t="s">
        <v>20</v>
      </c>
      <c r="H395" s="12">
        <f>AVERAGE(E395/I395)</f>
        <v>47.004903563255965</v>
      </c>
      <c r="I395">
        <v>3059</v>
      </c>
      <c r="J395" s="4" t="s">
        <v>15</v>
      </c>
      <c r="K395" s="4" t="s">
        <v>16</v>
      </c>
      <c r="L395">
        <v>1500267600</v>
      </c>
      <c r="M395" s="19">
        <f>(((L395/60)/60)/24)+DATE(1970,1,1)</f>
        <v>42933.208333333328</v>
      </c>
      <c r="N395">
        <v>1500354000</v>
      </c>
      <c r="O395" s="18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2054</v>
      </c>
    </row>
    <row r="396" spans="1:20" x14ac:dyDescent="0.3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>E396/D396</f>
        <v>4.6937499999999996</v>
      </c>
      <c r="G396" s="4" t="s">
        <v>20</v>
      </c>
      <c r="H396" s="5">
        <f>AVERAGE(E396/I396)</f>
        <v>110.44117647058823</v>
      </c>
      <c r="I396">
        <v>34</v>
      </c>
      <c r="J396" s="4" t="s">
        <v>21</v>
      </c>
      <c r="K396" s="4" t="s">
        <v>22</v>
      </c>
      <c r="L396">
        <v>1375074000</v>
      </c>
      <c r="M396" s="19">
        <f>(((L396/60)/60)/24)+DATE(1970,1,1)</f>
        <v>41484.208333333336</v>
      </c>
      <c r="N396">
        <v>1375938000</v>
      </c>
      <c r="O396" s="18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2047</v>
      </c>
      <c r="T396" t="s">
        <v>2048</v>
      </c>
    </row>
    <row r="397" spans="1:20" ht="31" x14ac:dyDescent="0.3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>E397/D397</f>
        <v>1.3011267605633803</v>
      </c>
      <c r="G397" s="4" t="s">
        <v>20</v>
      </c>
      <c r="H397" s="5">
        <f>AVERAGE(E397/I397)</f>
        <v>41.990909090909092</v>
      </c>
      <c r="I397">
        <v>220</v>
      </c>
      <c r="J397" s="4" t="s">
        <v>21</v>
      </c>
      <c r="K397" s="4" t="s">
        <v>22</v>
      </c>
      <c r="L397">
        <v>1323324000</v>
      </c>
      <c r="M397" s="19">
        <f>(((L397/60)/60)/24)+DATE(1970,1,1)</f>
        <v>40885.25</v>
      </c>
      <c r="N397">
        <v>1323410400</v>
      </c>
      <c r="O397" s="18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2044</v>
      </c>
      <c r="T397" t="s">
        <v>2045</v>
      </c>
    </row>
    <row r="398" spans="1:20" x14ac:dyDescent="0.3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>E398/D398</f>
        <v>1.6705422993492407</v>
      </c>
      <c r="G398" s="4" t="s">
        <v>20</v>
      </c>
      <c r="H398" s="11">
        <f>AVERAGE(E398/I398)</f>
        <v>48.012468827930178</v>
      </c>
      <c r="I398">
        <v>1604</v>
      </c>
      <c r="J398" s="4" t="s">
        <v>26</v>
      </c>
      <c r="K398" s="4" t="s">
        <v>27</v>
      </c>
      <c r="L398">
        <v>1538715600</v>
      </c>
      <c r="M398" s="19">
        <f>(((L398/60)/60)/24)+DATE(1970,1,1)</f>
        <v>43378.208333333328</v>
      </c>
      <c r="N398">
        <v>1539406800</v>
      </c>
      <c r="O398" s="18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2047</v>
      </c>
      <c r="T398" t="s">
        <v>2052</v>
      </c>
    </row>
    <row r="399" spans="1:20" x14ac:dyDescent="0.3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>E399/D399</f>
        <v>1.738641975308642</v>
      </c>
      <c r="G399" s="4" t="s">
        <v>20</v>
      </c>
      <c r="H399" s="5">
        <f>AVERAGE(E399/I399)</f>
        <v>31.019823788546255</v>
      </c>
      <c r="I399">
        <v>454</v>
      </c>
      <c r="J399" s="4" t="s">
        <v>21</v>
      </c>
      <c r="K399" s="4" t="s">
        <v>22</v>
      </c>
      <c r="L399">
        <v>1369285200</v>
      </c>
      <c r="M399" s="19">
        <f>(((L399/60)/60)/24)+DATE(1970,1,1)</f>
        <v>41417.208333333336</v>
      </c>
      <c r="N399">
        <v>1369803600</v>
      </c>
      <c r="O399" s="18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2037</v>
      </c>
    </row>
    <row r="400" spans="1:20" x14ac:dyDescent="0.3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>E400/D400</f>
        <v>7.1776470588235295</v>
      </c>
      <c r="G400" s="4" t="s">
        <v>20</v>
      </c>
      <c r="H400" s="13">
        <f>AVERAGE(E400/I400)</f>
        <v>99.203252032520325</v>
      </c>
      <c r="I400">
        <v>123</v>
      </c>
      <c r="J400" s="4" t="s">
        <v>107</v>
      </c>
      <c r="K400" s="4" t="s">
        <v>108</v>
      </c>
      <c r="L400">
        <v>1525755600</v>
      </c>
      <c r="M400" s="19">
        <f>(((L400/60)/60)/24)+DATE(1970,1,1)</f>
        <v>43228.208333333328</v>
      </c>
      <c r="N400">
        <v>1525928400</v>
      </c>
      <c r="O400" s="18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2047</v>
      </c>
      <c r="T400" t="s">
        <v>2056</v>
      </c>
    </row>
    <row r="401" spans="1:20" x14ac:dyDescent="0.3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>E401/D401</f>
        <v>0.63850976361767731</v>
      </c>
      <c r="G401" s="4" t="s">
        <v>14</v>
      </c>
      <c r="H401" s="5">
        <f>AVERAGE(E401/I401)</f>
        <v>66.022316684378325</v>
      </c>
      <c r="I401">
        <v>941</v>
      </c>
      <c r="J401" s="4" t="s">
        <v>21</v>
      </c>
      <c r="K401" s="4" t="s">
        <v>22</v>
      </c>
      <c r="L401">
        <v>1296626400</v>
      </c>
      <c r="M401" s="19">
        <f>(((L401/60)/60)/24)+DATE(1970,1,1)</f>
        <v>40576.25</v>
      </c>
      <c r="N401">
        <v>1297231200</v>
      </c>
      <c r="O401" s="18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2036</v>
      </c>
    </row>
    <row r="402" spans="1:20" ht="31" x14ac:dyDescent="0.3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>E402/D402</f>
        <v>0.02</v>
      </c>
      <c r="G402" s="4" t="s">
        <v>14</v>
      </c>
      <c r="H402" s="5">
        <f>AVERAGE(E402/I402)</f>
        <v>2</v>
      </c>
      <c r="I402">
        <v>1</v>
      </c>
      <c r="J402" s="4" t="s">
        <v>21</v>
      </c>
      <c r="K402" s="4" t="s">
        <v>22</v>
      </c>
      <c r="L402">
        <v>1376629200</v>
      </c>
      <c r="M402" s="19">
        <f>(((L402/60)/60)/24)+DATE(1970,1,1)</f>
        <v>41502.208333333336</v>
      </c>
      <c r="N402">
        <v>1378530000</v>
      </c>
      <c r="O402" s="18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2042</v>
      </c>
      <c r="T402" t="s">
        <v>2043</v>
      </c>
    </row>
    <row r="403" spans="1:20" x14ac:dyDescent="0.3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>E403/D403</f>
        <v>15.302222222222222</v>
      </c>
      <c r="G403" s="4" t="s">
        <v>20</v>
      </c>
      <c r="H403" s="5">
        <f>AVERAGE(E403/I403)</f>
        <v>46.060200668896321</v>
      </c>
      <c r="I403">
        <v>299</v>
      </c>
      <c r="J403" s="4" t="s">
        <v>21</v>
      </c>
      <c r="K403" s="4" t="s">
        <v>22</v>
      </c>
      <c r="L403">
        <v>1572152400</v>
      </c>
      <c r="M403" s="19">
        <f>(((L403/60)/60)/24)+DATE(1970,1,1)</f>
        <v>43765.208333333328</v>
      </c>
      <c r="N403">
        <v>1572152400</v>
      </c>
      <c r="O403" s="18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2044</v>
      </c>
      <c r="T403" t="s">
        <v>2045</v>
      </c>
    </row>
    <row r="404" spans="1:20" x14ac:dyDescent="0.3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>E404/D404</f>
        <v>0.40356164383561643</v>
      </c>
      <c r="G404" s="4" t="s">
        <v>14</v>
      </c>
      <c r="H404" s="5">
        <f>AVERAGE(E404/I404)</f>
        <v>73.650000000000006</v>
      </c>
      <c r="I404">
        <v>40</v>
      </c>
      <c r="J404" s="4" t="s">
        <v>21</v>
      </c>
      <c r="K404" s="4" t="s">
        <v>22</v>
      </c>
      <c r="L404">
        <v>1325829600</v>
      </c>
      <c r="M404" s="19">
        <f>(((L404/60)/60)/24)+DATE(1970,1,1)</f>
        <v>40914.25</v>
      </c>
      <c r="N404">
        <v>1329890400</v>
      </c>
      <c r="O404" s="18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2047</v>
      </c>
      <c r="T404" t="s">
        <v>2057</v>
      </c>
    </row>
    <row r="405" spans="1:20" ht="31" x14ac:dyDescent="0.3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>E405/D405</f>
        <v>0.86220633299284988</v>
      </c>
      <c r="G405" s="4" t="s">
        <v>14</v>
      </c>
      <c r="H405" s="12">
        <f>AVERAGE(E405/I405)</f>
        <v>55.99336650082919</v>
      </c>
      <c r="I405">
        <v>3015</v>
      </c>
      <c r="J405" s="4" t="s">
        <v>15</v>
      </c>
      <c r="K405" s="4" t="s">
        <v>16</v>
      </c>
      <c r="L405">
        <v>1273640400</v>
      </c>
      <c r="M405" s="19">
        <f>(((L405/60)/60)/24)+DATE(1970,1,1)</f>
        <v>40310.208333333336</v>
      </c>
      <c r="N405">
        <v>1276750800</v>
      </c>
      <c r="O405" s="18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2044</v>
      </c>
      <c r="T405" t="s">
        <v>2045</v>
      </c>
    </row>
    <row r="406" spans="1:20" x14ac:dyDescent="0.3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>E406/D406</f>
        <v>3.1558486707566464</v>
      </c>
      <c r="G406" s="4" t="s">
        <v>20</v>
      </c>
      <c r="H406" s="5">
        <f>AVERAGE(E406/I406)</f>
        <v>68.985695127402778</v>
      </c>
      <c r="I406">
        <v>2237</v>
      </c>
      <c r="J406" s="4" t="s">
        <v>21</v>
      </c>
      <c r="K406" s="4" t="s">
        <v>22</v>
      </c>
      <c r="L406">
        <v>1510639200</v>
      </c>
      <c r="M406" s="19">
        <f>(((L406/60)/60)/24)+DATE(1970,1,1)</f>
        <v>43053.25</v>
      </c>
      <c r="N406">
        <v>1510898400</v>
      </c>
      <c r="O406" s="18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2044</v>
      </c>
      <c r="T406" t="s">
        <v>2045</v>
      </c>
    </row>
    <row r="407" spans="1:20" x14ac:dyDescent="0.3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>E407/D407</f>
        <v>0.89618243243243245</v>
      </c>
      <c r="G407" s="4" t="s">
        <v>14</v>
      </c>
      <c r="H407" s="5">
        <f>AVERAGE(E407/I407)</f>
        <v>60.981609195402299</v>
      </c>
      <c r="I407">
        <v>435</v>
      </c>
      <c r="J407" s="4" t="s">
        <v>21</v>
      </c>
      <c r="K407" s="4" t="s">
        <v>22</v>
      </c>
      <c r="L407">
        <v>1528088400</v>
      </c>
      <c r="M407" s="19">
        <f>(((L407/60)/60)/24)+DATE(1970,1,1)</f>
        <v>43255.208333333328</v>
      </c>
      <c r="N407">
        <v>1532408400</v>
      </c>
      <c r="O407" s="18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2044</v>
      </c>
      <c r="T407" t="s">
        <v>2045</v>
      </c>
    </row>
    <row r="408" spans="1:20" x14ac:dyDescent="0.3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>E408/D408</f>
        <v>1.8214503816793892</v>
      </c>
      <c r="G408" s="4" t="s">
        <v>20</v>
      </c>
      <c r="H408" s="5">
        <f>AVERAGE(E408/I408)</f>
        <v>110.98139534883721</v>
      </c>
      <c r="I408">
        <v>645</v>
      </c>
      <c r="J408" s="4" t="s">
        <v>21</v>
      </c>
      <c r="K408" s="4" t="s">
        <v>22</v>
      </c>
      <c r="L408">
        <v>1359525600</v>
      </c>
      <c r="M408" s="19">
        <f>(((L408/60)/60)/24)+DATE(1970,1,1)</f>
        <v>41304.25</v>
      </c>
      <c r="N408">
        <v>1360562400</v>
      </c>
      <c r="O408" s="18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2047</v>
      </c>
      <c r="T408" t="s">
        <v>2048</v>
      </c>
    </row>
    <row r="409" spans="1:20" x14ac:dyDescent="0.3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>E409/D409</f>
        <v>3.5588235294117645</v>
      </c>
      <c r="G409" s="4" t="s">
        <v>20</v>
      </c>
      <c r="H409" s="9">
        <f>AVERAGE(E409/I409)</f>
        <v>25</v>
      </c>
      <c r="I409">
        <v>484</v>
      </c>
      <c r="J409" s="4" t="s">
        <v>36</v>
      </c>
      <c r="K409" s="4" t="s">
        <v>37</v>
      </c>
      <c r="L409">
        <v>1570942800</v>
      </c>
      <c r="M409" s="19">
        <f>(((L409/60)/60)/24)+DATE(1970,1,1)</f>
        <v>43751.208333333328</v>
      </c>
      <c r="N409">
        <v>1571547600</v>
      </c>
      <c r="O409" s="18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2044</v>
      </c>
      <c r="T409" t="s">
        <v>2045</v>
      </c>
    </row>
    <row r="410" spans="1:20" ht="31" x14ac:dyDescent="0.3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>E410/D410</f>
        <v>1.3183695652173912</v>
      </c>
      <c r="G410" s="4" t="s">
        <v>20</v>
      </c>
      <c r="H410" s="12">
        <f>AVERAGE(E410/I410)</f>
        <v>78.759740259740255</v>
      </c>
      <c r="I410">
        <v>154</v>
      </c>
      <c r="J410" s="4" t="s">
        <v>15</v>
      </c>
      <c r="K410" s="4" t="s">
        <v>16</v>
      </c>
      <c r="L410">
        <v>1466398800</v>
      </c>
      <c r="M410" s="19">
        <f>(((L410/60)/60)/24)+DATE(1970,1,1)</f>
        <v>42541.208333333328</v>
      </c>
      <c r="N410">
        <v>1468126800</v>
      </c>
      <c r="O410" s="18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2047</v>
      </c>
      <c r="T410" t="s">
        <v>2048</v>
      </c>
    </row>
    <row r="411" spans="1:20" x14ac:dyDescent="0.3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>E411/D411</f>
        <v>0.46315634218289087</v>
      </c>
      <c r="G411" s="4" t="s">
        <v>14</v>
      </c>
      <c r="H411" s="5">
        <f>AVERAGE(E411/I411)</f>
        <v>87.960784313725483</v>
      </c>
      <c r="I411">
        <v>714</v>
      </c>
      <c r="J411" s="4" t="s">
        <v>21</v>
      </c>
      <c r="K411" s="4" t="s">
        <v>22</v>
      </c>
      <c r="L411">
        <v>1492491600</v>
      </c>
      <c r="M411" s="19">
        <f>(((L411/60)/60)/24)+DATE(1970,1,1)</f>
        <v>42843.208333333328</v>
      </c>
      <c r="N411">
        <v>1492837200</v>
      </c>
      <c r="O411" s="18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2037</v>
      </c>
    </row>
    <row r="412" spans="1:20" x14ac:dyDescent="0.3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>E412/D412</f>
        <v>0.36132726089785294</v>
      </c>
      <c r="G412" s="4" t="s">
        <v>47</v>
      </c>
      <c r="H412" s="5">
        <f>AVERAGE(E412/I412)</f>
        <v>49.987398739873989</v>
      </c>
      <c r="I412">
        <v>1111</v>
      </c>
      <c r="J412" s="4" t="s">
        <v>21</v>
      </c>
      <c r="K412" s="4" t="s">
        <v>22</v>
      </c>
      <c r="L412">
        <v>1430197200</v>
      </c>
      <c r="M412" s="19">
        <f>(((L412/60)/60)/24)+DATE(1970,1,1)</f>
        <v>42122.208333333328</v>
      </c>
      <c r="N412">
        <v>1430197200</v>
      </c>
      <c r="O412" s="18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2051</v>
      </c>
    </row>
    <row r="413" spans="1:20" x14ac:dyDescent="0.3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>E413/D413</f>
        <v>1.0462820512820512</v>
      </c>
      <c r="G413" s="4" t="s">
        <v>20</v>
      </c>
      <c r="H413" s="5">
        <f>AVERAGE(E413/I413)</f>
        <v>99.524390243902445</v>
      </c>
      <c r="I413">
        <v>82</v>
      </c>
      <c r="J413" s="4" t="s">
        <v>21</v>
      </c>
      <c r="K413" s="4" t="s">
        <v>22</v>
      </c>
      <c r="L413">
        <v>1496034000</v>
      </c>
      <c r="M413" s="19">
        <f>(((L413/60)/60)/24)+DATE(1970,1,1)</f>
        <v>42884.208333333328</v>
      </c>
      <c r="N413">
        <v>1496206800</v>
      </c>
      <c r="O413" s="18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2044</v>
      </c>
      <c r="T413" t="s">
        <v>2045</v>
      </c>
    </row>
    <row r="414" spans="1:20" x14ac:dyDescent="0.3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>E414/D414</f>
        <v>6.6885714285714286</v>
      </c>
      <c r="G414" s="4" t="s">
        <v>20</v>
      </c>
      <c r="H414" s="5">
        <f>AVERAGE(E414/I414)</f>
        <v>104.82089552238806</v>
      </c>
      <c r="I414">
        <v>134</v>
      </c>
      <c r="J414" s="4" t="s">
        <v>21</v>
      </c>
      <c r="K414" s="4" t="s">
        <v>22</v>
      </c>
      <c r="L414">
        <v>1388728800</v>
      </c>
      <c r="M414" s="19">
        <f>(((L414/60)/60)/24)+DATE(1970,1,1)</f>
        <v>41642.25</v>
      </c>
      <c r="N414">
        <v>1389592800</v>
      </c>
      <c r="O414" s="18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2058</v>
      </c>
    </row>
    <row r="415" spans="1:20" x14ac:dyDescent="0.3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>E415/D415</f>
        <v>0.62072823218997364</v>
      </c>
      <c r="G415" s="4" t="s">
        <v>47</v>
      </c>
      <c r="H415" s="5">
        <f>AVERAGE(E415/I415)</f>
        <v>108.01469237832875</v>
      </c>
      <c r="I415">
        <v>1089</v>
      </c>
      <c r="J415" s="4" t="s">
        <v>21</v>
      </c>
      <c r="K415" s="4" t="s">
        <v>22</v>
      </c>
      <c r="L415">
        <v>1543298400</v>
      </c>
      <c r="M415" s="19">
        <f>(((L415/60)/60)/24)+DATE(1970,1,1)</f>
        <v>43431.25</v>
      </c>
      <c r="N415">
        <v>1545631200</v>
      </c>
      <c r="O415" s="18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2047</v>
      </c>
      <c r="T415" t="s">
        <v>2056</v>
      </c>
    </row>
    <row r="416" spans="1:20" x14ac:dyDescent="0.3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>E416/D416</f>
        <v>0.84699787460148779</v>
      </c>
      <c r="G416" s="4" t="s">
        <v>14</v>
      </c>
      <c r="H416" s="5">
        <f>AVERAGE(E416/I416)</f>
        <v>28.998544660724033</v>
      </c>
      <c r="I416">
        <v>5497</v>
      </c>
      <c r="J416" s="4" t="s">
        <v>21</v>
      </c>
      <c r="K416" s="4" t="s">
        <v>22</v>
      </c>
      <c r="L416">
        <v>1271739600</v>
      </c>
      <c r="M416" s="19">
        <f>(((L416/60)/60)/24)+DATE(1970,1,1)</f>
        <v>40288.208333333336</v>
      </c>
      <c r="N416">
        <v>1272430800</v>
      </c>
      <c r="O416" s="18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2040</v>
      </c>
      <c r="T416" t="s">
        <v>2041</v>
      </c>
    </row>
    <row r="417" spans="1:20" ht="31" x14ac:dyDescent="0.3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>E417/D417</f>
        <v>0.11059030837004405</v>
      </c>
      <c r="G417" s="4" t="s">
        <v>14</v>
      </c>
      <c r="H417" s="5">
        <f>AVERAGE(E417/I417)</f>
        <v>30.028708133971293</v>
      </c>
      <c r="I417">
        <v>418</v>
      </c>
      <c r="J417" s="4" t="s">
        <v>21</v>
      </c>
      <c r="K417" s="4" t="s">
        <v>22</v>
      </c>
      <c r="L417">
        <v>1326434400</v>
      </c>
      <c r="M417" s="19">
        <f>(((L417/60)/60)/24)+DATE(1970,1,1)</f>
        <v>40921.25</v>
      </c>
      <c r="N417">
        <v>1327903200</v>
      </c>
      <c r="O417" s="18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2044</v>
      </c>
      <c r="T417" t="s">
        <v>2045</v>
      </c>
    </row>
    <row r="418" spans="1:20" x14ac:dyDescent="0.3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>E418/D418</f>
        <v>0.43838781575037145</v>
      </c>
      <c r="G418" s="4" t="s">
        <v>14</v>
      </c>
      <c r="H418" s="5">
        <f>AVERAGE(E418/I418)</f>
        <v>41.005559416261292</v>
      </c>
      <c r="I418">
        <v>1439</v>
      </c>
      <c r="J418" s="4" t="s">
        <v>21</v>
      </c>
      <c r="K418" s="4" t="s">
        <v>22</v>
      </c>
      <c r="L418">
        <v>1295244000</v>
      </c>
      <c r="M418" s="19">
        <f>(((L418/60)/60)/24)+DATE(1970,1,1)</f>
        <v>40560.25</v>
      </c>
      <c r="N418">
        <v>1296021600</v>
      </c>
      <c r="O418" s="18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2047</v>
      </c>
      <c r="T418" t="s">
        <v>2048</v>
      </c>
    </row>
    <row r="419" spans="1:20" x14ac:dyDescent="0.3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>E419/D419</f>
        <v>0.55470588235294116</v>
      </c>
      <c r="G419" s="4" t="s">
        <v>14</v>
      </c>
      <c r="H419" s="5">
        <f>AVERAGE(E419/I419)</f>
        <v>62.866666666666667</v>
      </c>
      <c r="I419">
        <v>15</v>
      </c>
      <c r="J419" s="4" t="s">
        <v>21</v>
      </c>
      <c r="K419" s="4" t="s">
        <v>22</v>
      </c>
      <c r="L419">
        <v>1541221200</v>
      </c>
      <c r="M419" s="19">
        <f>(((L419/60)/60)/24)+DATE(1970,1,1)</f>
        <v>43407.208333333328</v>
      </c>
      <c r="N419">
        <v>1543298400</v>
      </c>
      <c r="O419" s="18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2044</v>
      </c>
      <c r="T419" t="s">
        <v>2045</v>
      </c>
    </row>
    <row r="420" spans="1:20" x14ac:dyDescent="0.3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>E420/D420</f>
        <v>0.57399511301160655</v>
      </c>
      <c r="G420" s="4" t="s">
        <v>14</v>
      </c>
      <c r="H420" s="12">
        <f>AVERAGE(E420/I420)</f>
        <v>47.005002501250623</v>
      </c>
      <c r="I420">
        <v>1999</v>
      </c>
      <c r="J420" s="4" t="s">
        <v>15</v>
      </c>
      <c r="K420" s="4" t="s">
        <v>16</v>
      </c>
      <c r="L420">
        <v>1336280400</v>
      </c>
      <c r="M420" s="19">
        <f>(((L420/60)/60)/24)+DATE(1970,1,1)</f>
        <v>41035.208333333336</v>
      </c>
      <c r="N420">
        <v>1336366800</v>
      </c>
      <c r="O420" s="18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2047</v>
      </c>
      <c r="T420" t="s">
        <v>2048</v>
      </c>
    </row>
    <row r="421" spans="1:20" ht="31" x14ac:dyDescent="0.3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>E421/D421</f>
        <v>1.2343497363796134</v>
      </c>
      <c r="G421" s="4" t="s">
        <v>20</v>
      </c>
      <c r="H421" s="5">
        <f>AVERAGE(E421/I421)</f>
        <v>26.997693638285604</v>
      </c>
      <c r="I421">
        <v>5203</v>
      </c>
      <c r="J421" s="4" t="s">
        <v>21</v>
      </c>
      <c r="K421" s="4" t="s">
        <v>22</v>
      </c>
      <c r="L421">
        <v>1324533600</v>
      </c>
      <c r="M421" s="19">
        <f>(((L421/60)/60)/24)+DATE(1970,1,1)</f>
        <v>40899.25</v>
      </c>
      <c r="N421">
        <v>1325052000</v>
      </c>
      <c r="O421" s="18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>E422/D422</f>
        <v>1.2846</v>
      </c>
      <c r="G422" s="4" t="s">
        <v>20</v>
      </c>
      <c r="H422" s="5">
        <f>AVERAGE(E422/I422)</f>
        <v>68.329787234042556</v>
      </c>
      <c r="I422">
        <v>94</v>
      </c>
      <c r="J422" s="4" t="s">
        <v>21</v>
      </c>
      <c r="K422" s="4" t="s">
        <v>22</v>
      </c>
      <c r="L422">
        <v>1498366800</v>
      </c>
      <c r="M422" s="19">
        <f>(((L422/60)/60)/24)+DATE(1970,1,1)</f>
        <v>42911.208333333328</v>
      </c>
      <c r="N422">
        <v>1499576400</v>
      </c>
      <c r="O422" s="18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2044</v>
      </c>
      <c r="T422" t="s">
        <v>2045</v>
      </c>
    </row>
    <row r="423" spans="1:20" x14ac:dyDescent="0.3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>E423/D423</f>
        <v>0.63989361702127656</v>
      </c>
      <c r="G423" s="4" t="s">
        <v>14</v>
      </c>
      <c r="H423" s="5">
        <f>AVERAGE(E423/I423)</f>
        <v>50.974576271186443</v>
      </c>
      <c r="I423">
        <v>118</v>
      </c>
      <c r="J423" s="4" t="s">
        <v>21</v>
      </c>
      <c r="K423" s="4" t="s">
        <v>22</v>
      </c>
      <c r="L423">
        <v>1498712400</v>
      </c>
      <c r="M423" s="19">
        <f>(((L423/60)/60)/24)+DATE(1970,1,1)</f>
        <v>42915.208333333328</v>
      </c>
      <c r="N423">
        <v>1501304400</v>
      </c>
      <c r="O423" s="18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2046</v>
      </c>
    </row>
    <row r="424" spans="1:20" x14ac:dyDescent="0.3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>E424/D424</f>
        <v>1.2729885057471264</v>
      </c>
      <c r="G424" s="4" t="s">
        <v>20</v>
      </c>
      <c r="H424" s="5">
        <f>AVERAGE(E424/I424)</f>
        <v>54.024390243902438</v>
      </c>
      <c r="I424">
        <v>205</v>
      </c>
      <c r="J424" s="4" t="s">
        <v>21</v>
      </c>
      <c r="K424" s="4" t="s">
        <v>22</v>
      </c>
      <c r="L424">
        <v>1271480400</v>
      </c>
      <c r="M424" s="19">
        <f>(((L424/60)/60)/24)+DATE(1970,1,1)</f>
        <v>40285.208333333336</v>
      </c>
      <c r="N424">
        <v>1273208400</v>
      </c>
      <c r="O424" s="18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2044</v>
      </c>
      <c r="T424" t="s">
        <v>2045</v>
      </c>
    </row>
    <row r="425" spans="1:20" ht="31" x14ac:dyDescent="0.3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>E425/D425</f>
        <v>0.10638024357239513</v>
      </c>
      <c r="G425" s="4" t="s">
        <v>14</v>
      </c>
      <c r="H425" s="5">
        <f>AVERAGE(E425/I425)</f>
        <v>97.055555555555557</v>
      </c>
      <c r="I425">
        <v>162</v>
      </c>
      <c r="J425" s="4" t="s">
        <v>21</v>
      </c>
      <c r="K425" s="4" t="s">
        <v>22</v>
      </c>
      <c r="L425">
        <v>1316667600</v>
      </c>
      <c r="M425" s="19">
        <f>(((L425/60)/60)/24)+DATE(1970,1,1)</f>
        <v>40808.208333333336</v>
      </c>
      <c r="N425">
        <v>1316840400</v>
      </c>
      <c r="O425" s="18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2040</v>
      </c>
      <c r="T425" t="s">
        <v>2041</v>
      </c>
    </row>
    <row r="426" spans="1:20" x14ac:dyDescent="0.3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>E426/D426</f>
        <v>0.40470588235294119</v>
      </c>
      <c r="G426" s="4" t="s">
        <v>14</v>
      </c>
      <c r="H426" s="5">
        <f>AVERAGE(E426/I426)</f>
        <v>24.867469879518072</v>
      </c>
      <c r="I426">
        <v>83</v>
      </c>
      <c r="J426" s="4" t="s">
        <v>21</v>
      </c>
      <c r="K426" s="4" t="s">
        <v>22</v>
      </c>
      <c r="L426">
        <v>1524027600</v>
      </c>
      <c r="M426" s="19">
        <f>(((L426/60)/60)/24)+DATE(1970,1,1)</f>
        <v>43208.208333333328</v>
      </c>
      <c r="N426">
        <v>1524546000</v>
      </c>
      <c r="O426" s="18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2036</v>
      </c>
    </row>
    <row r="427" spans="1:20" x14ac:dyDescent="0.3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>E427/D427</f>
        <v>2.8766666666666665</v>
      </c>
      <c r="G427" s="4" t="s">
        <v>20</v>
      </c>
      <c r="H427" s="5">
        <f>AVERAGE(E427/I427)</f>
        <v>84.423913043478265</v>
      </c>
      <c r="I427">
        <v>92</v>
      </c>
      <c r="J427" s="4" t="s">
        <v>21</v>
      </c>
      <c r="K427" s="4" t="s">
        <v>22</v>
      </c>
      <c r="L427">
        <v>1438059600</v>
      </c>
      <c r="M427" s="19">
        <f>(((L427/60)/60)/24)+DATE(1970,1,1)</f>
        <v>42213.208333333328</v>
      </c>
      <c r="N427">
        <v>1438578000</v>
      </c>
      <c r="O427" s="18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2042</v>
      </c>
      <c r="T427" t="s">
        <v>2043</v>
      </c>
    </row>
    <row r="428" spans="1:20" x14ac:dyDescent="0.3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>E428/D428</f>
        <v>5.7294444444444448</v>
      </c>
      <c r="G428" s="4" t="s">
        <v>20</v>
      </c>
      <c r="H428" s="5">
        <f>AVERAGE(E428/I428)</f>
        <v>47.091324200913242</v>
      </c>
      <c r="I428">
        <v>219</v>
      </c>
      <c r="J428" s="4" t="s">
        <v>21</v>
      </c>
      <c r="K428" s="4" t="s">
        <v>22</v>
      </c>
      <c r="L428">
        <v>1361944800</v>
      </c>
      <c r="M428" s="19">
        <f>(((L428/60)/60)/24)+DATE(1970,1,1)</f>
        <v>41332.25</v>
      </c>
      <c r="N428">
        <v>1362549600</v>
      </c>
      <c r="O428" s="18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2044</v>
      </c>
      <c r="T428" t="s">
        <v>2045</v>
      </c>
    </row>
    <row r="429" spans="1:20" x14ac:dyDescent="0.3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>E429/D429</f>
        <v>1.1290429799426933</v>
      </c>
      <c r="G429" s="4" t="s">
        <v>20</v>
      </c>
      <c r="H429" s="5">
        <f>AVERAGE(E429/I429)</f>
        <v>77.996041171813147</v>
      </c>
      <c r="I429">
        <v>2526</v>
      </c>
      <c r="J429" s="4" t="s">
        <v>21</v>
      </c>
      <c r="K429" s="4" t="s">
        <v>22</v>
      </c>
      <c r="L429">
        <v>1410584400</v>
      </c>
      <c r="M429" s="19">
        <f>(((L429/60)/60)/24)+DATE(1970,1,1)</f>
        <v>41895.208333333336</v>
      </c>
      <c r="N429">
        <v>1413349200</v>
      </c>
      <c r="O429" s="18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2044</v>
      </c>
      <c r="T429" t="s">
        <v>2045</v>
      </c>
    </row>
    <row r="430" spans="1:20" ht="31" x14ac:dyDescent="0.3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>E430/D430</f>
        <v>0.46387573964497042</v>
      </c>
      <c r="G430" s="4" t="s">
        <v>14</v>
      </c>
      <c r="H430" s="5">
        <f>AVERAGE(E430/I430)</f>
        <v>62.967871485943775</v>
      </c>
      <c r="I430">
        <v>747</v>
      </c>
      <c r="J430" s="4" t="s">
        <v>21</v>
      </c>
      <c r="K430" s="4" t="s">
        <v>22</v>
      </c>
      <c r="L430">
        <v>1297404000</v>
      </c>
      <c r="M430" s="19">
        <f>(((L430/60)/60)/24)+DATE(1970,1,1)</f>
        <v>40585.25</v>
      </c>
      <c r="N430">
        <v>1298008800</v>
      </c>
      <c r="O430" s="18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2047</v>
      </c>
      <c r="T430" t="s">
        <v>2056</v>
      </c>
    </row>
    <row r="431" spans="1:20" x14ac:dyDescent="0.3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>E431/D431</f>
        <v>0.90675916230366493</v>
      </c>
      <c r="G431" s="4" t="s">
        <v>74</v>
      </c>
      <c r="H431" s="5">
        <f>AVERAGE(E431/I431)</f>
        <v>81.006080449017773</v>
      </c>
      <c r="I431">
        <v>2138</v>
      </c>
      <c r="J431" s="4" t="s">
        <v>21</v>
      </c>
      <c r="K431" s="4" t="s">
        <v>22</v>
      </c>
      <c r="L431">
        <v>1392012000</v>
      </c>
      <c r="M431" s="19">
        <f>(((L431/60)/60)/24)+DATE(1970,1,1)</f>
        <v>41680.25</v>
      </c>
      <c r="N431">
        <v>1394427600</v>
      </c>
      <c r="O431" s="18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2042</v>
      </c>
      <c r="T431" t="s">
        <v>2043</v>
      </c>
    </row>
    <row r="432" spans="1:20" x14ac:dyDescent="0.3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>E432/D432</f>
        <v>0.67740740740740746</v>
      </c>
      <c r="G432" s="4" t="s">
        <v>14</v>
      </c>
      <c r="H432" s="5">
        <f>AVERAGE(E432/I432)</f>
        <v>65.321428571428569</v>
      </c>
      <c r="I432">
        <v>84</v>
      </c>
      <c r="J432" s="4" t="s">
        <v>21</v>
      </c>
      <c r="K432" s="4" t="s">
        <v>22</v>
      </c>
      <c r="L432">
        <v>1569733200</v>
      </c>
      <c r="M432" s="19">
        <f>(((L432/60)/60)/24)+DATE(1970,1,1)</f>
        <v>43737.208333333328</v>
      </c>
      <c r="N432">
        <v>1572670800</v>
      </c>
      <c r="O432" s="18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2044</v>
      </c>
      <c r="T432" t="s">
        <v>2045</v>
      </c>
    </row>
    <row r="433" spans="1:20" x14ac:dyDescent="0.3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>E433/D433</f>
        <v>1.9249019607843136</v>
      </c>
      <c r="G433" s="4" t="s">
        <v>20</v>
      </c>
      <c r="H433" s="5">
        <f>AVERAGE(E433/I433)</f>
        <v>104.43617021276596</v>
      </c>
      <c r="I433">
        <v>94</v>
      </c>
      <c r="J433" s="4" t="s">
        <v>21</v>
      </c>
      <c r="K433" s="4" t="s">
        <v>22</v>
      </c>
      <c r="L433">
        <v>1529643600</v>
      </c>
      <c r="M433" s="19">
        <f>(((L433/60)/60)/24)+DATE(1970,1,1)</f>
        <v>43273.208333333328</v>
      </c>
      <c r="N433">
        <v>1531112400</v>
      </c>
      <c r="O433" s="18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2044</v>
      </c>
      <c r="T433" t="s">
        <v>2045</v>
      </c>
    </row>
    <row r="434" spans="1:20" ht="31" x14ac:dyDescent="0.3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>E434/D434</f>
        <v>0.82714285714285718</v>
      </c>
      <c r="G434" s="4" t="s">
        <v>14</v>
      </c>
      <c r="H434" s="5">
        <f>AVERAGE(E434/I434)</f>
        <v>69.989010989010993</v>
      </c>
      <c r="I434">
        <v>91</v>
      </c>
      <c r="J434" s="4" t="s">
        <v>21</v>
      </c>
      <c r="K434" s="4" t="s">
        <v>22</v>
      </c>
      <c r="L434">
        <v>1399006800</v>
      </c>
      <c r="M434" s="19">
        <f>(((L434/60)/60)/24)+DATE(1970,1,1)</f>
        <v>41761.208333333336</v>
      </c>
      <c r="N434">
        <v>1400734800</v>
      </c>
      <c r="O434" s="18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2044</v>
      </c>
      <c r="T434" t="s">
        <v>2045</v>
      </c>
    </row>
    <row r="435" spans="1:20" x14ac:dyDescent="0.3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>E435/D435</f>
        <v>0.54163920922570019</v>
      </c>
      <c r="G435" s="4" t="s">
        <v>14</v>
      </c>
      <c r="H435" s="5">
        <f>AVERAGE(E435/I435)</f>
        <v>83.023989898989896</v>
      </c>
      <c r="I435">
        <v>792</v>
      </c>
      <c r="J435" s="4" t="s">
        <v>21</v>
      </c>
      <c r="K435" s="4" t="s">
        <v>22</v>
      </c>
      <c r="L435">
        <v>1385359200</v>
      </c>
      <c r="M435" s="19">
        <f>(((L435/60)/60)/24)+DATE(1970,1,1)</f>
        <v>41603.25</v>
      </c>
      <c r="N435">
        <v>1386741600</v>
      </c>
      <c r="O435" s="18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2047</v>
      </c>
      <c r="T435" t="s">
        <v>2048</v>
      </c>
    </row>
    <row r="436" spans="1:20" x14ac:dyDescent="0.3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>E436/D436</f>
        <v>0.16722222222222222</v>
      </c>
      <c r="G436" s="4" t="s">
        <v>74</v>
      </c>
      <c r="H436" s="12">
        <f>AVERAGE(E436/I436)</f>
        <v>90.3</v>
      </c>
      <c r="I436">
        <v>10</v>
      </c>
      <c r="J436" s="4" t="s">
        <v>15</v>
      </c>
      <c r="K436" s="4" t="s">
        <v>16</v>
      </c>
      <c r="L436">
        <v>1480572000</v>
      </c>
      <c r="M436" s="19">
        <f>(((L436/60)/60)/24)+DATE(1970,1,1)</f>
        <v>42705.25</v>
      </c>
      <c r="N436">
        <v>1481781600</v>
      </c>
      <c r="O436" s="18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2044</v>
      </c>
      <c r="T436" t="s">
        <v>2045</v>
      </c>
    </row>
    <row r="437" spans="1:20" x14ac:dyDescent="0.3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>E437/D437</f>
        <v>1.168766404199475</v>
      </c>
      <c r="G437" s="4" t="s">
        <v>20</v>
      </c>
      <c r="H437" s="13">
        <f>AVERAGE(E437/I437)</f>
        <v>103.98131932282546</v>
      </c>
      <c r="I437">
        <v>1713</v>
      </c>
      <c r="J437" s="4" t="s">
        <v>107</v>
      </c>
      <c r="K437" s="4" t="s">
        <v>108</v>
      </c>
      <c r="L437">
        <v>1418623200</v>
      </c>
      <c r="M437" s="19">
        <f>(((L437/60)/60)/24)+DATE(1970,1,1)</f>
        <v>41988.25</v>
      </c>
      <c r="N437">
        <v>1419660000</v>
      </c>
      <c r="O437" s="18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2044</v>
      </c>
      <c r="T437" t="s">
        <v>2045</v>
      </c>
    </row>
    <row r="438" spans="1:20" ht="31" x14ac:dyDescent="0.3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>E438/D438</f>
        <v>10.521538461538462</v>
      </c>
      <c r="G438" s="4" t="s">
        <v>20</v>
      </c>
      <c r="H438" s="5">
        <f>AVERAGE(E438/I438)</f>
        <v>54.931726907630519</v>
      </c>
      <c r="I438">
        <v>249</v>
      </c>
      <c r="J438" s="4" t="s">
        <v>21</v>
      </c>
      <c r="K438" s="4" t="s">
        <v>22</v>
      </c>
      <c r="L438">
        <v>1555736400</v>
      </c>
      <c r="M438" s="19">
        <f>(((L438/60)/60)/24)+DATE(1970,1,1)</f>
        <v>43575.208333333328</v>
      </c>
      <c r="N438">
        <v>1555822800</v>
      </c>
      <c r="O438" s="18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2054</v>
      </c>
    </row>
    <row r="439" spans="1:20" x14ac:dyDescent="0.3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>E439/D439</f>
        <v>1.2307407407407407</v>
      </c>
      <c r="G439" s="4" t="s">
        <v>20</v>
      </c>
      <c r="H439" s="5">
        <f>AVERAGE(E439/I439)</f>
        <v>51.921875</v>
      </c>
      <c r="I439">
        <v>192</v>
      </c>
      <c r="J439" s="4" t="s">
        <v>21</v>
      </c>
      <c r="K439" s="4" t="s">
        <v>22</v>
      </c>
      <c r="L439">
        <v>1442120400</v>
      </c>
      <c r="M439" s="19">
        <f>(((L439/60)/60)/24)+DATE(1970,1,1)</f>
        <v>42260.208333333328</v>
      </c>
      <c r="N439">
        <v>1442379600</v>
      </c>
      <c r="O439" s="18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2047</v>
      </c>
      <c r="T439" t="s">
        <v>2056</v>
      </c>
    </row>
    <row r="440" spans="1:20" x14ac:dyDescent="0.3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>E440/D440</f>
        <v>1.7863855421686747</v>
      </c>
      <c r="G440" s="4" t="s">
        <v>20</v>
      </c>
      <c r="H440" s="5">
        <f>AVERAGE(E440/I440)</f>
        <v>60.02834008097166</v>
      </c>
      <c r="I440">
        <v>247</v>
      </c>
      <c r="J440" s="4" t="s">
        <v>21</v>
      </c>
      <c r="K440" s="4" t="s">
        <v>22</v>
      </c>
      <c r="L440">
        <v>1362376800</v>
      </c>
      <c r="M440" s="19">
        <f>(((L440/60)/60)/24)+DATE(1970,1,1)</f>
        <v>41337.25</v>
      </c>
      <c r="N440">
        <v>1364965200</v>
      </c>
      <c r="O440" s="18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2044</v>
      </c>
      <c r="T440" t="s">
        <v>2045</v>
      </c>
    </row>
    <row r="441" spans="1:20" x14ac:dyDescent="0.3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>E441/D441</f>
        <v>3.5528169014084505</v>
      </c>
      <c r="G441" s="4" t="s">
        <v>20</v>
      </c>
      <c r="H441" s="5">
        <f>AVERAGE(E441/I441)</f>
        <v>44.003488879197555</v>
      </c>
      <c r="I441">
        <v>2293</v>
      </c>
      <c r="J441" s="4" t="s">
        <v>21</v>
      </c>
      <c r="K441" s="4" t="s">
        <v>22</v>
      </c>
      <c r="L441">
        <v>1478408400</v>
      </c>
      <c r="M441" s="19">
        <f>(((L441/60)/60)/24)+DATE(1970,1,1)</f>
        <v>42680.208333333328</v>
      </c>
      <c r="N441">
        <v>1479016800</v>
      </c>
      <c r="O441" s="18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2047</v>
      </c>
      <c r="T441" t="s">
        <v>2055</v>
      </c>
    </row>
    <row r="442" spans="1:20" ht="31" x14ac:dyDescent="0.3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>E442/D442</f>
        <v>1.6190634146341463</v>
      </c>
      <c r="G442" s="4" t="s">
        <v>20</v>
      </c>
      <c r="H442" s="5">
        <f>AVERAGE(E442/I442)</f>
        <v>53.003513254551258</v>
      </c>
      <c r="I442">
        <v>3131</v>
      </c>
      <c r="J442" s="4" t="s">
        <v>21</v>
      </c>
      <c r="K442" s="4" t="s">
        <v>22</v>
      </c>
      <c r="L442">
        <v>1498798800</v>
      </c>
      <c r="M442" s="19">
        <f>(((L442/60)/60)/24)+DATE(1970,1,1)</f>
        <v>42916.208333333328</v>
      </c>
      <c r="N442">
        <v>1499662800</v>
      </c>
      <c r="O442" s="18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2047</v>
      </c>
      <c r="T442" t="s">
        <v>2062</v>
      </c>
    </row>
    <row r="443" spans="1:20" x14ac:dyDescent="0.3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>E443/D443</f>
        <v>0.24914285714285714</v>
      </c>
      <c r="G443" s="4" t="s">
        <v>14</v>
      </c>
      <c r="H443" s="5">
        <f>AVERAGE(E443/I443)</f>
        <v>54.5</v>
      </c>
      <c r="I443">
        <v>32</v>
      </c>
      <c r="J443" s="4" t="s">
        <v>21</v>
      </c>
      <c r="K443" s="4" t="s">
        <v>22</v>
      </c>
      <c r="L443">
        <v>1335416400</v>
      </c>
      <c r="M443" s="19">
        <f>(((L443/60)/60)/24)+DATE(1970,1,1)</f>
        <v>41025.208333333336</v>
      </c>
      <c r="N443">
        <v>1337835600</v>
      </c>
      <c r="O443" s="18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2046</v>
      </c>
    </row>
    <row r="444" spans="1:20" x14ac:dyDescent="0.3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>E444/D444</f>
        <v>1.9872222222222222</v>
      </c>
      <c r="G444" s="4" t="s">
        <v>20</v>
      </c>
      <c r="H444" s="13">
        <f>AVERAGE(E444/I444)</f>
        <v>75.04195804195804</v>
      </c>
      <c r="I444">
        <v>143</v>
      </c>
      <c r="J444" s="4" t="s">
        <v>107</v>
      </c>
      <c r="K444" s="4" t="s">
        <v>108</v>
      </c>
      <c r="L444">
        <v>1504328400</v>
      </c>
      <c r="M444" s="19">
        <f>(((L444/60)/60)/24)+DATE(1970,1,1)</f>
        <v>42980.208333333328</v>
      </c>
      <c r="N444">
        <v>1505710800</v>
      </c>
      <c r="O444" s="18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2044</v>
      </c>
      <c r="T444" t="s">
        <v>2045</v>
      </c>
    </row>
    <row r="445" spans="1:20" x14ac:dyDescent="0.3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>E445/D445</f>
        <v>0.34752688172043011</v>
      </c>
      <c r="G445" s="4" t="s">
        <v>74</v>
      </c>
      <c r="H445" s="5">
        <f>AVERAGE(E445/I445)</f>
        <v>35.911111111111111</v>
      </c>
      <c r="I445">
        <v>90</v>
      </c>
      <c r="J445" s="4" t="s">
        <v>21</v>
      </c>
      <c r="K445" s="4" t="s">
        <v>22</v>
      </c>
      <c r="L445">
        <v>1285822800</v>
      </c>
      <c r="M445" s="19">
        <f>(((L445/60)/60)/24)+DATE(1970,1,1)</f>
        <v>40451.208333333336</v>
      </c>
      <c r="N445">
        <v>1287464400</v>
      </c>
      <c r="O445" s="18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2044</v>
      </c>
      <c r="T445" t="s">
        <v>2045</v>
      </c>
    </row>
    <row r="446" spans="1:20" x14ac:dyDescent="0.3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>E446/D446</f>
        <v>1.7641935483870967</v>
      </c>
      <c r="G446" s="4" t="s">
        <v>20</v>
      </c>
      <c r="H446" s="5">
        <f>AVERAGE(E446/I446)</f>
        <v>36.952702702702702</v>
      </c>
      <c r="I446">
        <v>296</v>
      </c>
      <c r="J446" s="4" t="s">
        <v>21</v>
      </c>
      <c r="K446" s="4" t="s">
        <v>22</v>
      </c>
      <c r="L446">
        <v>1311483600</v>
      </c>
      <c r="M446" s="19">
        <f>(((L446/60)/60)/24)+DATE(1970,1,1)</f>
        <v>40748.208333333336</v>
      </c>
      <c r="N446">
        <v>1311656400</v>
      </c>
      <c r="O446" s="18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2036</v>
      </c>
    </row>
    <row r="447" spans="1:20" x14ac:dyDescent="0.3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>E447/D447</f>
        <v>5.1138095238095236</v>
      </c>
      <c r="G447" s="4" t="s">
        <v>20</v>
      </c>
      <c r="H447" s="5">
        <f>AVERAGE(E447/I447)</f>
        <v>63.170588235294119</v>
      </c>
      <c r="I447">
        <v>170</v>
      </c>
      <c r="J447" s="4" t="s">
        <v>21</v>
      </c>
      <c r="K447" s="4" t="s">
        <v>22</v>
      </c>
      <c r="L447">
        <v>1291356000</v>
      </c>
      <c r="M447" s="19">
        <f>(((L447/60)/60)/24)+DATE(1970,1,1)</f>
        <v>40515.25</v>
      </c>
      <c r="N447">
        <v>1293170400</v>
      </c>
      <c r="O447" s="18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2044</v>
      </c>
      <c r="T447" t="s">
        <v>2045</v>
      </c>
    </row>
    <row r="448" spans="1:20" x14ac:dyDescent="0.3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>E448/D448</f>
        <v>0.82044117647058823</v>
      </c>
      <c r="G448" s="4" t="s">
        <v>14</v>
      </c>
      <c r="H448" s="5">
        <f>AVERAGE(E448/I448)</f>
        <v>29.99462365591398</v>
      </c>
      <c r="I448">
        <v>186</v>
      </c>
      <c r="J448" s="4" t="s">
        <v>21</v>
      </c>
      <c r="K448" s="4" t="s">
        <v>22</v>
      </c>
      <c r="L448">
        <v>1355810400</v>
      </c>
      <c r="M448" s="19">
        <f>(((L448/60)/60)/24)+DATE(1970,1,1)</f>
        <v>41261.25</v>
      </c>
      <c r="N448">
        <v>1355983200</v>
      </c>
      <c r="O448" s="18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2046</v>
      </c>
    </row>
    <row r="449" spans="1:20" x14ac:dyDescent="0.3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>E449/D449</f>
        <v>0.24326030927835052</v>
      </c>
      <c r="G449" s="4" t="s">
        <v>74</v>
      </c>
      <c r="H449" s="10">
        <f>AVERAGE(E449/I449)</f>
        <v>86</v>
      </c>
      <c r="I449">
        <v>439</v>
      </c>
      <c r="J449" s="4" t="s">
        <v>40</v>
      </c>
      <c r="K449" s="4" t="s">
        <v>41</v>
      </c>
      <c r="L449">
        <v>1513663200</v>
      </c>
      <c r="M449" s="19">
        <f>(((L449/60)/60)/24)+DATE(1970,1,1)</f>
        <v>43088.25</v>
      </c>
      <c r="N449">
        <v>1515045600</v>
      </c>
      <c r="O449" s="18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2047</v>
      </c>
      <c r="T449" t="s">
        <v>2062</v>
      </c>
    </row>
    <row r="450" spans="1:20" x14ac:dyDescent="0.3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>E450/D450</f>
        <v>0.50482758620689661</v>
      </c>
      <c r="G450" s="4" t="s">
        <v>14</v>
      </c>
      <c r="H450" s="5">
        <f>AVERAGE(E450/I450)</f>
        <v>75.014876033057845</v>
      </c>
      <c r="I450">
        <v>605</v>
      </c>
      <c r="J450" s="4" t="s">
        <v>21</v>
      </c>
      <c r="K450" s="4" t="s">
        <v>22</v>
      </c>
      <c r="L450">
        <v>1365915600</v>
      </c>
      <c r="M450" s="19">
        <f>(((L450/60)/60)/24)+DATE(1970,1,1)</f>
        <v>41378.208333333336</v>
      </c>
      <c r="N450">
        <v>1366088400</v>
      </c>
      <c r="O450" s="18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2039</v>
      </c>
    </row>
    <row r="451" spans="1:20" x14ac:dyDescent="0.3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>E451/D451</f>
        <v>9.67</v>
      </c>
      <c r="G451" s="4" t="s">
        <v>20</v>
      </c>
      <c r="H451" s="9">
        <f>AVERAGE(E451/I451)</f>
        <v>101.19767441860465</v>
      </c>
      <c r="I451">
        <v>86</v>
      </c>
      <c r="J451" s="4" t="s">
        <v>36</v>
      </c>
      <c r="K451" s="4" t="s">
        <v>37</v>
      </c>
      <c r="L451">
        <v>1551852000</v>
      </c>
      <c r="M451" s="19">
        <f>(((L451/60)/60)/24)+DATE(1970,1,1)</f>
        <v>43530.25</v>
      </c>
      <c r="N451">
        <v>1553317200</v>
      </c>
      <c r="O451" s="18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2039</v>
      </c>
    </row>
    <row r="452" spans="1:20" x14ac:dyDescent="0.3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>E452/D452</f>
        <v>0.04</v>
      </c>
      <c r="G452" s="4" t="s">
        <v>14</v>
      </c>
      <c r="H452" s="12">
        <f>AVERAGE(E452/I452)</f>
        <v>4</v>
      </c>
      <c r="I452">
        <v>1</v>
      </c>
      <c r="J452" s="4" t="s">
        <v>15</v>
      </c>
      <c r="K452" s="4" t="s">
        <v>16</v>
      </c>
      <c r="L452">
        <v>1540098000</v>
      </c>
      <c r="M452" s="19">
        <f>(((L452/60)/60)/24)+DATE(1970,1,1)</f>
        <v>43394.208333333328</v>
      </c>
      <c r="N452">
        <v>1542088800</v>
      </c>
      <c r="O452" s="18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2047</v>
      </c>
      <c r="T452" t="s">
        <v>2056</v>
      </c>
    </row>
    <row r="453" spans="1:20" x14ac:dyDescent="0.3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>E453/D453</f>
        <v>1.2284501347708894</v>
      </c>
      <c r="G453" s="4" t="s">
        <v>20</v>
      </c>
      <c r="H453" s="5">
        <f>AVERAGE(E453/I453)</f>
        <v>29.001272669424118</v>
      </c>
      <c r="I453">
        <v>6286</v>
      </c>
      <c r="J453" s="4" t="s">
        <v>21</v>
      </c>
      <c r="K453" s="4" t="s">
        <v>22</v>
      </c>
      <c r="L453">
        <v>1500440400</v>
      </c>
      <c r="M453" s="19">
        <f>(((L453/60)/60)/24)+DATE(1970,1,1)</f>
        <v>42935.208333333328</v>
      </c>
      <c r="N453">
        <v>1503118800</v>
      </c>
      <c r="O453" s="18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2037</v>
      </c>
    </row>
    <row r="454" spans="1:20" x14ac:dyDescent="0.3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>E454/D454</f>
        <v>0.63437500000000002</v>
      </c>
      <c r="G454" s="4" t="s">
        <v>14</v>
      </c>
      <c r="H454" s="5">
        <f>AVERAGE(E454/I454)</f>
        <v>98.225806451612897</v>
      </c>
      <c r="I454">
        <v>31</v>
      </c>
      <c r="J454" s="4" t="s">
        <v>21</v>
      </c>
      <c r="K454" s="4" t="s">
        <v>22</v>
      </c>
      <c r="L454">
        <v>1278392400</v>
      </c>
      <c r="M454" s="19">
        <f>(((L454/60)/60)/24)+DATE(1970,1,1)</f>
        <v>40365.208333333336</v>
      </c>
      <c r="N454">
        <v>1278478800</v>
      </c>
      <c r="O454" s="18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2047</v>
      </c>
      <c r="T454" t="s">
        <v>2052</v>
      </c>
    </row>
    <row r="455" spans="1:20" ht="31" x14ac:dyDescent="0.3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>E455/D455</f>
        <v>0.56331688596491225</v>
      </c>
      <c r="G455" s="4" t="s">
        <v>14</v>
      </c>
      <c r="H455" s="5">
        <f>AVERAGE(E455/I455)</f>
        <v>87.001693480101608</v>
      </c>
      <c r="I455">
        <v>1181</v>
      </c>
      <c r="J455" s="4" t="s">
        <v>21</v>
      </c>
      <c r="K455" s="4" t="s">
        <v>22</v>
      </c>
      <c r="L455">
        <v>1480572000</v>
      </c>
      <c r="M455" s="19">
        <f>(((L455/60)/60)/24)+DATE(1970,1,1)</f>
        <v>42705.25</v>
      </c>
      <c r="N455">
        <v>1484114400</v>
      </c>
      <c r="O455" s="18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2047</v>
      </c>
      <c r="T455" t="s">
        <v>2055</v>
      </c>
    </row>
    <row r="456" spans="1:20" x14ac:dyDescent="0.3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>E456/D456</f>
        <v>0.44074999999999998</v>
      </c>
      <c r="G456" s="4" t="s">
        <v>14</v>
      </c>
      <c r="H456" s="5">
        <f>AVERAGE(E456/I456)</f>
        <v>45.205128205128204</v>
      </c>
      <c r="I456">
        <v>39</v>
      </c>
      <c r="J456" s="4" t="s">
        <v>21</v>
      </c>
      <c r="K456" s="4" t="s">
        <v>22</v>
      </c>
      <c r="L456">
        <v>1382331600</v>
      </c>
      <c r="M456" s="19">
        <f>(((L456/60)/60)/24)+DATE(1970,1,1)</f>
        <v>41568.208333333336</v>
      </c>
      <c r="N456">
        <v>1385445600</v>
      </c>
      <c r="O456" s="18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2047</v>
      </c>
      <c r="T456" t="s">
        <v>2052</v>
      </c>
    </row>
    <row r="457" spans="1:20" x14ac:dyDescent="0.3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>E457/D457</f>
        <v>1.1837253218884121</v>
      </c>
      <c r="G457" s="4" t="s">
        <v>20</v>
      </c>
      <c r="H457" s="5">
        <f>AVERAGE(E457/I457)</f>
        <v>37.001341561577675</v>
      </c>
      <c r="I457">
        <v>3727</v>
      </c>
      <c r="J457" s="4" t="s">
        <v>21</v>
      </c>
      <c r="K457" s="4" t="s">
        <v>22</v>
      </c>
      <c r="L457">
        <v>1316754000</v>
      </c>
      <c r="M457" s="19">
        <f>(((L457/60)/60)/24)+DATE(1970,1,1)</f>
        <v>40809.208333333336</v>
      </c>
      <c r="N457">
        <v>1318741200</v>
      </c>
      <c r="O457" s="18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2044</v>
      </c>
      <c r="T457" t="s">
        <v>2045</v>
      </c>
    </row>
    <row r="458" spans="1:20" ht="31" x14ac:dyDescent="0.3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>E458/D458</f>
        <v>1.041243169398907</v>
      </c>
      <c r="G458" s="4" t="s">
        <v>20</v>
      </c>
      <c r="H458" s="5">
        <f>AVERAGE(E458/I458)</f>
        <v>94.976947040498445</v>
      </c>
      <c r="I458">
        <v>1605</v>
      </c>
      <c r="J458" s="4" t="s">
        <v>21</v>
      </c>
      <c r="K458" s="4" t="s">
        <v>22</v>
      </c>
      <c r="L458">
        <v>1518242400</v>
      </c>
      <c r="M458" s="19">
        <f>(((L458/60)/60)/24)+DATE(1970,1,1)</f>
        <v>43141.25</v>
      </c>
      <c r="N458">
        <v>1518242400</v>
      </c>
      <c r="O458" s="18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2036</v>
      </c>
    </row>
    <row r="459" spans="1:20" x14ac:dyDescent="0.3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>E459/D459</f>
        <v>0.26640000000000003</v>
      </c>
      <c r="G459" s="4" t="s">
        <v>14</v>
      </c>
      <c r="H459" s="5">
        <f>AVERAGE(E459/I459)</f>
        <v>28.956521739130434</v>
      </c>
      <c r="I459">
        <v>46</v>
      </c>
      <c r="J459" s="4" t="s">
        <v>21</v>
      </c>
      <c r="K459" s="4" t="s">
        <v>22</v>
      </c>
      <c r="L459">
        <v>1476421200</v>
      </c>
      <c r="M459" s="19">
        <f>(((L459/60)/60)/24)+DATE(1970,1,1)</f>
        <v>42657.208333333328</v>
      </c>
      <c r="N459">
        <v>1476594000</v>
      </c>
      <c r="O459" s="18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2044</v>
      </c>
      <c r="T459" t="s">
        <v>2045</v>
      </c>
    </row>
    <row r="460" spans="1:20" x14ac:dyDescent="0.3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>E460/D460</f>
        <v>3.5120118343195266</v>
      </c>
      <c r="G460" s="4" t="s">
        <v>20</v>
      </c>
      <c r="H460" s="5">
        <f>AVERAGE(E460/I460)</f>
        <v>55.993396226415094</v>
      </c>
      <c r="I460">
        <v>2120</v>
      </c>
      <c r="J460" s="4" t="s">
        <v>21</v>
      </c>
      <c r="K460" s="4" t="s">
        <v>22</v>
      </c>
      <c r="L460">
        <v>1269752400</v>
      </c>
      <c r="M460" s="19">
        <f>(((L460/60)/60)/24)+DATE(1970,1,1)</f>
        <v>40265.208333333336</v>
      </c>
      <c r="N460">
        <v>1273554000</v>
      </c>
      <c r="O460" s="18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2044</v>
      </c>
      <c r="T460" t="s">
        <v>2045</v>
      </c>
    </row>
    <row r="461" spans="1:20" x14ac:dyDescent="0.3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>E461/D461</f>
        <v>0.90063492063492068</v>
      </c>
      <c r="G461" s="4" t="s">
        <v>14</v>
      </c>
      <c r="H461" s="5">
        <f>AVERAGE(E461/I461)</f>
        <v>54.038095238095238</v>
      </c>
      <c r="I461">
        <v>105</v>
      </c>
      <c r="J461" s="4" t="s">
        <v>21</v>
      </c>
      <c r="K461" s="4" t="s">
        <v>22</v>
      </c>
      <c r="L461">
        <v>1419746400</v>
      </c>
      <c r="M461" s="19">
        <f>(((L461/60)/60)/24)+DATE(1970,1,1)</f>
        <v>42001.25</v>
      </c>
      <c r="N461">
        <v>1421906400</v>
      </c>
      <c r="O461" s="18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2047</v>
      </c>
      <c r="T461" t="s">
        <v>2048</v>
      </c>
    </row>
    <row r="462" spans="1:20" x14ac:dyDescent="0.3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>E462/D462</f>
        <v>1.7162500000000001</v>
      </c>
      <c r="G462" s="4" t="s">
        <v>20</v>
      </c>
      <c r="H462" s="5">
        <f>AVERAGE(E462/I462)</f>
        <v>82.38</v>
      </c>
      <c r="I462">
        <v>50</v>
      </c>
      <c r="J462" s="4" t="s">
        <v>21</v>
      </c>
      <c r="K462" s="4" t="s">
        <v>22</v>
      </c>
      <c r="L462">
        <v>1281330000</v>
      </c>
      <c r="M462" s="19">
        <f>(((L462/60)/60)/24)+DATE(1970,1,1)</f>
        <v>40399.208333333336</v>
      </c>
      <c r="N462">
        <v>1281589200</v>
      </c>
      <c r="O462" s="18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2044</v>
      </c>
      <c r="T462" t="s">
        <v>2045</v>
      </c>
    </row>
    <row r="463" spans="1:20" x14ac:dyDescent="0.3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>E463/D463</f>
        <v>1.4104655870445344</v>
      </c>
      <c r="G463" s="4" t="s">
        <v>20</v>
      </c>
      <c r="H463" s="5">
        <f>AVERAGE(E463/I463)</f>
        <v>66.997115384615384</v>
      </c>
      <c r="I463">
        <v>2080</v>
      </c>
      <c r="J463" s="4" t="s">
        <v>21</v>
      </c>
      <c r="K463" s="4" t="s">
        <v>22</v>
      </c>
      <c r="L463">
        <v>1398661200</v>
      </c>
      <c r="M463" s="19">
        <f>(((L463/60)/60)/24)+DATE(1970,1,1)</f>
        <v>41757.208333333336</v>
      </c>
      <c r="N463">
        <v>1400389200</v>
      </c>
      <c r="O463" s="18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2047</v>
      </c>
      <c r="T463" t="s">
        <v>2052</v>
      </c>
    </row>
    <row r="464" spans="1:20" x14ac:dyDescent="0.3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>E464/D464</f>
        <v>0.30579449152542371</v>
      </c>
      <c r="G464" s="4" t="s">
        <v>14</v>
      </c>
      <c r="H464" s="5">
        <f>AVERAGE(E464/I464)</f>
        <v>107.91401869158878</v>
      </c>
      <c r="I464">
        <v>535</v>
      </c>
      <c r="J464" s="4" t="s">
        <v>21</v>
      </c>
      <c r="K464" s="4" t="s">
        <v>22</v>
      </c>
      <c r="L464">
        <v>1359525600</v>
      </c>
      <c r="M464" s="19">
        <f>(((L464/60)/60)/24)+DATE(1970,1,1)</f>
        <v>41304.25</v>
      </c>
      <c r="N464">
        <v>1362808800</v>
      </c>
      <c r="O464" s="18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2051</v>
      </c>
    </row>
    <row r="465" spans="1:20" x14ac:dyDescent="0.3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>E465/D465</f>
        <v>1.0816455696202532</v>
      </c>
      <c r="G465" s="4" t="s">
        <v>20</v>
      </c>
      <c r="H465" s="5">
        <f>AVERAGE(E465/I465)</f>
        <v>69.009501187648453</v>
      </c>
      <c r="I465">
        <v>2105</v>
      </c>
      <c r="J465" s="4" t="s">
        <v>21</v>
      </c>
      <c r="K465" s="4" t="s">
        <v>22</v>
      </c>
      <c r="L465">
        <v>1388469600</v>
      </c>
      <c r="M465" s="19">
        <f>(((L465/60)/60)/24)+DATE(1970,1,1)</f>
        <v>41639.25</v>
      </c>
      <c r="N465">
        <v>1388815200</v>
      </c>
      <c r="O465" s="18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2047</v>
      </c>
      <c r="T465" t="s">
        <v>2056</v>
      </c>
    </row>
    <row r="466" spans="1:20" x14ac:dyDescent="0.3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>E466/D466</f>
        <v>1.3345505617977529</v>
      </c>
      <c r="G466" s="4" t="s">
        <v>20</v>
      </c>
      <c r="H466" s="5">
        <f>AVERAGE(E466/I466)</f>
        <v>39.006568144499177</v>
      </c>
      <c r="I466">
        <v>2436</v>
      </c>
      <c r="J466" s="4" t="s">
        <v>21</v>
      </c>
      <c r="K466" s="4" t="s">
        <v>22</v>
      </c>
      <c r="L466">
        <v>1518328800</v>
      </c>
      <c r="M466" s="19">
        <f>(((L466/60)/60)/24)+DATE(1970,1,1)</f>
        <v>43142.25</v>
      </c>
      <c r="N466">
        <v>1519538400</v>
      </c>
      <c r="O466" s="18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2044</v>
      </c>
      <c r="T466" t="s">
        <v>2045</v>
      </c>
    </row>
    <row r="467" spans="1:20" x14ac:dyDescent="0.3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>E467/D467</f>
        <v>1.8785106382978722</v>
      </c>
      <c r="G467" s="4" t="s">
        <v>20</v>
      </c>
      <c r="H467" s="5">
        <f>AVERAGE(E467/I467)</f>
        <v>110.3625</v>
      </c>
      <c r="I467">
        <v>80</v>
      </c>
      <c r="J467" s="4" t="s">
        <v>21</v>
      </c>
      <c r="K467" s="4" t="s">
        <v>22</v>
      </c>
      <c r="L467">
        <v>1517032800</v>
      </c>
      <c r="M467" s="19">
        <f>(((L467/60)/60)/24)+DATE(1970,1,1)</f>
        <v>43127.25</v>
      </c>
      <c r="N467">
        <v>1517810400</v>
      </c>
      <c r="O467" s="18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2060</v>
      </c>
    </row>
    <row r="468" spans="1:20" x14ac:dyDescent="0.3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>E468/D468</f>
        <v>3.32</v>
      </c>
      <c r="G468" s="4" t="s">
        <v>20</v>
      </c>
      <c r="H468" s="5">
        <f>AVERAGE(E468/I468)</f>
        <v>94.857142857142861</v>
      </c>
      <c r="I468">
        <v>42</v>
      </c>
      <c r="J468" s="4" t="s">
        <v>21</v>
      </c>
      <c r="K468" s="4" t="s">
        <v>22</v>
      </c>
      <c r="L468">
        <v>1368594000</v>
      </c>
      <c r="M468" s="19">
        <f>(((L468/60)/60)/24)+DATE(1970,1,1)</f>
        <v>41409.208333333336</v>
      </c>
      <c r="N468">
        <v>1370581200</v>
      </c>
      <c r="O468" s="18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2046</v>
      </c>
    </row>
    <row r="469" spans="1:20" x14ac:dyDescent="0.3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>E469/D469</f>
        <v>5.7521428571428572</v>
      </c>
      <c r="G469" s="4" t="s">
        <v>20</v>
      </c>
      <c r="H469" s="12">
        <f>AVERAGE(E469/I469)</f>
        <v>57.935251798561154</v>
      </c>
      <c r="I469">
        <v>139</v>
      </c>
      <c r="J469" s="4" t="s">
        <v>15</v>
      </c>
      <c r="K469" s="4" t="s">
        <v>16</v>
      </c>
      <c r="L469">
        <v>1448258400</v>
      </c>
      <c r="M469" s="19">
        <f>(((L469/60)/60)/24)+DATE(1970,1,1)</f>
        <v>42331.25</v>
      </c>
      <c r="N469">
        <v>1448863200</v>
      </c>
      <c r="O469" s="18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>E470/D470</f>
        <v>0.40500000000000003</v>
      </c>
      <c r="G470" s="4" t="s">
        <v>14</v>
      </c>
      <c r="H470" s="5">
        <f>AVERAGE(E470/I470)</f>
        <v>101.25</v>
      </c>
      <c r="I470">
        <v>16</v>
      </c>
      <c r="J470" s="4" t="s">
        <v>21</v>
      </c>
      <c r="K470" s="4" t="s">
        <v>22</v>
      </c>
      <c r="L470">
        <v>1555218000</v>
      </c>
      <c r="M470" s="19">
        <f>(((L470/60)/60)/24)+DATE(1970,1,1)</f>
        <v>43569.208333333328</v>
      </c>
      <c r="N470">
        <v>1556600400</v>
      </c>
      <c r="O470" s="18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2044</v>
      </c>
      <c r="T470" t="s">
        <v>2045</v>
      </c>
    </row>
    <row r="471" spans="1:20" ht="31" x14ac:dyDescent="0.3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>E471/D471</f>
        <v>1.8442857142857143</v>
      </c>
      <c r="G471" s="4" t="s">
        <v>20</v>
      </c>
      <c r="H471" s="5">
        <f>AVERAGE(E471/I471)</f>
        <v>64.95597484276729</v>
      </c>
      <c r="I471">
        <v>159</v>
      </c>
      <c r="J471" s="4" t="s">
        <v>21</v>
      </c>
      <c r="K471" s="4" t="s">
        <v>22</v>
      </c>
      <c r="L471">
        <v>1431925200</v>
      </c>
      <c r="M471" s="19">
        <f>(((L471/60)/60)/24)+DATE(1970,1,1)</f>
        <v>42142.208333333328</v>
      </c>
      <c r="N471">
        <v>1432098000</v>
      </c>
      <c r="O471" s="18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2047</v>
      </c>
      <c r="T471" t="s">
        <v>2052</v>
      </c>
    </row>
    <row r="472" spans="1:20" x14ac:dyDescent="0.3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>E472/D472</f>
        <v>2.8580555555555556</v>
      </c>
      <c r="G472" s="4" t="s">
        <v>20</v>
      </c>
      <c r="H472" s="5">
        <f>AVERAGE(E472/I472)</f>
        <v>27.00524934383202</v>
      </c>
      <c r="I472">
        <v>381</v>
      </c>
      <c r="J472" s="4" t="s">
        <v>21</v>
      </c>
      <c r="K472" s="4" t="s">
        <v>22</v>
      </c>
      <c r="L472">
        <v>1481522400</v>
      </c>
      <c r="M472" s="19">
        <f>(((L472/60)/60)/24)+DATE(1970,1,1)</f>
        <v>42716.25</v>
      </c>
      <c r="N472">
        <v>1482127200</v>
      </c>
      <c r="O472" s="18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2046</v>
      </c>
    </row>
    <row r="473" spans="1:20" x14ac:dyDescent="0.3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>E473/D473</f>
        <v>3.19</v>
      </c>
      <c r="G473" s="4" t="s">
        <v>20</v>
      </c>
      <c r="H473" s="10">
        <f>AVERAGE(E473/I473)</f>
        <v>50.97422680412371</v>
      </c>
      <c r="I473">
        <v>194</v>
      </c>
      <c r="J473" s="4" t="s">
        <v>40</v>
      </c>
      <c r="K473" s="4" t="s">
        <v>41</v>
      </c>
      <c r="L473">
        <v>1335934800</v>
      </c>
      <c r="M473" s="19">
        <f>(((L473/60)/60)/24)+DATE(1970,1,1)</f>
        <v>41031.208333333336</v>
      </c>
      <c r="N473">
        <v>1335934800</v>
      </c>
      <c r="O473" s="18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2040</v>
      </c>
      <c r="T473" t="s">
        <v>2041</v>
      </c>
    </row>
    <row r="474" spans="1:20" x14ac:dyDescent="0.3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>E474/D474</f>
        <v>0.39234070221066319</v>
      </c>
      <c r="G474" s="4" t="s">
        <v>14</v>
      </c>
      <c r="H474" s="5">
        <f>AVERAGE(E474/I474)</f>
        <v>104.94260869565217</v>
      </c>
      <c r="I474">
        <v>575</v>
      </c>
      <c r="J474" s="4" t="s">
        <v>21</v>
      </c>
      <c r="K474" s="4" t="s">
        <v>22</v>
      </c>
      <c r="L474">
        <v>1552280400</v>
      </c>
      <c r="M474" s="19">
        <f>(((L474/60)/60)/24)+DATE(1970,1,1)</f>
        <v>43535.208333333328</v>
      </c>
      <c r="N474">
        <v>1556946000</v>
      </c>
      <c r="O474" s="18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2037</v>
      </c>
    </row>
    <row r="475" spans="1:20" x14ac:dyDescent="0.3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>E475/D475</f>
        <v>1.7814000000000001</v>
      </c>
      <c r="G475" s="4" t="s">
        <v>20</v>
      </c>
      <c r="H475" s="5">
        <f>AVERAGE(E475/I475)</f>
        <v>84.028301886792448</v>
      </c>
      <c r="I475">
        <v>106</v>
      </c>
      <c r="J475" s="4" t="s">
        <v>21</v>
      </c>
      <c r="K475" s="4" t="s">
        <v>22</v>
      </c>
      <c r="L475">
        <v>1529989200</v>
      </c>
      <c r="M475" s="19">
        <f>(((L475/60)/60)/24)+DATE(1970,1,1)</f>
        <v>43277.208333333328</v>
      </c>
      <c r="N475">
        <v>1530075600</v>
      </c>
      <c r="O475" s="18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2061</v>
      </c>
    </row>
    <row r="476" spans="1:20" x14ac:dyDescent="0.3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>E476/D476</f>
        <v>3.6515</v>
      </c>
      <c r="G476" s="4" t="s">
        <v>20</v>
      </c>
      <c r="H476" s="5">
        <f>AVERAGE(E476/I476)</f>
        <v>102.85915492957747</v>
      </c>
      <c r="I476">
        <v>142</v>
      </c>
      <c r="J476" s="4" t="s">
        <v>21</v>
      </c>
      <c r="K476" s="4" t="s">
        <v>22</v>
      </c>
      <c r="L476">
        <v>1418709600</v>
      </c>
      <c r="M476" s="19">
        <f>(((L476/60)/60)/24)+DATE(1970,1,1)</f>
        <v>41989.25</v>
      </c>
      <c r="N476">
        <v>1418796000</v>
      </c>
      <c r="O476" s="18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2047</v>
      </c>
      <c r="T476" t="s">
        <v>2062</v>
      </c>
    </row>
    <row r="477" spans="1:20" x14ac:dyDescent="0.3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>E477/D477</f>
        <v>1.1394594594594594</v>
      </c>
      <c r="G477" s="4" t="s">
        <v>20</v>
      </c>
      <c r="H477" s="5">
        <f>AVERAGE(E477/I477)</f>
        <v>39.962085308056871</v>
      </c>
      <c r="I477">
        <v>211</v>
      </c>
      <c r="J477" s="4" t="s">
        <v>21</v>
      </c>
      <c r="K477" s="4" t="s">
        <v>22</v>
      </c>
      <c r="L477">
        <v>1372136400</v>
      </c>
      <c r="M477" s="19">
        <f>(((L477/60)/60)/24)+DATE(1970,1,1)</f>
        <v>41450.208333333336</v>
      </c>
      <c r="N477">
        <v>1372482000</v>
      </c>
      <c r="O477" s="18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2060</v>
      </c>
    </row>
    <row r="478" spans="1:20" ht="31" x14ac:dyDescent="0.3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>E478/D478</f>
        <v>0.29828720626631855</v>
      </c>
      <c r="G478" s="4" t="s">
        <v>14</v>
      </c>
      <c r="H478" s="5">
        <f>AVERAGE(E478/I478)</f>
        <v>51.001785714285717</v>
      </c>
      <c r="I478">
        <v>1120</v>
      </c>
      <c r="J478" s="4" t="s">
        <v>21</v>
      </c>
      <c r="K478" s="4" t="s">
        <v>22</v>
      </c>
      <c r="L478">
        <v>1533877200</v>
      </c>
      <c r="M478" s="19">
        <f>(((L478/60)/60)/24)+DATE(1970,1,1)</f>
        <v>43322.208333333328</v>
      </c>
      <c r="N478">
        <v>1534395600</v>
      </c>
      <c r="O478" s="18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2058</v>
      </c>
    </row>
    <row r="479" spans="1:20" x14ac:dyDescent="0.3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>E479/D479</f>
        <v>0.54270588235294115</v>
      </c>
      <c r="G479" s="4" t="s">
        <v>14</v>
      </c>
      <c r="H479" s="5">
        <f>AVERAGE(E479/I479)</f>
        <v>40.823008849557525</v>
      </c>
      <c r="I479">
        <v>113</v>
      </c>
      <c r="J479" s="4" t="s">
        <v>21</v>
      </c>
      <c r="K479" s="4" t="s">
        <v>22</v>
      </c>
      <c r="L479">
        <v>1309064400</v>
      </c>
      <c r="M479" s="19">
        <f>(((L479/60)/60)/24)+DATE(1970,1,1)</f>
        <v>40720.208333333336</v>
      </c>
      <c r="N479">
        <v>1311397200</v>
      </c>
      <c r="O479" s="18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2047</v>
      </c>
      <c r="T479" t="s">
        <v>2055</v>
      </c>
    </row>
    <row r="480" spans="1:20" x14ac:dyDescent="0.3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>E480/D480</f>
        <v>2.3634156976744185</v>
      </c>
      <c r="G480" s="4" t="s">
        <v>20</v>
      </c>
      <c r="H480" s="5">
        <f>AVERAGE(E480/I480)</f>
        <v>58.999637155297535</v>
      </c>
      <c r="I480">
        <v>2756</v>
      </c>
      <c r="J480" s="4" t="s">
        <v>21</v>
      </c>
      <c r="K480" s="4" t="s">
        <v>22</v>
      </c>
      <c r="L480">
        <v>1425877200</v>
      </c>
      <c r="M480" s="19">
        <f>(((L480/60)/60)/24)+DATE(1970,1,1)</f>
        <v>42072.208333333328</v>
      </c>
      <c r="N480">
        <v>1426914000</v>
      </c>
      <c r="O480" s="18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2046</v>
      </c>
    </row>
    <row r="481" spans="1:20" ht="31" x14ac:dyDescent="0.3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>E481/D481</f>
        <v>5.1291666666666664</v>
      </c>
      <c r="G481" s="4" t="s">
        <v>20</v>
      </c>
      <c r="H481" s="10">
        <f>AVERAGE(E481/I481)</f>
        <v>71.156069364161851</v>
      </c>
      <c r="I481">
        <v>173</v>
      </c>
      <c r="J481" s="4" t="s">
        <v>40</v>
      </c>
      <c r="K481" s="4" t="s">
        <v>41</v>
      </c>
      <c r="L481">
        <v>1501304400</v>
      </c>
      <c r="M481" s="19">
        <f>(((L481/60)/60)/24)+DATE(1970,1,1)</f>
        <v>42945.208333333328</v>
      </c>
      <c r="N481">
        <v>1501477200</v>
      </c>
      <c r="O481" s="18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2040</v>
      </c>
      <c r="T481" t="s">
        <v>2041</v>
      </c>
    </row>
    <row r="482" spans="1:20" x14ac:dyDescent="0.3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>E482/D482</f>
        <v>1.0065116279069768</v>
      </c>
      <c r="G482" s="4" t="s">
        <v>20</v>
      </c>
      <c r="H482" s="5">
        <f>AVERAGE(E482/I482)</f>
        <v>99.494252873563212</v>
      </c>
      <c r="I482">
        <v>87</v>
      </c>
      <c r="J482" s="4" t="s">
        <v>21</v>
      </c>
      <c r="K482" s="4" t="s">
        <v>22</v>
      </c>
      <c r="L482">
        <v>1268287200</v>
      </c>
      <c r="M482" s="19">
        <f>(((L482/60)/60)/24)+DATE(1970,1,1)</f>
        <v>40248.25</v>
      </c>
      <c r="N482">
        <v>1269061200</v>
      </c>
      <c r="O482" s="18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2042</v>
      </c>
      <c r="T482" t="s">
        <v>2043</v>
      </c>
    </row>
    <row r="483" spans="1:20" x14ac:dyDescent="0.3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>E483/D483</f>
        <v>0.81348423194303154</v>
      </c>
      <c r="G483" s="4" t="s">
        <v>14</v>
      </c>
      <c r="H483" s="5">
        <f>AVERAGE(E483/I483)</f>
        <v>103.98634590377114</v>
      </c>
      <c r="I483">
        <v>1538</v>
      </c>
      <c r="J483" s="4" t="s">
        <v>21</v>
      </c>
      <c r="K483" s="4" t="s">
        <v>22</v>
      </c>
      <c r="L483">
        <v>1412139600</v>
      </c>
      <c r="M483" s="19">
        <f>(((L483/60)/60)/24)+DATE(1970,1,1)</f>
        <v>41913.208333333336</v>
      </c>
      <c r="N483">
        <v>1415772000</v>
      </c>
      <c r="O483" s="18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2044</v>
      </c>
      <c r="T483" t="s">
        <v>2045</v>
      </c>
    </row>
    <row r="484" spans="1:20" x14ac:dyDescent="0.3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>E484/D484</f>
        <v>0.16404761904761905</v>
      </c>
      <c r="G484" s="4" t="s">
        <v>14</v>
      </c>
      <c r="H484" s="5">
        <f>AVERAGE(E484/I484)</f>
        <v>76.555555555555557</v>
      </c>
      <c r="I484">
        <v>9</v>
      </c>
      <c r="J484" s="4" t="s">
        <v>21</v>
      </c>
      <c r="K484" s="4" t="s">
        <v>22</v>
      </c>
      <c r="L484">
        <v>1330063200</v>
      </c>
      <c r="M484" s="19">
        <f>(((L484/60)/60)/24)+DATE(1970,1,1)</f>
        <v>40963.25</v>
      </c>
      <c r="N484">
        <v>1331013600</v>
      </c>
      <c r="O484" s="18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2058</v>
      </c>
    </row>
    <row r="485" spans="1:20" x14ac:dyDescent="0.3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>E485/D485</f>
        <v>0.52774617067833696</v>
      </c>
      <c r="G485" s="4" t="s">
        <v>14</v>
      </c>
      <c r="H485" s="5">
        <f>AVERAGE(E485/I485)</f>
        <v>87.068592057761734</v>
      </c>
      <c r="I485">
        <v>554</v>
      </c>
      <c r="J485" s="4" t="s">
        <v>21</v>
      </c>
      <c r="K485" s="4" t="s">
        <v>22</v>
      </c>
      <c r="L485">
        <v>1576130400</v>
      </c>
      <c r="M485" s="19">
        <f>(((L485/60)/60)/24)+DATE(1970,1,1)</f>
        <v>43811.25</v>
      </c>
      <c r="N485">
        <v>1576735200</v>
      </c>
      <c r="O485" s="18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2044</v>
      </c>
      <c r="T485" t="s">
        <v>2045</v>
      </c>
    </row>
    <row r="486" spans="1:20" x14ac:dyDescent="0.3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>E486/D486</f>
        <v>2.6020608108108108</v>
      </c>
      <c r="G486" s="4" t="s">
        <v>20</v>
      </c>
      <c r="H486" s="10">
        <f>AVERAGE(E486/I486)</f>
        <v>48.99554707379135</v>
      </c>
      <c r="I486">
        <v>1572</v>
      </c>
      <c r="J486" s="4" t="s">
        <v>40</v>
      </c>
      <c r="K486" s="4" t="s">
        <v>41</v>
      </c>
      <c r="L486">
        <v>1407128400</v>
      </c>
      <c r="M486" s="19">
        <f>(((L486/60)/60)/24)+DATE(1970,1,1)</f>
        <v>41855.208333333336</v>
      </c>
      <c r="N486">
        <v>1411362000</v>
      </c>
      <c r="O486" s="18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2040</v>
      </c>
      <c r="T486" t="s">
        <v>2041</v>
      </c>
    </row>
    <row r="487" spans="1:20" x14ac:dyDescent="0.3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>E487/D487</f>
        <v>0.30732891832229581</v>
      </c>
      <c r="G487" s="4" t="s">
        <v>14</v>
      </c>
      <c r="H487" s="10">
        <f>AVERAGE(E487/I487)</f>
        <v>42.969135802469133</v>
      </c>
      <c r="I487">
        <v>648</v>
      </c>
      <c r="J487" s="4" t="s">
        <v>40</v>
      </c>
      <c r="K487" s="4" t="s">
        <v>41</v>
      </c>
      <c r="L487">
        <v>1560142800</v>
      </c>
      <c r="M487" s="19">
        <f>(((L487/60)/60)/24)+DATE(1970,1,1)</f>
        <v>43626.208333333328</v>
      </c>
      <c r="N487">
        <v>1563685200</v>
      </c>
      <c r="O487" s="18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2044</v>
      </c>
      <c r="T487" t="s">
        <v>2045</v>
      </c>
    </row>
    <row r="488" spans="1:20" x14ac:dyDescent="0.3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>E488/D488</f>
        <v>0.13500000000000001</v>
      </c>
      <c r="G488" s="4" t="s">
        <v>14</v>
      </c>
      <c r="H488" s="10">
        <f>AVERAGE(E488/I488)</f>
        <v>33.428571428571431</v>
      </c>
      <c r="I488">
        <v>21</v>
      </c>
      <c r="J488" s="4" t="s">
        <v>40</v>
      </c>
      <c r="K488" s="4" t="s">
        <v>41</v>
      </c>
      <c r="L488">
        <v>1520575200</v>
      </c>
      <c r="M488" s="19">
        <f>(((L488/60)/60)/24)+DATE(1970,1,1)</f>
        <v>43168.25</v>
      </c>
      <c r="N488">
        <v>1521867600</v>
      </c>
      <c r="O488" s="18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2060</v>
      </c>
    </row>
    <row r="489" spans="1:20" x14ac:dyDescent="0.3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>E489/D489</f>
        <v>1.7862556663644606</v>
      </c>
      <c r="G489" s="4" t="s">
        <v>20</v>
      </c>
      <c r="H489" s="5">
        <f>AVERAGE(E489/I489)</f>
        <v>83.982949701619773</v>
      </c>
      <c r="I489">
        <v>2346</v>
      </c>
      <c r="J489" s="4" t="s">
        <v>21</v>
      </c>
      <c r="K489" s="4" t="s">
        <v>22</v>
      </c>
      <c r="L489">
        <v>1492664400</v>
      </c>
      <c r="M489" s="19">
        <f>(((L489/60)/60)/24)+DATE(1970,1,1)</f>
        <v>42845.208333333328</v>
      </c>
      <c r="N489">
        <v>1495515600</v>
      </c>
      <c r="O489" s="18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2044</v>
      </c>
      <c r="T489" t="s">
        <v>2045</v>
      </c>
    </row>
    <row r="490" spans="1:20" x14ac:dyDescent="0.3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>E490/D490</f>
        <v>2.2005660377358489</v>
      </c>
      <c r="G490" s="4" t="s">
        <v>20</v>
      </c>
      <c r="H490" s="5">
        <f>AVERAGE(E490/I490)</f>
        <v>101.41739130434783</v>
      </c>
      <c r="I490">
        <v>115</v>
      </c>
      <c r="J490" s="4" t="s">
        <v>21</v>
      </c>
      <c r="K490" s="4" t="s">
        <v>22</v>
      </c>
      <c r="L490">
        <v>1454479200</v>
      </c>
      <c r="M490" s="19">
        <f>(((L490/60)/60)/24)+DATE(1970,1,1)</f>
        <v>42403.25</v>
      </c>
      <c r="N490">
        <v>1455948000</v>
      </c>
      <c r="O490" s="18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2044</v>
      </c>
      <c r="T490" t="s">
        <v>2045</v>
      </c>
    </row>
    <row r="491" spans="1:20" x14ac:dyDescent="0.3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>E491/D491</f>
        <v>1.015108695652174</v>
      </c>
      <c r="G491" s="4" t="s">
        <v>20</v>
      </c>
      <c r="H491" s="13">
        <f>AVERAGE(E491/I491)</f>
        <v>109.87058823529412</v>
      </c>
      <c r="I491">
        <v>85</v>
      </c>
      <c r="J491" s="4" t="s">
        <v>107</v>
      </c>
      <c r="K491" s="4" t="s">
        <v>108</v>
      </c>
      <c r="L491">
        <v>1281934800</v>
      </c>
      <c r="M491" s="19">
        <f>(((L491/60)/60)/24)+DATE(1970,1,1)</f>
        <v>40406.208333333336</v>
      </c>
      <c r="N491">
        <v>1282366800</v>
      </c>
      <c r="O491" s="18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2046</v>
      </c>
    </row>
    <row r="492" spans="1:20" x14ac:dyDescent="0.3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>E492/D492</f>
        <v>1.915</v>
      </c>
      <c r="G492" s="4" t="s">
        <v>20</v>
      </c>
      <c r="H492" s="5">
        <f>AVERAGE(E492/I492)</f>
        <v>31.916666666666668</v>
      </c>
      <c r="I492">
        <v>144</v>
      </c>
      <c r="J492" s="4" t="s">
        <v>21</v>
      </c>
      <c r="K492" s="4" t="s">
        <v>22</v>
      </c>
      <c r="L492">
        <v>1573970400</v>
      </c>
      <c r="M492" s="19">
        <f>(((L492/60)/60)/24)+DATE(1970,1,1)</f>
        <v>43786.25</v>
      </c>
      <c r="N492">
        <v>1574575200</v>
      </c>
      <c r="O492" s="18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>E493/D493</f>
        <v>3.0534683098591549</v>
      </c>
      <c r="G493" s="4" t="s">
        <v>20</v>
      </c>
      <c r="H493" s="5">
        <f>AVERAGE(E493/I493)</f>
        <v>70.993450675399103</v>
      </c>
      <c r="I493">
        <v>2443</v>
      </c>
      <c r="J493" s="4" t="s">
        <v>21</v>
      </c>
      <c r="K493" s="4" t="s">
        <v>22</v>
      </c>
      <c r="L493">
        <v>1372654800</v>
      </c>
      <c r="M493" s="19">
        <f>(((L493/60)/60)/24)+DATE(1970,1,1)</f>
        <v>41456.208333333336</v>
      </c>
      <c r="N493">
        <v>1374901200</v>
      </c>
      <c r="O493" s="18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2040</v>
      </c>
      <c r="T493" t="s">
        <v>2041</v>
      </c>
    </row>
    <row r="494" spans="1:20" x14ac:dyDescent="0.3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>E494/D494</f>
        <v>0.23995287958115183</v>
      </c>
      <c r="G494" s="4" t="s">
        <v>74</v>
      </c>
      <c r="H494" s="5">
        <f>AVERAGE(E494/I494)</f>
        <v>77.026890756302521</v>
      </c>
      <c r="I494">
        <v>595</v>
      </c>
      <c r="J494" s="4" t="s">
        <v>21</v>
      </c>
      <c r="K494" s="4" t="s">
        <v>22</v>
      </c>
      <c r="L494">
        <v>1275886800</v>
      </c>
      <c r="M494" s="19">
        <f>(((L494/60)/60)/24)+DATE(1970,1,1)</f>
        <v>40336.208333333336</v>
      </c>
      <c r="N494">
        <v>1278910800</v>
      </c>
      <c r="O494" s="18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2047</v>
      </c>
      <c r="T494" t="s">
        <v>2057</v>
      </c>
    </row>
    <row r="495" spans="1:20" ht="31" x14ac:dyDescent="0.3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>E495/D495</f>
        <v>7.2377777777777776</v>
      </c>
      <c r="G495" s="4" t="s">
        <v>20</v>
      </c>
      <c r="H495" s="5">
        <f>AVERAGE(E495/I495)</f>
        <v>101.78125</v>
      </c>
      <c r="I495">
        <v>64</v>
      </c>
      <c r="J495" s="4" t="s">
        <v>21</v>
      </c>
      <c r="K495" s="4" t="s">
        <v>22</v>
      </c>
      <c r="L495">
        <v>1561784400</v>
      </c>
      <c r="M495" s="19">
        <f>(((L495/60)/60)/24)+DATE(1970,1,1)</f>
        <v>43645.208333333328</v>
      </c>
      <c r="N495">
        <v>1562907600</v>
      </c>
      <c r="O495" s="18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2042</v>
      </c>
      <c r="T495" t="s">
        <v>2043</v>
      </c>
    </row>
    <row r="496" spans="1:20" x14ac:dyDescent="0.3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>E496/D496</f>
        <v>5.4736000000000002</v>
      </c>
      <c r="G496" s="4" t="s">
        <v>20</v>
      </c>
      <c r="H496" s="5">
        <f>AVERAGE(E496/I496)</f>
        <v>51.059701492537314</v>
      </c>
      <c r="I496">
        <v>268</v>
      </c>
      <c r="J496" s="4" t="s">
        <v>21</v>
      </c>
      <c r="K496" s="4" t="s">
        <v>22</v>
      </c>
      <c r="L496">
        <v>1332392400</v>
      </c>
      <c r="M496" s="19">
        <f>(((L496/60)/60)/24)+DATE(1970,1,1)</f>
        <v>40990.208333333336</v>
      </c>
      <c r="N496">
        <v>1332478800</v>
      </c>
      <c r="O496" s="18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2046</v>
      </c>
    </row>
    <row r="497" spans="1:20" ht="31" x14ac:dyDescent="0.3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>E497/D497</f>
        <v>4.1449999999999996</v>
      </c>
      <c r="G497" s="4" t="s">
        <v>20</v>
      </c>
      <c r="H497" s="9">
        <f>AVERAGE(E497/I497)</f>
        <v>68.02051282051282</v>
      </c>
      <c r="I497">
        <v>195</v>
      </c>
      <c r="J497" s="4" t="s">
        <v>36</v>
      </c>
      <c r="K497" s="4" t="s">
        <v>37</v>
      </c>
      <c r="L497">
        <v>1402376400</v>
      </c>
      <c r="M497" s="19">
        <f>(((L497/60)/60)/24)+DATE(1970,1,1)</f>
        <v>41800.208333333336</v>
      </c>
      <c r="N497">
        <v>1402722000</v>
      </c>
      <c r="O497" s="18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2044</v>
      </c>
      <c r="T497" t="s">
        <v>2045</v>
      </c>
    </row>
    <row r="498" spans="1:20" x14ac:dyDescent="0.3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>E498/D498</f>
        <v>9.0696409140369975E-3</v>
      </c>
      <c r="G498" s="4" t="s">
        <v>14</v>
      </c>
      <c r="H498" s="5">
        <f>AVERAGE(E498/I498)</f>
        <v>30.87037037037037</v>
      </c>
      <c r="I498">
        <v>54</v>
      </c>
      <c r="J498" s="4" t="s">
        <v>21</v>
      </c>
      <c r="K498" s="4" t="s">
        <v>22</v>
      </c>
      <c r="L498">
        <v>1495342800</v>
      </c>
      <c r="M498" s="19">
        <f>(((L498/60)/60)/24)+DATE(1970,1,1)</f>
        <v>42876.208333333328</v>
      </c>
      <c r="N498">
        <v>1496811600</v>
      </c>
      <c r="O498" s="18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2047</v>
      </c>
      <c r="T498" t="s">
        <v>2056</v>
      </c>
    </row>
    <row r="499" spans="1:20" x14ac:dyDescent="0.3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>E499/D499</f>
        <v>0.34173469387755101</v>
      </c>
      <c r="G499" s="4" t="s">
        <v>14</v>
      </c>
      <c r="H499" s="5">
        <f>AVERAGE(E499/I499)</f>
        <v>27.908333333333335</v>
      </c>
      <c r="I499">
        <v>120</v>
      </c>
      <c r="J499" s="4" t="s">
        <v>21</v>
      </c>
      <c r="K499" s="4" t="s">
        <v>22</v>
      </c>
      <c r="L499">
        <v>1482213600</v>
      </c>
      <c r="M499" s="19">
        <f>(((L499/60)/60)/24)+DATE(1970,1,1)</f>
        <v>42724.25</v>
      </c>
      <c r="N499">
        <v>1482213600</v>
      </c>
      <c r="O499" s="18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2046</v>
      </c>
    </row>
    <row r="500" spans="1:20" ht="31" x14ac:dyDescent="0.3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>E500/D500</f>
        <v>0.239488107549121</v>
      </c>
      <c r="G500" s="4" t="s">
        <v>14</v>
      </c>
      <c r="H500" s="9">
        <f>AVERAGE(E500/I500)</f>
        <v>79.994818652849744</v>
      </c>
      <c r="I500">
        <v>579</v>
      </c>
      <c r="J500" s="4" t="s">
        <v>36</v>
      </c>
      <c r="K500" s="4" t="s">
        <v>37</v>
      </c>
      <c r="L500">
        <v>1420092000</v>
      </c>
      <c r="M500" s="19">
        <f>(((L500/60)/60)/24)+DATE(1970,1,1)</f>
        <v>42005.25</v>
      </c>
      <c r="N500">
        <v>1420264800</v>
      </c>
      <c r="O500" s="18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x14ac:dyDescent="0.3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>E501/D501</f>
        <v>0.48072649572649573</v>
      </c>
      <c r="G501" s="4" t="s">
        <v>14</v>
      </c>
      <c r="H501" s="5">
        <f>AVERAGE(E501/I501)</f>
        <v>38.003378378378379</v>
      </c>
      <c r="I501">
        <v>2072</v>
      </c>
      <c r="J501" s="4" t="s">
        <v>21</v>
      </c>
      <c r="K501" s="4" t="s">
        <v>22</v>
      </c>
      <c r="L501">
        <v>1458018000</v>
      </c>
      <c r="M501" s="19">
        <f>(((L501/60)/60)/24)+DATE(1970,1,1)</f>
        <v>42444.208333333328</v>
      </c>
      <c r="N501">
        <v>1458450000</v>
      </c>
      <c r="O501" s="18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2047</v>
      </c>
      <c r="T501" t="s">
        <v>2048</v>
      </c>
    </row>
    <row r="502" spans="1:20" x14ac:dyDescent="0.3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>E502/D502</f>
        <v>0</v>
      </c>
      <c r="G502" s="4" t="s">
        <v>14</v>
      </c>
      <c r="H502" s="5" t="e">
        <f>AVERAGE(E502/I502)</f>
        <v>#DIV/0!</v>
      </c>
      <c r="I502">
        <v>0</v>
      </c>
      <c r="J502" s="4" t="s">
        <v>21</v>
      </c>
      <c r="K502" s="4" t="s">
        <v>22</v>
      </c>
      <c r="L502">
        <v>1367384400</v>
      </c>
      <c r="M502" s="19">
        <f>(((L502/60)/60)/24)+DATE(1970,1,1)</f>
        <v>41395.208333333336</v>
      </c>
      <c r="N502">
        <v>1369803600</v>
      </c>
      <c r="O502" s="18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2044</v>
      </c>
      <c r="T502" t="s">
        <v>2045</v>
      </c>
    </row>
    <row r="503" spans="1:20" x14ac:dyDescent="0.3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>E503/D503</f>
        <v>0.70145182291666663</v>
      </c>
      <c r="G503" s="4" t="s">
        <v>14</v>
      </c>
      <c r="H503" s="5">
        <f>AVERAGE(E503/I503)</f>
        <v>59.990534521158132</v>
      </c>
      <c r="I503">
        <v>1796</v>
      </c>
      <c r="J503" s="4" t="s">
        <v>21</v>
      </c>
      <c r="K503" s="4" t="s">
        <v>22</v>
      </c>
      <c r="L503">
        <v>1363064400</v>
      </c>
      <c r="M503" s="19">
        <f>(((L503/60)/60)/24)+DATE(1970,1,1)</f>
        <v>41345.208333333336</v>
      </c>
      <c r="N503">
        <v>1363237200</v>
      </c>
      <c r="O503" s="18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2047</v>
      </c>
      <c r="T503" t="s">
        <v>2048</v>
      </c>
    </row>
    <row r="504" spans="1:20" x14ac:dyDescent="0.3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>E504/D504</f>
        <v>5.2992307692307694</v>
      </c>
      <c r="G504" s="4" t="s">
        <v>20</v>
      </c>
      <c r="H504" s="11">
        <f>AVERAGE(E504/I504)</f>
        <v>37.037634408602152</v>
      </c>
      <c r="I504">
        <v>186</v>
      </c>
      <c r="J504" s="4" t="s">
        <v>26</v>
      </c>
      <c r="K504" s="4" t="s">
        <v>27</v>
      </c>
      <c r="L504">
        <v>1343365200</v>
      </c>
      <c r="M504" s="19">
        <f>(((L504/60)/60)/24)+DATE(1970,1,1)</f>
        <v>41117.208333333336</v>
      </c>
      <c r="N504">
        <v>1345870800</v>
      </c>
      <c r="O504" s="18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2039</v>
      </c>
    </row>
    <row r="505" spans="1:20" x14ac:dyDescent="0.3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>E505/D505</f>
        <v>1.8032549019607844</v>
      </c>
      <c r="G505" s="4" t="s">
        <v>20</v>
      </c>
      <c r="H505" s="5">
        <f>AVERAGE(E505/I505)</f>
        <v>99.963043478260872</v>
      </c>
      <c r="I505">
        <v>460</v>
      </c>
      <c r="J505" s="4" t="s">
        <v>21</v>
      </c>
      <c r="K505" s="4" t="s">
        <v>22</v>
      </c>
      <c r="L505">
        <v>1435726800</v>
      </c>
      <c r="M505" s="19">
        <f>(((L505/60)/60)/24)+DATE(1970,1,1)</f>
        <v>42186.208333333328</v>
      </c>
      <c r="N505">
        <v>1437454800</v>
      </c>
      <c r="O505" s="18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2047</v>
      </c>
      <c r="T505" t="s">
        <v>2052</v>
      </c>
    </row>
    <row r="506" spans="1:20" ht="31" x14ac:dyDescent="0.3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>E506/D506</f>
        <v>0.92320000000000002</v>
      </c>
      <c r="G506" s="4" t="s">
        <v>14</v>
      </c>
      <c r="H506" s="13">
        <f>AVERAGE(E506/I506)</f>
        <v>111.6774193548387</v>
      </c>
      <c r="I506">
        <v>62</v>
      </c>
      <c r="J506" s="4" t="s">
        <v>107</v>
      </c>
      <c r="K506" s="4" t="s">
        <v>108</v>
      </c>
      <c r="L506">
        <v>1431925200</v>
      </c>
      <c r="M506" s="19">
        <f>(((L506/60)/60)/24)+DATE(1970,1,1)</f>
        <v>42142.208333333328</v>
      </c>
      <c r="N506">
        <v>1432011600</v>
      </c>
      <c r="O506" s="18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2037</v>
      </c>
    </row>
    <row r="507" spans="1:20" ht="31" x14ac:dyDescent="0.3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>E507/D507</f>
        <v>0.13901001112347053</v>
      </c>
      <c r="G507" s="4" t="s">
        <v>14</v>
      </c>
      <c r="H507" s="5">
        <f>AVERAGE(E507/I507)</f>
        <v>36.014409221902014</v>
      </c>
      <c r="I507">
        <v>347</v>
      </c>
      <c r="J507" s="4" t="s">
        <v>21</v>
      </c>
      <c r="K507" s="4" t="s">
        <v>22</v>
      </c>
      <c r="L507">
        <v>1362722400</v>
      </c>
      <c r="M507" s="19">
        <f>(((L507/60)/60)/24)+DATE(1970,1,1)</f>
        <v>41341.25</v>
      </c>
      <c r="N507">
        <v>1366347600</v>
      </c>
      <c r="O507" s="18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2053</v>
      </c>
    </row>
    <row r="508" spans="1:20" x14ac:dyDescent="0.3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>E508/D508</f>
        <v>9.2707777777777771</v>
      </c>
      <c r="G508" s="4" t="s">
        <v>20</v>
      </c>
      <c r="H508" s="5">
        <f>AVERAGE(E508/I508)</f>
        <v>66.010284810126578</v>
      </c>
      <c r="I508">
        <v>2528</v>
      </c>
      <c r="J508" s="4" t="s">
        <v>21</v>
      </c>
      <c r="K508" s="4" t="s">
        <v>22</v>
      </c>
      <c r="L508">
        <v>1511416800</v>
      </c>
      <c r="M508" s="19">
        <f>(((L508/60)/60)/24)+DATE(1970,1,1)</f>
        <v>43062.25</v>
      </c>
      <c r="N508">
        <v>1512885600</v>
      </c>
      <c r="O508" s="18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2044</v>
      </c>
      <c r="T508" t="s">
        <v>2045</v>
      </c>
    </row>
    <row r="509" spans="1:20" x14ac:dyDescent="0.3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>E509/D509</f>
        <v>0.39857142857142858</v>
      </c>
      <c r="G509" s="4" t="s">
        <v>14</v>
      </c>
      <c r="H509" s="5">
        <f>AVERAGE(E509/I509)</f>
        <v>44.05263157894737</v>
      </c>
      <c r="I509">
        <v>19</v>
      </c>
      <c r="J509" s="4" t="s">
        <v>21</v>
      </c>
      <c r="K509" s="4" t="s">
        <v>22</v>
      </c>
      <c r="L509">
        <v>1365483600</v>
      </c>
      <c r="M509" s="19">
        <f>(((L509/60)/60)/24)+DATE(1970,1,1)</f>
        <v>41373.208333333336</v>
      </c>
      <c r="N509">
        <v>1369717200</v>
      </c>
      <c r="O509" s="18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>E510/D510</f>
        <v>1.1222929936305732</v>
      </c>
      <c r="G510" s="4" t="s">
        <v>20</v>
      </c>
      <c r="H510" s="5">
        <f>AVERAGE(E510/I510)</f>
        <v>52.999726551818434</v>
      </c>
      <c r="I510">
        <v>3657</v>
      </c>
      <c r="J510" s="4" t="s">
        <v>21</v>
      </c>
      <c r="K510" s="4" t="s">
        <v>22</v>
      </c>
      <c r="L510">
        <v>1532840400</v>
      </c>
      <c r="M510" s="19">
        <f>(((L510/60)/60)/24)+DATE(1970,1,1)</f>
        <v>43310.208333333328</v>
      </c>
      <c r="N510">
        <v>1534654800</v>
      </c>
      <c r="O510" s="18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2044</v>
      </c>
      <c r="T510" t="s">
        <v>2045</v>
      </c>
    </row>
    <row r="511" spans="1:20" x14ac:dyDescent="0.3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>E511/D511</f>
        <v>0.70925816023738875</v>
      </c>
      <c r="G511" s="4" t="s">
        <v>14</v>
      </c>
      <c r="H511" s="5">
        <f>AVERAGE(E511/I511)</f>
        <v>95</v>
      </c>
      <c r="I511">
        <v>1258</v>
      </c>
      <c r="J511" s="4" t="s">
        <v>21</v>
      </c>
      <c r="K511" s="4" t="s">
        <v>22</v>
      </c>
      <c r="L511">
        <v>1336194000</v>
      </c>
      <c r="M511" s="19">
        <f>(((L511/60)/60)/24)+DATE(1970,1,1)</f>
        <v>41034.208333333336</v>
      </c>
      <c r="N511">
        <v>1337058000</v>
      </c>
      <c r="O511" s="18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2044</v>
      </c>
      <c r="T511" t="s">
        <v>2045</v>
      </c>
    </row>
    <row r="512" spans="1:20" x14ac:dyDescent="0.3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>E512/D512</f>
        <v>1.1908974358974358</v>
      </c>
      <c r="G512" s="4" t="s">
        <v>20</v>
      </c>
      <c r="H512" s="11">
        <f>AVERAGE(E512/I512)</f>
        <v>70.908396946564892</v>
      </c>
      <c r="I512">
        <v>131</v>
      </c>
      <c r="J512" s="4" t="s">
        <v>26</v>
      </c>
      <c r="K512" s="4" t="s">
        <v>27</v>
      </c>
      <c r="L512">
        <v>1527742800</v>
      </c>
      <c r="M512" s="19">
        <f>(((L512/60)/60)/24)+DATE(1970,1,1)</f>
        <v>43251.208333333328</v>
      </c>
      <c r="N512">
        <v>1529816400</v>
      </c>
      <c r="O512" s="18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2047</v>
      </c>
      <c r="T512" t="s">
        <v>2052</v>
      </c>
    </row>
    <row r="513" spans="1:20" x14ac:dyDescent="0.3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>E513/D513</f>
        <v>0.24017591339648173</v>
      </c>
      <c r="G513" s="4" t="s">
        <v>14</v>
      </c>
      <c r="H513" s="5">
        <f>AVERAGE(E513/I513)</f>
        <v>98.060773480662988</v>
      </c>
      <c r="I513">
        <v>362</v>
      </c>
      <c r="J513" s="4" t="s">
        <v>21</v>
      </c>
      <c r="K513" s="4" t="s">
        <v>22</v>
      </c>
      <c r="L513">
        <v>1564030800</v>
      </c>
      <c r="M513" s="19">
        <f>(((L513/60)/60)/24)+DATE(1970,1,1)</f>
        <v>43671.208333333328</v>
      </c>
      <c r="N513">
        <v>1564894800</v>
      </c>
      <c r="O513" s="18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2044</v>
      </c>
      <c r="T513" t="s">
        <v>2045</v>
      </c>
    </row>
    <row r="514" spans="1:20" ht="31" x14ac:dyDescent="0.3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>E514/D514</f>
        <v>1.3931868131868133</v>
      </c>
      <c r="G514" s="4" t="s">
        <v>20</v>
      </c>
      <c r="H514" s="5">
        <f>AVERAGE(E514/I514)</f>
        <v>53.046025104602514</v>
      </c>
      <c r="I514">
        <v>239</v>
      </c>
      <c r="J514" s="4" t="s">
        <v>21</v>
      </c>
      <c r="K514" s="4" t="s">
        <v>22</v>
      </c>
      <c r="L514">
        <v>1404536400</v>
      </c>
      <c r="M514" s="19">
        <f>(((L514/60)/60)/24)+DATE(1970,1,1)</f>
        <v>41825.208333333336</v>
      </c>
      <c r="N514">
        <v>1404622800</v>
      </c>
      <c r="O514" s="18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2039</v>
      </c>
    </row>
    <row r="515" spans="1:20" x14ac:dyDescent="0.3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>E515/D515</f>
        <v>0.39277108433734942</v>
      </c>
      <c r="G515" s="4" t="s">
        <v>74</v>
      </c>
      <c r="H515" s="5">
        <f>AVERAGE(E515/I515)</f>
        <v>93.142857142857139</v>
      </c>
      <c r="I515">
        <v>35</v>
      </c>
      <c r="J515" s="4" t="s">
        <v>21</v>
      </c>
      <c r="K515" s="4" t="s">
        <v>22</v>
      </c>
      <c r="L515">
        <v>1284008400</v>
      </c>
      <c r="M515" s="19">
        <f>(((L515/60)/60)/24)+DATE(1970,1,1)</f>
        <v>40430.208333333336</v>
      </c>
      <c r="N515">
        <v>1284181200</v>
      </c>
      <c r="O515" s="18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2047</v>
      </c>
      <c r="T515" t="s">
        <v>2062</v>
      </c>
    </row>
    <row r="516" spans="1:20" x14ac:dyDescent="0.3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>E516/D516</f>
        <v>0.22439077144917088</v>
      </c>
      <c r="G516" s="4" t="s">
        <v>74</v>
      </c>
      <c r="H516" s="8">
        <f>AVERAGE(E516/I516)</f>
        <v>58.945075757575758</v>
      </c>
      <c r="I516">
        <v>528</v>
      </c>
      <c r="J516" s="4" t="s">
        <v>98</v>
      </c>
      <c r="K516" s="4" t="s">
        <v>99</v>
      </c>
      <c r="L516">
        <v>1386309600</v>
      </c>
      <c r="M516" s="19">
        <f>(((L516/60)/60)/24)+DATE(1970,1,1)</f>
        <v>41614.25</v>
      </c>
      <c r="N516">
        <v>1386741600</v>
      </c>
      <c r="O516" s="18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2037</v>
      </c>
    </row>
    <row r="517" spans="1:20" x14ac:dyDescent="0.3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>E517/D517</f>
        <v>0.55779069767441858</v>
      </c>
      <c r="G517" s="4" t="s">
        <v>14</v>
      </c>
      <c r="H517" s="12">
        <f>AVERAGE(E517/I517)</f>
        <v>36.067669172932334</v>
      </c>
      <c r="I517">
        <v>133</v>
      </c>
      <c r="J517" s="4" t="s">
        <v>15</v>
      </c>
      <c r="K517" s="4" t="s">
        <v>16</v>
      </c>
      <c r="L517">
        <v>1324620000</v>
      </c>
      <c r="M517" s="19">
        <f>(((L517/60)/60)/24)+DATE(1970,1,1)</f>
        <v>40900.25</v>
      </c>
      <c r="N517">
        <v>1324792800</v>
      </c>
      <c r="O517" s="18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2044</v>
      </c>
      <c r="T517" t="s">
        <v>2045</v>
      </c>
    </row>
    <row r="518" spans="1:20" x14ac:dyDescent="0.3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>E518/D518</f>
        <v>0.42523125996810207</v>
      </c>
      <c r="G518" s="4" t="s">
        <v>14</v>
      </c>
      <c r="H518" s="5">
        <f>AVERAGE(E518/I518)</f>
        <v>63.030732860520096</v>
      </c>
      <c r="I518">
        <v>846</v>
      </c>
      <c r="J518" s="4" t="s">
        <v>21</v>
      </c>
      <c r="K518" s="4" t="s">
        <v>22</v>
      </c>
      <c r="L518">
        <v>1281070800</v>
      </c>
      <c r="M518" s="19">
        <f>(((L518/60)/60)/24)+DATE(1970,1,1)</f>
        <v>40396.208333333336</v>
      </c>
      <c r="N518">
        <v>1284354000</v>
      </c>
      <c r="O518" s="18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>E519/D519</f>
        <v>1.1200000000000001</v>
      </c>
      <c r="G519" s="4" t="s">
        <v>20</v>
      </c>
      <c r="H519" s="5">
        <f>AVERAGE(E519/I519)</f>
        <v>84.717948717948715</v>
      </c>
      <c r="I519">
        <v>78</v>
      </c>
      <c r="J519" s="4" t="s">
        <v>21</v>
      </c>
      <c r="K519" s="4" t="s">
        <v>22</v>
      </c>
      <c r="L519">
        <v>1493960400</v>
      </c>
      <c r="M519" s="19">
        <f>(((L519/60)/60)/24)+DATE(1970,1,1)</f>
        <v>42860.208333333328</v>
      </c>
      <c r="N519">
        <v>1494392400</v>
      </c>
      <c r="O519" s="18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2040</v>
      </c>
      <c r="T519" t="s">
        <v>2041</v>
      </c>
    </row>
    <row r="520" spans="1:20" ht="31" x14ac:dyDescent="0.3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>E520/D520</f>
        <v>7.0681818181818179E-2</v>
      </c>
      <c r="G520" s="4" t="s">
        <v>14</v>
      </c>
      <c r="H520" s="5">
        <f>AVERAGE(E520/I520)</f>
        <v>62.2</v>
      </c>
      <c r="I520">
        <v>10</v>
      </c>
      <c r="J520" s="4" t="s">
        <v>21</v>
      </c>
      <c r="K520" s="4" t="s">
        <v>22</v>
      </c>
      <c r="L520">
        <v>1519365600</v>
      </c>
      <c r="M520" s="19">
        <f>(((L520/60)/60)/24)+DATE(1970,1,1)</f>
        <v>43154.25</v>
      </c>
      <c r="N520">
        <v>1519538400</v>
      </c>
      <c r="O520" s="18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2047</v>
      </c>
      <c r="T520" t="s">
        <v>2056</v>
      </c>
    </row>
    <row r="521" spans="1:20" x14ac:dyDescent="0.3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>E521/D521</f>
        <v>1.0174563871693867</v>
      </c>
      <c r="G521" s="4" t="s">
        <v>20</v>
      </c>
      <c r="H521" s="5">
        <f>AVERAGE(E521/I521)</f>
        <v>101.97518330513255</v>
      </c>
      <c r="I521">
        <v>1773</v>
      </c>
      <c r="J521" s="4" t="s">
        <v>21</v>
      </c>
      <c r="K521" s="4" t="s">
        <v>22</v>
      </c>
      <c r="L521">
        <v>1420696800</v>
      </c>
      <c r="M521" s="19">
        <f>(((L521/60)/60)/24)+DATE(1970,1,1)</f>
        <v>42012.25</v>
      </c>
      <c r="N521">
        <v>1421906400</v>
      </c>
      <c r="O521" s="18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2037</v>
      </c>
    </row>
    <row r="522" spans="1:20" x14ac:dyDescent="0.3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>E522/D522</f>
        <v>4.2575000000000003</v>
      </c>
      <c r="G522" s="4" t="s">
        <v>20</v>
      </c>
      <c r="H522" s="5">
        <f>AVERAGE(E522/I522)</f>
        <v>106.4375</v>
      </c>
      <c r="I522">
        <v>32</v>
      </c>
      <c r="J522" s="4" t="s">
        <v>21</v>
      </c>
      <c r="K522" s="4" t="s">
        <v>22</v>
      </c>
      <c r="L522">
        <v>1555650000</v>
      </c>
      <c r="M522" s="19">
        <f>(((L522/60)/60)/24)+DATE(1970,1,1)</f>
        <v>43574.208333333328</v>
      </c>
      <c r="N522">
        <v>1555909200</v>
      </c>
      <c r="O522" s="18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2044</v>
      </c>
      <c r="T522" t="s">
        <v>2045</v>
      </c>
    </row>
    <row r="523" spans="1:20" x14ac:dyDescent="0.3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>E523/D523</f>
        <v>1.4553947368421052</v>
      </c>
      <c r="G523" s="4" t="s">
        <v>20</v>
      </c>
      <c r="H523" s="5">
        <f>AVERAGE(E523/I523)</f>
        <v>29.975609756097562</v>
      </c>
      <c r="I523">
        <v>369</v>
      </c>
      <c r="J523" s="4" t="s">
        <v>21</v>
      </c>
      <c r="K523" s="4" t="s">
        <v>22</v>
      </c>
      <c r="L523">
        <v>1471928400</v>
      </c>
      <c r="M523" s="19">
        <f>(((L523/60)/60)/24)+DATE(1970,1,1)</f>
        <v>42605.208333333328</v>
      </c>
      <c r="N523">
        <v>1472446800</v>
      </c>
      <c r="O523" s="18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2047</v>
      </c>
      <c r="T523" t="s">
        <v>2052</v>
      </c>
    </row>
    <row r="524" spans="1:20" ht="31" x14ac:dyDescent="0.3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>E524/D524</f>
        <v>0.32453465346534655</v>
      </c>
      <c r="G524" s="4" t="s">
        <v>14</v>
      </c>
      <c r="H524" s="5">
        <f>AVERAGE(E524/I524)</f>
        <v>85.806282722513089</v>
      </c>
      <c r="I524">
        <v>191</v>
      </c>
      <c r="J524" s="4" t="s">
        <v>21</v>
      </c>
      <c r="K524" s="4" t="s">
        <v>22</v>
      </c>
      <c r="L524">
        <v>1341291600</v>
      </c>
      <c r="M524" s="19">
        <f>(((L524/60)/60)/24)+DATE(1970,1,1)</f>
        <v>41093.208333333336</v>
      </c>
      <c r="N524">
        <v>1342328400</v>
      </c>
      <c r="O524" s="18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2047</v>
      </c>
      <c r="T524" t="s">
        <v>2057</v>
      </c>
    </row>
    <row r="525" spans="1:20" x14ac:dyDescent="0.3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>E525/D525</f>
        <v>7.003333333333333</v>
      </c>
      <c r="G525" s="4" t="s">
        <v>20</v>
      </c>
      <c r="H525" s="5">
        <f>AVERAGE(E525/I525)</f>
        <v>70.82022471910112</v>
      </c>
      <c r="I525">
        <v>89</v>
      </c>
      <c r="J525" s="4" t="s">
        <v>21</v>
      </c>
      <c r="K525" s="4" t="s">
        <v>22</v>
      </c>
      <c r="L525">
        <v>1267682400</v>
      </c>
      <c r="M525" s="19">
        <f>(((L525/60)/60)/24)+DATE(1970,1,1)</f>
        <v>40241.25</v>
      </c>
      <c r="N525">
        <v>1268114400</v>
      </c>
      <c r="O525" s="18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2047</v>
      </c>
      <c r="T525" t="s">
        <v>2057</v>
      </c>
    </row>
    <row r="526" spans="1:20" ht="31" x14ac:dyDescent="0.3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>E526/D526</f>
        <v>0.83904860392967939</v>
      </c>
      <c r="G526" s="4" t="s">
        <v>14</v>
      </c>
      <c r="H526" s="5">
        <f>AVERAGE(E526/I526)</f>
        <v>40.998484082870135</v>
      </c>
      <c r="I526">
        <v>1979</v>
      </c>
      <c r="J526" s="4" t="s">
        <v>21</v>
      </c>
      <c r="K526" s="4" t="s">
        <v>22</v>
      </c>
      <c r="L526">
        <v>1272258000</v>
      </c>
      <c r="M526" s="19">
        <f>(((L526/60)/60)/24)+DATE(1970,1,1)</f>
        <v>40294.208333333336</v>
      </c>
      <c r="N526">
        <v>1273381200</v>
      </c>
      <c r="O526" s="18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2044</v>
      </c>
      <c r="T526" t="s">
        <v>2045</v>
      </c>
    </row>
    <row r="527" spans="1:20" x14ac:dyDescent="0.3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>E527/D527</f>
        <v>0.84190476190476193</v>
      </c>
      <c r="G527" s="4" t="s">
        <v>14</v>
      </c>
      <c r="H527" s="5">
        <f>AVERAGE(E527/I527)</f>
        <v>28.063492063492063</v>
      </c>
      <c r="I527">
        <v>63</v>
      </c>
      <c r="J527" s="4" t="s">
        <v>21</v>
      </c>
      <c r="K527" s="4" t="s">
        <v>22</v>
      </c>
      <c r="L527">
        <v>1290492000</v>
      </c>
      <c r="M527" s="19">
        <f>(((L527/60)/60)/24)+DATE(1970,1,1)</f>
        <v>40505.25</v>
      </c>
      <c r="N527">
        <v>1290837600</v>
      </c>
      <c r="O527" s="18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2046</v>
      </c>
    </row>
    <row r="528" spans="1:20" x14ac:dyDescent="0.3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>E528/D528</f>
        <v>1.5595180722891566</v>
      </c>
      <c r="G528" s="4" t="s">
        <v>20</v>
      </c>
      <c r="H528" s="5">
        <f>AVERAGE(E528/I528)</f>
        <v>88.054421768707485</v>
      </c>
      <c r="I528">
        <v>147</v>
      </c>
      <c r="J528" s="4" t="s">
        <v>21</v>
      </c>
      <c r="K528" s="4" t="s">
        <v>22</v>
      </c>
      <c r="L528">
        <v>1451109600</v>
      </c>
      <c r="M528" s="19">
        <f>(((L528/60)/60)/24)+DATE(1970,1,1)</f>
        <v>42364.25</v>
      </c>
      <c r="N528">
        <v>1454306400</v>
      </c>
      <c r="O528" s="18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2044</v>
      </c>
      <c r="T528" t="s">
        <v>2045</v>
      </c>
    </row>
    <row r="529" spans="1:20" x14ac:dyDescent="0.3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>E529/D529</f>
        <v>0.99619450317124736</v>
      </c>
      <c r="G529" s="4" t="s">
        <v>14</v>
      </c>
      <c r="H529" s="12">
        <f>AVERAGE(E529/I529)</f>
        <v>31</v>
      </c>
      <c r="I529">
        <v>6080</v>
      </c>
      <c r="J529" s="4" t="s">
        <v>15</v>
      </c>
      <c r="K529" s="4" t="s">
        <v>16</v>
      </c>
      <c r="L529">
        <v>1454652000</v>
      </c>
      <c r="M529" s="19">
        <f>(((L529/60)/60)/24)+DATE(1970,1,1)</f>
        <v>42405.25</v>
      </c>
      <c r="N529">
        <v>1457762400</v>
      </c>
      <c r="O529" s="18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2047</v>
      </c>
      <c r="T529" t="s">
        <v>2056</v>
      </c>
    </row>
    <row r="530" spans="1:20" ht="31" x14ac:dyDescent="0.3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>E530/D530</f>
        <v>0.80300000000000005</v>
      </c>
      <c r="G530" s="4" t="s">
        <v>14</v>
      </c>
      <c r="H530" s="10">
        <f>AVERAGE(E530/I530)</f>
        <v>90.337500000000006</v>
      </c>
      <c r="I530">
        <v>80</v>
      </c>
      <c r="J530" s="4" t="s">
        <v>40</v>
      </c>
      <c r="K530" s="4" t="s">
        <v>41</v>
      </c>
      <c r="L530">
        <v>1385186400</v>
      </c>
      <c r="M530" s="19">
        <f>(((L530/60)/60)/24)+DATE(1970,1,1)</f>
        <v>41601.25</v>
      </c>
      <c r="N530">
        <v>1389074400</v>
      </c>
      <c r="O530" s="18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2036</v>
      </c>
    </row>
    <row r="531" spans="1:20" x14ac:dyDescent="0.3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>E531/D531</f>
        <v>0.11254901960784314</v>
      </c>
      <c r="G531" s="4" t="s">
        <v>14</v>
      </c>
      <c r="H531" s="5">
        <f>AVERAGE(E531/I531)</f>
        <v>63.777777777777779</v>
      </c>
      <c r="I531">
        <v>9</v>
      </c>
      <c r="J531" s="4" t="s">
        <v>21</v>
      </c>
      <c r="K531" s="4" t="s">
        <v>22</v>
      </c>
      <c r="L531">
        <v>1399698000</v>
      </c>
      <c r="M531" s="19">
        <f>(((L531/60)/60)/24)+DATE(1970,1,1)</f>
        <v>41769.208333333336</v>
      </c>
      <c r="N531">
        <v>1402117200</v>
      </c>
      <c r="O531" s="18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2039</v>
      </c>
    </row>
    <row r="532" spans="1:20" x14ac:dyDescent="0.3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>E532/D532</f>
        <v>0.91740952380952379</v>
      </c>
      <c r="G532" s="4" t="s">
        <v>14</v>
      </c>
      <c r="H532" s="5">
        <f>AVERAGE(E532/I532)</f>
        <v>53.995515695067262</v>
      </c>
      <c r="I532">
        <v>1784</v>
      </c>
      <c r="J532" s="4" t="s">
        <v>21</v>
      </c>
      <c r="K532" s="4" t="s">
        <v>22</v>
      </c>
      <c r="L532">
        <v>1283230800</v>
      </c>
      <c r="M532" s="19">
        <f>(((L532/60)/60)/24)+DATE(1970,1,1)</f>
        <v>40421.208333333336</v>
      </c>
      <c r="N532">
        <v>1284440400</v>
      </c>
      <c r="O532" s="18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2058</v>
      </c>
    </row>
    <row r="533" spans="1:20" x14ac:dyDescent="0.3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>E533/D533</f>
        <v>0.95521156936261387</v>
      </c>
      <c r="G533" s="4" t="s">
        <v>47</v>
      </c>
      <c r="H533" s="8">
        <f>AVERAGE(E533/I533)</f>
        <v>48.993956043956047</v>
      </c>
      <c r="I533">
        <v>3640</v>
      </c>
      <c r="J533" s="4" t="s">
        <v>98</v>
      </c>
      <c r="K533" s="4" t="s">
        <v>99</v>
      </c>
      <c r="L533">
        <v>1384149600</v>
      </c>
      <c r="M533" s="19">
        <f>(((L533/60)/60)/24)+DATE(1970,1,1)</f>
        <v>41589.25</v>
      </c>
      <c r="N533">
        <v>1388988000</v>
      </c>
      <c r="O533" s="18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2039</v>
      </c>
    </row>
    <row r="534" spans="1:20" x14ac:dyDescent="0.3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>E534/D534</f>
        <v>5.0287499999999996</v>
      </c>
      <c r="G534" s="4" t="s">
        <v>20</v>
      </c>
      <c r="H534" s="12">
        <f>AVERAGE(E534/I534)</f>
        <v>63.857142857142854</v>
      </c>
      <c r="I534">
        <v>126</v>
      </c>
      <c r="J534" s="4" t="s">
        <v>15</v>
      </c>
      <c r="K534" s="4" t="s">
        <v>16</v>
      </c>
      <c r="L534">
        <v>1516860000</v>
      </c>
      <c r="M534" s="19">
        <f>(((L534/60)/60)/24)+DATE(1970,1,1)</f>
        <v>43125.25</v>
      </c>
      <c r="N534">
        <v>1516946400</v>
      </c>
      <c r="O534" s="18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2044</v>
      </c>
      <c r="T534" t="s">
        <v>2045</v>
      </c>
    </row>
    <row r="535" spans="1:20" x14ac:dyDescent="0.3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>E535/D535</f>
        <v>1.5924394463667819</v>
      </c>
      <c r="G535" s="4" t="s">
        <v>20</v>
      </c>
      <c r="H535" s="10">
        <f>AVERAGE(E535/I535)</f>
        <v>82.996393146979258</v>
      </c>
      <c r="I535">
        <v>2218</v>
      </c>
      <c r="J535" s="4" t="s">
        <v>40</v>
      </c>
      <c r="K535" s="4" t="s">
        <v>41</v>
      </c>
      <c r="L535">
        <v>1374642000</v>
      </c>
      <c r="M535" s="19">
        <f>(((L535/60)/60)/24)+DATE(1970,1,1)</f>
        <v>41479.208333333336</v>
      </c>
      <c r="N535">
        <v>1377752400</v>
      </c>
      <c r="O535" s="18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2036</v>
      </c>
    </row>
    <row r="536" spans="1:20" x14ac:dyDescent="0.3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>E536/D536</f>
        <v>0.15022446689113356</v>
      </c>
      <c r="G536" s="4" t="s">
        <v>14</v>
      </c>
      <c r="H536" s="5">
        <f>AVERAGE(E536/I536)</f>
        <v>55.08230452674897</v>
      </c>
      <c r="I536">
        <v>243</v>
      </c>
      <c r="J536" s="4" t="s">
        <v>21</v>
      </c>
      <c r="K536" s="4" t="s">
        <v>22</v>
      </c>
      <c r="L536">
        <v>1534482000</v>
      </c>
      <c r="M536" s="19">
        <f>(((L536/60)/60)/24)+DATE(1970,1,1)</f>
        <v>43329.208333333328</v>
      </c>
      <c r="N536">
        <v>1534568400</v>
      </c>
      <c r="O536" s="18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2047</v>
      </c>
      <c r="T536" t="s">
        <v>2052</v>
      </c>
    </row>
    <row r="537" spans="1:20" ht="31" x14ac:dyDescent="0.3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>E537/D537</f>
        <v>4.820384615384615</v>
      </c>
      <c r="G537" s="4" t="s">
        <v>20</v>
      </c>
      <c r="H537" s="13">
        <f>AVERAGE(E537/I537)</f>
        <v>62.044554455445542</v>
      </c>
      <c r="I537">
        <v>202</v>
      </c>
      <c r="J537" s="4" t="s">
        <v>107</v>
      </c>
      <c r="K537" s="4" t="s">
        <v>108</v>
      </c>
      <c r="L537">
        <v>1528434000</v>
      </c>
      <c r="M537" s="19">
        <f>(((L537/60)/60)/24)+DATE(1970,1,1)</f>
        <v>43259.208333333328</v>
      </c>
      <c r="N537">
        <v>1528606800</v>
      </c>
      <c r="O537" s="18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2044</v>
      </c>
      <c r="T537" t="s">
        <v>2045</v>
      </c>
    </row>
    <row r="538" spans="1:20" x14ac:dyDescent="0.3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>E538/D538</f>
        <v>1.4996938775510205</v>
      </c>
      <c r="G538" s="4" t="s">
        <v>20</v>
      </c>
      <c r="H538" s="13">
        <f>AVERAGE(E538/I538)</f>
        <v>104.97857142857143</v>
      </c>
      <c r="I538">
        <v>140</v>
      </c>
      <c r="J538" s="4" t="s">
        <v>107</v>
      </c>
      <c r="K538" s="4" t="s">
        <v>108</v>
      </c>
      <c r="L538">
        <v>1282626000</v>
      </c>
      <c r="M538" s="19">
        <f>(((L538/60)/60)/24)+DATE(1970,1,1)</f>
        <v>40414.208333333336</v>
      </c>
      <c r="N538">
        <v>1284872400</v>
      </c>
      <c r="O538" s="18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2058</v>
      </c>
    </row>
    <row r="539" spans="1:20" x14ac:dyDescent="0.3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>E539/D539</f>
        <v>1.1722156398104266</v>
      </c>
      <c r="G539" s="4" t="s">
        <v>20</v>
      </c>
      <c r="H539" s="9">
        <f>AVERAGE(E539/I539)</f>
        <v>94.044676806083643</v>
      </c>
      <c r="I539">
        <v>1052</v>
      </c>
      <c r="J539" s="4" t="s">
        <v>36</v>
      </c>
      <c r="K539" s="4" t="s">
        <v>37</v>
      </c>
      <c r="L539">
        <v>1535605200</v>
      </c>
      <c r="M539" s="19">
        <f>(((L539/60)/60)/24)+DATE(1970,1,1)</f>
        <v>43342.208333333328</v>
      </c>
      <c r="N539">
        <v>1537592400</v>
      </c>
      <c r="O539" s="18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2047</v>
      </c>
      <c r="T539" t="s">
        <v>2048</v>
      </c>
    </row>
    <row r="540" spans="1:20" x14ac:dyDescent="0.3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>E540/D540</f>
        <v>0.37695968274950431</v>
      </c>
      <c r="G540" s="4" t="s">
        <v>14</v>
      </c>
      <c r="H540" s="5">
        <f>AVERAGE(E540/I540)</f>
        <v>44.007716049382715</v>
      </c>
      <c r="I540">
        <v>1296</v>
      </c>
      <c r="J540" s="4" t="s">
        <v>21</v>
      </c>
      <c r="K540" s="4" t="s">
        <v>22</v>
      </c>
      <c r="L540">
        <v>1379826000</v>
      </c>
      <c r="M540" s="19">
        <f>(((L540/60)/60)/24)+DATE(1970,1,1)</f>
        <v>41539.208333333336</v>
      </c>
      <c r="N540">
        <v>1381208400</v>
      </c>
      <c r="O540" s="18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2051</v>
      </c>
    </row>
    <row r="541" spans="1:20" x14ac:dyDescent="0.3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>E541/D541</f>
        <v>0.72653061224489801</v>
      </c>
      <c r="G541" s="4" t="s">
        <v>14</v>
      </c>
      <c r="H541" s="5">
        <f>AVERAGE(E541/I541)</f>
        <v>92.467532467532465</v>
      </c>
      <c r="I541">
        <v>77</v>
      </c>
      <c r="J541" s="4" t="s">
        <v>21</v>
      </c>
      <c r="K541" s="4" t="s">
        <v>22</v>
      </c>
      <c r="L541">
        <v>1561957200</v>
      </c>
      <c r="M541" s="19">
        <f>(((L541/60)/60)/24)+DATE(1970,1,1)</f>
        <v>43647.208333333328</v>
      </c>
      <c r="N541">
        <v>1562475600</v>
      </c>
      <c r="O541" s="18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2040</v>
      </c>
      <c r="T541" t="s">
        <v>2041</v>
      </c>
    </row>
    <row r="542" spans="1:20" x14ac:dyDescent="0.3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>E542/D542</f>
        <v>2.6598113207547169</v>
      </c>
      <c r="G542" s="4" t="s">
        <v>20</v>
      </c>
      <c r="H542" s="5">
        <f>AVERAGE(E542/I542)</f>
        <v>57.072874493927124</v>
      </c>
      <c r="I542">
        <v>247</v>
      </c>
      <c r="J542" s="4" t="s">
        <v>21</v>
      </c>
      <c r="K542" s="4" t="s">
        <v>22</v>
      </c>
      <c r="L542">
        <v>1525496400</v>
      </c>
      <c r="M542" s="19">
        <f>(((L542/60)/60)/24)+DATE(1970,1,1)</f>
        <v>43225.208333333328</v>
      </c>
      <c r="N542">
        <v>1527397200</v>
      </c>
      <c r="O542" s="18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2042</v>
      </c>
      <c r="T542" t="s">
        <v>2043</v>
      </c>
    </row>
    <row r="543" spans="1:20" x14ac:dyDescent="0.3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>E543/D543</f>
        <v>0.24205617977528091</v>
      </c>
      <c r="G543" s="4" t="s">
        <v>14</v>
      </c>
      <c r="H543" s="13">
        <f>AVERAGE(E543/I543)</f>
        <v>109.07848101265823</v>
      </c>
      <c r="I543">
        <v>395</v>
      </c>
      <c r="J543" s="4" t="s">
        <v>107</v>
      </c>
      <c r="K543" s="4" t="s">
        <v>108</v>
      </c>
      <c r="L543">
        <v>1433912400</v>
      </c>
      <c r="M543" s="19">
        <f>(((L543/60)/60)/24)+DATE(1970,1,1)</f>
        <v>42165.208333333328</v>
      </c>
      <c r="N543">
        <v>1436158800</v>
      </c>
      <c r="O543" s="18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2051</v>
      </c>
    </row>
    <row r="544" spans="1:20" x14ac:dyDescent="0.3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>E544/D544</f>
        <v>2.5064935064935064E-2</v>
      </c>
      <c r="G544" s="4" t="s">
        <v>14</v>
      </c>
      <c r="H544" s="10">
        <f>AVERAGE(E544/I544)</f>
        <v>39.387755102040813</v>
      </c>
      <c r="I544">
        <v>49</v>
      </c>
      <c r="J544" s="4" t="s">
        <v>40</v>
      </c>
      <c r="K544" s="4" t="s">
        <v>41</v>
      </c>
      <c r="L544">
        <v>1453442400</v>
      </c>
      <c r="M544" s="19">
        <f>(((L544/60)/60)/24)+DATE(1970,1,1)</f>
        <v>42391.25</v>
      </c>
      <c r="N544">
        <v>1456034400</v>
      </c>
      <c r="O544" s="18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2036</v>
      </c>
    </row>
    <row r="545" spans="1:20" x14ac:dyDescent="0.3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>E545/D545</f>
        <v>0.1632979976442874</v>
      </c>
      <c r="G545" s="4" t="s">
        <v>14</v>
      </c>
      <c r="H545" s="5">
        <f>AVERAGE(E545/I545)</f>
        <v>77.022222222222226</v>
      </c>
      <c r="I545">
        <v>180</v>
      </c>
      <c r="J545" s="4" t="s">
        <v>21</v>
      </c>
      <c r="K545" s="4" t="s">
        <v>22</v>
      </c>
      <c r="L545">
        <v>1378875600</v>
      </c>
      <c r="M545" s="19">
        <f>(((L545/60)/60)/24)+DATE(1970,1,1)</f>
        <v>41528.208333333336</v>
      </c>
      <c r="N545">
        <v>1380171600</v>
      </c>
      <c r="O545" s="18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2039</v>
      </c>
    </row>
    <row r="546" spans="1:20" x14ac:dyDescent="0.3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>E546/D546</f>
        <v>2.7650000000000001</v>
      </c>
      <c r="G546" s="4" t="s">
        <v>20</v>
      </c>
      <c r="H546" s="5">
        <f>AVERAGE(E546/I546)</f>
        <v>92.166666666666671</v>
      </c>
      <c r="I546">
        <v>84</v>
      </c>
      <c r="J546" s="4" t="s">
        <v>21</v>
      </c>
      <c r="K546" s="4" t="s">
        <v>22</v>
      </c>
      <c r="L546">
        <v>1452232800</v>
      </c>
      <c r="M546" s="19">
        <f>(((L546/60)/60)/24)+DATE(1970,1,1)</f>
        <v>42377.25</v>
      </c>
      <c r="N546">
        <v>1453356000</v>
      </c>
      <c r="O546" s="18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2037</v>
      </c>
    </row>
    <row r="547" spans="1:20" ht="31" x14ac:dyDescent="0.3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>E547/D547</f>
        <v>0.88803571428571426</v>
      </c>
      <c r="G547" s="4" t="s">
        <v>14</v>
      </c>
      <c r="H547" s="5">
        <f>AVERAGE(E547/I547)</f>
        <v>61.007063197026021</v>
      </c>
      <c r="I547">
        <v>2690</v>
      </c>
      <c r="J547" s="4" t="s">
        <v>21</v>
      </c>
      <c r="K547" s="4" t="s">
        <v>22</v>
      </c>
      <c r="L547">
        <v>1577253600</v>
      </c>
      <c r="M547" s="19">
        <f>(((L547/60)/60)/24)+DATE(1970,1,1)</f>
        <v>43824.25</v>
      </c>
      <c r="N547">
        <v>1578981600</v>
      </c>
      <c r="O547" s="18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2044</v>
      </c>
      <c r="T547" t="s">
        <v>2045</v>
      </c>
    </row>
    <row r="548" spans="1:20" x14ac:dyDescent="0.3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>E548/D548</f>
        <v>1.6357142857142857</v>
      </c>
      <c r="G548" s="4" t="s">
        <v>20</v>
      </c>
      <c r="H548" s="5">
        <f>AVERAGE(E548/I548)</f>
        <v>78.068181818181813</v>
      </c>
      <c r="I548">
        <v>88</v>
      </c>
      <c r="J548" s="4" t="s">
        <v>21</v>
      </c>
      <c r="K548" s="4" t="s">
        <v>22</v>
      </c>
      <c r="L548">
        <v>1537160400</v>
      </c>
      <c r="M548" s="19">
        <f>(((L548/60)/60)/24)+DATE(1970,1,1)</f>
        <v>43360.208333333328</v>
      </c>
      <c r="N548">
        <v>1537419600</v>
      </c>
      <c r="O548" s="18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2044</v>
      </c>
      <c r="T548" t="s">
        <v>2045</v>
      </c>
    </row>
    <row r="549" spans="1:20" ht="31" x14ac:dyDescent="0.3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>E549/D549</f>
        <v>9.69</v>
      </c>
      <c r="G549" s="4" t="s">
        <v>20</v>
      </c>
      <c r="H549" s="5">
        <f>AVERAGE(E549/I549)</f>
        <v>80.75</v>
      </c>
      <c r="I549">
        <v>156</v>
      </c>
      <c r="J549" s="4" t="s">
        <v>21</v>
      </c>
      <c r="K549" s="4" t="s">
        <v>22</v>
      </c>
      <c r="L549">
        <v>1422165600</v>
      </c>
      <c r="M549" s="19">
        <f>(((L549/60)/60)/24)+DATE(1970,1,1)</f>
        <v>42029.25</v>
      </c>
      <c r="N549">
        <v>1423202400</v>
      </c>
      <c r="O549" s="18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2047</v>
      </c>
      <c r="T549" t="s">
        <v>2052</v>
      </c>
    </row>
    <row r="550" spans="1:20" x14ac:dyDescent="0.3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>E550/D550</f>
        <v>2.7091376701966716</v>
      </c>
      <c r="G550" s="4" t="s">
        <v>20</v>
      </c>
      <c r="H550" s="5">
        <f>AVERAGE(E550/I550)</f>
        <v>59.991289782244557</v>
      </c>
      <c r="I550">
        <v>2985</v>
      </c>
      <c r="J550" s="4" t="s">
        <v>21</v>
      </c>
      <c r="K550" s="4" t="s">
        <v>22</v>
      </c>
      <c r="L550">
        <v>1459486800</v>
      </c>
      <c r="M550" s="19">
        <f>(((L550/60)/60)/24)+DATE(1970,1,1)</f>
        <v>42461.208333333328</v>
      </c>
      <c r="N550">
        <v>1460610000</v>
      </c>
      <c r="O550" s="18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2044</v>
      </c>
      <c r="T550" t="s">
        <v>2045</v>
      </c>
    </row>
    <row r="551" spans="1:20" x14ac:dyDescent="0.3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>E551/D551</f>
        <v>2.8421355932203389</v>
      </c>
      <c r="G551" s="4" t="s">
        <v>20</v>
      </c>
      <c r="H551" s="5">
        <f>AVERAGE(E551/I551)</f>
        <v>110.03018372703411</v>
      </c>
      <c r="I551">
        <v>762</v>
      </c>
      <c r="J551" s="4" t="s">
        <v>21</v>
      </c>
      <c r="K551" s="4" t="s">
        <v>22</v>
      </c>
      <c r="L551">
        <v>1369717200</v>
      </c>
      <c r="M551" s="19">
        <f>(((L551/60)/60)/24)+DATE(1970,1,1)</f>
        <v>41422.208333333336</v>
      </c>
      <c r="N551">
        <v>1370494800</v>
      </c>
      <c r="O551" s="18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2046</v>
      </c>
    </row>
    <row r="552" spans="1:20" x14ac:dyDescent="0.3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>E552/D552</f>
        <v>0.04</v>
      </c>
      <c r="G552" s="4" t="s">
        <v>74</v>
      </c>
      <c r="H552" s="8">
        <f>AVERAGE(E552/I552)</f>
        <v>4</v>
      </c>
      <c r="I552">
        <v>1</v>
      </c>
      <c r="J552" s="4" t="s">
        <v>98</v>
      </c>
      <c r="K552" s="4" t="s">
        <v>99</v>
      </c>
      <c r="L552">
        <v>1330495200</v>
      </c>
      <c r="M552" s="19">
        <f>(((L552/60)/60)/24)+DATE(1970,1,1)</f>
        <v>40968.25</v>
      </c>
      <c r="N552">
        <v>1332306000</v>
      </c>
      <c r="O552" s="18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2036</v>
      </c>
    </row>
    <row r="553" spans="1:20" x14ac:dyDescent="0.3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>E553/D553</f>
        <v>0.58632981676846196</v>
      </c>
      <c r="G553" s="4" t="s">
        <v>14</v>
      </c>
      <c r="H553" s="11">
        <f>AVERAGE(E553/I553)</f>
        <v>37.99856063332134</v>
      </c>
      <c r="I553">
        <v>2779</v>
      </c>
      <c r="J553" s="4" t="s">
        <v>26</v>
      </c>
      <c r="K553" s="4" t="s">
        <v>27</v>
      </c>
      <c r="L553">
        <v>1419055200</v>
      </c>
      <c r="M553" s="19">
        <f>(((L553/60)/60)/24)+DATE(1970,1,1)</f>
        <v>41993.25</v>
      </c>
      <c r="N553">
        <v>1422511200</v>
      </c>
      <c r="O553" s="18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>E554/D554</f>
        <v>0.98511111111111116</v>
      </c>
      <c r="G554" s="4" t="s">
        <v>14</v>
      </c>
      <c r="H554" s="5">
        <f>AVERAGE(E554/I554)</f>
        <v>96.369565217391298</v>
      </c>
      <c r="I554">
        <v>92</v>
      </c>
      <c r="J554" s="4" t="s">
        <v>21</v>
      </c>
      <c r="K554" s="4" t="s">
        <v>22</v>
      </c>
      <c r="L554">
        <v>1480140000</v>
      </c>
      <c r="M554" s="19">
        <f>(((L554/60)/60)/24)+DATE(1970,1,1)</f>
        <v>42700.25</v>
      </c>
      <c r="N554">
        <v>1480312800</v>
      </c>
      <c r="O554" s="18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2044</v>
      </c>
      <c r="T554" t="s">
        <v>2045</v>
      </c>
    </row>
    <row r="555" spans="1:20" x14ac:dyDescent="0.3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>E555/D555</f>
        <v>0.43975381008206332</v>
      </c>
      <c r="G555" s="4" t="s">
        <v>14</v>
      </c>
      <c r="H555" s="5">
        <f>AVERAGE(E555/I555)</f>
        <v>72.978599221789878</v>
      </c>
      <c r="I555">
        <v>1028</v>
      </c>
      <c r="J555" s="4" t="s">
        <v>21</v>
      </c>
      <c r="K555" s="4" t="s">
        <v>22</v>
      </c>
      <c r="L555">
        <v>1293948000</v>
      </c>
      <c r="M555" s="19">
        <f>(((L555/60)/60)/24)+DATE(1970,1,1)</f>
        <v>40545.25</v>
      </c>
      <c r="N555">
        <v>1294034400</v>
      </c>
      <c r="O555" s="18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2037</v>
      </c>
    </row>
    <row r="556" spans="1:20" ht="31" x14ac:dyDescent="0.3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>E556/D556</f>
        <v>1.5166315789473683</v>
      </c>
      <c r="G556" s="4" t="s">
        <v>20</v>
      </c>
      <c r="H556" s="12">
        <f>AVERAGE(E556/I556)</f>
        <v>26.007220216606498</v>
      </c>
      <c r="I556">
        <v>554</v>
      </c>
      <c r="J556" s="4" t="s">
        <v>15</v>
      </c>
      <c r="K556" s="4" t="s">
        <v>16</v>
      </c>
      <c r="L556">
        <v>1482127200</v>
      </c>
      <c r="M556" s="19">
        <f>(((L556/60)/60)/24)+DATE(1970,1,1)</f>
        <v>42723.25</v>
      </c>
      <c r="N556">
        <v>1482645600</v>
      </c>
      <c r="O556" s="18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2036</v>
      </c>
    </row>
    <row r="557" spans="1:20" x14ac:dyDescent="0.3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>E557/D557</f>
        <v>2.2363492063492063</v>
      </c>
      <c r="G557" s="4" t="s">
        <v>20</v>
      </c>
      <c r="H557" s="9">
        <f>AVERAGE(E557/I557)</f>
        <v>104.36296296296297</v>
      </c>
      <c r="I557">
        <v>135</v>
      </c>
      <c r="J557" s="4" t="s">
        <v>36</v>
      </c>
      <c r="K557" s="4" t="s">
        <v>37</v>
      </c>
      <c r="L557">
        <v>1396414800</v>
      </c>
      <c r="M557" s="19">
        <f>(((L557/60)/60)/24)+DATE(1970,1,1)</f>
        <v>41731.208333333336</v>
      </c>
      <c r="N557">
        <v>1399093200</v>
      </c>
      <c r="O557" s="18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2037</v>
      </c>
    </row>
    <row r="558" spans="1:20" ht="31" x14ac:dyDescent="0.3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>E558/D558</f>
        <v>2.3975</v>
      </c>
      <c r="G558" s="4" t="s">
        <v>20</v>
      </c>
      <c r="H558" s="5">
        <f>AVERAGE(E558/I558)</f>
        <v>102.18852459016394</v>
      </c>
      <c r="I558">
        <v>122</v>
      </c>
      <c r="J558" s="4" t="s">
        <v>21</v>
      </c>
      <c r="K558" s="4" t="s">
        <v>22</v>
      </c>
      <c r="L558">
        <v>1315285200</v>
      </c>
      <c r="M558" s="19">
        <f>(((L558/60)/60)/24)+DATE(1970,1,1)</f>
        <v>40792.208333333336</v>
      </c>
      <c r="N558">
        <v>1315890000</v>
      </c>
      <c r="O558" s="18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2060</v>
      </c>
    </row>
    <row r="559" spans="1:20" x14ac:dyDescent="0.3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>E559/D559</f>
        <v>1.9933333333333334</v>
      </c>
      <c r="G559" s="4" t="s">
        <v>20</v>
      </c>
      <c r="H559" s="5">
        <f>AVERAGE(E559/I559)</f>
        <v>54.117647058823529</v>
      </c>
      <c r="I559">
        <v>221</v>
      </c>
      <c r="J559" s="4" t="s">
        <v>21</v>
      </c>
      <c r="K559" s="4" t="s">
        <v>22</v>
      </c>
      <c r="L559">
        <v>1443762000</v>
      </c>
      <c r="M559" s="19">
        <f>(((L559/60)/60)/24)+DATE(1970,1,1)</f>
        <v>42279.208333333328</v>
      </c>
      <c r="N559">
        <v>1444021200</v>
      </c>
      <c r="O559" s="18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2047</v>
      </c>
      <c r="T559" t="s">
        <v>2055</v>
      </c>
    </row>
    <row r="560" spans="1:20" ht="31" x14ac:dyDescent="0.3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>E560/D560</f>
        <v>1.373448275862069</v>
      </c>
      <c r="G560" s="4" t="s">
        <v>20</v>
      </c>
      <c r="H560" s="5">
        <f>AVERAGE(E560/I560)</f>
        <v>63.222222222222221</v>
      </c>
      <c r="I560">
        <v>126</v>
      </c>
      <c r="J560" s="4" t="s">
        <v>21</v>
      </c>
      <c r="K560" s="4" t="s">
        <v>22</v>
      </c>
      <c r="L560">
        <v>1456293600</v>
      </c>
      <c r="M560" s="19">
        <f>(((L560/60)/60)/24)+DATE(1970,1,1)</f>
        <v>42424.25</v>
      </c>
      <c r="N560">
        <v>1460005200</v>
      </c>
      <c r="O560" s="18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2044</v>
      </c>
      <c r="T560" t="s">
        <v>2045</v>
      </c>
    </row>
    <row r="561" spans="1:20" ht="31" x14ac:dyDescent="0.3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>E561/D561</f>
        <v>1.009696106362773</v>
      </c>
      <c r="G561" s="4" t="s">
        <v>20</v>
      </c>
      <c r="H561" s="5">
        <f>AVERAGE(E561/I561)</f>
        <v>104.03228962818004</v>
      </c>
      <c r="I561">
        <v>1022</v>
      </c>
      <c r="J561" s="4" t="s">
        <v>21</v>
      </c>
      <c r="K561" s="4" t="s">
        <v>22</v>
      </c>
      <c r="L561">
        <v>1470114000</v>
      </c>
      <c r="M561" s="19">
        <f>(((L561/60)/60)/24)+DATE(1970,1,1)</f>
        <v>42584.208333333328</v>
      </c>
      <c r="N561">
        <v>1470718800</v>
      </c>
      <c r="O561" s="18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2044</v>
      </c>
      <c r="T561" t="s">
        <v>2045</v>
      </c>
    </row>
    <row r="562" spans="1:20" x14ac:dyDescent="0.3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>E562/D562</f>
        <v>7.9416000000000002</v>
      </c>
      <c r="G562" s="4" t="s">
        <v>20</v>
      </c>
      <c r="H562" s="5">
        <f>AVERAGE(E562/I562)</f>
        <v>49.994334277620396</v>
      </c>
      <c r="I562">
        <v>3177</v>
      </c>
      <c r="J562" s="4" t="s">
        <v>21</v>
      </c>
      <c r="K562" s="4" t="s">
        <v>22</v>
      </c>
      <c r="L562">
        <v>1321596000</v>
      </c>
      <c r="M562" s="19">
        <f>(((L562/60)/60)/24)+DATE(1970,1,1)</f>
        <v>40865.25</v>
      </c>
      <c r="N562">
        <v>1325052000</v>
      </c>
      <c r="O562" s="18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2047</v>
      </c>
      <c r="T562" t="s">
        <v>2056</v>
      </c>
    </row>
    <row r="563" spans="1:20" x14ac:dyDescent="0.3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>E563/D563</f>
        <v>3.6970000000000001</v>
      </c>
      <c r="G563" s="4" t="s">
        <v>20</v>
      </c>
      <c r="H563" s="8">
        <f>AVERAGE(E563/I563)</f>
        <v>56.015151515151516</v>
      </c>
      <c r="I563">
        <v>198</v>
      </c>
      <c r="J563" s="4" t="s">
        <v>98</v>
      </c>
      <c r="K563" s="4" t="s">
        <v>99</v>
      </c>
      <c r="L563">
        <v>1318827600</v>
      </c>
      <c r="M563" s="19">
        <f>(((L563/60)/60)/24)+DATE(1970,1,1)</f>
        <v>40833.208333333336</v>
      </c>
      <c r="N563">
        <v>1319000400</v>
      </c>
      <c r="O563" s="18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2044</v>
      </c>
      <c r="T563" t="s">
        <v>2045</v>
      </c>
    </row>
    <row r="564" spans="1:20" x14ac:dyDescent="0.3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>E564/D564</f>
        <v>0.12818181818181817</v>
      </c>
      <c r="G564" s="4" t="s">
        <v>14</v>
      </c>
      <c r="H564" s="8">
        <f>AVERAGE(E564/I564)</f>
        <v>48.807692307692307</v>
      </c>
      <c r="I564">
        <v>26</v>
      </c>
      <c r="J564" s="4" t="s">
        <v>98</v>
      </c>
      <c r="K564" s="4" t="s">
        <v>99</v>
      </c>
      <c r="L564">
        <v>1552366800</v>
      </c>
      <c r="M564" s="19">
        <f>(((L564/60)/60)/24)+DATE(1970,1,1)</f>
        <v>43536.208333333328</v>
      </c>
      <c r="N564">
        <v>1552539600</v>
      </c>
      <c r="O564" s="18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2037</v>
      </c>
    </row>
    <row r="565" spans="1:20" x14ac:dyDescent="0.3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>E565/D565</f>
        <v>1.3802702702702703</v>
      </c>
      <c r="G565" s="4" t="s">
        <v>20</v>
      </c>
      <c r="H565" s="11">
        <f>AVERAGE(E565/I565)</f>
        <v>60.082352941176474</v>
      </c>
      <c r="I565">
        <v>85</v>
      </c>
      <c r="J565" s="4" t="s">
        <v>26</v>
      </c>
      <c r="K565" s="4" t="s">
        <v>27</v>
      </c>
      <c r="L565">
        <v>1542088800</v>
      </c>
      <c r="M565" s="19">
        <f>(((L565/60)/60)/24)+DATE(1970,1,1)</f>
        <v>43417.25</v>
      </c>
      <c r="N565">
        <v>1543816800</v>
      </c>
      <c r="O565" s="18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2047</v>
      </c>
      <c r="T565" t="s">
        <v>2048</v>
      </c>
    </row>
    <row r="566" spans="1:20" x14ac:dyDescent="0.3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>E566/D566</f>
        <v>0.83813278008298753</v>
      </c>
      <c r="G566" s="4" t="s">
        <v>14</v>
      </c>
      <c r="H566" s="5">
        <f>AVERAGE(E566/I566)</f>
        <v>78.990502793296088</v>
      </c>
      <c r="I566">
        <v>1790</v>
      </c>
      <c r="J566" s="4" t="s">
        <v>21</v>
      </c>
      <c r="K566" s="4" t="s">
        <v>22</v>
      </c>
      <c r="L566">
        <v>1426395600</v>
      </c>
      <c r="M566" s="19">
        <f>(((L566/60)/60)/24)+DATE(1970,1,1)</f>
        <v>42078.208333333328</v>
      </c>
      <c r="N566">
        <v>1427086800</v>
      </c>
      <c r="O566" s="18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2044</v>
      </c>
      <c r="T566" t="s">
        <v>2045</v>
      </c>
    </row>
    <row r="567" spans="1:20" x14ac:dyDescent="0.3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>E567/D567</f>
        <v>2.0460063224446787</v>
      </c>
      <c r="G567" s="4" t="s">
        <v>20</v>
      </c>
      <c r="H567" s="5">
        <f>AVERAGE(E567/I567)</f>
        <v>53.99499443826474</v>
      </c>
      <c r="I567">
        <v>3596</v>
      </c>
      <c r="J567" s="4" t="s">
        <v>21</v>
      </c>
      <c r="K567" s="4" t="s">
        <v>22</v>
      </c>
      <c r="L567">
        <v>1321336800</v>
      </c>
      <c r="M567" s="19">
        <f>(((L567/60)/60)/24)+DATE(1970,1,1)</f>
        <v>40862.25</v>
      </c>
      <c r="N567">
        <v>1323064800</v>
      </c>
      <c r="O567" s="18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2044</v>
      </c>
      <c r="T567" t="s">
        <v>2045</v>
      </c>
    </row>
    <row r="568" spans="1:20" x14ac:dyDescent="0.3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>E568/D568</f>
        <v>0.44344086021505374</v>
      </c>
      <c r="G568" s="4" t="s">
        <v>14</v>
      </c>
      <c r="H568" s="5">
        <f>AVERAGE(E568/I568)</f>
        <v>111.45945945945945</v>
      </c>
      <c r="I568">
        <v>37</v>
      </c>
      <c r="J568" s="4" t="s">
        <v>21</v>
      </c>
      <c r="K568" s="4" t="s">
        <v>22</v>
      </c>
      <c r="L568">
        <v>1456293600</v>
      </c>
      <c r="M568" s="19">
        <f>(((L568/60)/60)/24)+DATE(1970,1,1)</f>
        <v>42424.25</v>
      </c>
      <c r="N568">
        <v>1458277200</v>
      </c>
      <c r="O568" s="18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2061</v>
      </c>
    </row>
    <row r="569" spans="1:20" x14ac:dyDescent="0.3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>E569/D569</f>
        <v>2.1860294117647059</v>
      </c>
      <c r="G569" s="4" t="s">
        <v>20</v>
      </c>
      <c r="H569" s="5">
        <f>AVERAGE(E569/I569)</f>
        <v>60.922131147540981</v>
      </c>
      <c r="I569">
        <v>244</v>
      </c>
      <c r="J569" s="4" t="s">
        <v>21</v>
      </c>
      <c r="K569" s="4" t="s">
        <v>22</v>
      </c>
      <c r="L569">
        <v>1404968400</v>
      </c>
      <c r="M569" s="19">
        <f>(((L569/60)/60)/24)+DATE(1970,1,1)</f>
        <v>41830.208333333336</v>
      </c>
      <c r="N569">
        <v>1405141200</v>
      </c>
      <c r="O569" s="18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2037</v>
      </c>
    </row>
    <row r="570" spans="1:20" x14ac:dyDescent="0.3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>E570/D570</f>
        <v>1.8603314917127072</v>
      </c>
      <c r="G570" s="4" t="s">
        <v>20</v>
      </c>
      <c r="H570" s="5">
        <f>AVERAGE(E570/I570)</f>
        <v>26.0015444015444</v>
      </c>
      <c r="I570">
        <v>5180</v>
      </c>
      <c r="J570" s="4" t="s">
        <v>21</v>
      </c>
      <c r="K570" s="4" t="s">
        <v>22</v>
      </c>
      <c r="L570">
        <v>1279170000</v>
      </c>
      <c r="M570" s="19">
        <f>(((L570/60)/60)/24)+DATE(1970,1,1)</f>
        <v>40374.208333333336</v>
      </c>
      <c r="N570">
        <v>1283058000</v>
      </c>
      <c r="O570" s="18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2044</v>
      </c>
      <c r="T570" t="s">
        <v>2045</v>
      </c>
    </row>
    <row r="571" spans="1:20" x14ac:dyDescent="0.3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>E571/D571</f>
        <v>2.3733830845771142</v>
      </c>
      <c r="G571" s="4" t="s">
        <v>20</v>
      </c>
      <c r="H571" s="13">
        <f>AVERAGE(E571/I571)</f>
        <v>80.993208828522924</v>
      </c>
      <c r="I571">
        <v>589</v>
      </c>
      <c r="J571" s="4" t="s">
        <v>107</v>
      </c>
      <c r="K571" s="4" t="s">
        <v>108</v>
      </c>
      <c r="L571">
        <v>1294725600</v>
      </c>
      <c r="M571" s="19">
        <f>(((L571/60)/60)/24)+DATE(1970,1,1)</f>
        <v>40554.25</v>
      </c>
      <c r="N571">
        <v>1295762400</v>
      </c>
      <c r="O571" s="18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2047</v>
      </c>
      <c r="T571" t="s">
        <v>2056</v>
      </c>
    </row>
    <row r="572" spans="1:20" x14ac:dyDescent="0.3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>E572/D572</f>
        <v>3.0565384615384614</v>
      </c>
      <c r="G572" s="4" t="s">
        <v>20</v>
      </c>
      <c r="H572" s="5">
        <f>AVERAGE(E572/I572)</f>
        <v>34.995963302752294</v>
      </c>
      <c r="I572">
        <v>2725</v>
      </c>
      <c r="J572" s="4" t="s">
        <v>21</v>
      </c>
      <c r="K572" s="4" t="s">
        <v>22</v>
      </c>
      <c r="L572">
        <v>1419055200</v>
      </c>
      <c r="M572" s="19">
        <f>(((L572/60)/60)/24)+DATE(1970,1,1)</f>
        <v>41993.25</v>
      </c>
      <c r="N572">
        <v>1419573600</v>
      </c>
      <c r="O572" s="18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2037</v>
      </c>
    </row>
    <row r="573" spans="1:20" x14ac:dyDescent="0.3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>E573/D573</f>
        <v>0.94142857142857139</v>
      </c>
      <c r="G573" s="4" t="s">
        <v>14</v>
      </c>
      <c r="H573" s="13">
        <f>AVERAGE(E573/I573)</f>
        <v>94.142857142857139</v>
      </c>
      <c r="I573">
        <v>35</v>
      </c>
      <c r="J573" s="4" t="s">
        <v>107</v>
      </c>
      <c r="K573" s="4" t="s">
        <v>108</v>
      </c>
      <c r="L573">
        <v>1434690000</v>
      </c>
      <c r="M573" s="19">
        <f>(((L573/60)/60)/24)+DATE(1970,1,1)</f>
        <v>42174.208333333328</v>
      </c>
      <c r="N573">
        <v>1438750800</v>
      </c>
      <c r="O573" s="18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2047</v>
      </c>
      <c r="T573" t="s">
        <v>2057</v>
      </c>
    </row>
    <row r="574" spans="1:20" x14ac:dyDescent="0.3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>E574/D574</f>
        <v>0.54400000000000004</v>
      </c>
      <c r="G574" s="4" t="s">
        <v>74</v>
      </c>
      <c r="H574" s="5">
        <f>AVERAGE(E574/I574)</f>
        <v>52.085106382978722</v>
      </c>
      <c r="I574">
        <v>94</v>
      </c>
      <c r="J574" s="4" t="s">
        <v>21</v>
      </c>
      <c r="K574" s="4" t="s">
        <v>22</v>
      </c>
      <c r="L574">
        <v>1443416400</v>
      </c>
      <c r="M574" s="19">
        <f>(((L574/60)/60)/24)+DATE(1970,1,1)</f>
        <v>42275.208333333328</v>
      </c>
      <c r="N574">
        <v>1444798800</v>
      </c>
      <c r="O574" s="18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2037</v>
      </c>
    </row>
    <row r="575" spans="1:20" x14ac:dyDescent="0.3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>E575/D575</f>
        <v>1.1188059701492536</v>
      </c>
      <c r="G575" s="4" t="s">
        <v>20</v>
      </c>
      <c r="H575" s="5">
        <f>AVERAGE(E575/I575)</f>
        <v>24.986666666666668</v>
      </c>
      <c r="I575">
        <v>300</v>
      </c>
      <c r="J575" s="4" t="s">
        <v>21</v>
      </c>
      <c r="K575" s="4" t="s">
        <v>22</v>
      </c>
      <c r="L575">
        <v>1399006800</v>
      </c>
      <c r="M575" s="19">
        <f>(((L575/60)/60)/24)+DATE(1970,1,1)</f>
        <v>41761.208333333336</v>
      </c>
      <c r="N575">
        <v>1399179600</v>
      </c>
      <c r="O575" s="18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>E576/D576</f>
        <v>3.6914814814814814</v>
      </c>
      <c r="G576" s="4" t="s">
        <v>20</v>
      </c>
      <c r="H576" s="5">
        <f>AVERAGE(E576/I576)</f>
        <v>69.215277777777771</v>
      </c>
      <c r="I576">
        <v>144</v>
      </c>
      <c r="J576" s="4" t="s">
        <v>21</v>
      </c>
      <c r="K576" s="4" t="s">
        <v>22</v>
      </c>
      <c r="L576">
        <v>1575698400</v>
      </c>
      <c r="M576" s="19">
        <f>(((L576/60)/60)/24)+DATE(1970,1,1)</f>
        <v>43806.25</v>
      </c>
      <c r="N576">
        <v>1576562400</v>
      </c>
      <c r="O576" s="18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2040</v>
      </c>
      <c r="T576" t="s">
        <v>2041</v>
      </c>
    </row>
    <row r="577" spans="1:20" ht="31" x14ac:dyDescent="0.3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>E577/D577</f>
        <v>0.62930372148859548</v>
      </c>
      <c r="G577" s="4" t="s">
        <v>14</v>
      </c>
      <c r="H577" s="5">
        <f>AVERAGE(E577/I577)</f>
        <v>93.944444444444443</v>
      </c>
      <c r="I577">
        <v>558</v>
      </c>
      <c r="J577" s="4" t="s">
        <v>21</v>
      </c>
      <c r="K577" s="4" t="s">
        <v>22</v>
      </c>
      <c r="L577">
        <v>1400562000</v>
      </c>
      <c r="M577" s="19">
        <f>(((L577/60)/60)/24)+DATE(1970,1,1)</f>
        <v>41779.208333333336</v>
      </c>
      <c r="N577">
        <v>1400821200</v>
      </c>
      <c r="O577" s="18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2044</v>
      </c>
      <c r="T577" t="s">
        <v>2045</v>
      </c>
    </row>
    <row r="578" spans="1:20" x14ac:dyDescent="0.3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>E578/D578</f>
        <v>0.6492783505154639</v>
      </c>
      <c r="G578" s="4" t="s">
        <v>14</v>
      </c>
      <c r="H578" s="5">
        <f>AVERAGE(E578/I578)</f>
        <v>98.40625</v>
      </c>
      <c r="I578">
        <v>64</v>
      </c>
      <c r="J578" s="4" t="s">
        <v>21</v>
      </c>
      <c r="K578" s="4" t="s">
        <v>22</v>
      </c>
      <c r="L578">
        <v>1509512400</v>
      </c>
      <c r="M578" s="19">
        <f>(((L578/60)/60)/24)+DATE(1970,1,1)</f>
        <v>43040.208333333328</v>
      </c>
      <c r="N578">
        <v>1510984800</v>
      </c>
      <c r="O578" s="18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2044</v>
      </c>
      <c r="T578" t="s">
        <v>2045</v>
      </c>
    </row>
    <row r="579" spans="1:20" x14ac:dyDescent="0.3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>E579/D579</f>
        <v>0.18853658536585366</v>
      </c>
      <c r="G579" s="4" t="s">
        <v>74</v>
      </c>
      <c r="H579" s="5">
        <f>AVERAGE(E579/I579)</f>
        <v>41.783783783783782</v>
      </c>
      <c r="I579">
        <v>37</v>
      </c>
      <c r="J579" s="4" t="s">
        <v>21</v>
      </c>
      <c r="K579" s="4" t="s">
        <v>22</v>
      </c>
      <c r="L579">
        <v>1299823200</v>
      </c>
      <c r="M579" s="19">
        <f>(((L579/60)/60)/24)+DATE(1970,1,1)</f>
        <v>40613.25</v>
      </c>
      <c r="N579">
        <v>1302066000</v>
      </c>
      <c r="O579" s="18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2054</v>
      </c>
    </row>
    <row r="580" spans="1:20" x14ac:dyDescent="0.3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>E580/D580</f>
        <v>0.1675440414507772</v>
      </c>
      <c r="G580" s="4" t="s">
        <v>14</v>
      </c>
      <c r="H580" s="5">
        <f>AVERAGE(E580/I580)</f>
        <v>65.991836734693877</v>
      </c>
      <c r="I580">
        <v>245</v>
      </c>
      <c r="J580" s="4" t="s">
        <v>21</v>
      </c>
      <c r="K580" s="4" t="s">
        <v>22</v>
      </c>
      <c r="L580">
        <v>1322719200</v>
      </c>
      <c r="M580" s="19">
        <f>(((L580/60)/60)/24)+DATE(1970,1,1)</f>
        <v>40878.25</v>
      </c>
      <c r="N580">
        <v>1322978400</v>
      </c>
      <c r="O580" s="18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2047</v>
      </c>
      <c r="T580" t="s">
        <v>2055</v>
      </c>
    </row>
    <row r="581" spans="1:20" x14ac:dyDescent="0.3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>E581/D581</f>
        <v>1.0111290322580646</v>
      </c>
      <c r="G581" s="4" t="s">
        <v>20</v>
      </c>
      <c r="H581" s="5">
        <f>AVERAGE(E581/I581)</f>
        <v>72.05747126436782</v>
      </c>
      <c r="I581">
        <v>87</v>
      </c>
      <c r="J581" s="4" t="s">
        <v>21</v>
      </c>
      <c r="K581" s="4" t="s">
        <v>22</v>
      </c>
      <c r="L581">
        <v>1312693200</v>
      </c>
      <c r="M581" s="19">
        <f>(((L581/60)/60)/24)+DATE(1970,1,1)</f>
        <v>40762.208333333336</v>
      </c>
      <c r="N581">
        <v>1313730000</v>
      </c>
      <c r="O581" s="18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2054</v>
      </c>
    </row>
    <row r="582" spans="1:20" ht="31" x14ac:dyDescent="0.3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>E582/D582</f>
        <v>3.4150228310502282</v>
      </c>
      <c r="G582" s="4" t="s">
        <v>20</v>
      </c>
      <c r="H582" s="5">
        <f>AVERAGE(E582/I582)</f>
        <v>48.003209242618745</v>
      </c>
      <c r="I582">
        <v>3116</v>
      </c>
      <c r="J582" s="4" t="s">
        <v>21</v>
      </c>
      <c r="K582" s="4" t="s">
        <v>22</v>
      </c>
      <c r="L582">
        <v>1393394400</v>
      </c>
      <c r="M582" s="19">
        <f>(((L582/60)/60)/24)+DATE(1970,1,1)</f>
        <v>41696.25</v>
      </c>
      <c r="N582">
        <v>1394085600</v>
      </c>
      <c r="O582" s="18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2044</v>
      </c>
      <c r="T582" t="s">
        <v>2045</v>
      </c>
    </row>
    <row r="583" spans="1:20" ht="31" x14ac:dyDescent="0.3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>E583/D583</f>
        <v>0.64016666666666666</v>
      </c>
      <c r="G583" s="4" t="s">
        <v>14</v>
      </c>
      <c r="H583" s="5">
        <f>AVERAGE(E583/I583)</f>
        <v>54.098591549295776</v>
      </c>
      <c r="I583">
        <v>71</v>
      </c>
      <c r="J583" s="4" t="s">
        <v>21</v>
      </c>
      <c r="K583" s="4" t="s">
        <v>22</v>
      </c>
      <c r="L583">
        <v>1304053200</v>
      </c>
      <c r="M583" s="19">
        <f>(((L583/60)/60)/24)+DATE(1970,1,1)</f>
        <v>40662.208333333336</v>
      </c>
      <c r="N583">
        <v>1305349200</v>
      </c>
      <c r="O583" s="18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>E584/D584</f>
        <v>0.5208045977011494</v>
      </c>
      <c r="G584" s="4" t="s">
        <v>14</v>
      </c>
      <c r="H584" s="5">
        <f>AVERAGE(E584/I584)</f>
        <v>107.88095238095238</v>
      </c>
      <c r="I584">
        <v>42</v>
      </c>
      <c r="J584" s="4" t="s">
        <v>21</v>
      </c>
      <c r="K584" s="4" t="s">
        <v>22</v>
      </c>
      <c r="L584">
        <v>1433912400</v>
      </c>
      <c r="M584" s="19">
        <f>(((L584/60)/60)/24)+DATE(1970,1,1)</f>
        <v>42165.208333333328</v>
      </c>
      <c r="N584">
        <v>1434344400</v>
      </c>
      <c r="O584" s="18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2039</v>
      </c>
    </row>
    <row r="585" spans="1:20" x14ac:dyDescent="0.3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>E585/D585</f>
        <v>3.2240211640211642</v>
      </c>
      <c r="G585" s="4" t="s">
        <v>20</v>
      </c>
      <c r="H585" s="5">
        <f>AVERAGE(E585/I585)</f>
        <v>67.034103410341032</v>
      </c>
      <c r="I585">
        <v>909</v>
      </c>
      <c r="J585" s="4" t="s">
        <v>21</v>
      </c>
      <c r="K585" s="4" t="s">
        <v>22</v>
      </c>
      <c r="L585">
        <v>1329717600</v>
      </c>
      <c r="M585" s="19">
        <f>(((L585/60)/60)/24)+DATE(1970,1,1)</f>
        <v>40959.25</v>
      </c>
      <c r="N585">
        <v>1331186400</v>
      </c>
      <c r="O585" s="18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2047</v>
      </c>
      <c r="T585" t="s">
        <v>2048</v>
      </c>
    </row>
    <row r="586" spans="1:20" x14ac:dyDescent="0.3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>E586/D586</f>
        <v>1.1950810185185186</v>
      </c>
      <c r="G586" s="4" t="s">
        <v>20</v>
      </c>
      <c r="H586" s="5">
        <f>AVERAGE(E586/I586)</f>
        <v>64.01425914445133</v>
      </c>
      <c r="I586">
        <v>1613</v>
      </c>
      <c r="J586" s="4" t="s">
        <v>21</v>
      </c>
      <c r="K586" s="4" t="s">
        <v>22</v>
      </c>
      <c r="L586">
        <v>1335330000</v>
      </c>
      <c r="M586" s="19">
        <f>(((L586/60)/60)/24)+DATE(1970,1,1)</f>
        <v>41024.208333333336</v>
      </c>
      <c r="N586">
        <v>1336539600</v>
      </c>
      <c r="O586" s="18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>E587/D587</f>
        <v>1.4679775280898877</v>
      </c>
      <c r="G587" s="4" t="s">
        <v>20</v>
      </c>
      <c r="H587" s="5">
        <f>AVERAGE(E587/I587)</f>
        <v>96.066176470588232</v>
      </c>
      <c r="I587">
        <v>136</v>
      </c>
      <c r="J587" s="4" t="s">
        <v>21</v>
      </c>
      <c r="K587" s="4" t="s">
        <v>22</v>
      </c>
      <c r="L587">
        <v>1268888400</v>
      </c>
      <c r="M587" s="19">
        <f>(((L587/60)/60)/24)+DATE(1970,1,1)</f>
        <v>40255.208333333336</v>
      </c>
      <c r="N587">
        <v>1269752400</v>
      </c>
      <c r="O587" s="18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2060</v>
      </c>
    </row>
    <row r="588" spans="1:20" x14ac:dyDescent="0.3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>E588/D588</f>
        <v>9.5057142857142853</v>
      </c>
      <c r="G588" s="4" t="s">
        <v>20</v>
      </c>
      <c r="H588" s="5">
        <f>AVERAGE(E588/I588)</f>
        <v>51.184615384615384</v>
      </c>
      <c r="I588">
        <v>130</v>
      </c>
      <c r="J588" s="4" t="s">
        <v>21</v>
      </c>
      <c r="K588" s="4" t="s">
        <v>22</v>
      </c>
      <c r="L588">
        <v>1289973600</v>
      </c>
      <c r="M588" s="19">
        <f>(((L588/60)/60)/24)+DATE(1970,1,1)</f>
        <v>40499.25</v>
      </c>
      <c r="N588">
        <v>1291615200</v>
      </c>
      <c r="O588" s="18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2037</v>
      </c>
    </row>
    <row r="589" spans="1:20" ht="31" x14ac:dyDescent="0.3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>E589/D589</f>
        <v>0.72893617021276591</v>
      </c>
      <c r="G589" s="4" t="s">
        <v>14</v>
      </c>
      <c r="H589" s="12">
        <f>AVERAGE(E589/I589)</f>
        <v>43.92307692307692</v>
      </c>
      <c r="I589">
        <v>156</v>
      </c>
      <c r="J589" s="4" t="s">
        <v>15</v>
      </c>
      <c r="K589" s="4" t="s">
        <v>16</v>
      </c>
      <c r="L589">
        <v>1547877600</v>
      </c>
      <c r="M589" s="19">
        <f>(((L589/60)/60)/24)+DATE(1970,1,1)</f>
        <v>43484.25</v>
      </c>
      <c r="N589">
        <v>1552366800</v>
      </c>
      <c r="O589" s="18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2040</v>
      </c>
      <c r="T589" t="s">
        <v>2041</v>
      </c>
    </row>
    <row r="590" spans="1:20" ht="31" x14ac:dyDescent="0.3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>E590/D590</f>
        <v>0.7900824873096447</v>
      </c>
      <c r="G590" s="4" t="s">
        <v>14</v>
      </c>
      <c r="H590" s="10">
        <f>AVERAGE(E590/I590)</f>
        <v>91.021198830409361</v>
      </c>
      <c r="I590">
        <v>1368</v>
      </c>
      <c r="J590" s="4" t="s">
        <v>40</v>
      </c>
      <c r="K590" s="4" t="s">
        <v>41</v>
      </c>
      <c r="L590">
        <v>1269493200</v>
      </c>
      <c r="M590" s="19">
        <f>(((L590/60)/60)/24)+DATE(1970,1,1)</f>
        <v>40262.208333333336</v>
      </c>
      <c r="N590">
        <v>1272171600</v>
      </c>
      <c r="O590" s="18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2044</v>
      </c>
      <c r="T590" t="s">
        <v>2045</v>
      </c>
    </row>
    <row r="591" spans="1:20" ht="31" x14ac:dyDescent="0.3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>E591/D591</f>
        <v>0.64721518987341775</v>
      </c>
      <c r="G591" s="4" t="s">
        <v>14</v>
      </c>
      <c r="H591" s="5">
        <f>AVERAGE(E591/I591)</f>
        <v>50.127450980392155</v>
      </c>
      <c r="I591">
        <v>102</v>
      </c>
      <c r="J591" s="4" t="s">
        <v>21</v>
      </c>
      <c r="K591" s="4" t="s">
        <v>22</v>
      </c>
      <c r="L591">
        <v>1436072400</v>
      </c>
      <c r="M591" s="19">
        <f>(((L591/60)/60)/24)+DATE(1970,1,1)</f>
        <v>42190.208333333328</v>
      </c>
      <c r="N591">
        <v>1436677200</v>
      </c>
      <c r="O591" s="18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2047</v>
      </c>
      <c r="T591" t="s">
        <v>2048</v>
      </c>
    </row>
    <row r="592" spans="1:20" x14ac:dyDescent="0.3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>E592/D592</f>
        <v>0.82028169014084507</v>
      </c>
      <c r="G592" s="4" t="s">
        <v>14</v>
      </c>
      <c r="H592" s="11">
        <f>AVERAGE(E592/I592)</f>
        <v>67.720930232558146</v>
      </c>
      <c r="I592">
        <v>86</v>
      </c>
      <c r="J592" s="4" t="s">
        <v>26</v>
      </c>
      <c r="K592" s="4" t="s">
        <v>27</v>
      </c>
      <c r="L592">
        <v>1419141600</v>
      </c>
      <c r="M592" s="19">
        <f>(((L592/60)/60)/24)+DATE(1970,1,1)</f>
        <v>41994.25</v>
      </c>
      <c r="N592">
        <v>1420092000</v>
      </c>
      <c r="O592" s="18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2053</v>
      </c>
    </row>
    <row r="593" spans="1:20" x14ac:dyDescent="0.3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>E593/D593</f>
        <v>10.376666666666667</v>
      </c>
      <c r="G593" s="4" t="s">
        <v>20</v>
      </c>
      <c r="H593" s="5">
        <f>AVERAGE(E593/I593)</f>
        <v>61.03921568627451</v>
      </c>
      <c r="I593">
        <v>102</v>
      </c>
      <c r="J593" s="4" t="s">
        <v>21</v>
      </c>
      <c r="K593" s="4" t="s">
        <v>22</v>
      </c>
      <c r="L593">
        <v>1279083600</v>
      </c>
      <c r="M593" s="19">
        <f>(((L593/60)/60)/24)+DATE(1970,1,1)</f>
        <v>40373.208333333336</v>
      </c>
      <c r="N593">
        <v>1279947600</v>
      </c>
      <c r="O593" s="18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2039</v>
      </c>
    </row>
    <row r="594" spans="1:20" ht="31" x14ac:dyDescent="0.3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>E594/D594</f>
        <v>0.12910076530612244</v>
      </c>
      <c r="G594" s="4" t="s">
        <v>14</v>
      </c>
      <c r="H594" s="5">
        <f>AVERAGE(E594/I594)</f>
        <v>80.011857707509876</v>
      </c>
      <c r="I594">
        <v>253</v>
      </c>
      <c r="J594" s="4" t="s">
        <v>21</v>
      </c>
      <c r="K594" s="4" t="s">
        <v>22</v>
      </c>
      <c r="L594">
        <v>1401426000</v>
      </c>
      <c r="M594" s="19">
        <f>(((L594/60)/60)/24)+DATE(1970,1,1)</f>
        <v>41789.208333333336</v>
      </c>
      <c r="N594">
        <v>1402203600</v>
      </c>
      <c r="O594" s="18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2044</v>
      </c>
      <c r="T594" t="s">
        <v>2045</v>
      </c>
    </row>
    <row r="595" spans="1:20" x14ac:dyDescent="0.3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>E595/D595</f>
        <v>1.5484210526315789</v>
      </c>
      <c r="G595" s="4" t="s">
        <v>20</v>
      </c>
      <c r="H595" s="5">
        <f>AVERAGE(E595/I595)</f>
        <v>47.001497753369947</v>
      </c>
      <c r="I595">
        <v>4006</v>
      </c>
      <c r="J595" s="4" t="s">
        <v>21</v>
      </c>
      <c r="K595" s="4" t="s">
        <v>22</v>
      </c>
      <c r="L595">
        <v>1395810000</v>
      </c>
      <c r="M595" s="19">
        <f>(((L595/60)/60)/24)+DATE(1970,1,1)</f>
        <v>41724.208333333336</v>
      </c>
      <c r="N595">
        <v>1396933200</v>
      </c>
      <c r="O595" s="18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2047</v>
      </c>
      <c r="T595" t="s">
        <v>2056</v>
      </c>
    </row>
    <row r="596" spans="1:20" x14ac:dyDescent="0.3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>E596/D596</f>
        <v>7.0991735537190084E-2</v>
      </c>
      <c r="G596" s="4" t="s">
        <v>14</v>
      </c>
      <c r="H596" s="5">
        <f>AVERAGE(E596/I596)</f>
        <v>71.127388535031841</v>
      </c>
      <c r="I596">
        <v>157</v>
      </c>
      <c r="J596" s="4" t="s">
        <v>21</v>
      </c>
      <c r="K596" s="4" t="s">
        <v>22</v>
      </c>
      <c r="L596">
        <v>1467003600</v>
      </c>
      <c r="M596" s="19">
        <f>(((L596/60)/60)/24)+DATE(1970,1,1)</f>
        <v>42548.208333333328</v>
      </c>
      <c r="N596">
        <v>1467262800</v>
      </c>
      <c r="O596" s="18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2044</v>
      </c>
      <c r="T596" t="s">
        <v>2045</v>
      </c>
    </row>
    <row r="597" spans="1:20" x14ac:dyDescent="0.3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>E597/D597</f>
        <v>2.0852773826458035</v>
      </c>
      <c r="G597" s="4" t="s">
        <v>20</v>
      </c>
      <c r="H597" s="5">
        <f>AVERAGE(E597/I597)</f>
        <v>89.99079189686924</v>
      </c>
      <c r="I597">
        <v>1629</v>
      </c>
      <c r="J597" s="4" t="s">
        <v>21</v>
      </c>
      <c r="K597" s="4" t="s">
        <v>22</v>
      </c>
      <c r="L597">
        <v>1268715600</v>
      </c>
      <c r="M597" s="19">
        <f>(((L597/60)/60)/24)+DATE(1970,1,1)</f>
        <v>40253.208333333336</v>
      </c>
      <c r="N597">
        <v>1270530000</v>
      </c>
      <c r="O597" s="18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2044</v>
      </c>
      <c r="T597" t="s">
        <v>2045</v>
      </c>
    </row>
    <row r="598" spans="1:20" x14ac:dyDescent="0.3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>E598/D598</f>
        <v>0.99683544303797467</v>
      </c>
      <c r="G598" s="4" t="s">
        <v>14</v>
      </c>
      <c r="H598" s="5">
        <f>AVERAGE(E598/I598)</f>
        <v>43.032786885245905</v>
      </c>
      <c r="I598">
        <v>183</v>
      </c>
      <c r="J598" s="4" t="s">
        <v>21</v>
      </c>
      <c r="K598" s="4" t="s">
        <v>22</v>
      </c>
      <c r="L598">
        <v>1457157600</v>
      </c>
      <c r="M598" s="19">
        <f>(((L598/60)/60)/24)+DATE(1970,1,1)</f>
        <v>42434.25</v>
      </c>
      <c r="N598">
        <v>1457762400</v>
      </c>
      <c r="O598" s="18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2047</v>
      </c>
      <c r="T598" t="s">
        <v>2052</v>
      </c>
    </row>
    <row r="599" spans="1:20" x14ac:dyDescent="0.3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>E599/D599</f>
        <v>2.0159756097560977</v>
      </c>
      <c r="G599" s="4" t="s">
        <v>20</v>
      </c>
      <c r="H599" s="5">
        <f>AVERAGE(E599/I599)</f>
        <v>67.997714808043881</v>
      </c>
      <c r="I599">
        <v>2188</v>
      </c>
      <c r="J599" s="4" t="s">
        <v>21</v>
      </c>
      <c r="K599" s="4" t="s">
        <v>22</v>
      </c>
      <c r="L599">
        <v>1573970400</v>
      </c>
      <c r="M599" s="19">
        <f>(((L599/60)/60)/24)+DATE(1970,1,1)</f>
        <v>43786.25</v>
      </c>
      <c r="N599">
        <v>1575525600</v>
      </c>
      <c r="O599" s="18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2044</v>
      </c>
      <c r="T599" t="s">
        <v>2045</v>
      </c>
    </row>
    <row r="600" spans="1:20" x14ac:dyDescent="0.3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>E600/D600</f>
        <v>1.6209032258064515</v>
      </c>
      <c r="G600" s="4" t="s">
        <v>20</v>
      </c>
      <c r="H600" s="13">
        <f>AVERAGE(E600/I600)</f>
        <v>73.004566210045667</v>
      </c>
      <c r="I600">
        <v>2409</v>
      </c>
      <c r="J600" s="4" t="s">
        <v>107</v>
      </c>
      <c r="K600" s="4" t="s">
        <v>108</v>
      </c>
      <c r="L600">
        <v>1276578000</v>
      </c>
      <c r="M600" s="19">
        <f>(((L600/60)/60)/24)+DATE(1970,1,1)</f>
        <v>40344.208333333336</v>
      </c>
      <c r="N600">
        <v>1279083600</v>
      </c>
      <c r="O600" s="18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2037</v>
      </c>
    </row>
    <row r="601" spans="1:20" x14ac:dyDescent="0.3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>E601/D601</f>
        <v>3.6436208125445471E-2</v>
      </c>
      <c r="G601" s="4" t="s">
        <v>14</v>
      </c>
      <c r="H601" s="9">
        <f>AVERAGE(E601/I601)</f>
        <v>62.341463414634148</v>
      </c>
      <c r="I601">
        <v>82</v>
      </c>
      <c r="J601" s="4" t="s">
        <v>36</v>
      </c>
      <c r="K601" s="4" t="s">
        <v>37</v>
      </c>
      <c r="L601">
        <v>1423720800</v>
      </c>
      <c r="M601" s="19">
        <f>(((L601/60)/60)/24)+DATE(1970,1,1)</f>
        <v>42047.25</v>
      </c>
      <c r="N601">
        <v>1424412000</v>
      </c>
      <c r="O601" s="18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2047</v>
      </c>
      <c r="T601" t="s">
        <v>2048</v>
      </c>
    </row>
    <row r="602" spans="1:20" x14ac:dyDescent="0.3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>E602/D602</f>
        <v>0.05</v>
      </c>
      <c r="G602" s="4" t="s">
        <v>14</v>
      </c>
      <c r="H602" s="10">
        <f>AVERAGE(E602/I602)</f>
        <v>5</v>
      </c>
      <c r="I602">
        <v>1</v>
      </c>
      <c r="J602" s="4" t="s">
        <v>40</v>
      </c>
      <c r="K602" s="4" t="s">
        <v>41</v>
      </c>
      <c r="L602">
        <v>1375160400</v>
      </c>
      <c r="M602" s="19">
        <f>(((L602/60)/60)/24)+DATE(1970,1,1)</f>
        <v>41485.208333333336</v>
      </c>
      <c r="N602">
        <v>1376197200</v>
      </c>
      <c r="O602" s="18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2040</v>
      </c>
      <c r="T602" t="s">
        <v>2041</v>
      </c>
    </row>
    <row r="603" spans="1:20" x14ac:dyDescent="0.3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>E603/D603</f>
        <v>2.0663492063492064</v>
      </c>
      <c r="G603" s="4" t="s">
        <v>20</v>
      </c>
      <c r="H603" s="5">
        <f>AVERAGE(E603/I603)</f>
        <v>67.103092783505161</v>
      </c>
      <c r="I603">
        <v>194</v>
      </c>
      <c r="J603" s="4" t="s">
        <v>21</v>
      </c>
      <c r="K603" s="4" t="s">
        <v>22</v>
      </c>
      <c r="L603">
        <v>1401426000</v>
      </c>
      <c r="M603" s="19">
        <f>(((L603/60)/60)/24)+DATE(1970,1,1)</f>
        <v>41789.208333333336</v>
      </c>
      <c r="N603">
        <v>1402894800</v>
      </c>
      <c r="O603" s="18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2046</v>
      </c>
    </row>
    <row r="604" spans="1:20" x14ac:dyDescent="0.3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>E604/D604</f>
        <v>1.2823628691983122</v>
      </c>
      <c r="G604" s="4" t="s">
        <v>20</v>
      </c>
      <c r="H604" s="5">
        <f>AVERAGE(E604/I604)</f>
        <v>79.978947368421046</v>
      </c>
      <c r="I604">
        <v>1140</v>
      </c>
      <c r="J604" s="4" t="s">
        <v>21</v>
      </c>
      <c r="K604" s="4" t="s">
        <v>22</v>
      </c>
      <c r="L604">
        <v>1433480400</v>
      </c>
      <c r="M604" s="19">
        <f>(((L604/60)/60)/24)+DATE(1970,1,1)</f>
        <v>42160.208333333328</v>
      </c>
      <c r="N604">
        <v>1434430800</v>
      </c>
      <c r="O604" s="18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2044</v>
      </c>
      <c r="T604" t="s">
        <v>2045</v>
      </c>
    </row>
    <row r="605" spans="1:20" ht="31" x14ac:dyDescent="0.3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>E605/D605</f>
        <v>1.1966037735849056</v>
      </c>
      <c r="G605" s="4" t="s">
        <v>20</v>
      </c>
      <c r="H605" s="5">
        <f>AVERAGE(E605/I605)</f>
        <v>62.176470588235297</v>
      </c>
      <c r="I605">
        <v>102</v>
      </c>
      <c r="J605" s="4" t="s">
        <v>21</v>
      </c>
      <c r="K605" s="4" t="s">
        <v>22</v>
      </c>
      <c r="L605">
        <v>1555563600</v>
      </c>
      <c r="M605" s="19">
        <f>(((L605/60)/60)/24)+DATE(1970,1,1)</f>
        <v>43573.208333333328</v>
      </c>
      <c r="N605">
        <v>1557896400</v>
      </c>
      <c r="O605" s="18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2044</v>
      </c>
      <c r="T605" t="s">
        <v>2045</v>
      </c>
    </row>
    <row r="606" spans="1:20" ht="31" x14ac:dyDescent="0.3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>E606/D606</f>
        <v>1.7073055242390078</v>
      </c>
      <c r="G606" s="4" t="s">
        <v>20</v>
      </c>
      <c r="H606" s="5">
        <f>AVERAGE(E606/I606)</f>
        <v>53.005950297514879</v>
      </c>
      <c r="I606">
        <v>2857</v>
      </c>
      <c r="J606" s="4" t="s">
        <v>21</v>
      </c>
      <c r="K606" s="4" t="s">
        <v>22</v>
      </c>
      <c r="L606">
        <v>1295676000</v>
      </c>
      <c r="M606" s="19">
        <f>(((L606/60)/60)/24)+DATE(1970,1,1)</f>
        <v>40565.25</v>
      </c>
      <c r="N606">
        <v>1297490400</v>
      </c>
      <c r="O606" s="18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2044</v>
      </c>
      <c r="T606" t="s">
        <v>2045</v>
      </c>
    </row>
    <row r="607" spans="1:20" x14ac:dyDescent="0.3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>E607/D607</f>
        <v>1.8721212121212121</v>
      </c>
      <c r="G607" s="4" t="s">
        <v>20</v>
      </c>
      <c r="H607" s="5">
        <f>AVERAGE(E607/I607)</f>
        <v>57.738317757009348</v>
      </c>
      <c r="I607">
        <v>107</v>
      </c>
      <c r="J607" s="4" t="s">
        <v>21</v>
      </c>
      <c r="K607" s="4" t="s">
        <v>22</v>
      </c>
      <c r="L607">
        <v>1443848400</v>
      </c>
      <c r="M607" s="19">
        <f>(((L607/60)/60)/24)+DATE(1970,1,1)</f>
        <v>42280.208333333328</v>
      </c>
      <c r="N607">
        <v>1447394400</v>
      </c>
      <c r="O607" s="18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>E608/D608</f>
        <v>1.8838235294117647</v>
      </c>
      <c r="G608" s="4" t="s">
        <v>20</v>
      </c>
      <c r="H608" s="10">
        <f>AVERAGE(E608/I608)</f>
        <v>40.03125</v>
      </c>
      <c r="I608">
        <v>160</v>
      </c>
      <c r="J608" s="4" t="s">
        <v>40</v>
      </c>
      <c r="K608" s="4" t="s">
        <v>41</v>
      </c>
      <c r="L608">
        <v>1457330400</v>
      </c>
      <c r="M608" s="19">
        <f>(((L608/60)/60)/24)+DATE(1970,1,1)</f>
        <v>42436.25</v>
      </c>
      <c r="N608">
        <v>1458277200</v>
      </c>
      <c r="O608" s="18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2037</v>
      </c>
    </row>
    <row r="609" spans="1:20" ht="31" x14ac:dyDescent="0.3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>E609/D609</f>
        <v>1.3129869186046512</v>
      </c>
      <c r="G609" s="4" t="s">
        <v>20</v>
      </c>
      <c r="H609" s="5">
        <f>AVERAGE(E609/I609)</f>
        <v>81.016591928251117</v>
      </c>
      <c r="I609">
        <v>2230</v>
      </c>
      <c r="J609" s="4" t="s">
        <v>21</v>
      </c>
      <c r="K609" s="4" t="s">
        <v>22</v>
      </c>
      <c r="L609">
        <v>1395550800</v>
      </c>
      <c r="M609" s="19">
        <f>(((L609/60)/60)/24)+DATE(1970,1,1)</f>
        <v>41721.208333333336</v>
      </c>
      <c r="N609">
        <v>1395723600</v>
      </c>
      <c r="O609" s="18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2040</v>
      </c>
      <c r="T609" t="s">
        <v>2041</v>
      </c>
    </row>
    <row r="610" spans="1:20" x14ac:dyDescent="0.3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>E610/D610</f>
        <v>2.8397435897435899</v>
      </c>
      <c r="G610" s="4" t="s">
        <v>20</v>
      </c>
      <c r="H610" s="5">
        <f>AVERAGE(E610/I610)</f>
        <v>35.047468354430379</v>
      </c>
      <c r="I610">
        <v>316</v>
      </c>
      <c r="J610" s="4" t="s">
        <v>21</v>
      </c>
      <c r="K610" s="4" t="s">
        <v>22</v>
      </c>
      <c r="L610">
        <v>1551852000</v>
      </c>
      <c r="M610" s="19">
        <f>(((L610/60)/60)/24)+DATE(1970,1,1)</f>
        <v>43530.25</v>
      </c>
      <c r="N610">
        <v>1552197600</v>
      </c>
      <c r="O610" s="18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2054</v>
      </c>
    </row>
    <row r="611" spans="1:20" x14ac:dyDescent="0.3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>E611/D611</f>
        <v>1.2041999999999999</v>
      </c>
      <c r="G611" s="4" t="s">
        <v>20</v>
      </c>
      <c r="H611" s="5">
        <f>AVERAGE(E611/I611)</f>
        <v>102.92307692307692</v>
      </c>
      <c r="I611">
        <v>117</v>
      </c>
      <c r="J611" s="4" t="s">
        <v>21</v>
      </c>
      <c r="K611" s="4" t="s">
        <v>22</v>
      </c>
      <c r="L611">
        <v>1547618400</v>
      </c>
      <c r="M611" s="19">
        <f>(((L611/60)/60)/24)+DATE(1970,1,1)</f>
        <v>43481.25</v>
      </c>
      <c r="N611">
        <v>1549087200</v>
      </c>
      <c r="O611" s="18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2047</v>
      </c>
      <c r="T611" t="s">
        <v>2055</v>
      </c>
    </row>
    <row r="612" spans="1:20" x14ac:dyDescent="0.3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>E612/D612</f>
        <v>4.1905607476635511</v>
      </c>
      <c r="G612" s="4" t="s">
        <v>20</v>
      </c>
      <c r="H612" s="5">
        <f>AVERAGE(E612/I612)</f>
        <v>27.998126756166094</v>
      </c>
      <c r="I612">
        <v>6406</v>
      </c>
      <c r="J612" s="4" t="s">
        <v>21</v>
      </c>
      <c r="K612" s="4" t="s">
        <v>22</v>
      </c>
      <c r="L612">
        <v>1355637600</v>
      </c>
      <c r="M612" s="19">
        <f>(((L612/60)/60)/24)+DATE(1970,1,1)</f>
        <v>41259.25</v>
      </c>
      <c r="N612">
        <v>1356847200</v>
      </c>
      <c r="O612" s="18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2044</v>
      </c>
      <c r="T612" t="s">
        <v>2045</v>
      </c>
    </row>
    <row r="613" spans="1:20" x14ac:dyDescent="0.3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>E613/D613</f>
        <v>0.13853658536585367</v>
      </c>
      <c r="G613" s="4" t="s">
        <v>74</v>
      </c>
      <c r="H613" s="5">
        <f>AVERAGE(E613/I613)</f>
        <v>75.733333333333334</v>
      </c>
      <c r="I613">
        <v>15</v>
      </c>
      <c r="J613" s="4" t="s">
        <v>21</v>
      </c>
      <c r="K613" s="4" t="s">
        <v>22</v>
      </c>
      <c r="L613">
        <v>1374728400</v>
      </c>
      <c r="M613" s="19">
        <f>(((L613/60)/60)/24)+DATE(1970,1,1)</f>
        <v>41480.208333333336</v>
      </c>
      <c r="N613">
        <v>1375765200</v>
      </c>
      <c r="O613" s="18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2044</v>
      </c>
      <c r="T613" t="s">
        <v>2045</v>
      </c>
    </row>
    <row r="614" spans="1:20" x14ac:dyDescent="0.3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>E614/D614</f>
        <v>1.3943548387096774</v>
      </c>
      <c r="G614" s="4" t="s">
        <v>20</v>
      </c>
      <c r="H614" s="5">
        <f>AVERAGE(E614/I614)</f>
        <v>45.026041666666664</v>
      </c>
      <c r="I614">
        <v>192</v>
      </c>
      <c r="J614" s="4" t="s">
        <v>21</v>
      </c>
      <c r="K614" s="4" t="s">
        <v>22</v>
      </c>
      <c r="L614">
        <v>1287810000</v>
      </c>
      <c r="M614" s="19">
        <f>(((L614/60)/60)/24)+DATE(1970,1,1)</f>
        <v>40474.208333333336</v>
      </c>
      <c r="N614">
        <v>1289800800</v>
      </c>
      <c r="O614" s="18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2061</v>
      </c>
    </row>
    <row r="615" spans="1:20" x14ac:dyDescent="0.3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>E615/D615</f>
        <v>1.74</v>
      </c>
      <c r="G615" s="4" t="s">
        <v>20</v>
      </c>
      <c r="H615" s="12">
        <f>AVERAGE(E615/I615)</f>
        <v>73.615384615384613</v>
      </c>
      <c r="I615">
        <v>26</v>
      </c>
      <c r="J615" s="4" t="s">
        <v>15</v>
      </c>
      <c r="K615" s="4" t="s">
        <v>16</v>
      </c>
      <c r="L615">
        <v>1503723600</v>
      </c>
      <c r="M615" s="19">
        <f>(((L615/60)/60)/24)+DATE(1970,1,1)</f>
        <v>42973.208333333328</v>
      </c>
      <c r="N615">
        <v>1504501200</v>
      </c>
      <c r="O615" s="18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2044</v>
      </c>
      <c r="T615" t="s">
        <v>2045</v>
      </c>
    </row>
    <row r="616" spans="1:20" x14ac:dyDescent="0.3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>E616/D616</f>
        <v>1.5549056603773586</v>
      </c>
      <c r="G616" s="4" t="s">
        <v>20</v>
      </c>
      <c r="H616" s="5">
        <f>AVERAGE(E616/I616)</f>
        <v>56.991701244813278</v>
      </c>
      <c r="I616">
        <v>723</v>
      </c>
      <c r="J616" s="4" t="s">
        <v>21</v>
      </c>
      <c r="K616" s="4" t="s">
        <v>22</v>
      </c>
      <c r="L616">
        <v>1484114400</v>
      </c>
      <c r="M616" s="19">
        <f>(((L616/60)/60)/24)+DATE(1970,1,1)</f>
        <v>42746.25</v>
      </c>
      <c r="N616">
        <v>1485669600</v>
      </c>
      <c r="O616" s="18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2044</v>
      </c>
      <c r="T616" t="s">
        <v>2045</v>
      </c>
    </row>
    <row r="617" spans="1:20" ht="31" x14ac:dyDescent="0.3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>E617/D617</f>
        <v>1.7044705882352942</v>
      </c>
      <c r="G617" s="4" t="s">
        <v>20</v>
      </c>
      <c r="H617" s="13">
        <f>AVERAGE(E617/I617)</f>
        <v>85.223529411764702</v>
      </c>
      <c r="I617">
        <v>170</v>
      </c>
      <c r="J617" s="4" t="s">
        <v>107</v>
      </c>
      <c r="K617" s="4" t="s">
        <v>108</v>
      </c>
      <c r="L617">
        <v>1461906000</v>
      </c>
      <c r="M617" s="19">
        <f>(((L617/60)/60)/24)+DATE(1970,1,1)</f>
        <v>42489.208333333328</v>
      </c>
      <c r="N617">
        <v>1462770000</v>
      </c>
      <c r="O617" s="18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2044</v>
      </c>
      <c r="T617" t="s">
        <v>2045</v>
      </c>
    </row>
    <row r="618" spans="1:20" x14ac:dyDescent="0.3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>E618/D618</f>
        <v>1.8951562500000001</v>
      </c>
      <c r="G618" s="4" t="s">
        <v>20</v>
      </c>
      <c r="H618" s="10">
        <f>AVERAGE(E618/I618)</f>
        <v>50.962184873949582</v>
      </c>
      <c r="I618">
        <v>238</v>
      </c>
      <c r="J618" s="4" t="s">
        <v>40</v>
      </c>
      <c r="K618" s="4" t="s">
        <v>41</v>
      </c>
      <c r="L618">
        <v>1379653200</v>
      </c>
      <c r="M618" s="19">
        <f>(((L618/60)/60)/24)+DATE(1970,1,1)</f>
        <v>41537.208333333336</v>
      </c>
      <c r="N618">
        <v>1379739600</v>
      </c>
      <c r="O618" s="18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2036</v>
      </c>
    </row>
    <row r="619" spans="1:20" x14ac:dyDescent="0.3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>E619/D619</f>
        <v>2.4971428571428573</v>
      </c>
      <c r="G619" s="4" t="s">
        <v>20</v>
      </c>
      <c r="H619" s="5">
        <f>AVERAGE(E619/I619)</f>
        <v>63.563636363636363</v>
      </c>
      <c r="I619">
        <v>55</v>
      </c>
      <c r="J619" s="4" t="s">
        <v>21</v>
      </c>
      <c r="K619" s="4" t="s">
        <v>22</v>
      </c>
      <c r="L619">
        <v>1401858000</v>
      </c>
      <c r="M619" s="19">
        <f>(((L619/60)/60)/24)+DATE(1970,1,1)</f>
        <v>41794.208333333336</v>
      </c>
      <c r="N619">
        <v>1402722000</v>
      </c>
      <c r="O619" s="18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2044</v>
      </c>
      <c r="T619" t="s">
        <v>2045</v>
      </c>
    </row>
    <row r="620" spans="1:20" x14ac:dyDescent="0.3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>E620/D620</f>
        <v>0.48860523665659616</v>
      </c>
      <c r="G620" s="4" t="s">
        <v>14</v>
      </c>
      <c r="H620" s="5">
        <f>AVERAGE(E620/I620)</f>
        <v>80.999165275459092</v>
      </c>
      <c r="I620">
        <v>1198</v>
      </c>
      <c r="J620" s="4" t="s">
        <v>21</v>
      </c>
      <c r="K620" s="4" t="s">
        <v>22</v>
      </c>
      <c r="L620">
        <v>1367470800</v>
      </c>
      <c r="M620" s="19">
        <f>(((L620/60)/60)/24)+DATE(1970,1,1)</f>
        <v>41396.208333333336</v>
      </c>
      <c r="N620">
        <v>1369285200</v>
      </c>
      <c r="O620" s="18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>E621/D621</f>
        <v>0.28461970393057684</v>
      </c>
      <c r="G621" s="4" t="s">
        <v>14</v>
      </c>
      <c r="H621" s="5">
        <f>AVERAGE(E621/I621)</f>
        <v>86.044753086419746</v>
      </c>
      <c r="I621">
        <v>648</v>
      </c>
      <c r="J621" s="4" t="s">
        <v>21</v>
      </c>
      <c r="K621" s="4" t="s">
        <v>22</v>
      </c>
      <c r="L621">
        <v>1304658000</v>
      </c>
      <c r="M621" s="19">
        <f>(((L621/60)/60)/24)+DATE(1970,1,1)</f>
        <v>40669.208333333336</v>
      </c>
      <c r="N621">
        <v>1304744400</v>
      </c>
      <c r="O621" s="18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2044</v>
      </c>
      <c r="T621" t="s">
        <v>2045</v>
      </c>
    </row>
    <row r="622" spans="1:20" x14ac:dyDescent="0.3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>E622/D622</f>
        <v>2.6802325581395348</v>
      </c>
      <c r="G622" s="4" t="s">
        <v>20</v>
      </c>
      <c r="H622" s="11">
        <f>AVERAGE(E622/I622)</f>
        <v>90.0390625</v>
      </c>
      <c r="I622">
        <v>128</v>
      </c>
      <c r="J622" s="4" t="s">
        <v>26</v>
      </c>
      <c r="K622" s="4" t="s">
        <v>27</v>
      </c>
      <c r="L622">
        <v>1467954000</v>
      </c>
      <c r="M622" s="19">
        <f>(((L622/60)/60)/24)+DATE(1970,1,1)</f>
        <v>42559.208333333328</v>
      </c>
      <c r="N622">
        <v>1468299600</v>
      </c>
      <c r="O622" s="18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2042</v>
      </c>
      <c r="T622" t="s">
        <v>2043</v>
      </c>
    </row>
    <row r="623" spans="1:20" x14ac:dyDescent="0.3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>E623/D623</f>
        <v>6.1980078125000002</v>
      </c>
      <c r="G623" s="4" t="s">
        <v>20</v>
      </c>
      <c r="H623" s="5">
        <f>AVERAGE(E623/I623)</f>
        <v>74.006063432835816</v>
      </c>
      <c r="I623">
        <v>2144</v>
      </c>
      <c r="J623" s="4" t="s">
        <v>21</v>
      </c>
      <c r="K623" s="4" t="s">
        <v>22</v>
      </c>
      <c r="L623">
        <v>1473742800</v>
      </c>
      <c r="M623" s="19">
        <f>(((L623/60)/60)/24)+DATE(1970,1,1)</f>
        <v>42626.208333333328</v>
      </c>
      <c r="N623">
        <v>1474174800</v>
      </c>
      <c r="O623" s="18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2044</v>
      </c>
      <c r="T623" t="s">
        <v>2045</v>
      </c>
    </row>
    <row r="624" spans="1:20" x14ac:dyDescent="0.3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>E624/D624</f>
        <v>3.1301587301587303E-2</v>
      </c>
      <c r="G624" s="4" t="s">
        <v>14</v>
      </c>
      <c r="H624" s="5">
        <f>AVERAGE(E624/I624)</f>
        <v>92.4375</v>
      </c>
      <c r="I624">
        <v>64</v>
      </c>
      <c r="J624" s="4" t="s">
        <v>21</v>
      </c>
      <c r="K624" s="4" t="s">
        <v>22</v>
      </c>
      <c r="L624">
        <v>1523768400</v>
      </c>
      <c r="M624" s="19">
        <f>(((L624/60)/60)/24)+DATE(1970,1,1)</f>
        <v>43205.208333333328</v>
      </c>
      <c r="N624">
        <v>1526014800</v>
      </c>
      <c r="O624" s="18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2036</v>
      </c>
    </row>
    <row r="625" spans="1:20" ht="31" x14ac:dyDescent="0.3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>E625/D625</f>
        <v>1.5992152704135738</v>
      </c>
      <c r="G625" s="4" t="s">
        <v>20</v>
      </c>
      <c r="H625" s="10">
        <f>AVERAGE(E625/I625)</f>
        <v>55.999257333828446</v>
      </c>
      <c r="I625">
        <v>2693</v>
      </c>
      <c r="J625" s="4" t="s">
        <v>40</v>
      </c>
      <c r="K625" s="4" t="s">
        <v>41</v>
      </c>
      <c r="L625">
        <v>1437022800</v>
      </c>
      <c r="M625" s="19">
        <f>(((L625/60)/60)/24)+DATE(1970,1,1)</f>
        <v>42201.208333333328</v>
      </c>
      <c r="N625">
        <v>1437454800</v>
      </c>
      <c r="O625" s="18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2044</v>
      </c>
      <c r="T625" t="s">
        <v>2045</v>
      </c>
    </row>
    <row r="626" spans="1:20" x14ac:dyDescent="0.3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>E626/D626</f>
        <v>2.793921568627451</v>
      </c>
      <c r="G626" s="4" t="s">
        <v>20</v>
      </c>
      <c r="H626" s="5">
        <f>AVERAGE(E626/I626)</f>
        <v>32.983796296296298</v>
      </c>
      <c r="I626">
        <v>432</v>
      </c>
      <c r="J626" s="4" t="s">
        <v>21</v>
      </c>
      <c r="K626" s="4" t="s">
        <v>22</v>
      </c>
      <c r="L626">
        <v>1422165600</v>
      </c>
      <c r="M626" s="19">
        <f>(((L626/60)/60)/24)+DATE(1970,1,1)</f>
        <v>42029.25</v>
      </c>
      <c r="N626">
        <v>1422684000</v>
      </c>
      <c r="O626" s="18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2042</v>
      </c>
      <c r="T626" t="s">
        <v>2043</v>
      </c>
    </row>
    <row r="627" spans="1:20" ht="31" x14ac:dyDescent="0.3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>E627/D627</f>
        <v>0.77373333333333338</v>
      </c>
      <c r="G627" s="4" t="s">
        <v>14</v>
      </c>
      <c r="H627" s="5">
        <f>AVERAGE(E627/I627)</f>
        <v>93.596774193548384</v>
      </c>
      <c r="I627">
        <v>62</v>
      </c>
      <c r="J627" s="4" t="s">
        <v>21</v>
      </c>
      <c r="K627" s="4" t="s">
        <v>22</v>
      </c>
      <c r="L627">
        <v>1580104800</v>
      </c>
      <c r="M627" s="19">
        <f>(((L627/60)/60)/24)+DATE(1970,1,1)</f>
        <v>43857.25</v>
      </c>
      <c r="N627">
        <v>1581314400</v>
      </c>
      <c r="O627" s="18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2044</v>
      </c>
      <c r="T627" t="s">
        <v>2045</v>
      </c>
    </row>
    <row r="628" spans="1:20" ht="31" x14ac:dyDescent="0.3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>E628/D628</f>
        <v>2.0632812500000002</v>
      </c>
      <c r="G628" s="4" t="s">
        <v>20</v>
      </c>
      <c r="H628" s="5">
        <f>AVERAGE(E628/I628)</f>
        <v>69.867724867724874</v>
      </c>
      <c r="I628">
        <v>189</v>
      </c>
      <c r="J628" s="4" t="s">
        <v>21</v>
      </c>
      <c r="K628" s="4" t="s">
        <v>22</v>
      </c>
      <c r="L628">
        <v>1285650000</v>
      </c>
      <c r="M628" s="19">
        <f>(((L628/60)/60)/24)+DATE(1970,1,1)</f>
        <v>40449.208333333336</v>
      </c>
      <c r="N628">
        <v>1286427600</v>
      </c>
      <c r="O628" s="18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2044</v>
      </c>
      <c r="T628" t="s">
        <v>2045</v>
      </c>
    </row>
    <row r="629" spans="1:20" x14ac:dyDescent="0.3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>E629/D629</f>
        <v>6.9424999999999999</v>
      </c>
      <c r="G629" s="4" t="s">
        <v>20</v>
      </c>
      <c r="H629" s="10">
        <f>AVERAGE(E629/I629)</f>
        <v>72.129870129870127</v>
      </c>
      <c r="I629">
        <v>154</v>
      </c>
      <c r="J629" s="4" t="s">
        <v>40</v>
      </c>
      <c r="K629" s="4" t="s">
        <v>41</v>
      </c>
      <c r="L629">
        <v>1276664400</v>
      </c>
      <c r="M629" s="19">
        <f>(((L629/60)/60)/24)+DATE(1970,1,1)</f>
        <v>40345.208333333336</v>
      </c>
      <c r="N629">
        <v>1278738000</v>
      </c>
      <c r="O629" s="18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2040</v>
      </c>
      <c r="T629" t="s">
        <v>2041</v>
      </c>
    </row>
    <row r="630" spans="1:20" ht="31" x14ac:dyDescent="0.3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>E630/D630</f>
        <v>1.5178947368421052</v>
      </c>
      <c r="G630" s="4" t="s">
        <v>20</v>
      </c>
      <c r="H630" s="5">
        <f>AVERAGE(E630/I630)</f>
        <v>30.041666666666668</v>
      </c>
      <c r="I630">
        <v>96</v>
      </c>
      <c r="J630" s="4" t="s">
        <v>21</v>
      </c>
      <c r="K630" s="4" t="s">
        <v>22</v>
      </c>
      <c r="L630">
        <v>1286168400</v>
      </c>
      <c r="M630" s="19">
        <f>(((L630/60)/60)/24)+DATE(1970,1,1)</f>
        <v>40455.208333333336</v>
      </c>
      <c r="N630">
        <v>1286427600</v>
      </c>
      <c r="O630" s="18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2036</v>
      </c>
    </row>
    <row r="631" spans="1:20" x14ac:dyDescent="0.3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>E631/D631</f>
        <v>0.64582072176949945</v>
      </c>
      <c r="G631" s="4" t="s">
        <v>14</v>
      </c>
      <c r="H631" s="5">
        <f>AVERAGE(E631/I631)</f>
        <v>73.968000000000004</v>
      </c>
      <c r="I631">
        <v>750</v>
      </c>
      <c r="J631" s="4" t="s">
        <v>21</v>
      </c>
      <c r="K631" s="4" t="s">
        <v>22</v>
      </c>
      <c r="L631">
        <v>1467781200</v>
      </c>
      <c r="M631" s="19">
        <f>(((L631/60)/60)/24)+DATE(1970,1,1)</f>
        <v>42557.208333333328</v>
      </c>
      <c r="N631">
        <v>1467954000</v>
      </c>
      <c r="O631" s="18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2044</v>
      </c>
      <c r="T631" t="s">
        <v>2045</v>
      </c>
    </row>
    <row r="632" spans="1:20" x14ac:dyDescent="0.3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>E632/D632</f>
        <v>0.62873684210526315</v>
      </c>
      <c r="G632" s="4" t="s">
        <v>74</v>
      </c>
      <c r="H632" s="5">
        <f>AVERAGE(E632/I632)</f>
        <v>68.65517241379311</v>
      </c>
      <c r="I632">
        <v>87</v>
      </c>
      <c r="J632" s="4" t="s">
        <v>21</v>
      </c>
      <c r="K632" s="4" t="s">
        <v>22</v>
      </c>
      <c r="L632">
        <v>1556686800</v>
      </c>
      <c r="M632" s="19">
        <f>(((L632/60)/60)/24)+DATE(1970,1,1)</f>
        <v>43586.208333333328</v>
      </c>
      <c r="N632">
        <v>1557637200</v>
      </c>
      <c r="O632" s="18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2044</v>
      </c>
      <c r="T632" t="s">
        <v>2045</v>
      </c>
    </row>
    <row r="633" spans="1:20" x14ac:dyDescent="0.3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>E633/D633</f>
        <v>3.1039864864864866</v>
      </c>
      <c r="G633" s="4" t="s">
        <v>20</v>
      </c>
      <c r="H633" s="5">
        <f>AVERAGE(E633/I633)</f>
        <v>59.992164544564154</v>
      </c>
      <c r="I633">
        <v>3063</v>
      </c>
      <c r="J633" s="4" t="s">
        <v>21</v>
      </c>
      <c r="K633" s="4" t="s">
        <v>22</v>
      </c>
      <c r="L633">
        <v>1553576400</v>
      </c>
      <c r="M633" s="19">
        <f>(((L633/60)/60)/24)+DATE(1970,1,1)</f>
        <v>43550.208333333328</v>
      </c>
      <c r="N633">
        <v>1553922000</v>
      </c>
      <c r="O633" s="18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2044</v>
      </c>
      <c r="T633" t="s">
        <v>2045</v>
      </c>
    </row>
    <row r="634" spans="1:20" x14ac:dyDescent="0.3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>E634/D634</f>
        <v>0.42859916782246882</v>
      </c>
      <c r="G634" s="4" t="s">
        <v>47</v>
      </c>
      <c r="H634" s="5">
        <f>AVERAGE(E634/I634)</f>
        <v>111.15827338129496</v>
      </c>
      <c r="I634">
        <v>278</v>
      </c>
      <c r="J634" s="4" t="s">
        <v>21</v>
      </c>
      <c r="K634" s="4" t="s">
        <v>22</v>
      </c>
      <c r="L634">
        <v>1414904400</v>
      </c>
      <c r="M634" s="19">
        <f>(((L634/60)/60)/24)+DATE(1970,1,1)</f>
        <v>41945.208333333336</v>
      </c>
      <c r="N634">
        <v>1416463200</v>
      </c>
      <c r="O634" s="18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2044</v>
      </c>
      <c r="T634" t="s">
        <v>2045</v>
      </c>
    </row>
    <row r="635" spans="1:20" x14ac:dyDescent="0.3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>E635/D635</f>
        <v>0.83119402985074631</v>
      </c>
      <c r="G635" s="4" t="s">
        <v>14</v>
      </c>
      <c r="H635" s="5">
        <f>AVERAGE(E635/I635)</f>
        <v>53.038095238095238</v>
      </c>
      <c r="I635">
        <v>105</v>
      </c>
      <c r="J635" s="4" t="s">
        <v>21</v>
      </c>
      <c r="K635" s="4" t="s">
        <v>22</v>
      </c>
      <c r="L635">
        <v>1446876000</v>
      </c>
      <c r="M635" s="19">
        <f>(((L635/60)/60)/24)+DATE(1970,1,1)</f>
        <v>42315.25</v>
      </c>
      <c r="N635">
        <v>1447221600</v>
      </c>
      <c r="O635" s="18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2047</v>
      </c>
      <c r="T635" t="s">
        <v>2056</v>
      </c>
    </row>
    <row r="636" spans="1:20" x14ac:dyDescent="0.3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>E636/D636</f>
        <v>0.78531302876480547</v>
      </c>
      <c r="G636" s="4" t="s">
        <v>74</v>
      </c>
      <c r="H636" s="5">
        <f>AVERAGE(E636/I636)</f>
        <v>55.985524728588658</v>
      </c>
      <c r="I636">
        <v>1658</v>
      </c>
      <c r="J636" s="4" t="s">
        <v>21</v>
      </c>
      <c r="K636" s="4" t="s">
        <v>22</v>
      </c>
      <c r="L636">
        <v>1490418000</v>
      </c>
      <c r="M636" s="19">
        <f>(((L636/60)/60)/24)+DATE(1970,1,1)</f>
        <v>42819.208333333328</v>
      </c>
      <c r="N636">
        <v>1491627600</v>
      </c>
      <c r="O636" s="18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2047</v>
      </c>
      <c r="T636" t="s">
        <v>2062</v>
      </c>
    </row>
    <row r="637" spans="1:20" x14ac:dyDescent="0.3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>E637/D637</f>
        <v>1.1409352517985611</v>
      </c>
      <c r="G637" s="4" t="s">
        <v>20</v>
      </c>
      <c r="H637" s="5">
        <f>AVERAGE(E637/I637)</f>
        <v>69.986760812003524</v>
      </c>
      <c r="I637">
        <v>2266</v>
      </c>
      <c r="J637" s="4" t="s">
        <v>21</v>
      </c>
      <c r="K637" s="4" t="s">
        <v>22</v>
      </c>
      <c r="L637">
        <v>1360389600</v>
      </c>
      <c r="M637" s="19">
        <f>(((L637/60)/60)/24)+DATE(1970,1,1)</f>
        <v>41314.25</v>
      </c>
      <c r="N637">
        <v>1363150800</v>
      </c>
      <c r="O637" s="18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2047</v>
      </c>
      <c r="T637" t="s">
        <v>2062</v>
      </c>
    </row>
    <row r="638" spans="1:20" x14ac:dyDescent="0.3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>E638/D638</f>
        <v>0.64537683358624176</v>
      </c>
      <c r="G638" s="4" t="s">
        <v>14</v>
      </c>
      <c r="H638" s="9">
        <f>AVERAGE(E638/I638)</f>
        <v>48.998079877112133</v>
      </c>
      <c r="I638">
        <v>2604</v>
      </c>
      <c r="J638" s="4" t="s">
        <v>36</v>
      </c>
      <c r="K638" s="4" t="s">
        <v>37</v>
      </c>
      <c r="L638">
        <v>1326866400</v>
      </c>
      <c r="M638" s="19">
        <f>(((L638/60)/60)/24)+DATE(1970,1,1)</f>
        <v>40926.25</v>
      </c>
      <c r="N638">
        <v>1330754400</v>
      </c>
      <c r="O638" s="18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2047</v>
      </c>
      <c r="T638" t="s">
        <v>2056</v>
      </c>
    </row>
    <row r="639" spans="1:20" x14ac:dyDescent="0.3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>E639/D639</f>
        <v>0.79411764705882348</v>
      </c>
      <c r="G639" s="4" t="s">
        <v>14</v>
      </c>
      <c r="H639" s="5">
        <f>AVERAGE(E639/I639)</f>
        <v>103.84615384615384</v>
      </c>
      <c r="I639">
        <v>65</v>
      </c>
      <c r="J639" s="4" t="s">
        <v>21</v>
      </c>
      <c r="K639" s="4" t="s">
        <v>22</v>
      </c>
      <c r="L639">
        <v>1479103200</v>
      </c>
      <c r="M639" s="19">
        <f>(((L639/60)/60)/24)+DATE(1970,1,1)</f>
        <v>42688.25</v>
      </c>
      <c r="N639">
        <v>1479794400</v>
      </c>
      <c r="O639" s="18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2044</v>
      </c>
      <c r="T639" t="s">
        <v>2045</v>
      </c>
    </row>
    <row r="640" spans="1:20" x14ac:dyDescent="0.3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>E640/D640</f>
        <v>0.11419117647058824</v>
      </c>
      <c r="G640" s="4" t="s">
        <v>14</v>
      </c>
      <c r="H640" s="5">
        <f>AVERAGE(E640/I640)</f>
        <v>99.127659574468083</v>
      </c>
      <c r="I640">
        <v>94</v>
      </c>
      <c r="J640" s="4" t="s">
        <v>21</v>
      </c>
      <c r="K640" s="4" t="s">
        <v>22</v>
      </c>
      <c r="L640">
        <v>1280206800</v>
      </c>
      <c r="M640" s="19">
        <f>(((L640/60)/60)/24)+DATE(1970,1,1)</f>
        <v>40386.208333333336</v>
      </c>
      <c r="N640">
        <v>1281243600</v>
      </c>
      <c r="O640" s="18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2044</v>
      </c>
      <c r="T640" t="s">
        <v>2045</v>
      </c>
    </row>
    <row r="641" spans="1:20" x14ac:dyDescent="0.3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>E641/D641</f>
        <v>0.56186046511627907</v>
      </c>
      <c r="G641" s="4" t="s">
        <v>47</v>
      </c>
      <c r="H641" s="5">
        <f>AVERAGE(E641/I641)</f>
        <v>107.37777777777778</v>
      </c>
      <c r="I641">
        <v>45</v>
      </c>
      <c r="J641" s="4" t="s">
        <v>21</v>
      </c>
      <c r="K641" s="4" t="s">
        <v>22</v>
      </c>
      <c r="L641">
        <v>1532754000</v>
      </c>
      <c r="M641" s="19">
        <f>(((L641/60)/60)/24)+DATE(1970,1,1)</f>
        <v>43309.208333333328</v>
      </c>
      <c r="N641">
        <v>1532754000</v>
      </c>
      <c r="O641" s="18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2047</v>
      </c>
      <c r="T641" t="s">
        <v>2052</v>
      </c>
    </row>
    <row r="642" spans="1:20" x14ac:dyDescent="0.3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>E642/D642</f>
        <v>0.16501669449081802</v>
      </c>
      <c r="G642" s="4" t="s">
        <v>14</v>
      </c>
      <c r="H642" s="5">
        <f>AVERAGE(E642/I642)</f>
        <v>76.922178988326849</v>
      </c>
      <c r="I642">
        <v>257</v>
      </c>
      <c r="J642" s="4" t="s">
        <v>21</v>
      </c>
      <c r="K642" s="4" t="s">
        <v>22</v>
      </c>
      <c r="L642">
        <v>1453096800</v>
      </c>
      <c r="M642" s="19">
        <f>(((L642/60)/60)/24)+DATE(1970,1,1)</f>
        <v>42387.25</v>
      </c>
      <c r="N642">
        <v>1453356000</v>
      </c>
      <c r="O642" s="18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2044</v>
      </c>
      <c r="T642" t="s">
        <v>2045</v>
      </c>
    </row>
    <row r="643" spans="1:20" x14ac:dyDescent="0.3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>E643/D643</f>
        <v>1.1996808510638297</v>
      </c>
      <c r="G643" s="4" t="s">
        <v>20</v>
      </c>
      <c r="H643" s="8">
        <f>AVERAGE(E643/I643)</f>
        <v>58.128865979381445</v>
      </c>
      <c r="I643">
        <v>194</v>
      </c>
      <c r="J643" s="4" t="s">
        <v>98</v>
      </c>
      <c r="K643" s="4" t="s">
        <v>99</v>
      </c>
      <c r="L643">
        <v>1487570400</v>
      </c>
      <c r="M643" s="19">
        <f>(((L643/60)/60)/24)+DATE(1970,1,1)</f>
        <v>42786.25</v>
      </c>
      <c r="N643">
        <v>1489986000</v>
      </c>
      <c r="O643" s="18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2044</v>
      </c>
      <c r="T643" t="s">
        <v>2045</v>
      </c>
    </row>
    <row r="644" spans="1:20" x14ac:dyDescent="0.3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>E644/D644</f>
        <v>1.4545652173913044</v>
      </c>
      <c r="G644" s="4" t="s">
        <v>20</v>
      </c>
      <c r="H644" s="12">
        <f>AVERAGE(E644/I644)</f>
        <v>103.73643410852713</v>
      </c>
      <c r="I644">
        <v>129</v>
      </c>
      <c r="J644" s="4" t="s">
        <v>15</v>
      </c>
      <c r="K644" s="4" t="s">
        <v>16</v>
      </c>
      <c r="L644">
        <v>1545026400</v>
      </c>
      <c r="M644" s="19">
        <f>(((L644/60)/60)/24)+DATE(1970,1,1)</f>
        <v>43451.25</v>
      </c>
      <c r="N644">
        <v>1545804000</v>
      </c>
      <c r="O644" s="18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2046</v>
      </c>
    </row>
    <row r="645" spans="1:20" x14ac:dyDescent="0.3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>E645/D645</f>
        <v>2.2138255033557046</v>
      </c>
      <c r="G645" s="4" t="s">
        <v>20</v>
      </c>
      <c r="H645" s="5">
        <f>AVERAGE(E645/I645)</f>
        <v>87.962666666666664</v>
      </c>
      <c r="I645">
        <v>375</v>
      </c>
      <c r="J645" s="4" t="s">
        <v>21</v>
      </c>
      <c r="K645" s="4" t="s">
        <v>22</v>
      </c>
      <c r="L645">
        <v>1488348000</v>
      </c>
      <c r="M645" s="19">
        <f>(((L645/60)/60)/24)+DATE(1970,1,1)</f>
        <v>42795.25</v>
      </c>
      <c r="N645">
        <v>1489899600</v>
      </c>
      <c r="O645" s="18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2044</v>
      </c>
      <c r="T645" t="s">
        <v>2045</v>
      </c>
    </row>
    <row r="646" spans="1:20" x14ac:dyDescent="0.3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>E646/D646</f>
        <v>0.48396694214876035</v>
      </c>
      <c r="G646" s="4" t="s">
        <v>14</v>
      </c>
      <c r="H646" s="12">
        <f>AVERAGE(E646/I646)</f>
        <v>28</v>
      </c>
      <c r="I646">
        <v>2928</v>
      </c>
      <c r="J646" s="4" t="s">
        <v>15</v>
      </c>
      <c r="K646" s="4" t="s">
        <v>16</v>
      </c>
      <c r="L646">
        <v>1545112800</v>
      </c>
      <c r="M646" s="19">
        <f>(((L646/60)/60)/24)+DATE(1970,1,1)</f>
        <v>43452.25</v>
      </c>
      <c r="N646">
        <v>1546495200</v>
      </c>
      <c r="O646" s="18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2044</v>
      </c>
      <c r="T646" t="s">
        <v>2045</v>
      </c>
    </row>
    <row r="647" spans="1:20" x14ac:dyDescent="0.3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>E647/D647</f>
        <v>0.92911504424778757</v>
      </c>
      <c r="G647" s="4" t="s">
        <v>14</v>
      </c>
      <c r="H647" s="5">
        <f>AVERAGE(E647/I647)</f>
        <v>37.999361294443261</v>
      </c>
      <c r="I647">
        <v>4697</v>
      </c>
      <c r="J647" s="4" t="s">
        <v>21</v>
      </c>
      <c r="K647" s="4" t="s">
        <v>22</v>
      </c>
      <c r="L647">
        <v>1537938000</v>
      </c>
      <c r="M647" s="19">
        <f>(((L647/60)/60)/24)+DATE(1970,1,1)</f>
        <v>43369.208333333328</v>
      </c>
      <c r="N647">
        <v>1539752400</v>
      </c>
      <c r="O647" s="18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2037</v>
      </c>
    </row>
    <row r="648" spans="1:20" x14ac:dyDescent="0.3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>E648/D648</f>
        <v>0.88599797365754818</v>
      </c>
      <c r="G648" s="4" t="s">
        <v>14</v>
      </c>
      <c r="H648" s="5">
        <f>AVERAGE(E648/I648)</f>
        <v>29.999313893653515</v>
      </c>
      <c r="I648">
        <v>2915</v>
      </c>
      <c r="J648" s="4" t="s">
        <v>21</v>
      </c>
      <c r="K648" s="4" t="s">
        <v>22</v>
      </c>
      <c r="L648">
        <v>1363150800</v>
      </c>
      <c r="M648" s="19">
        <f>(((L648/60)/60)/24)+DATE(1970,1,1)</f>
        <v>41346.208333333336</v>
      </c>
      <c r="N648">
        <v>1364101200</v>
      </c>
      <c r="O648" s="18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2039</v>
      </c>
    </row>
    <row r="649" spans="1:20" x14ac:dyDescent="0.3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>E649/D649</f>
        <v>0.41399999999999998</v>
      </c>
      <c r="G649" s="4" t="s">
        <v>14</v>
      </c>
      <c r="H649" s="5">
        <f>AVERAGE(E649/I649)</f>
        <v>103.5</v>
      </c>
      <c r="I649">
        <v>18</v>
      </c>
      <c r="J649" s="4" t="s">
        <v>21</v>
      </c>
      <c r="K649" s="4" t="s">
        <v>22</v>
      </c>
      <c r="L649">
        <v>1523250000</v>
      </c>
      <c r="M649" s="19">
        <f>(((L649/60)/60)/24)+DATE(1970,1,1)</f>
        <v>43199.208333333328</v>
      </c>
      <c r="N649">
        <v>1525323600</v>
      </c>
      <c r="O649" s="18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2060</v>
      </c>
    </row>
    <row r="650" spans="1:20" x14ac:dyDescent="0.3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>E650/D650</f>
        <v>0.63056795131845844</v>
      </c>
      <c r="G650" s="4" t="s">
        <v>74</v>
      </c>
      <c r="H650" s="5">
        <f>AVERAGE(E650/I650)</f>
        <v>85.994467496542185</v>
      </c>
      <c r="I650">
        <v>723</v>
      </c>
      <c r="J650" s="4" t="s">
        <v>21</v>
      </c>
      <c r="K650" s="4" t="s">
        <v>22</v>
      </c>
      <c r="L650">
        <v>1499317200</v>
      </c>
      <c r="M650" s="19">
        <f>(((L650/60)/60)/24)+DATE(1970,1,1)</f>
        <v>42922.208333333328</v>
      </c>
      <c r="N650">
        <v>1500872400</v>
      </c>
      <c r="O650" s="18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2040</v>
      </c>
      <c r="T650" t="s">
        <v>2041</v>
      </c>
    </row>
    <row r="651" spans="1:20" x14ac:dyDescent="0.3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>E651/D651</f>
        <v>0.48482333607230893</v>
      </c>
      <c r="G651" s="4" t="s">
        <v>14</v>
      </c>
      <c r="H651" s="8">
        <f>AVERAGE(E651/I651)</f>
        <v>98.011627906976742</v>
      </c>
      <c r="I651">
        <v>602</v>
      </c>
      <c r="J651" s="4" t="s">
        <v>98</v>
      </c>
      <c r="K651" s="4" t="s">
        <v>99</v>
      </c>
      <c r="L651">
        <v>1287550800</v>
      </c>
      <c r="M651" s="19">
        <f>(((L651/60)/60)/24)+DATE(1970,1,1)</f>
        <v>40471.208333333336</v>
      </c>
      <c r="N651">
        <v>1288501200</v>
      </c>
      <c r="O651" s="18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2044</v>
      </c>
      <c r="T651" t="s">
        <v>2045</v>
      </c>
    </row>
    <row r="652" spans="1:20" ht="31" x14ac:dyDescent="0.3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>E652/D652</f>
        <v>0.02</v>
      </c>
      <c r="G652" s="4" t="s">
        <v>14</v>
      </c>
      <c r="H652" s="5">
        <f>AVERAGE(E652/I652)</f>
        <v>2</v>
      </c>
      <c r="I652">
        <v>1</v>
      </c>
      <c r="J652" s="4" t="s">
        <v>21</v>
      </c>
      <c r="K652" s="4" t="s">
        <v>22</v>
      </c>
      <c r="L652">
        <v>1404795600</v>
      </c>
      <c r="M652" s="19">
        <f>(((L652/60)/60)/24)+DATE(1970,1,1)</f>
        <v>41828.208333333336</v>
      </c>
      <c r="N652">
        <v>1407128400</v>
      </c>
      <c r="O652" s="18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2054</v>
      </c>
    </row>
    <row r="653" spans="1:20" x14ac:dyDescent="0.3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>E653/D653</f>
        <v>0.88479410269445857</v>
      </c>
      <c r="G653" s="4" t="s">
        <v>14</v>
      </c>
      <c r="H653" s="13">
        <f>AVERAGE(E653/I653)</f>
        <v>44.994570837642193</v>
      </c>
      <c r="I653">
        <v>3868</v>
      </c>
      <c r="J653" s="4" t="s">
        <v>107</v>
      </c>
      <c r="K653" s="4" t="s">
        <v>108</v>
      </c>
      <c r="L653">
        <v>1393048800</v>
      </c>
      <c r="M653" s="19">
        <f>(((L653/60)/60)/24)+DATE(1970,1,1)</f>
        <v>41692.25</v>
      </c>
      <c r="N653">
        <v>1394344800</v>
      </c>
      <c r="O653" s="18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2047</v>
      </c>
      <c r="T653" t="s">
        <v>2057</v>
      </c>
    </row>
    <row r="654" spans="1:20" x14ac:dyDescent="0.3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>E654/D654</f>
        <v>1.2684</v>
      </c>
      <c r="G654" s="4" t="s">
        <v>20</v>
      </c>
      <c r="H654" s="5">
        <f>AVERAGE(E654/I654)</f>
        <v>31.012224938875306</v>
      </c>
      <c r="I654">
        <v>409</v>
      </c>
      <c r="J654" s="4" t="s">
        <v>21</v>
      </c>
      <c r="K654" s="4" t="s">
        <v>22</v>
      </c>
      <c r="L654">
        <v>1470373200</v>
      </c>
      <c r="M654" s="19">
        <f>(((L654/60)/60)/24)+DATE(1970,1,1)</f>
        <v>42587.208333333328</v>
      </c>
      <c r="N654">
        <v>1474088400</v>
      </c>
      <c r="O654" s="18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31" x14ac:dyDescent="0.3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>E655/D655</f>
        <v>23.388333333333332</v>
      </c>
      <c r="G655" s="4" t="s">
        <v>20</v>
      </c>
      <c r="H655" s="5">
        <f>AVERAGE(E655/I655)</f>
        <v>59.970085470085472</v>
      </c>
      <c r="I655">
        <v>234</v>
      </c>
      <c r="J655" s="4" t="s">
        <v>21</v>
      </c>
      <c r="K655" s="4" t="s">
        <v>22</v>
      </c>
      <c r="L655">
        <v>1460091600</v>
      </c>
      <c r="M655" s="19">
        <f>(((L655/60)/60)/24)+DATE(1970,1,1)</f>
        <v>42468.208333333328</v>
      </c>
      <c r="N655">
        <v>1460264400</v>
      </c>
      <c r="O655" s="18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>E656/D656</f>
        <v>5.0838857142857146</v>
      </c>
      <c r="G656" s="4" t="s">
        <v>20</v>
      </c>
      <c r="H656" s="5">
        <f>AVERAGE(E656/I656)</f>
        <v>58.9973474801061</v>
      </c>
      <c r="I656">
        <v>3016</v>
      </c>
      <c r="J656" s="4" t="s">
        <v>21</v>
      </c>
      <c r="K656" s="4" t="s">
        <v>22</v>
      </c>
      <c r="L656">
        <v>1440392400</v>
      </c>
      <c r="M656" s="19">
        <f>(((L656/60)/60)/24)+DATE(1970,1,1)</f>
        <v>42240.208333333328</v>
      </c>
      <c r="N656">
        <v>1440824400</v>
      </c>
      <c r="O656" s="18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2059</v>
      </c>
    </row>
    <row r="657" spans="1:20" x14ac:dyDescent="0.3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>E657/D657</f>
        <v>1.9147826086956521</v>
      </c>
      <c r="G657" s="4" t="s">
        <v>20</v>
      </c>
      <c r="H657" s="5">
        <f>AVERAGE(E657/I657)</f>
        <v>50.045454545454547</v>
      </c>
      <c r="I657">
        <v>264</v>
      </c>
      <c r="J657" s="4" t="s">
        <v>21</v>
      </c>
      <c r="K657" s="4" t="s">
        <v>22</v>
      </c>
      <c r="L657">
        <v>1488434400</v>
      </c>
      <c r="M657" s="19">
        <f>(((L657/60)/60)/24)+DATE(1970,1,1)</f>
        <v>42796.25</v>
      </c>
      <c r="N657">
        <v>1489554000</v>
      </c>
      <c r="O657" s="18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2042</v>
      </c>
      <c r="T657" t="s">
        <v>2043</v>
      </c>
    </row>
    <row r="658" spans="1:20" x14ac:dyDescent="0.3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>E658/D658</f>
        <v>0.42127533783783783</v>
      </c>
      <c r="G658" s="4" t="s">
        <v>14</v>
      </c>
      <c r="H658" s="11">
        <f>AVERAGE(E658/I658)</f>
        <v>98.966269841269835</v>
      </c>
      <c r="I658">
        <v>504</v>
      </c>
      <c r="J658" s="4" t="s">
        <v>26</v>
      </c>
      <c r="K658" s="4" t="s">
        <v>27</v>
      </c>
      <c r="L658">
        <v>1514440800</v>
      </c>
      <c r="M658" s="19">
        <f>(((L658/60)/60)/24)+DATE(1970,1,1)</f>
        <v>43097.25</v>
      </c>
      <c r="N658">
        <v>1514872800</v>
      </c>
      <c r="O658" s="18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2040</v>
      </c>
      <c r="T658" t="s">
        <v>2041</v>
      </c>
    </row>
    <row r="659" spans="1:20" ht="31" x14ac:dyDescent="0.3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>E659/D659</f>
        <v>8.2400000000000001E-2</v>
      </c>
      <c r="G659" s="4" t="s">
        <v>14</v>
      </c>
      <c r="H659" s="5">
        <f>AVERAGE(E659/I659)</f>
        <v>58.857142857142854</v>
      </c>
      <c r="I659">
        <v>14</v>
      </c>
      <c r="J659" s="4" t="s">
        <v>21</v>
      </c>
      <c r="K659" s="4" t="s">
        <v>22</v>
      </c>
      <c r="L659">
        <v>1514354400</v>
      </c>
      <c r="M659" s="19">
        <f>(((L659/60)/60)/24)+DATE(1970,1,1)</f>
        <v>43096.25</v>
      </c>
      <c r="N659">
        <v>1515736800</v>
      </c>
      <c r="O659" s="18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2047</v>
      </c>
      <c r="T659" t="s">
        <v>2055</v>
      </c>
    </row>
    <row r="660" spans="1:20" x14ac:dyDescent="0.3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>E660/D660</f>
        <v>0.60064638783269964</v>
      </c>
      <c r="G660" s="4" t="s">
        <v>74</v>
      </c>
      <c r="H660" s="5">
        <f>AVERAGE(E660/I660)</f>
        <v>81.010256410256417</v>
      </c>
      <c r="I660">
        <v>390</v>
      </c>
      <c r="J660" s="4" t="s">
        <v>21</v>
      </c>
      <c r="K660" s="4" t="s">
        <v>22</v>
      </c>
      <c r="L660">
        <v>1440910800</v>
      </c>
      <c r="M660" s="19">
        <f>(((L660/60)/60)/24)+DATE(1970,1,1)</f>
        <v>42246.208333333328</v>
      </c>
      <c r="N660">
        <v>1442898000</v>
      </c>
      <c r="O660" s="18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2037</v>
      </c>
    </row>
    <row r="661" spans="1:20" x14ac:dyDescent="0.3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>E661/D661</f>
        <v>0.47232808616404309</v>
      </c>
      <c r="G661" s="4" t="s">
        <v>14</v>
      </c>
      <c r="H661" s="10">
        <f>AVERAGE(E661/I661)</f>
        <v>76.013333333333335</v>
      </c>
      <c r="I661">
        <v>750</v>
      </c>
      <c r="J661" s="4" t="s">
        <v>40</v>
      </c>
      <c r="K661" s="4" t="s">
        <v>41</v>
      </c>
      <c r="L661">
        <v>1296108000</v>
      </c>
      <c r="M661" s="19">
        <f>(((L661/60)/60)/24)+DATE(1970,1,1)</f>
        <v>40570.25</v>
      </c>
      <c r="N661">
        <v>1296194400</v>
      </c>
      <c r="O661" s="18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2047</v>
      </c>
      <c r="T661" t="s">
        <v>2048</v>
      </c>
    </row>
    <row r="662" spans="1:20" x14ac:dyDescent="0.3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>E662/D662</f>
        <v>0.81736263736263737</v>
      </c>
      <c r="G662" s="4" t="s">
        <v>14</v>
      </c>
      <c r="H662" s="5">
        <f>AVERAGE(E662/I662)</f>
        <v>96.597402597402592</v>
      </c>
      <c r="I662">
        <v>77</v>
      </c>
      <c r="J662" s="4" t="s">
        <v>21</v>
      </c>
      <c r="K662" s="4" t="s">
        <v>22</v>
      </c>
      <c r="L662">
        <v>1440133200</v>
      </c>
      <c r="M662" s="19">
        <f>(((L662/60)/60)/24)+DATE(1970,1,1)</f>
        <v>42237.208333333328</v>
      </c>
      <c r="N662">
        <v>1440910800</v>
      </c>
      <c r="O662" s="18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2044</v>
      </c>
      <c r="T662" t="s">
        <v>2045</v>
      </c>
    </row>
    <row r="663" spans="1:20" x14ac:dyDescent="0.3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>E663/D663</f>
        <v>0.54187265917603</v>
      </c>
      <c r="G663" s="4" t="s">
        <v>14</v>
      </c>
      <c r="H663" s="9">
        <f>AVERAGE(E663/I663)</f>
        <v>76.957446808510639</v>
      </c>
      <c r="I663">
        <v>752</v>
      </c>
      <c r="J663" s="4" t="s">
        <v>36</v>
      </c>
      <c r="K663" s="4" t="s">
        <v>37</v>
      </c>
      <c r="L663">
        <v>1332910800</v>
      </c>
      <c r="M663" s="19">
        <f>(((L663/60)/60)/24)+DATE(1970,1,1)</f>
        <v>40996.208333333336</v>
      </c>
      <c r="N663">
        <v>1335502800</v>
      </c>
      <c r="O663" s="18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2054</v>
      </c>
    </row>
    <row r="664" spans="1:20" ht="31" x14ac:dyDescent="0.3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>E664/D664</f>
        <v>0.97868131868131869</v>
      </c>
      <c r="G664" s="4" t="s">
        <v>14</v>
      </c>
      <c r="H664" s="5">
        <f>AVERAGE(E664/I664)</f>
        <v>67.984732824427482</v>
      </c>
      <c r="I664">
        <v>131</v>
      </c>
      <c r="J664" s="4" t="s">
        <v>21</v>
      </c>
      <c r="K664" s="4" t="s">
        <v>22</v>
      </c>
      <c r="L664">
        <v>1544335200</v>
      </c>
      <c r="M664" s="19">
        <f>(((L664/60)/60)/24)+DATE(1970,1,1)</f>
        <v>43443.25</v>
      </c>
      <c r="N664">
        <v>1544680800</v>
      </c>
      <c r="O664" s="18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2044</v>
      </c>
      <c r="T664" t="s">
        <v>2045</v>
      </c>
    </row>
    <row r="665" spans="1:20" x14ac:dyDescent="0.3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>E665/D665</f>
        <v>0.77239999999999998</v>
      </c>
      <c r="G665" s="4" t="s">
        <v>14</v>
      </c>
      <c r="H665" s="5">
        <f>AVERAGE(E665/I665)</f>
        <v>88.781609195402297</v>
      </c>
      <c r="I665">
        <v>87</v>
      </c>
      <c r="J665" s="4" t="s">
        <v>21</v>
      </c>
      <c r="K665" s="4" t="s">
        <v>22</v>
      </c>
      <c r="L665">
        <v>1286427600</v>
      </c>
      <c r="M665" s="19">
        <f>(((L665/60)/60)/24)+DATE(1970,1,1)</f>
        <v>40458.208333333336</v>
      </c>
      <c r="N665">
        <v>1288414800</v>
      </c>
      <c r="O665" s="18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2044</v>
      </c>
      <c r="T665" t="s">
        <v>2045</v>
      </c>
    </row>
    <row r="666" spans="1:20" x14ac:dyDescent="0.3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>E666/D666</f>
        <v>0.33464735516372796</v>
      </c>
      <c r="G666" s="4" t="s">
        <v>14</v>
      </c>
      <c r="H666" s="5">
        <f>AVERAGE(E666/I666)</f>
        <v>24.99623706491063</v>
      </c>
      <c r="I666">
        <v>1063</v>
      </c>
      <c r="J666" s="4" t="s">
        <v>21</v>
      </c>
      <c r="K666" s="4" t="s">
        <v>22</v>
      </c>
      <c r="L666">
        <v>1329717600</v>
      </c>
      <c r="M666" s="19">
        <f>(((L666/60)/60)/24)+DATE(1970,1,1)</f>
        <v>40959.25</v>
      </c>
      <c r="N666">
        <v>1330581600</v>
      </c>
      <c r="O666" s="18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2054</v>
      </c>
    </row>
    <row r="667" spans="1:20" ht="31" x14ac:dyDescent="0.3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>E667/D667</f>
        <v>2.3958823529411766</v>
      </c>
      <c r="G667" s="4" t="s">
        <v>20</v>
      </c>
      <c r="H667" s="5">
        <f>AVERAGE(E667/I667)</f>
        <v>44.922794117647058</v>
      </c>
      <c r="I667">
        <v>272</v>
      </c>
      <c r="J667" s="4" t="s">
        <v>21</v>
      </c>
      <c r="K667" s="4" t="s">
        <v>22</v>
      </c>
      <c r="L667">
        <v>1310187600</v>
      </c>
      <c r="M667" s="19">
        <f>(((L667/60)/60)/24)+DATE(1970,1,1)</f>
        <v>40733.208333333336</v>
      </c>
      <c r="N667">
        <v>1311397200</v>
      </c>
      <c r="O667" s="18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2047</v>
      </c>
      <c r="T667" t="s">
        <v>2048</v>
      </c>
    </row>
    <row r="668" spans="1:20" x14ac:dyDescent="0.3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>E668/D668</f>
        <v>0.64032258064516134</v>
      </c>
      <c r="G668" s="4" t="s">
        <v>74</v>
      </c>
      <c r="H668" s="5">
        <f>AVERAGE(E668/I668)</f>
        <v>79.400000000000006</v>
      </c>
      <c r="I668">
        <v>25</v>
      </c>
      <c r="J668" s="4" t="s">
        <v>21</v>
      </c>
      <c r="K668" s="4" t="s">
        <v>22</v>
      </c>
      <c r="L668">
        <v>1377838800</v>
      </c>
      <c r="M668" s="19">
        <f>(((L668/60)/60)/24)+DATE(1970,1,1)</f>
        <v>41516.208333333336</v>
      </c>
      <c r="N668">
        <v>1378357200</v>
      </c>
      <c r="O668" s="18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2044</v>
      </c>
      <c r="T668" t="s">
        <v>2045</v>
      </c>
    </row>
    <row r="669" spans="1:20" x14ac:dyDescent="0.3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>E669/D669</f>
        <v>1.7615942028985507</v>
      </c>
      <c r="G669" s="4" t="s">
        <v>20</v>
      </c>
      <c r="H669" s="5">
        <f>AVERAGE(E669/I669)</f>
        <v>29.009546539379475</v>
      </c>
      <c r="I669">
        <v>419</v>
      </c>
      <c r="J669" s="4" t="s">
        <v>21</v>
      </c>
      <c r="K669" s="4" t="s">
        <v>22</v>
      </c>
      <c r="L669">
        <v>1410325200</v>
      </c>
      <c r="M669" s="19">
        <f>(((L669/60)/60)/24)+DATE(1970,1,1)</f>
        <v>41892.208333333336</v>
      </c>
      <c r="N669">
        <v>1411102800</v>
      </c>
      <c r="O669" s="18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>E670/D670</f>
        <v>0.20338181818181819</v>
      </c>
      <c r="G670" s="4" t="s">
        <v>14</v>
      </c>
      <c r="H670" s="5">
        <f>AVERAGE(E670/I670)</f>
        <v>73.59210526315789</v>
      </c>
      <c r="I670">
        <v>76</v>
      </c>
      <c r="J670" s="4" t="s">
        <v>21</v>
      </c>
      <c r="K670" s="4" t="s">
        <v>22</v>
      </c>
      <c r="L670">
        <v>1343797200</v>
      </c>
      <c r="M670" s="19">
        <f>(((L670/60)/60)/24)+DATE(1970,1,1)</f>
        <v>41122.208333333336</v>
      </c>
      <c r="N670">
        <v>1344834000</v>
      </c>
      <c r="O670" s="18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2044</v>
      </c>
      <c r="T670" t="s">
        <v>2045</v>
      </c>
    </row>
    <row r="671" spans="1:20" x14ac:dyDescent="0.3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>E671/D671</f>
        <v>3.5864754098360656</v>
      </c>
      <c r="G671" s="4" t="s">
        <v>20</v>
      </c>
      <c r="H671" s="13">
        <f>AVERAGE(E671/I671)</f>
        <v>107.97038864898211</v>
      </c>
      <c r="I671">
        <v>1621</v>
      </c>
      <c r="J671" s="4" t="s">
        <v>107</v>
      </c>
      <c r="K671" s="4" t="s">
        <v>108</v>
      </c>
      <c r="L671">
        <v>1498453200</v>
      </c>
      <c r="M671" s="19">
        <f>(((L671/60)/60)/24)+DATE(1970,1,1)</f>
        <v>42912.208333333328</v>
      </c>
      <c r="N671">
        <v>1499230800</v>
      </c>
      <c r="O671" s="18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2044</v>
      </c>
      <c r="T671" t="s">
        <v>2045</v>
      </c>
    </row>
    <row r="672" spans="1:20" x14ac:dyDescent="0.3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>E672/D672</f>
        <v>4.6885802469135802</v>
      </c>
      <c r="G672" s="4" t="s">
        <v>20</v>
      </c>
      <c r="H672" s="5">
        <f>AVERAGE(E672/I672)</f>
        <v>68.987284287011803</v>
      </c>
      <c r="I672">
        <v>1101</v>
      </c>
      <c r="J672" s="4" t="s">
        <v>21</v>
      </c>
      <c r="K672" s="4" t="s">
        <v>22</v>
      </c>
      <c r="L672">
        <v>1456380000</v>
      </c>
      <c r="M672" s="19">
        <f>(((L672/60)/60)/24)+DATE(1970,1,1)</f>
        <v>42425.25</v>
      </c>
      <c r="N672">
        <v>1457416800</v>
      </c>
      <c r="O672" s="18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2036</v>
      </c>
    </row>
    <row r="673" spans="1:20" x14ac:dyDescent="0.3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>E673/D673</f>
        <v>1.220563524590164</v>
      </c>
      <c r="G673" s="4" t="s">
        <v>20</v>
      </c>
      <c r="H673" s="5">
        <f>AVERAGE(E673/I673)</f>
        <v>111.02236719478098</v>
      </c>
      <c r="I673">
        <v>1073</v>
      </c>
      <c r="J673" s="4" t="s">
        <v>21</v>
      </c>
      <c r="K673" s="4" t="s">
        <v>22</v>
      </c>
      <c r="L673">
        <v>1280552400</v>
      </c>
      <c r="M673" s="19">
        <f>(((L673/60)/60)/24)+DATE(1970,1,1)</f>
        <v>40390.208333333336</v>
      </c>
      <c r="N673">
        <v>1280898000</v>
      </c>
      <c r="O673" s="18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2044</v>
      </c>
      <c r="T673" t="s">
        <v>2045</v>
      </c>
    </row>
    <row r="674" spans="1:20" x14ac:dyDescent="0.3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>E674/D674</f>
        <v>0.55931783729156137</v>
      </c>
      <c r="G674" s="4" t="s">
        <v>14</v>
      </c>
      <c r="H674" s="11">
        <f>AVERAGE(E674/I674)</f>
        <v>24.997515808491418</v>
      </c>
      <c r="I674">
        <v>4428</v>
      </c>
      <c r="J674" s="4" t="s">
        <v>26</v>
      </c>
      <c r="K674" s="4" t="s">
        <v>27</v>
      </c>
      <c r="L674">
        <v>1521608400</v>
      </c>
      <c r="M674" s="19">
        <f>(((L674/60)/60)/24)+DATE(1970,1,1)</f>
        <v>43180.208333333328</v>
      </c>
      <c r="N674">
        <v>1522472400</v>
      </c>
      <c r="O674" s="18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2044</v>
      </c>
      <c r="T674" t="s">
        <v>2045</v>
      </c>
    </row>
    <row r="675" spans="1:20" x14ac:dyDescent="0.3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>E675/D675</f>
        <v>0.43660714285714286</v>
      </c>
      <c r="G675" s="4" t="s">
        <v>14</v>
      </c>
      <c r="H675" s="13">
        <f>AVERAGE(E675/I675)</f>
        <v>42.155172413793103</v>
      </c>
      <c r="I675">
        <v>58</v>
      </c>
      <c r="J675" s="4" t="s">
        <v>107</v>
      </c>
      <c r="K675" s="4" t="s">
        <v>108</v>
      </c>
      <c r="L675">
        <v>1460696400</v>
      </c>
      <c r="M675" s="19">
        <f>(((L675/60)/60)/24)+DATE(1970,1,1)</f>
        <v>42475.208333333328</v>
      </c>
      <c r="N675">
        <v>1462510800</v>
      </c>
      <c r="O675" s="18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2036</v>
      </c>
    </row>
    <row r="676" spans="1:20" x14ac:dyDescent="0.3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>E676/D676</f>
        <v>0.33538371411833628</v>
      </c>
      <c r="G676" s="4" t="s">
        <v>74</v>
      </c>
      <c r="H676" s="5">
        <f>AVERAGE(E676/I676)</f>
        <v>47.003284072249592</v>
      </c>
      <c r="I676">
        <v>1218</v>
      </c>
      <c r="J676" s="4" t="s">
        <v>21</v>
      </c>
      <c r="K676" s="4" t="s">
        <v>22</v>
      </c>
      <c r="L676">
        <v>1313730000</v>
      </c>
      <c r="M676" s="19">
        <f>(((L676/60)/60)/24)+DATE(1970,1,1)</f>
        <v>40774.208333333336</v>
      </c>
      <c r="N676">
        <v>1317790800</v>
      </c>
      <c r="O676" s="18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2042</v>
      </c>
      <c r="T676" t="s">
        <v>2043</v>
      </c>
    </row>
    <row r="677" spans="1:20" ht="31" x14ac:dyDescent="0.3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>E677/D677</f>
        <v>1.2297938144329896</v>
      </c>
      <c r="G677" s="4" t="s">
        <v>20</v>
      </c>
      <c r="H677" s="5">
        <f>AVERAGE(E677/I677)</f>
        <v>36.0392749244713</v>
      </c>
      <c r="I677">
        <v>331</v>
      </c>
      <c r="J677" s="4" t="s">
        <v>21</v>
      </c>
      <c r="K677" s="4" t="s">
        <v>22</v>
      </c>
      <c r="L677">
        <v>1568178000</v>
      </c>
      <c r="M677" s="19">
        <f>(((L677/60)/60)/24)+DATE(1970,1,1)</f>
        <v>43719.208333333328</v>
      </c>
      <c r="N677">
        <v>1568782800</v>
      </c>
      <c r="O677" s="18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>E678/D678</f>
        <v>1.8974959871589085</v>
      </c>
      <c r="G678" s="4" t="s">
        <v>20</v>
      </c>
      <c r="H678" s="5">
        <f>AVERAGE(E678/I678)</f>
        <v>101.03760683760684</v>
      </c>
      <c r="I678">
        <v>1170</v>
      </c>
      <c r="J678" s="4" t="s">
        <v>21</v>
      </c>
      <c r="K678" s="4" t="s">
        <v>22</v>
      </c>
      <c r="L678">
        <v>1348635600</v>
      </c>
      <c r="M678" s="19">
        <f>(((L678/60)/60)/24)+DATE(1970,1,1)</f>
        <v>41178.208333333336</v>
      </c>
      <c r="N678">
        <v>1349413200</v>
      </c>
      <c r="O678" s="18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2042</v>
      </c>
      <c r="T678" t="s">
        <v>2043</v>
      </c>
    </row>
    <row r="679" spans="1:20" x14ac:dyDescent="0.3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>E679/D679</f>
        <v>0.83622641509433959</v>
      </c>
      <c r="G679" s="4" t="s">
        <v>14</v>
      </c>
      <c r="H679" s="5">
        <f>AVERAGE(E679/I679)</f>
        <v>39.927927927927925</v>
      </c>
      <c r="I679">
        <v>111</v>
      </c>
      <c r="J679" s="4" t="s">
        <v>21</v>
      </c>
      <c r="K679" s="4" t="s">
        <v>22</v>
      </c>
      <c r="L679">
        <v>1468126800</v>
      </c>
      <c r="M679" s="19">
        <f>(((L679/60)/60)/24)+DATE(1970,1,1)</f>
        <v>42561.208333333328</v>
      </c>
      <c r="N679">
        <v>1472446800</v>
      </c>
      <c r="O679" s="18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2058</v>
      </c>
    </row>
    <row r="680" spans="1:20" x14ac:dyDescent="0.3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>E680/D680</f>
        <v>0.17968844221105529</v>
      </c>
      <c r="G680" s="4" t="s">
        <v>74</v>
      </c>
      <c r="H680" s="5">
        <f>AVERAGE(E680/I680)</f>
        <v>83.158139534883716</v>
      </c>
      <c r="I680">
        <v>215</v>
      </c>
      <c r="J680" s="4" t="s">
        <v>21</v>
      </c>
      <c r="K680" s="4" t="s">
        <v>22</v>
      </c>
      <c r="L680">
        <v>1547877600</v>
      </c>
      <c r="M680" s="19">
        <f>(((L680/60)/60)/24)+DATE(1970,1,1)</f>
        <v>43484.25</v>
      </c>
      <c r="N680">
        <v>1548050400</v>
      </c>
      <c r="O680" s="18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2047</v>
      </c>
      <c r="T680" t="s">
        <v>2052</v>
      </c>
    </row>
    <row r="681" spans="1:20" x14ac:dyDescent="0.3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>E681/D681</f>
        <v>10.365</v>
      </c>
      <c r="G681" s="4" t="s">
        <v>20</v>
      </c>
      <c r="H681" s="5">
        <f>AVERAGE(E681/I681)</f>
        <v>39.97520661157025</v>
      </c>
      <c r="I681">
        <v>363</v>
      </c>
      <c r="J681" s="4" t="s">
        <v>21</v>
      </c>
      <c r="K681" s="4" t="s">
        <v>22</v>
      </c>
      <c r="L681">
        <v>1571374800</v>
      </c>
      <c r="M681" s="19">
        <f>(((L681/60)/60)/24)+DATE(1970,1,1)</f>
        <v>43756.208333333328</v>
      </c>
      <c r="N681">
        <v>1571806800</v>
      </c>
      <c r="O681" s="18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2040</v>
      </c>
      <c r="T681" t="s">
        <v>2041</v>
      </c>
    </row>
    <row r="682" spans="1:20" x14ac:dyDescent="0.3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>E682/D682</f>
        <v>0.97405219780219776</v>
      </c>
      <c r="G682" s="4" t="s">
        <v>14</v>
      </c>
      <c r="H682" s="5">
        <f>AVERAGE(E682/I682)</f>
        <v>47.993908629441627</v>
      </c>
      <c r="I682">
        <v>2955</v>
      </c>
      <c r="J682" s="4" t="s">
        <v>21</v>
      </c>
      <c r="K682" s="4" t="s">
        <v>22</v>
      </c>
      <c r="L682">
        <v>1576303200</v>
      </c>
      <c r="M682" s="19">
        <f>(((L682/60)/60)/24)+DATE(1970,1,1)</f>
        <v>43813.25</v>
      </c>
      <c r="N682">
        <v>1576476000</v>
      </c>
      <c r="O682" s="18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2051</v>
      </c>
    </row>
    <row r="683" spans="1:20" x14ac:dyDescent="0.3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>E683/D683</f>
        <v>0.86386203150461705</v>
      </c>
      <c r="G683" s="4" t="s">
        <v>14</v>
      </c>
      <c r="H683" s="5">
        <f>AVERAGE(E683/I683)</f>
        <v>95.978877489438744</v>
      </c>
      <c r="I683">
        <v>1657</v>
      </c>
      <c r="J683" s="4" t="s">
        <v>21</v>
      </c>
      <c r="K683" s="4" t="s">
        <v>22</v>
      </c>
      <c r="L683">
        <v>1324447200</v>
      </c>
      <c r="M683" s="19">
        <f>(((L683/60)/60)/24)+DATE(1970,1,1)</f>
        <v>40898.25</v>
      </c>
      <c r="N683">
        <v>1324965600</v>
      </c>
      <c r="O683" s="18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2044</v>
      </c>
      <c r="T683" t="s">
        <v>2045</v>
      </c>
    </row>
    <row r="684" spans="1:20" x14ac:dyDescent="0.3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>E684/D684</f>
        <v>1.5016666666666667</v>
      </c>
      <c r="G684" s="4" t="s">
        <v>20</v>
      </c>
      <c r="H684" s="5">
        <f>AVERAGE(E684/I684)</f>
        <v>78.728155339805824</v>
      </c>
      <c r="I684">
        <v>103</v>
      </c>
      <c r="J684" s="4" t="s">
        <v>21</v>
      </c>
      <c r="K684" s="4" t="s">
        <v>22</v>
      </c>
      <c r="L684">
        <v>1386741600</v>
      </c>
      <c r="M684" s="19">
        <f>(((L684/60)/60)/24)+DATE(1970,1,1)</f>
        <v>41619.25</v>
      </c>
      <c r="N684">
        <v>1387519200</v>
      </c>
      <c r="O684" s="18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2044</v>
      </c>
      <c r="T684" t="s">
        <v>2045</v>
      </c>
    </row>
    <row r="685" spans="1:20" ht="31" x14ac:dyDescent="0.3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>E685/D685</f>
        <v>3.5843478260869563</v>
      </c>
      <c r="G685" s="4" t="s">
        <v>20</v>
      </c>
      <c r="H685" s="5">
        <f>AVERAGE(E685/I685)</f>
        <v>56.081632653061227</v>
      </c>
      <c r="I685">
        <v>147</v>
      </c>
      <c r="J685" s="4" t="s">
        <v>21</v>
      </c>
      <c r="K685" s="4" t="s">
        <v>22</v>
      </c>
      <c r="L685">
        <v>1537074000</v>
      </c>
      <c r="M685" s="19">
        <f>(((L685/60)/60)/24)+DATE(1970,1,1)</f>
        <v>43359.208333333328</v>
      </c>
      <c r="N685">
        <v>1537246800</v>
      </c>
      <c r="O685" s="18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2044</v>
      </c>
      <c r="T685" t="s">
        <v>2045</v>
      </c>
    </row>
    <row r="686" spans="1:20" x14ac:dyDescent="0.3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>E686/D686</f>
        <v>5.4285714285714288</v>
      </c>
      <c r="G686" s="4" t="s">
        <v>20</v>
      </c>
      <c r="H686" s="12">
        <f>AVERAGE(E686/I686)</f>
        <v>69.090909090909093</v>
      </c>
      <c r="I686">
        <v>110</v>
      </c>
      <c r="J686" s="4" t="s">
        <v>15</v>
      </c>
      <c r="K686" s="4" t="s">
        <v>16</v>
      </c>
      <c r="L686">
        <v>1277787600</v>
      </c>
      <c r="M686" s="19">
        <f>(((L686/60)/60)/24)+DATE(1970,1,1)</f>
        <v>40358.208333333336</v>
      </c>
      <c r="N686">
        <v>1279515600</v>
      </c>
      <c r="O686" s="18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>E687/D687</f>
        <v>0.67500714285714281</v>
      </c>
      <c r="G687" s="4" t="s">
        <v>14</v>
      </c>
      <c r="H687" s="12">
        <f>AVERAGE(E687/I687)</f>
        <v>102.05291576673866</v>
      </c>
      <c r="I687">
        <v>926</v>
      </c>
      <c r="J687" s="4" t="s">
        <v>15</v>
      </c>
      <c r="K687" s="4" t="s">
        <v>16</v>
      </c>
      <c r="L687">
        <v>1440306000</v>
      </c>
      <c r="M687" s="19">
        <f>(((L687/60)/60)/24)+DATE(1970,1,1)</f>
        <v>42239.208333333328</v>
      </c>
      <c r="N687">
        <v>1442379600</v>
      </c>
      <c r="O687" s="18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2044</v>
      </c>
      <c r="T687" t="s">
        <v>2045</v>
      </c>
    </row>
    <row r="688" spans="1:20" x14ac:dyDescent="0.3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>E688/D688</f>
        <v>1.9174666666666667</v>
      </c>
      <c r="G688" s="4" t="s">
        <v>20</v>
      </c>
      <c r="H688" s="5">
        <f>AVERAGE(E688/I688)</f>
        <v>107.32089552238806</v>
      </c>
      <c r="I688">
        <v>134</v>
      </c>
      <c r="J688" s="4" t="s">
        <v>21</v>
      </c>
      <c r="K688" s="4" t="s">
        <v>22</v>
      </c>
      <c r="L688">
        <v>1522126800</v>
      </c>
      <c r="M688" s="19">
        <f>(((L688/60)/60)/24)+DATE(1970,1,1)</f>
        <v>43186.208333333328</v>
      </c>
      <c r="N688">
        <v>1523077200</v>
      </c>
      <c r="O688" s="18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2046</v>
      </c>
    </row>
    <row r="689" spans="1:20" x14ac:dyDescent="0.3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>E689/D689</f>
        <v>9.32</v>
      </c>
      <c r="G689" s="4" t="s">
        <v>20</v>
      </c>
      <c r="H689" s="5">
        <f>AVERAGE(E689/I689)</f>
        <v>51.970260223048328</v>
      </c>
      <c r="I689">
        <v>269</v>
      </c>
      <c r="J689" s="4" t="s">
        <v>21</v>
      </c>
      <c r="K689" s="4" t="s">
        <v>22</v>
      </c>
      <c r="L689">
        <v>1489298400</v>
      </c>
      <c r="M689" s="19">
        <f>(((L689/60)/60)/24)+DATE(1970,1,1)</f>
        <v>42806.25</v>
      </c>
      <c r="N689">
        <v>1489554000</v>
      </c>
      <c r="O689" s="18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2044</v>
      </c>
      <c r="T689" t="s">
        <v>2045</v>
      </c>
    </row>
    <row r="690" spans="1:20" ht="31" x14ac:dyDescent="0.3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>E690/D690</f>
        <v>4.2927586206896553</v>
      </c>
      <c r="G690" s="4" t="s">
        <v>20</v>
      </c>
      <c r="H690" s="5">
        <f>AVERAGE(E690/I690)</f>
        <v>71.137142857142862</v>
      </c>
      <c r="I690">
        <v>175</v>
      </c>
      <c r="J690" s="4" t="s">
        <v>21</v>
      </c>
      <c r="K690" s="4" t="s">
        <v>22</v>
      </c>
      <c r="L690">
        <v>1547100000</v>
      </c>
      <c r="M690" s="19">
        <f>(((L690/60)/60)/24)+DATE(1970,1,1)</f>
        <v>43475.25</v>
      </c>
      <c r="N690">
        <v>1548482400</v>
      </c>
      <c r="O690" s="18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2047</v>
      </c>
      <c r="T690" t="s">
        <v>2062</v>
      </c>
    </row>
    <row r="691" spans="1:20" x14ac:dyDescent="0.3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>E691/D691</f>
        <v>1.0065753424657535</v>
      </c>
      <c r="G691" s="4" t="s">
        <v>20</v>
      </c>
      <c r="H691" s="5">
        <f>AVERAGE(E691/I691)</f>
        <v>106.49275362318841</v>
      </c>
      <c r="I691">
        <v>69</v>
      </c>
      <c r="J691" s="4" t="s">
        <v>21</v>
      </c>
      <c r="K691" s="4" t="s">
        <v>22</v>
      </c>
      <c r="L691">
        <v>1383022800</v>
      </c>
      <c r="M691" s="19">
        <f>(((L691/60)/60)/24)+DATE(1970,1,1)</f>
        <v>41576.208333333336</v>
      </c>
      <c r="N691">
        <v>1384063200</v>
      </c>
      <c r="O691" s="18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>E692/D692</f>
        <v>2.266111111111111</v>
      </c>
      <c r="G692" s="4" t="s">
        <v>20</v>
      </c>
      <c r="H692" s="5">
        <f>AVERAGE(E692/I692)</f>
        <v>42.93684210526316</v>
      </c>
      <c r="I692">
        <v>190</v>
      </c>
      <c r="J692" s="4" t="s">
        <v>21</v>
      </c>
      <c r="K692" s="4" t="s">
        <v>22</v>
      </c>
      <c r="L692">
        <v>1322373600</v>
      </c>
      <c r="M692" s="19">
        <f>(((L692/60)/60)/24)+DATE(1970,1,1)</f>
        <v>40874.25</v>
      </c>
      <c r="N692">
        <v>1322892000</v>
      </c>
      <c r="O692" s="18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2047</v>
      </c>
      <c r="T692" t="s">
        <v>2048</v>
      </c>
    </row>
    <row r="693" spans="1:20" x14ac:dyDescent="0.3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>E693/D693</f>
        <v>1.4238</v>
      </c>
      <c r="G693" s="4" t="s">
        <v>20</v>
      </c>
      <c r="H693" s="5">
        <f>AVERAGE(E693/I693)</f>
        <v>30.037974683544302</v>
      </c>
      <c r="I693">
        <v>237</v>
      </c>
      <c r="J693" s="4" t="s">
        <v>21</v>
      </c>
      <c r="K693" s="4" t="s">
        <v>22</v>
      </c>
      <c r="L693">
        <v>1349240400</v>
      </c>
      <c r="M693" s="19">
        <f>(((L693/60)/60)/24)+DATE(1970,1,1)</f>
        <v>41185.208333333336</v>
      </c>
      <c r="N693">
        <v>1350709200</v>
      </c>
      <c r="O693" s="18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2047</v>
      </c>
      <c r="T693" t="s">
        <v>2048</v>
      </c>
    </row>
    <row r="694" spans="1:20" ht="31" x14ac:dyDescent="0.3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>E694/D694</f>
        <v>0.90633333333333332</v>
      </c>
      <c r="G694" s="4" t="s">
        <v>14</v>
      </c>
      <c r="H694" s="10">
        <f>AVERAGE(E694/I694)</f>
        <v>70.623376623376629</v>
      </c>
      <c r="I694">
        <v>77</v>
      </c>
      <c r="J694" s="4" t="s">
        <v>40</v>
      </c>
      <c r="K694" s="4" t="s">
        <v>41</v>
      </c>
      <c r="L694">
        <v>1562648400</v>
      </c>
      <c r="M694" s="19">
        <f>(((L694/60)/60)/24)+DATE(1970,1,1)</f>
        <v>43655.208333333328</v>
      </c>
      <c r="N694">
        <v>1564203600</v>
      </c>
      <c r="O694" s="18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2037</v>
      </c>
    </row>
    <row r="695" spans="1:20" x14ac:dyDescent="0.3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>E695/D695</f>
        <v>0.63966740576496672</v>
      </c>
      <c r="G695" s="4" t="s">
        <v>14</v>
      </c>
      <c r="H695" s="5">
        <f>AVERAGE(E695/I695)</f>
        <v>66.016018306636155</v>
      </c>
      <c r="I695">
        <v>1748</v>
      </c>
      <c r="J695" s="4" t="s">
        <v>21</v>
      </c>
      <c r="K695" s="4" t="s">
        <v>22</v>
      </c>
      <c r="L695">
        <v>1508216400</v>
      </c>
      <c r="M695" s="19">
        <f>(((L695/60)/60)/24)+DATE(1970,1,1)</f>
        <v>43025.208333333328</v>
      </c>
      <c r="N695">
        <v>1509685200</v>
      </c>
      <c r="O695" s="18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2044</v>
      </c>
      <c r="T695" t="s">
        <v>2045</v>
      </c>
    </row>
    <row r="696" spans="1:20" x14ac:dyDescent="0.3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>E696/D696</f>
        <v>0.84131868131868137</v>
      </c>
      <c r="G696" s="4" t="s">
        <v>14</v>
      </c>
      <c r="H696" s="5">
        <f>AVERAGE(E696/I696)</f>
        <v>96.911392405063296</v>
      </c>
      <c r="I696">
        <v>79</v>
      </c>
      <c r="J696" s="4" t="s">
        <v>21</v>
      </c>
      <c r="K696" s="4" t="s">
        <v>22</v>
      </c>
      <c r="L696">
        <v>1511762400</v>
      </c>
      <c r="M696" s="19">
        <f>(((L696/60)/60)/24)+DATE(1970,1,1)</f>
        <v>43066.25</v>
      </c>
      <c r="N696">
        <v>1514959200</v>
      </c>
      <c r="O696" s="18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2044</v>
      </c>
      <c r="T696" t="s">
        <v>2045</v>
      </c>
    </row>
    <row r="697" spans="1:20" x14ac:dyDescent="0.3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>E697/D697</f>
        <v>1.3393478260869565</v>
      </c>
      <c r="G697" s="4" t="s">
        <v>20</v>
      </c>
      <c r="H697" s="13">
        <f>AVERAGE(E697/I697)</f>
        <v>62.867346938775512</v>
      </c>
      <c r="I697">
        <v>196</v>
      </c>
      <c r="J697" s="4" t="s">
        <v>107</v>
      </c>
      <c r="K697" s="4" t="s">
        <v>108</v>
      </c>
      <c r="L697">
        <v>1447480800</v>
      </c>
      <c r="M697" s="19">
        <f>(((L697/60)/60)/24)+DATE(1970,1,1)</f>
        <v>42322.25</v>
      </c>
      <c r="N697">
        <v>1448863200</v>
      </c>
      <c r="O697" s="18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2037</v>
      </c>
    </row>
    <row r="698" spans="1:20" ht="31" x14ac:dyDescent="0.3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>E698/D698</f>
        <v>0.59042047531992692</v>
      </c>
      <c r="G698" s="4" t="s">
        <v>14</v>
      </c>
      <c r="H698" s="5">
        <f>AVERAGE(E698/I698)</f>
        <v>108.98537682789652</v>
      </c>
      <c r="I698">
        <v>889</v>
      </c>
      <c r="J698" s="4" t="s">
        <v>21</v>
      </c>
      <c r="K698" s="4" t="s">
        <v>22</v>
      </c>
      <c r="L698">
        <v>1429506000</v>
      </c>
      <c r="M698" s="19">
        <f>(((L698/60)/60)/24)+DATE(1970,1,1)</f>
        <v>42114.208333333328</v>
      </c>
      <c r="N698">
        <v>1429592400</v>
      </c>
      <c r="O698" s="18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2044</v>
      </c>
      <c r="T698" t="s">
        <v>2045</v>
      </c>
    </row>
    <row r="699" spans="1:20" x14ac:dyDescent="0.3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>E699/D699</f>
        <v>1.5280062063615205</v>
      </c>
      <c r="G699" s="4" t="s">
        <v>20</v>
      </c>
      <c r="H699" s="5">
        <f>AVERAGE(E699/I699)</f>
        <v>26.999314599040439</v>
      </c>
      <c r="I699">
        <v>7295</v>
      </c>
      <c r="J699" s="4" t="s">
        <v>21</v>
      </c>
      <c r="K699" s="4" t="s">
        <v>22</v>
      </c>
      <c r="L699">
        <v>1522472400</v>
      </c>
      <c r="M699" s="19">
        <f>(((L699/60)/60)/24)+DATE(1970,1,1)</f>
        <v>43190.208333333328</v>
      </c>
      <c r="N699">
        <v>1522645200</v>
      </c>
      <c r="O699" s="18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2061</v>
      </c>
    </row>
    <row r="700" spans="1:20" x14ac:dyDescent="0.3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>E700/D700</f>
        <v>4.466912114014252</v>
      </c>
      <c r="G700" s="4" t="s">
        <v>20</v>
      </c>
      <c r="H700" s="12">
        <f>AVERAGE(E700/I700)</f>
        <v>65.004147943311438</v>
      </c>
      <c r="I700">
        <v>2893</v>
      </c>
      <c r="J700" s="4" t="s">
        <v>15</v>
      </c>
      <c r="K700" s="4" t="s">
        <v>16</v>
      </c>
      <c r="L700">
        <v>1322114400</v>
      </c>
      <c r="M700" s="19">
        <f>(((L700/60)/60)/24)+DATE(1970,1,1)</f>
        <v>40871.25</v>
      </c>
      <c r="N700">
        <v>1323324000</v>
      </c>
      <c r="O700" s="18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2046</v>
      </c>
    </row>
    <row r="701" spans="1:20" x14ac:dyDescent="0.3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>E701/D701</f>
        <v>0.8439189189189189</v>
      </c>
      <c r="G701" s="4" t="s">
        <v>14</v>
      </c>
      <c r="H701" s="5">
        <f>AVERAGE(E701/I701)</f>
        <v>111.51785714285714</v>
      </c>
      <c r="I701">
        <v>56</v>
      </c>
      <c r="J701" s="4" t="s">
        <v>21</v>
      </c>
      <c r="K701" s="4" t="s">
        <v>22</v>
      </c>
      <c r="L701">
        <v>1561438800</v>
      </c>
      <c r="M701" s="19">
        <f>(((L701/60)/60)/24)+DATE(1970,1,1)</f>
        <v>43641.208333333328</v>
      </c>
      <c r="N701">
        <v>1561525200</v>
      </c>
      <c r="O701" s="18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2047</v>
      </c>
      <c r="T701" t="s">
        <v>2052</v>
      </c>
    </row>
    <row r="702" spans="1:20" ht="31" x14ac:dyDescent="0.3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>E702/D702</f>
        <v>0.03</v>
      </c>
      <c r="G702" s="4" t="s">
        <v>14</v>
      </c>
      <c r="H702" s="5">
        <f>AVERAGE(E702/I702)</f>
        <v>3</v>
      </c>
      <c r="I702">
        <v>1</v>
      </c>
      <c r="J702" s="4" t="s">
        <v>21</v>
      </c>
      <c r="K702" s="4" t="s">
        <v>22</v>
      </c>
      <c r="L702">
        <v>1264399200</v>
      </c>
      <c r="M702" s="19">
        <f>(((L702/60)/60)/24)+DATE(1970,1,1)</f>
        <v>40203.25</v>
      </c>
      <c r="N702">
        <v>1265695200</v>
      </c>
      <c r="O702" s="18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2046</v>
      </c>
    </row>
    <row r="703" spans="1:20" x14ac:dyDescent="0.3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>E703/D703</f>
        <v>1.7502692307692307</v>
      </c>
      <c r="G703" s="4" t="s">
        <v>20</v>
      </c>
      <c r="H703" s="5">
        <f>AVERAGE(E703/I703)</f>
        <v>110.99268292682927</v>
      </c>
      <c r="I703">
        <v>820</v>
      </c>
      <c r="J703" s="4" t="s">
        <v>21</v>
      </c>
      <c r="K703" s="4" t="s">
        <v>22</v>
      </c>
      <c r="L703">
        <v>1301202000</v>
      </c>
      <c r="M703" s="19">
        <f>(((L703/60)/60)/24)+DATE(1970,1,1)</f>
        <v>40629.208333333336</v>
      </c>
      <c r="N703">
        <v>1301806800</v>
      </c>
      <c r="O703" s="18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2044</v>
      </c>
      <c r="T703" t="s">
        <v>2045</v>
      </c>
    </row>
    <row r="704" spans="1:20" x14ac:dyDescent="0.3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>E704/D704</f>
        <v>0.54137931034482756</v>
      </c>
      <c r="G704" s="4" t="s">
        <v>14</v>
      </c>
      <c r="H704" s="5">
        <f>AVERAGE(E704/I704)</f>
        <v>56.746987951807228</v>
      </c>
      <c r="I704">
        <v>83</v>
      </c>
      <c r="J704" s="4" t="s">
        <v>21</v>
      </c>
      <c r="K704" s="4" t="s">
        <v>22</v>
      </c>
      <c r="L704">
        <v>1374469200</v>
      </c>
      <c r="M704" s="19">
        <f>(((L704/60)/60)/24)+DATE(1970,1,1)</f>
        <v>41477.208333333336</v>
      </c>
      <c r="N704">
        <v>1374901200</v>
      </c>
      <c r="O704" s="18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2046</v>
      </c>
    </row>
    <row r="705" spans="1:20" x14ac:dyDescent="0.3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>E705/D705</f>
        <v>3.1187381703470032</v>
      </c>
      <c r="G705" s="4" t="s">
        <v>20</v>
      </c>
      <c r="H705" s="5">
        <f>AVERAGE(E705/I705)</f>
        <v>97.020608439646708</v>
      </c>
      <c r="I705">
        <v>2038</v>
      </c>
      <c r="J705" s="4" t="s">
        <v>21</v>
      </c>
      <c r="K705" s="4" t="s">
        <v>22</v>
      </c>
      <c r="L705">
        <v>1334984400</v>
      </c>
      <c r="M705" s="19">
        <f>(((L705/60)/60)/24)+DATE(1970,1,1)</f>
        <v>41020.208333333336</v>
      </c>
      <c r="N705">
        <v>1336453200</v>
      </c>
      <c r="O705" s="18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2060</v>
      </c>
    </row>
    <row r="706" spans="1:20" x14ac:dyDescent="0.3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>E706/D706</f>
        <v>1.2278160919540231</v>
      </c>
      <c r="G706" s="4" t="s">
        <v>20</v>
      </c>
      <c r="H706" s="5">
        <f>AVERAGE(E706/I706)</f>
        <v>92.08620689655173</v>
      </c>
      <c r="I706">
        <v>116</v>
      </c>
      <c r="J706" s="4" t="s">
        <v>21</v>
      </c>
      <c r="K706" s="4" t="s">
        <v>22</v>
      </c>
      <c r="L706">
        <v>1467608400</v>
      </c>
      <c r="M706" s="19">
        <f>(((L706/60)/60)/24)+DATE(1970,1,1)</f>
        <v>42555.208333333328</v>
      </c>
      <c r="N706">
        <v>1468904400</v>
      </c>
      <c r="O706" s="18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2047</v>
      </c>
      <c r="T706" t="s">
        <v>2056</v>
      </c>
    </row>
    <row r="707" spans="1:20" x14ac:dyDescent="0.3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>E707/D707</f>
        <v>0.99026517383618151</v>
      </c>
      <c r="G707" s="4" t="s">
        <v>14</v>
      </c>
      <c r="H707" s="10">
        <f>AVERAGE(E707/I707)</f>
        <v>82.986666666666665</v>
      </c>
      <c r="I707">
        <v>2025</v>
      </c>
      <c r="J707" s="4" t="s">
        <v>40</v>
      </c>
      <c r="K707" s="4" t="s">
        <v>41</v>
      </c>
      <c r="L707">
        <v>1386741600</v>
      </c>
      <c r="M707" s="19">
        <f>(((L707/60)/60)/24)+DATE(1970,1,1)</f>
        <v>41619.25</v>
      </c>
      <c r="N707">
        <v>1387087200</v>
      </c>
      <c r="O707" s="18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" x14ac:dyDescent="0.3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>E708/D708</f>
        <v>1.278468634686347</v>
      </c>
      <c r="G708" s="4" t="s">
        <v>20</v>
      </c>
      <c r="H708" s="11">
        <f>AVERAGE(E708/I708)</f>
        <v>103.03791821561339</v>
      </c>
      <c r="I708">
        <v>1345</v>
      </c>
      <c r="J708" s="4" t="s">
        <v>26</v>
      </c>
      <c r="K708" s="4" t="s">
        <v>27</v>
      </c>
      <c r="L708">
        <v>1546754400</v>
      </c>
      <c r="M708" s="19">
        <f>(((L708/60)/60)/24)+DATE(1970,1,1)</f>
        <v>43471.25</v>
      </c>
      <c r="N708">
        <v>1547445600</v>
      </c>
      <c r="O708" s="18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x14ac:dyDescent="0.3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>E709/D709</f>
        <v>1.5861643835616439</v>
      </c>
      <c r="G709" s="4" t="s">
        <v>20</v>
      </c>
      <c r="H709" s="5">
        <f>AVERAGE(E709/I709)</f>
        <v>68.922619047619051</v>
      </c>
      <c r="I709">
        <v>168</v>
      </c>
      <c r="J709" s="4" t="s">
        <v>21</v>
      </c>
      <c r="K709" s="4" t="s">
        <v>22</v>
      </c>
      <c r="L709">
        <v>1544248800</v>
      </c>
      <c r="M709" s="19">
        <f>(((L709/60)/60)/24)+DATE(1970,1,1)</f>
        <v>43442.25</v>
      </c>
      <c r="N709">
        <v>1547359200</v>
      </c>
      <c r="O709" s="18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2047</v>
      </c>
      <c r="T709" t="s">
        <v>2052</v>
      </c>
    </row>
    <row r="710" spans="1:20" x14ac:dyDescent="0.3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>E710/D710</f>
        <v>7.0705882352941174</v>
      </c>
      <c r="G710" s="4" t="s">
        <v>20</v>
      </c>
      <c r="H710" s="8">
        <f>AVERAGE(E710/I710)</f>
        <v>87.737226277372258</v>
      </c>
      <c r="I710">
        <v>137</v>
      </c>
      <c r="J710" s="4" t="s">
        <v>98</v>
      </c>
      <c r="K710" s="4" t="s">
        <v>99</v>
      </c>
      <c r="L710">
        <v>1495429200</v>
      </c>
      <c r="M710" s="19">
        <f>(((L710/60)/60)/24)+DATE(1970,1,1)</f>
        <v>42877.208333333328</v>
      </c>
      <c r="N710">
        <v>1496293200</v>
      </c>
      <c r="O710" s="18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2044</v>
      </c>
      <c r="T710" t="s">
        <v>2045</v>
      </c>
    </row>
    <row r="711" spans="1:20" x14ac:dyDescent="0.3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>E711/D711</f>
        <v>1.4238775510204082</v>
      </c>
      <c r="G711" s="4" t="s">
        <v>20</v>
      </c>
      <c r="H711" s="13">
        <f>AVERAGE(E711/I711)</f>
        <v>75.021505376344081</v>
      </c>
      <c r="I711">
        <v>186</v>
      </c>
      <c r="J711" s="4" t="s">
        <v>107</v>
      </c>
      <c r="K711" s="4" t="s">
        <v>108</v>
      </c>
      <c r="L711">
        <v>1334811600</v>
      </c>
      <c r="M711" s="19">
        <f>(((L711/60)/60)/24)+DATE(1970,1,1)</f>
        <v>41018.208333333336</v>
      </c>
      <c r="N711">
        <v>1335416400</v>
      </c>
      <c r="O711" s="18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2044</v>
      </c>
      <c r="T711" t="s">
        <v>2045</v>
      </c>
    </row>
    <row r="712" spans="1:20" x14ac:dyDescent="0.3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>E712/D712</f>
        <v>1.4786046511627906</v>
      </c>
      <c r="G712" s="4" t="s">
        <v>20</v>
      </c>
      <c r="H712" s="5">
        <f>AVERAGE(E712/I712)</f>
        <v>50.863999999999997</v>
      </c>
      <c r="I712">
        <v>125</v>
      </c>
      <c r="J712" s="4" t="s">
        <v>21</v>
      </c>
      <c r="K712" s="4" t="s">
        <v>22</v>
      </c>
      <c r="L712">
        <v>1531544400</v>
      </c>
      <c r="M712" s="19">
        <f>(((L712/60)/60)/24)+DATE(1970,1,1)</f>
        <v>43295.208333333328</v>
      </c>
      <c r="N712">
        <v>1532149200</v>
      </c>
      <c r="O712" s="18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2044</v>
      </c>
      <c r="T712" t="s">
        <v>2045</v>
      </c>
    </row>
    <row r="713" spans="1:20" x14ac:dyDescent="0.3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>E713/D713</f>
        <v>0.20322580645161289</v>
      </c>
      <c r="G713" s="4" t="s">
        <v>14</v>
      </c>
      <c r="H713" s="13">
        <f>AVERAGE(E713/I713)</f>
        <v>90</v>
      </c>
      <c r="I713">
        <v>14</v>
      </c>
      <c r="J713" s="4" t="s">
        <v>107</v>
      </c>
      <c r="K713" s="4" t="s">
        <v>108</v>
      </c>
      <c r="L713">
        <v>1453615200</v>
      </c>
      <c r="M713" s="19">
        <f>(((L713/60)/60)/24)+DATE(1970,1,1)</f>
        <v>42393.25</v>
      </c>
      <c r="N713">
        <v>1453788000</v>
      </c>
      <c r="O713" s="18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2044</v>
      </c>
      <c r="T713" t="s">
        <v>2045</v>
      </c>
    </row>
    <row r="714" spans="1:20" x14ac:dyDescent="0.3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>E714/D714</f>
        <v>18.40625</v>
      </c>
      <c r="G714" s="4" t="s">
        <v>20</v>
      </c>
      <c r="H714" s="5">
        <f>AVERAGE(E714/I714)</f>
        <v>72.896039603960389</v>
      </c>
      <c r="I714">
        <v>202</v>
      </c>
      <c r="J714" s="4" t="s">
        <v>21</v>
      </c>
      <c r="K714" s="4" t="s">
        <v>22</v>
      </c>
      <c r="L714">
        <v>1467954000</v>
      </c>
      <c r="M714" s="19">
        <f>(((L714/60)/60)/24)+DATE(1970,1,1)</f>
        <v>42559.208333333328</v>
      </c>
      <c r="N714">
        <v>1471496400</v>
      </c>
      <c r="O714" s="18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2044</v>
      </c>
      <c r="T714" t="s">
        <v>2045</v>
      </c>
    </row>
    <row r="715" spans="1:20" x14ac:dyDescent="0.3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>E715/D715</f>
        <v>1.6194202898550725</v>
      </c>
      <c r="G715" s="4" t="s">
        <v>20</v>
      </c>
      <c r="H715" s="5">
        <f>AVERAGE(E715/I715)</f>
        <v>108.48543689320388</v>
      </c>
      <c r="I715">
        <v>103</v>
      </c>
      <c r="J715" s="4" t="s">
        <v>21</v>
      </c>
      <c r="K715" s="4" t="s">
        <v>22</v>
      </c>
      <c r="L715">
        <v>1471842000</v>
      </c>
      <c r="M715" s="19">
        <f>(((L715/60)/60)/24)+DATE(1970,1,1)</f>
        <v>42604.208333333328</v>
      </c>
      <c r="N715">
        <v>1472878800</v>
      </c>
      <c r="O715" s="18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2053</v>
      </c>
    </row>
    <row r="716" spans="1:20" x14ac:dyDescent="0.3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>E716/D716</f>
        <v>4.7282077922077921</v>
      </c>
      <c r="G716" s="4" t="s">
        <v>20</v>
      </c>
      <c r="H716" s="5">
        <f>AVERAGE(E716/I716)</f>
        <v>101.98095238095237</v>
      </c>
      <c r="I716">
        <v>1785</v>
      </c>
      <c r="J716" s="4" t="s">
        <v>21</v>
      </c>
      <c r="K716" s="4" t="s">
        <v>22</v>
      </c>
      <c r="L716">
        <v>1408424400</v>
      </c>
      <c r="M716" s="19">
        <f>(((L716/60)/60)/24)+DATE(1970,1,1)</f>
        <v>41870.208333333336</v>
      </c>
      <c r="N716">
        <v>1408510800</v>
      </c>
      <c r="O716" s="18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2037</v>
      </c>
    </row>
    <row r="717" spans="1:20" ht="31" x14ac:dyDescent="0.3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>E717/D717</f>
        <v>0.24466101694915254</v>
      </c>
      <c r="G717" s="4" t="s">
        <v>14</v>
      </c>
      <c r="H717" s="5">
        <f>AVERAGE(E717/I717)</f>
        <v>44.009146341463413</v>
      </c>
      <c r="I717">
        <v>656</v>
      </c>
      <c r="J717" s="4" t="s">
        <v>21</v>
      </c>
      <c r="K717" s="4" t="s">
        <v>22</v>
      </c>
      <c r="L717">
        <v>1281157200</v>
      </c>
      <c r="M717" s="19">
        <f>(((L717/60)/60)/24)+DATE(1970,1,1)</f>
        <v>40397.208333333336</v>
      </c>
      <c r="N717">
        <v>1281589200</v>
      </c>
      <c r="O717" s="18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2051</v>
      </c>
    </row>
    <row r="718" spans="1:20" x14ac:dyDescent="0.3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>E718/D718</f>
        <v>5.1764999999999999</v>
      </c>
      <c r="G718" s="4" t="s">
        <v>20</v>
      </c>
      <c r="H718" s="5">
        <f>AVERAGE(E718/I718)</f>
        <v>65.942675159235662</v>
      </c>
      <c r="I718">
        <v>157</v>
      </c>
      <c r="J718" s="4" t="s">
        <v>21</v>
      </c>
      <c r="K718" s="4" t="s">
        <v>22</v>
      </c>
      <c r="L718">
        <v>1373432400</v>
      </c>
      <c r="M718" s="19">
        <f>(((L718/60)/60)/24)+DATE(1970,1,1)</f>
        <v>41465.208333333336</v>
      </c>
      <c r="N718">
        <v>1375851600</v>
      </c>
      <c r="O718" s="18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2044</v>
      </c>
      <c r="T718" t="s">
        <v>2045</v>
      </c>
    </row>
    <row r="719" spans="1:20" ht="31" x14ac:dyDescent="0.3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>E719/D719</f>
        <v>2.4764285714285714</v>
      </c>
      <c r="G719" s="4" t="s">
        <v>20</v>
      </c>
      <c r="H719" s="5">
        <f>AVERAGE(E719/I719)</f>
        <v>24.987387387387386</v>
      </c>
      <c r="I719">
        <v>555</v>
      </c>
      <c r="J719" s="4" t="s">
        <v>21</v>
      </c>
      <c r="K719" s="4" t="s">
        <v>22</v>
      </c>
      <c r="L719">
        <v>1313989200</v>
      </c>
      <c r="M719" s="19">
        <f>(((L719/60)/60)/24)+DATE(1970,1,1)</f>
        <v>40777.208333333336</v>
      </c>
      <c r="N719">
        <v>1315803600</v>
      </c>
      <c r="O719" s="18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2047</v>
      </c>
      <c r="T719" t="s">
        <v>2048</v>
      </c>
    </row>
    <row r="720" spans="1:20" x14ac:dyDescent="0.3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>E720/D720</f>
        <v>1.0020481927710843</v>
      </c>
      <c r="G720" s="4" t="s">
        <v>20</v>
      </c>
      <c r="H720" s="5">
        <f>AVERAGE(E720/I720)</f>
        <v>28.003367003367003</v>
      </c>
      <c r="I720">
        <v>297</v>
      </c>
      <c r="J720" s="4" t="s">
        <v>21</v>
      </c>
      <c r="K720" s="4" t="s">
        <v>22</v>
      </c>
      <c r="L720">
        <v>1371445200</v>
      </c>
      <c r="M720" s="19">
        <f>(((L720/60)/60)/24)+DATE(1970,1,1)</f>
        <v>41442.208333333336</v>
      </c>
      <c r="N720">
        <v>1373691600</v>
      </c>
      <c r="O720" s="18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2046</v>
      </c>
    </row>
    <row r="721" spans="1:20" x14ac:dyDescent="0.3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>E721/D721</f>
        <v>1.53</v>
      </c>
      <c r="G721" s="4" t="s">
        <v>20</v>
      </c>
      <c r="H721" s="5">
        <f>AVERAGE(E721/I721)</f>
        <v>85.829268292682926</v>
      </c>
      <c r="I721">
        <v>123</v>
      </c>
      <c r="J721" s="4" t="s">
        <v>21</v>
      </c>
      <c r="K721" s="4" t="s">
        <v>22</v>
      </c>
      <c r="L721">
        <v>1338267600</v>
      </c>
      <c r="M721" s="19">
        <f>(((L721/60)/60)/24)+DATE(1970,1,1)</f>
        <v>41058.208333333336</v>
      </c>
      <c r="N721">
        <v>1339218000</v>
      </c>
      <c r="O721" s="18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2058</v>
      </c>
    </row>
    <row r="722" spans="1:20" ht="31" x14ac:dyDescent="0.3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>E722/D722</f>
        <v>0.37091954022988505</v>
      </c>
      <c r="G722" s="4" t="s">
        <v>74</v>
      </c>
      <c r="H722" s="9">
        <f>AVERAGE(E722/I722)</f>
        <v>84.921052631578945</v>
      </c>
      <c r="I722">
        <v>38</v>
      </c>
      <c r="J722" s="4" t="s">
        <v>36</v>
      </c>
      <c r="K722" s="4" t="s">
        <v>37</v>
      </c>
      <c r="L722">
        <v>1519192800</v>
      </c>
      <c r="M722" s="19">
        <f>(((L722/60)/60)/24)+DATE(1970,1,1)</f>
        <v>43152.25</v>
      </c>
      <c r="N722">
        <v>1520402400</v>
      </c>
      <c r="O722" s="18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2044</v>
      </c>
      <c r="T722" t="s">
        <v>2045</v>
      </c>
    </row>
    <row r="723" spans="1:20" x14ac:dyDescent="0.3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>E723/D723</f>
        <v>4.3923948220064728E-2</v>
      </c>
      <c r="G723" s="4" t="s">
        <v>74</v>
      </c>
      <c r="H723" s="5">
        <f>AVERAGE(E723/I723)</f>
        <v>90.483333333333334</v>
      </c>
      <c r="I723">
        <v>60</v>
      </c>
      <c r="J723" s="4" t="s">
        <v>21</v>
      </c>
      <c r="K723" s="4" t="s">
        <v>22</v>
      </c>
      <c r="L723">
        <v>1522818000</v>
      </c>
      <c r="M723" s="19">
        <f>(((L723/60)/60)/24)+DATE(1970,1,1)</f>
        <v>43194.208333333328</v>
      </c>
      <c r="N723">
        <v>1523336400</v>
      </c>
      <c r="O723" s="18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2037</v>
      </c>
    </row>
    <row r="724" spans="1:20" x14ac:dyDescent="0.3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>E724/D724</f>
        <v>1.5650721649484536</v>
      </c>
      <c r="G724" s="4" t="s">
        <v>20</v>
      </c>
      <c r="H724" s="5">
        <f>AVERAGE(E724/I724)</f>
        <v>25.00197628458498</v>
      </c>
      <c r="I724">
        <v>3036</v>
      </c>
      <c r="J724" s="4" t="s">
        <v>21</v>
      </c>
      <c r="K724" s="4" t="s">
        <v>22</v>
      </c>
      <c r="L724">
        <v>1509948000</v>
      </c>
      <c r="M724" s="19">
        <f>(((L724/60)/60)/24)+DATE(1970,1,1)</f>
        <v>43045.25</v>
      </c>
      <c r="N724">
        <v>1512280800</v>
      </c>
      <c r="O724" s="18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2047</v>
      </c>
      <c r="T724" t="s">
        <v>2048</v>
      </c>
    </row>
    <row r="725" spans="1:20" x14ac:dyDescent="0.3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>E725/D725</f>
        <v>2.704081632653061</v>
      </c>
      <c r="G725" s="4" t="s">
        <v>20</v>
      </c>
      <c r="H725" s="11">
        <f>AVERAGE(E725/I725)</f>
        <v>92.013888888888886</v>
      </c>
      <c r="I725">
        <v>144</v>
      </c>
      <c r="J725" s="4" t="s">
        <v>26</v>
      </c>
      <c r="K725" s="4" t="s">
        <v>27</v>
      </c>
      <c r="L725">
        <v>1456898400</v>
      </c>
      <c r="M725" s="19">
        <f>(((L725/60)/60)/24)+DATE(1970,1,1)</f>
        <v>42431.25</v>
      </c>
      <c r="N725">
        <v>1458709200</v>
      </c>
      <c r="O725" s="18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2044</v>
      </c>
      <c r="T725" t="s">
        <v>2045</v>
      </c>
    </row>
    <row r="726" spans="1:20" x14ac:dyDescent="0.3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>E726/D726</f>
        <v>1.3405952380952382</v>
      </c>
      <c r="G726" s="4" t="s">
        <v>20</v>
      </c>
      <c r="H726" s="10">
        <f>AVERAGE(E726/I726)</f>
        <v>93.066115702479337</v>
      </c>
      <c r="I726">
        <v>121</v>
      </c>
      <c r="J726" s="4" t="s">
        <v>40</v>
      </c>
      <c r="K726" s="4" t="s">
        <v>41</v>
      </c>
      <c r="L726">
        <v>1413954000</v>
      </c>
      <c r="M726" s="19">
        <f>(((L726/60)/60)/24)+DATE(1970,1,1)</f>
        <v>41934.208333333336</v>
      </c>
      <c r="N726">
        <v>1414126800</v>
      </c>
      <c r="O726" s="18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2044</v>
      </c>
      <c r="T726" t="s">
        <v>2045</v>
      </c>
    </row>
    <row r="727" spans="1:20" x14ac:dyDescent="0.3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>E727/D727</f>
        <v>0.50398033126293995</v>
      </c>
      <c r="G727" s="4" t="s">
        <v>14</v>
      </c>
      <c r="H727" s="5">
        <f>AVERAGE(E727/I727)</f>
        <v>61.008145363408524</v>
      </c>
      <c r="I727">
        <v>1596</v>
      </c>
      <c r="J727" s="4" t="s">
        <v>21</v>
      </c>
      <c r="K727" s="4" t="s">
        <v>22</v>
      </c>
      <c r="L727">
        <v>1416031200</v>
      </c>
      <c r="M727" s="19">
        <f>(((L727/60)/60)/24)+DATE(1970,1,1)</f>
        <v>41958.25</v>
      </c>
      <c r="N727">
        <v>1416204000</v>
      </c>
      <c r="O727" s="18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2051</v>
      </c>
    </row>
    <row r="728" spans="1:20" x14ac:dyDescent="0.3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>E728/D728</f>
        <v>0.88815837937384901</v>
      </c>
      <c r="G728" s="4" t="s">
        <v>74</v>
      </c>
      <c r="H728" s="5">
        <f>AVERAGE(E728/I728)</f>
        <v>92.036259541984734</v>
      </c>
      <c r="I728">
        <v>524</v>
      </c>
      <c r="J728" s="4" t="s">
        <v>21</v>
      </c>
      <c r="K728" s="4" t="s">
        <v>22</v>
      </c>
      <c r="L728">
        <v>1287982800</v>
      </c>
      <c r="M728" s="19">
        <f>(((L728/60)/60)/24)+DATE(1970,1,1)</f>
        <v>40476.208333333336</v>
      </c>
      <c r="N728">
        <v>1288501200</v>
      </c>
      <c r="O728" s="18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2044</v>
      </c>
      <c r="T728" t="s">
        <v>2045</v>
      </c>
    </row>
    <row r="729" spans="1:20" x14ac:dyDescent="0.3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>E729/D729</f>
        <v>1.65</v>
      </c>
      <c r="G729" s="4" t="s">
        <v>20</v>
      </c>
      <c r="H729" s="5">
        <f>AVERAGE(E729/I729)</f>
        <v>81.132596685082873</v>
      </c>
      <c r="I729">
        <v>181</v>
      </c>
      <c r="J729" s="4" t="s">
        <v>21</v>
      </c>
      <c r="K729" s="4" t="s">
        <v>22</v>
      </c>
      <c r="L729">
        <v>1547964000</v>
      </c>
      <c r="M729" s="19">
        <f>(((L729/60)/60)/24)+DATE(1970,1,1)</f>
        <v>43485.25</v>
      </c>
      <c r="N729">
        <v>1552971600</v>
      </c>
      <c r="O729" s="18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x14ac:dyDescent="0.3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>E730/D730</f>
        <v>0.17499999999999999</v>
      </c>
      <c r="G730" s="4" t="s">
        <v>14</v>
      </c>
      <c r="H730" s="5">
        <f>AVERAGE(E730/I730)</f>
        <v>73.5</v>
      </c>
      <c r="I730">
        <v>10</v>
      </c>
      <c r="J730" s="4" t="s">
        <v>21</v>
      </c>
      <c r="K730" s="4" t="s">
        <v>22</v>
      </c>
      <c r="L730">
        <v>1464152400</v>
      </c>
      <c r="M730" s="19">
        <f>(((L730/60)/60)/24)+DATE(1970,1,1)</f>
        <v>42515.208333333328</v>
      </c>
      <c r="N730">
        <v>1465102800</v>
      </c>
      <c r="O730" s="18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2044</v>
      </c>
      <c r="T730" t="s">
        <v>2045</v>
      </c>
    </row>
    <row r="731" spans="1:20" x14ac:dyDescent="0.3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>E731/D731</f>
        <v>1.8566071428571429</v>
      </c>
      <c r="G731" s="4" t="s">
        <v>20</v>
      </c>
      <c r="H731" s="5">
        <f>AVERAGE(E731/I731)</f>
        <v>85.221311475409834</v>
      </c>
      <c r="I731">
        <v>122</v>
      </c>
      <c r="J731" s="4" t="s">
        <v>21</v>
      </c>
      <c r="K731" s="4" t="s">
        <v>22</v>
      </c>
      <c r="L731">
        <v>1359957600</v>
      </c>
      <c r="M731" s="19">
        <f>(((L731/60)/60)/24)+DATE(1970,1,1)</f>
        <v>41309.25</v>
      </c>
      <c r="N731">
        <v>1360130400</v>
      </c>
      <c r="O731" s="18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2047</v>
      </c>
      <c r="T731" t="s">
        <v>2052</v>
      </c>
    </row>
    <row r="732" spans="1:20" ht="31" x14ac:dyDescent="0.3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>E732/D732</f>
        <v>4.1266319444444441</v>
      </c>
      <c r="G732" s="4" t="s">
        <v>20</v>
      </c>
      <c r="H732" s="12">
        <f>AVERAGE(E732/I732)</f>
        <v>110.96825396825396</v>
      </c>
      <c r="I732">
        <v>1071</v>
      </c>
      <c r="J732" s="4" t="s">
        <v>15</v>
      </c>
      <c r="K732" s="4" t="s">
        <v>16</v>
      </c>
      <c r="L732">
        <v>1432357200</v>
      </c>
      <c r="M732" s="19">
        <f>(((L732/60)/60)/24)+DATE(1970,1,1)</f>
        <v>42147.208333333328</v>
      </c>
      <c r="N732">
        <v>1432875600</v>
      </c>
      <c r="O732" s="18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2046</v>
      </c>
    </row>
    <row r="733" spans="1:20" x14ac:dyDescent="0.3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>E733/D733</f>
        <v>0.90249999999999997</v>
      </c>
      <c r="G733" s="4" t="s">
        <v>74</v>
      </c>
      <c r="H733" s="5">
        <f>AVERAGE(E733/I733)</f>
        <v>32.968036529680369</v>
      </c>
      <c r="I733">
        <v>219</v>
      </c>
      <c r="J733" s="4" t="s">
        <v>21</v>
      </c>
      <c r="K733" s="4" t="s">
        <v>22</v>
      </c>
      <c r="L733">
        <v>1500786000</v>
      </c>
      <c r="M733" s="19">
        <f>(((L733/60)/60)/24)+DATE(1970,1,1)</f>
        <v>42939.208333333328</v>
      </c>
      <c r="N733">
        <v>1500872400</v>
      </c>
      <c r="O733" s="18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>E734/D734</f>
        <v>0.91984615384615387</v>
      </c>
      <c r="G734" s="4" t="s">
        <v>14</v>
      </c>
      <c r="H734" s="5">
        <f>AVERAGE(E734/I734)</f>
        <v>96.005352363960753</v>
      </c>
      <c r="I734">
        <v>1121</v>
      </c>
      <c r="J734" s="4" t="s">
        <v>21</v>
      </c>
      <c r="K734" s="4" t="s">
        <v>22</v>
      </c>
      <c r="L734">
        <v>1490158800</v>
      </c>
      <c r="M734" s="19">
        <f>(((L734/60)/60)/24)+DATE(1970,1,1)</f>
        <v>42816.208333333328</v>
      </c>
      <c r="N734">
        <v>1492146000</v>
      </c>
      <c r="O734" s="18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2037</v>
      </c>
    </row>
    <row r="735" spans="1:20" x14ac:dyDescent="0.3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>E735/D735</f>
        <v>5.2700632911392402</v>
      </c>
      <c r="G735" s="4" t="s">
        <v>20</v>
      </c>
      <c r="H735" s="5">
        <f>AVERAGE(E735/I735)</f>
        <v>84.96632653061225</v>
      </c>
      <c r="I735">
        <v>980</v>
      </c>
      <c r="J735" s="4" t="s">
        <v>21</v>
      </c>
      <c r="K735" s="4" t="s">
        <v>22</v>
      </c>
      <c r="L735">
        <v>1406178000</v>
      </c>
      <c r="M735" s="19">
        <f>(((L735/60)/60)/24)+DATE(1970,1,1)</f>
        <v>41844.208333333336</v>
      </c>
      <c r="N735">
        <v>1407301200</v>
      </c>
      <c r="O735" s="18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2059</v>
      </c>
    </row>
    <row r="736" spans="1:20" x14ac:dyDescent="0.3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>E736/D736</f>
        <v>3.1914285714285713</v>
      </c>
      <c r="G736" s="4" t="s">
        <v>20</v>
      </c>
      <c r="H736" s="5">
        <f>AVERAGE(E736/I736)</f>
        <v>25.007462686567163</v>
      </c>
      <c r="I736">
        <v>536</v>
      </c>
      <c r="J736" s="4" t="s">
        <v>21</v>
      </c>
      <c r="K736" s="4" t="s">
        <v>22</v>
      </c>
      <c r="L736">
        <v>1485583200</v>
      </c>
      <c r="M736" s="19">
        <f>(((L736/60)/60)/24)+DATE(1970,1,1)</f>
        <v>42763.25</v>
      </c>
      <c r="N736">
        <v>1486620000</v>
      </c>
      <c r="O736" s="18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2044</v>
      </c>
      <c r="T736" t="s">
        <v>2045</v>
      </c>
    </row>
    <row r="737" spans="1:20" x14ac:dyDescent="0.3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>E737/D737</f>
        <v>3.5418867924528303</v>
      </c>
      <c r="G737" s="4" t="s">
        <v>20</v>
      </c>
      <c r="H737" s="5">
        <f>AVERAGE(E737/I737)</f>
        <v>65.998995479658461</v>
      </c>
      <c r="I737">
        <v>1991</v>
      </c>
      <c r="J737" s="4" t="s">
        <v>21</v>
      </c>
      <c r="K737" s="4" t="s">
        <v>22</v>
      </c>
      <c r="L737">
        <v>1459314000</v>
      </c>
      <c r="M737" s="19">
        <f>(((L737/60)/60)/24)+DATE(1970,1,1)</f>
        <v>42459.208333333328</v>
      </c>
      <c r="N737">
        <v>1459918800</v>
      </c>
      <c r="O737" s="18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2042</v>
      </c>
      <c r="T737" t="s">
        <v>2043</v>
      </c>
    </row>
    <row r="738" spans="1:20" x14ac:dyDescent="0.3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>E738/D738</f>
        <v>0.32896103896103895</v>
      </c>
      <c r="G738" s="4" t="s">
        <v>74</v>
      </c>
      <c r="H738" s="5">
        <f>AVERAGE(E738/I738)</f>
        <v>87.34482758620689</v>
      </c>
      <c r="I738">
        <v>29</v>
      </c>
      <c r="J738" s="4" t="s">
        <v>21</v>
      </c>
      <c r="K738" s="4" t="s">
        <v>22</v>
      </c>
      <c r="L738">
        <v>1424412000</v>
      </c>
      <c r="M738" s="19">
        <f>(((L738/60)/60)/24)+DATE(1970,1,1)</f>
        <v>42055.25</v>
      </c>
      <c r="N738">
        <v>1424757600</v>
      </c>
      <c r="O738" s="18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" x14ac:dyDescent="0.3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>E739/D739</f>
        <v>1.358918918918919</v>
      </c>
      <c r="G739" s="4" t="s">
        <v>20</v>
      </c>
      <c r="H739" s="5">
        <f>AVERAGE(E739/I739)</f>
        <v>27.933333333333334</v>
      </c>
      <c r="I739">
        <v>180</v>
      </c>
      <c r="J739" s="4" t="s">
        <v>21</v>
      </c>
      <c r="K739" s="4" t="s">
        <v>22</v>
      </c>
      <c r="L739">
        <v>1478844000</v>
      </c>
      <c r="M739" s="19">
        <f>(((L739/60)/60)/24)+DATE(1970,1,1)</f>
        <v>42685.25</v>
      </c>
      <c r="N739">
        <v>1479880800</v>
      </c>
      <c r="O739" s="18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2036</v>
      </c>
    </row>
    <row r="740" spans="1:20" x14ac:dyDescent="0.3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>E740/D740</f>
        <v>2.0843373493975904E-2</v>
      </c>
      <c r="G740" s="4" t="s">
        <v>14</v>
      </c>
      <c r="H740" s="5">
        <f>AVERAGE(E740/I740)</f>
        <v>103.8</v>
      </c>
      <c r="I740">
        <v>15</v>
      </c>
      <c r="J740" s="4" t="s">
        <v>21</v>
      </c>
      <c r="K740" s="4" t="s">
        <v>22</v>
      </c>
      <c r="L740">
        <v>1416117600</v>
      </c>
      <c r="M740" s="19">
        <f>(((L740/60)/60)/24)+DATE(1970,1,1)</f>
        <v>41959.25</v>
      </c>
      <c r="N740">
        <v>1418018400</v>
      </c>
      <c r="O740" s="18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2044</v>
      </c>
      <c r="T740" t="s">
        <v>2045</v>
      </c>
    </row>
    <row r="741" spans="1:20" x14ac:dyDescent="0.3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>E741/D741</f>
        <v>0.61</v>
      </c>
      <c r="G741" s="4" t="s">
        <v>14</v>
      </c>
      <c r="H741" s="5">
        <f>AVERAGE(E741/I741)</f>
        <v>31.937172774869111</v>
      </c>
      <c r="I741">
        <v>191</v>
      </c>
      <c r="J741" s="4" t="s">
        <v>21</v>
      </c>
      <c r="K741" s="4" t="s">
        <v>22</v>
      </c>
      <c r="L741">
        <v>1340946000</v>
      </c>
      <c r="M741" s="19">
        <f>(((L741/60)/60)/24)+DATE(1970,1,1)</f>
        <v>41089.208333333336</v>
      </c>
      <c r="N741">
        <v>1341032400</v>
      </c>
      <c r="O741" s="18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2036</v>
      </c>
    </row>
    <row r="742" spans="1:20" x14ac:dyDescent="0.3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>E742/D742</f>
        <v>0.30037735849056602</v>
      </c>
      <c r="G742" s="4" t="s">
        <v>14</v>
      </c>
      <c r="H742" s="5">
        <f>AVERAGE(E742/I742)</f>
        <v>99.5</v>
      </c>
      <c r="I742">
        <v>16</v>
      </c>
      <c r="J742" s="4" t="s">
        <v>21</v>
      </c>
      <c r="K742" s="4" t="s">
        <v>22</v>
      </c>
      <c r="L742">
        <v>1486101600</v>
      </c>
      <c r="M742" s="19">
        <f>(((L742/60)/60)/24)+DATE(1970,1,1)</f>
        <v>42769.25</v>
      </c>
      <c r="N742">
        <v>1486360800</v>
      </c>
      <c r="O742" s="18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2044</v>
      </c>
      <c r="T742" t="s">
        <v>2045</v>
      </c>
    </row>
    <row r="743" spans="1:20" ht="31" x14ac:dyDescent="0.3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>E743/D743</f>
        <v>11.791666666666666</v>
      </c>
      <c r="G743" s="4" t="s">
        <v>20</v>
      </c>
      <c r="H743" s="5">
        <f>AVERAGE(E743/I743)</f>
        <v>108.84615384615384</v>
      </c>
      <c r="I743">
        <v>130</v>
      </c>
      <c r="J743" s="4" t="s">
        <v>21</v>
      </c>
      <c r="K743" s="4" t="s">
        <v>22</v>
      </c>
      <c r="L743">
        <v>1274590800</v>
      </c>
      <c r="M743" s="19">
        <f>(((L743/60)/60)/24)+DATE(1970,1,1)</f>
        <v>40321.208333333336</v>
      </c>
      <c r="N743">
        <v>1274677200</v>
      </c>
      <c r="O743" s="18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2044</v>
      </c>
      <c r="T743" t="s">
        <v>2045</v>
      </c>
    </row>
    <row r="744" spans="1:20" ht="31" x14ac:dyDescent="0.3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>E744/D744</f>
        <v>11.260833333333334</v>
      </c>
      <c r="G744" s="4" t="s">
        <v>20</v>
      </c>
      <c r="H744" s="5">
        <f>AVERAGE(E744/I744)</f>
        <v>110.76229508196721</v>
      </c>
      <c r="I744">
        <v>122</v>
      </c>
      <c r="J744" s="4" t="s">
        <v>21</v>
      </c>
      <c r="K744" s="4" t="s">
        <v>22</v>
      </c>
      <c r="L744">
        <v>1263880800</v>
      </c>
      <c r="M744" s="19">
        <f>(((L744/60)/60)/24)+DATE(1970,1,1)</f>
        <v>40197.25</v>
      </c>
      <c r="N744">
        <v>1267509600</v>
      </c>
      <c r="O744" s="18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2061</v>
      </c>
    </row>
    <row r="745" spans="1:20" x14ac:dyDescent="0.3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>E745/D745</f>
        <v>0.12923076923076923</v>
      </c>
      <c r="G745" s="4" t="s">
        <v>14</v>
      </c>
      <c r="H745" s="5">
        <f>AVERAGE(E745/I745)</f>
        <v>29.647058823529413</v>
      </c>
      <c r="I745">
        <v>17</v>
      </c>
      <c r="J745" s="4" t="s">
        <v>21</v>
      </c>
      <c r="K745" s="4" t="s">
        <v>22</v>
      </c>
      <c r="L745">
        <v>1445403600</v>
      </c>
      <c r="M745" s="19">
        <f>(((L745/60)/60)/24)+DATE(1970,1,1)</f>
        <v>42298.208333333328</v>
      </c>
      <c r="N745">
        <v>1445922000</v>
      </c>
      <c r="O745" s="18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2044</v>
      </c>
      <c r="T745" t="s">
        <v>2045</v>
      </c>
    </row>
    <row r="746" spans="1:20" x14ac:dyDescent="0.3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>E746/D746</f>
        <v>7.12</v>
      </c>
      <c r="G746" s="4" t="s">
        <v>20</v>
      </c>
      <c r="H746" s="5">
        <f>AVERAGE(E746/I746)</f>
        <v>101.71428571428571</v>
      </c>
      <c r="I746">
        <v>140</v>
      </c>
      <c r="J746" s="4" t="s">
        <v>21</v>
      </c>
      <c r="K746" s="4" t="s">
        <v>22</v>
      </c>
      <c r="L746">
        <v>1533877200</v>
      </c>
      <c r="M746" s="19">
        <f>(((L746/60)/60)/24)+DATE(1970,1,1)</f>
        <v>43322.208333333328</v>
      </c>
      <c r="N746">
        <v>1534050000</v>
      </c>
      <c r="O746" s="18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2044</v>
      </c>
      <c r="T746" t="s">
        <v>2045</v>
      </c>
    </row>
    <row r="747" spans="1:20" x14ac:dyDescent="0.3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>E747/D747</f>
        <v>0.30304347826086958</v>
      </c>
      <c r="G747" s="4" t="s">
        <v>14</v>
      </c>
      <c r="H747" s="5">
        <f>AVERAGE(E747/I747)</f>
        <v>61.5</v>
      </c>
      <c r="I747">
        <v>34</v>
      </c>
      <c r="J747" s="4" t="s">
        <v>21</v>
      </c>
      <c r="K747" s="4" t="s">
        <v>22</v>
      </c>
      <c r="L747">
        <v>1275195600</v>
      </c>
      <c r="M747" s="19">
        <f>(((L747/60)/60)/24)+DATE(1970,1,1)</f>
        <v>40328.208333333336</v>
      </c>
      <c r="N747">
        <v>1277528400</v>
      </c>
      <c r="O747" s="18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2046</v>
      </c>
    </row>
    <row r="748" spans="1:20" x14ac:dyDescent="0.3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>E748/D748</f>
        <v>2.1250896057347672</v>
      </c>
      <c r="G748" s="4" t="s">
        <v>20</v>
      </c>
      <c r="H748" s="5">
        <f>AVERAGE(E748/I748)</f>
        <v>35</v>
      </c>
      <c r="I748">
        <v>3388</v>
      </c>
      <c r="J748" s="4" t="s">
        <v>21</v>
      </c>
      <c r="K748" s="4" t="s">
        <v>22</v>
      </c>
      <c r="L748">
        <v>1318136400</v>
      </c>
      <c r="M748" s="19">
        <f>(((L748/60)/60)/24)+DATE(1970,1,1)</f>
        <v>40825.208333333336</v>
      </c>
      <c r="N748">
        <v>1318568400</v>
      </c>
      <c r="O748" s="18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>E749/D749</f>
        <v>2.2885714285714287</v>
      </c>
      <c r="G749" s="4" t="s">
        <v>20</v>
      </c>
      <c r="H749" s="5">
        <f>AVERAGE(E749/I749)</f>
        <v>40.049999999999997</v>
      </c>
      <c r="I749">
        <v>280</v>
      </c>
      <c r="J749" s="4" t="s">
        <v>21</v>
      </c>
      <c r="K749" s="4" t="s">
        <v>22</v>
      </c>
      <c r="L749">
        <v>1283403600</v>
      </c>
      <c r="M749" s="19">
        <f>(((L749/60)/60)/24)+DATE(1970,1,1)</f>
        <v>40423.208333333336</v>
      </c>
      <c r="N749">
        <v>1284354000</v>
      </c>
      <c r="O749" s="18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2044</v>
      </c>
      <c r="T749" t="s">
        <v>2045</v>
      </c>
    </row>
    <row r="750" spans="1:20" x14ac:dyDescent="0.3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>E750/D750</f>
        <v>0.34959979476654696</v>
      </c>
      <c r="G750" s="4" t="s">
        <v>74</v>
      </c>
      <c r="H750" s="5">
        <f>AVERAGE(E750/I750)</f>
        <v>110.97231270358306</v>
      </c>
      <c r="I750">
        <v>614</v>
      </c>
      <c r="J750" s="4" t="s">
        <v>21</v>
      </c>
      <c r="K750" s="4" t="s">
        <v>22</v>
      </c>
      <c r="L750">
        <v>1267423200</v>
      </c>
      <c r="M750" s="19">
        <f>(((L750/60)/60)/24)+DATE(1970,1,1)</f>
        <v>40238.25</v>
      </c>
      <c r="N750">
        <v>1269579600</v>
      </c>
      <c r="O750" s="18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2047</v>
      </c>
      <c r="T750" t="s">
        <v>2056</v>
      </c>
    </row>
    <row r="751" spans="1:20" x14ac:dyDescent="0.3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>E751/D751</f>
        <v>1.5729069767441861</v>
      </c>
      <c r="G751" s="4" t="s">
        <v>20</v>
      </c>
      <c r="H751" s="13">
        <f>AVERAGE(E751/I751)</f>
        <v>36.959016393442624</v>
      </c>
      <c r="I751">
        <v>366</v>
      </c>
      <c r="J751" s="4" t="s">
        <v>107</v>
      </c>
      <c r="K751" s="4" t="s">
        <v>108</v>
      </c>
      <c r="L751">
        <v>1412744400</v>
      </c>
      <c r="M751" s="19">
        <f>(((L751/60)/60)/24)+DATE(1970,1,1)</f>
        <v>41920.208333333336</v>
      </c>
      <c r="N751">
        <v>1413781200</v>
      </c>
      <c r="O751" s="18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2046</v>
      </c>
    </row>
    <row r="752" spans="1:20" x14ac:dyDescent="0.3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>E752/D752</f>
        <v>0.01</v>
      </c>
      <c r="G752" s="4" t="s">
        <v>14</v>
      </c>
      <c r="H752" s="10">
        <f>AVERAGE(E752/I752)</f>
        <v>1</v>
      </c>
      <c r="I752">
        <v>1</v>
      </c>
      <c r="J752" s="4" t="s">
        <v>40</v>
      </c>
      <c r="K752" s="4" t="s">
        <v>41</v>
      </c>
      <c r="L752">
        <v>1277960400</v>
      </c>
      <c r="M752" s="19">
        <f>(((L752/60)/60)/24)+DATE(1970,1,1)</f>
        <v>40360.208333333336</v>
      </c>
      <c r="N752">
        <v>1280120400</v>
      </c>
      <c r="O752" s="18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2061</v>
      </c>
    </row>
    <row r="753" spans="1:20" x14ac:dyDescent="0.3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>E753/D753</f>
        <v>2.3230555555555554</v>
      </c>
      <c r="G753" s="4" t="s">
        <v>20</v>
      </c>
      <c r="H753" s="5">
        <f>AVERAGE(E753/I753)</f>
        <v>30.974074074074075</v>
      </c>
      <c r="I753">
        <v>270</v>
      </c>
      <c r="J753" s="4" t="s">
        <v>21</v>
      </c>
      <c r="K753" s="4" t="s">
        <v>22</v>
      </c>
      <c r="L753">
        <v>1458190800</v>
      </c>
      <c r="M753" s="19">
        <f>(((L753/60)/60)/24)+DATE(1970,1,1)</f>
        <v>42446.208333333328</v>
      </c>
      <c r="N753">
        <v>1459486800</v>
      </c>
      <c r="O753" s="18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31" x14ac:dyDescent="0.3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>E754/D754</f>
        <v>0.92448275862068963</v>
      </c>
      <c r="G754" s="4" t="s">
        <v>74</v>
      </c>
      <c r="H754" s="5">
        <f>AVERAGE(E754/I754)</f>
        <v>47.035087719298247</v>
      </c>
      <c r="I754">
        <v>114</v>
      </c>
      <c r="J754" s="4" t="s">
        <v>21</v>
      </c>
      <c r="K754" s="4" t="s">
        <v>22</v>
      </c>
      <c r="L754">
        <v>1280984400</v>
      </c>
      <c r="M754" s="19">
        <f>(((L754/60)/60)/24)+DATE(1970,1,1)</f>
        <v>40395.208333333336</v>
      </c>
      <c r="N754">
        <v>1282539600</v>
      </c>
      <c r="O754" s="18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2044</v>
      </c>
      <c r="T754" t="s">
        <v>2045</v>
      </c>
    </row>
    <row r="755" spans="1:20" x14ac:dyDescent="0.3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>E755/D755</f>
        <v>2.5670212765957445</v>
      </c>
      <c r="G755" s="4" t="s">
        <v>20</v>
      </c>
      <c r="H755" s="5">
        <f>AVERAGE(E755/I755)</f>
        <v>88.065693430656935</v>
      </c>
      <c r="I755">
        <v>137</v>
      </c>
      <c r="J755" s="4" t="s">
        <v>21</v>
      </c>
      <c r="K755" s="4" t="s">
        <v>22</v>
      </c>
      <c r="L755">
        <v>1274590800</v>
      </c>
      <c r="M755" s="19">
        <f>(((L755/60)/60)/24)+DATE(1970,1,1)</f>
        <v>40321.208333333336</v>
      </c>
      <c r="N755">
        <v>1275886800</v>
      </c>
      <c r="O755" s="18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2042</v>
      </c>
      <c r="T755" t="s">
        <v>2043</v>
      </c>
    </row>
    <row r="756" spans="1:20" x14ac:dyDescent="0.3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>E756/D756</f>
        <v>1.6847017045454546</v>
      </c>
      <c r="G756" s="4" t="s">
        <v>20</v>
      </c>
      <c r="H756" s="5">
        <f>AVERAGE(E756/I756)</f>
        <v>37.005616224648989</v>
      </c>
      <c r="I756">
        <v>3205</v>
      </c>
      <c r="J756" s="4" t="s">
        <v>21</v>
      </c>
      <c r="K756" s="4" t="s">
        <v>22</v>
      </c>
      <c r="L756">
        <v>1351400400</v>
      </c>
      <c r="M756" s="19">
        <f>(((L756/60)/60)/24)+DATE(1970,1,1)</f>
        <v>41210.208333333336</v>
      </c>
      <c r="N756">
        <v>1355983200</v>
      </c>
      <c r="O756" s="18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2044</v>
      </c>
      <c r="T756" t="s">
        <v>2045</v>
      </c>
    </row>
    <row r="757" spans="1:20" x14ac:dyDescent="0.3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>E757/D757</f>
        <v>1.6657777777777778</v>
      </c>
      <c r="G757" s="4" t="s">
        <v>20</v>
      </c>
      <c r="H757" s="9">
        <f>AVERAGE(E757/I757)</f>
        <v>26.027777777777779</v>
      </c>
      <c r="I757">
        <v>288</v>
      </c>
      <c r="J757" s="4" t="s">
        <v>36</v>
      </c>
      <c r="K757" s="4" t="s">
        <v>37</v>
      </c>
      <c r="L757">
        <v>1514354400</v>
      </c>
      <c r="M757" s="19">
        <f>(((L757/60)/60)/24)+DATE(1970,1,1)</f>
        <v>43096.25</v>
      </c>
      <c r="N757">
        <v>1515391200</v>
      </c>
      <c r="O757" s="18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2044</v>
      </c>
      <c r="T757" t="s">
        <v>2045</v>
      </c>
    </row>
    <row r="758" spans="1:20" x14ac:dyDescent="0.3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>E758/D758</f>
        <v>7.7207692307692311</v>
      </c>
      <c r="G758" s="4" t="s">
        <v>20</v>
      </c>
      <c r="H758" s="5">
        <f>AVERAGE(E758/I758)</f>
        <v>67.817567567567565</v>
      </c>
      <c r="I758">
        <v>148</v>
      </c>
      <c r="J758" s="4" t="s">
        <v>21</v>
      </c>
      <c r="K758" s="4" t="s">
        <v>22</v>
      </c>
      <c r="L758">
        <v>1421733600</v>
      </c>
      <c r="M758" s="19">
        <f>(((L758/60)/60)/24)+DATE(1970,1,1)</f>
        <v>42024.25</v>
      </c>
      <c r="N758">
        <v>1422252000</v>
      </c>
      <c r="O758" s="18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2044</v>
      </c>
      <c r="T758" t="s">
        <v>2045</v>
      </c>
    </row>
    <row r="759" spans="1:20" x14ac:dyDescent="0.3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>E759/D759</f>
        <v>4.0685714285714285</v>
      </c>
      <c r="G759" s="4" t="s">
        <v>20</v>
      </c>
      <c r="H759" s="5">
        <f>AVERAGE(E759/I759)</f>
        <v>49.964912280701753</v>
      </c>
      <c r="I759">
        <v>114</v>
      </c>
      <c r="J759" s="4" t="s">
        <v>21</v>
      </c>
      <c r="K759" s="4" t="s">
        <v>22</v>
      </c>
      <c r="L759">
        <v>1305176400</v>
      </c>
      <c r="M759" s="19">
        <f>(((L759/60)/60)/24)+DATE(1970,1,1)</f>
        <v>40675.208333333336</v>
      </c>
      <c r="N759">
        <v>1305522000</v>
      </c>
      <c r="O759" s="18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2047</v>
      </c>
      <c r="T759" t="s">
        <v>2052</v>
      </c>
    </row>
    <row r="760" spans="1:20" x14ac:dyDescent="0.3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>E760/D760</f>
        <v>5.6420608108108112</v>
      </c>
      <c r="G760" s="4" t="s">
        <v>20</v>
      </c>
      <c r="H760" s="12">
        <f>AVERAGE(E760/I760)</f>
        <v>110.01646903820817</v>
      </c>
      <c r="I760">
        <v>1518</v>
      </c>
      <c r="J760" s="4" t="s">
        <v>15</v>
      </c>
      <c r="K760" s="4" t="s">
        <v>16</v>
      </c>
      <c r="L760">
        <v>1414126800</v>
      </c>
      <c r="M760" s="19">
        <f>(((L760/60)/60)/24)+DATE(1970,1,1)</f>
        <v>41936.208333333336</v>
      </c>
      <c r="N760">
        <v>1414904400</v>
      </c>
      <c r="O760" s="18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2037</v>
      </c>
    </row>
    <row r="761" spans="1:20" x14ac:dyDescent="0.3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>E761/D761</f>
        <v>0.6842686567164179</v>
      </c>
      <c r="G761" s="4" t="s">
        <v>14</v>
      </c>
      <c r="H761" s="5">
        <f>AVERAGE(E761/I761)</f>
        <v>89.964678178963894</v>
      </c>
      <c r="I761">
        <v>1274</v>
      </c>
      <c r="J761" s="4" t="s">
        <v>21</v>
      </c>
      <c r="K761" s="4" t="s">
        <v>22</v>
      </c>
      <c r="L761">
        <v>1517810400</v>
      </c>
      <c r="M761" s="19">
        <f>(((L761/60)/60)/24)+DATE(1970,1,1)</f>
        <v>43136.25</v>
      </c>
      <c r="N761">
        <v>1520402400</v>
      </c>
      <c r="O761" s="18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2061</v>
      </c>
    </row>
    <row r="762" spans="1:20" ht="31" x14ac:dyDescent="0.3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>E762/D762</f>
        <v>0.34351966873706002</v>
      </c>
      <c r="G762" s="4" t="s">
        <v>14</v>
      </c>
      <c r="H762" s="13">
        <f>AVERAGE(E762/I762)</f>
        <v>79.009523809523813</v>
      </c>
      <c r="I762">
        <v>210</v>
      </c>
      <c r="J762" s="4" t="s">
        <v>107</v>
      </c>
      <c r="K762" s="4" t="s">
        <v>108</v>
      </c>
      <c r="L762">
        <v>1564635600</v>
      </c>
      <c r="M762" s="19">
        <f>(((L762/60)/60)/24)+DATE(1970,1,1)</f>
        <v>43678.208333333328</v>
      </c>
      <c r="N762">
        <v>1567141200</v>
      </c>
      <c r="O762" s="18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2039</v>
      </c>
    </row>
    <row r="763" spans="1:20" x14ac:dyDescent="0.3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>E763/D763</f>
        <v>6.5545454545454547</v>
      </c>
      <c r="G763" s="4" t="s">
        <v>20</v>
      </c>
      <c r="H763" s="5">
        <f>AVERAGE(E763/I763)</f>
        <v>86.867469879518069</v>
      </c>
      <c r="I763">
        <v>166</v>
      </c>
      <c r="J763" s="4" t="s">
        <v>21</v>
      </c>
      <c r="K763" s="4" t="s">
        <v>22</v>
      </c>
      <c r="L763">
        <v>1500699600</v>
      </c>
      <c r="M763" s="19">
        <f>(((L763/60)/60)/24)+DATE(1970,1,1)</f>
        <v>42938.208333333328</v>
      </c>
      <c r="N763">
        <v>1501131600</v>
      </c>
      <c r="O763" s="18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2037</v>
      </c>
    </row>
    <row r="764" spans="1:20" x14ac:dyDescent="0.3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>E764/D764</f>
        <v>1.7725714285714285</v>
      </c>
      <c r="G764" s="4" t="s">
        <v>20</v>
      </c>
      <c r="H764" s="11">
        <f>AVERAGE(E764/I764)</f>
        <v>62.04</v>
      </c>
      <c r="I764">
        <v>100</v>
      </c>
      <c r="J764" s="4" t="s">
        <v>26</v>
      </c>
      <c r="K764" s="4" t="s">
        <v>27</v>
      </c>
      <c r="L764">
        <v>1354082400</v>
      </c>
      <c r="M764" s="19">
        <f>(((L764/60)/60)/24)+DATE(1970,1,1)</f>
        <v>41241.25</v>
      </c>
      <c r="N764">
        <v>1355032800</v>
      </c>
      <c r="O764" s="18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2054</v>
      </c>
    </row>
    <row r="765" spans="1:20" x14ac:dyDescent="0.3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>E765/D765</f>
        <v>1.1317857142857144</v>
      </c>
      <c r="G765" s="4" t="s">
        <v>20</v>
      </c>
      <c r="H765" s="5">
        <f>AVERAGE(E765/I765)</f>
        <v>26.970212765957445</v>
      </c>
      <c r="I765">
        <v>235</v>
      </c>
      <c r="J765" s="4" t="s">
        <v>21</v>
      </c>
      <c r="K765" s="4" t="s">
        <v>22</v>
      </c>
      <c r="L765">
        <v>1336453200</v>
      </c>
      <c r="M765" s="19">
        <f>(((L765/60)/60)/24)+DATE(1970,1,1)</f>
        <v>41037.208333333336</v>
      </c>
      <c r="N765">
        <v>1339477200</v>
      </c>
      <c r="O765" s="18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2044</v>
      </c>
      <c r="T765" t="s">
        <v>2045</v>
      </c>
    </row>
    <row r="766" spans="1:20" x14ac:dyDescent="0.3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>E766/D766</f>
        <v>7.2818181818181822</v>
      </c>
      <c r="G766" s="4" t="s">
        <v>20</v>
      </c>
      <c r="H766" s="5">
        <f>AVERAGE(E766/I766)</f>
        <v>54.121621621621621</v>
      </c>
      <c r="I766">
        <v>148</v>
      </c>
      <c r="J766" s="4" t="s">
        <v>21</v>
      </c>
      <c r="K766" s="4" t="s">
        <v>22</v>
      </c>
      <c r="L766">
        <v>1305262800</v>
      </c>
      <c r="M766" s="19">
        <f>(((L766/60)/60)/24)+DATE(1970,1,1)</f>
        <v>40676.208333333336</v>
      </c>
      <c r="N766">
        <v>1305954000</v>
      </c>
      <c r="O766" s="18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2037</v>
      </c>
    </row>
    <row r="767" spans="1:20" x14ac:dyDescent="0.3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>E767/D767</f>
        <v>2.0833333333333335</v>
      </c>
      <c r="G767" s="4" t="s">
        <v>20</v>
      </c>
      <c r="H767" s="5">
        <f>AVERAGE(E767/I767)</f>
        <v>41.035353535353536</v>
      </c>
      <c r="I767">
        <v>198</v>
      </c>
      <c r="J767" s="4" t="s">
        <v>21</v>
      </c>
      <c r="K767" s="4" t="s">
        <v>22</v>
      </c>
      <c r="L767">
        <v>1492232400</v>
      </c>
      <c r="M767" s="19">
        <f>(((L767/60)/60)/24)+DATE(1970,1,1)</f>
        <v>42840.208333333328</v>
      </c>
      <c r="N767">
        <v>1494392400</v>
      </c>
      <c r="O767" s="18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2036</v>
      </c>
    </row>
    <row r="768" spans="1:20" ht="31" x14ac:dyDescent="0.3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>E768/D768</f>
        <v>0.31171232876712329</v>
      </c>
      <c r="G768" s="4" t="s">
        <v>14</v>
      </c>
      <c r="H768" s="11">
        <f>AVERAGE(E768/I768)</f>
        <v>55.052419354838712</v>
      </c>
      <c r="I768">
        <v>248</v>
      </c>
      <c r="J768" s="4" t="s">
        <v>26</v>
      </c>
      <c r="K768" s="4" t="s">
        <v>27</v>
      </c>
      <c r="L768">
        <v>1537333200</v>
      </c>
      <c r="M768" s="19">
        <f>(((L768/60)/60)/24)+DATE(1970,1,1)</f>
        <v>43362.208333333328</v>
      </c>
      <c r="N768">
        <v>1537419600</v>
      </c>
      <c r="O768" s="18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2047</v>
      </c>
      <c r="T768" t="s">
        <v>2055</v>
      </c>
    </row>
    <row r="769" spans="1:20" x14ac:dyDescent="0.3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>E769/D769</f>
        <v>0.56967078189300413</v>
      </c>
      <c r="G769" s="4" t="s">
        <v>14</v>
      </c>
      <c r="H769" s="5">
        <f>AVERAGE(E769/I769)</f>
        <v>107.93762183235867</v>
      </c>
      <c r="I769">
        <v>513</v>
      </c>
      <c r="J769" s="4" t="s">
        <v>21</v>
      </c>
      <c r="K769" s="4" t="s">
        <v>22</v>
      </c>
      <c r="L769">
        <v>1444107600</v>
      </c>
      <c r="M769" s="19">
        <f>(((L769/60)/60)/24)+DATE(1970,1,1)</f>
        <v>42283.208333333328</v>
      </c>
      <c r="N769">
        <v>1447999200</v>
      </c>
      <c r="O769" s="18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2060</v>
      </c>
    </row>
    <row r="770" spans="1:20" x14ac:dyDescent="0.3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>E770/D770</f>
        <v>2.31</v>
      </c>
      <c r="G770" s="4" t="s">
        <v>20</v>
      </c>
      <c r="H770" s="5">
        <f>AVERAGE(E770/I770)</f>
        <v>73.92</v>
      </c>
      <c r="I770">
        <v>150</v>
      </c>
      <c r="J770" s="4" t="s">
        <v>21</v>
      </c>
      <c r="K770" s="4" t="s">
        <v>22</v>
      </c>
      <c r="L770">
        <v>1386741600</v>
      </c>
      <c r="M770" s="19">
        <f>(((L770/60)/60)/24)+DATE(1970,1,1)</f>
        <v>41619.25</v>
      </c>
      <c r="N770">
        <v>1388037600</v>
      </c>
      <c r="O770" s="18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2044</v>
      </c>
      <c r="T770" t="s">
        <v>2045</v>
      </c>
    </row>
    <row r="771" spans="1:20" x14ac:dyDescent="0.3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>E771/D771</f>
        <v>0.86867834394904464</v>
      </c>
      <c r="G771" s="4" t="s">
        <v>14</v>
      </c>
      <c r="H771" s="5">
        <f>AVERAGE(E771/I771)</f>
        <v>31.995894428152493</v>
      </c>
      <c r="I771">
        <v>3410</v>
      </c>
      <c r="J771" s="4" t="s">
        <v>21</v>
      </c>
      <c r="K771" s="4" t="s">
        <v>22</v>
      </c>
      <c r="L771">
        <v>1376542800</v>
      </c>
      <c r="M771" s="19">
        <f>(((L771/60)/60)/24)+DATE(1970,1,1)</f>
        <v>41501.208333333336</v>
      </c>
      <c r="N771">
        <v>1378789200</v>
      </c>
      <c r="O771" s="18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2039</v>
      </c>
    </row>
    <row r="772" spans="1:20" ht="31" x14ac:dyDescent="0.3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>E772/D772</f>
        <v>2.7074418604651163</v>
      </c>
      <c r="G772" s="4" t="s">
        <v>20</v>
      </c>
      <c r="H772" s="13">
        <f>AVERAGE(E772/I772)</f>
        <v>53.898148148148145</v>
      </c>
      <c r="I772">
        <v>216</v>
      </c>
      <c r="J772" s="4" t="s">
        <v>107</v>
      </c>
      <c r="K772" s="4" t="s">
        <v>108</v>
      </c>
      <c r="L772">
        <v>1397451600</v>
      </c>
      <c r="M772" s="19">
        <f>(((L772/60)/60)/24)+DATE(1970,1,1)</f>
        <v>41743.208333333336</v>
      </c>
      <c r="N772">
        <v>1398056400</v>
      </c>
      <c r="O772" s="18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2044</v>
      </c>
      <c r="T772" t="s">
        <v>2045</v>
      </c>
    </row>
    <row r="773" spans="1:20" x14ac:dyDescent="0.3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>E773/D773</f>
        <v>0.49446428571428569</v>
      </c>
      <c r="G773" s="4" t="s">
        <v>74</v>
      </c>
      <c r="H773" s="5">
        <f>AVERAGE(E773/I773)</f>
        <v>106.5</v>
      </c>
      <c r="I773">
        <v>26</v>
      </c>
      <c r="J773" s="4" t="s">
        <v>21</v>
      </c>
      <c r="K773" s="4" t="s">
        <v>22</v>
      </c>
      <c r="L773">
        <v>1548482400</v>
      </c>
      <c r="M773" s="19">
        <f>(((L773/60)/60)/24)+DATE(1970,1,1)</f>
        <v>43491.25</v>
      </c>
      <c r="N773">
        <v>1550815200</v>
      </c>
      <c r="O773" s="18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2044</v>
      </c>
      <c r="T773" t="s">
        <v>2045</v>
      </c>
    </row>
    <row r="774" spans="1:20" x14ac:dyDescent="0.3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>E774/D774</f>
        <v>1.1335962566844919</v>
      </c>
      <c r="G774" s="4" t="s">
        <v>20</v>
      </c>
      <c r="H774" s="5">
        <f>AVERAGE(E774/I774)</f>
        <v>32.999805409612762</v>
      </c>
      <c r="I774">
        <v>5139</v>
      </c>
      <c r="J774" s="4" t="s">
        <v>21</v>
      </c>
      <c r="K774" s="4" t="s">
        <v>22</v>
      </c>
      <c r="L774">
        <v>1549692000</v>
      </c>
      <c r="M774" s="19">
        <f>(((L774/60)/60)/24)+DATE(1970,1,1)</f>
        <v>43505.25</v>
      </c>
      <c r="N774">
        <v>1550037600</v>
      </c>
      <c r="O774" s="18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2036</v>
      </c>
    </row>
    <row r="775" spans="1:20" x14ac:dyDescent="0.3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>E775/D775</f>
        <v>1.9055555555555554</v>
      </c>
      <c r="G775" s="4" t="s">
        <v>20</v>
      </c>
      <c r="H775" s="5">
        <f>AVERAGE(E775/I775)</f>
        <v>43.00254993625159</v>
      </c>
      <c r="I775">
        <v>2353</v>
      </c>
      <c r="J775" s="4" t="s">
        <v>21</v>
      </c>
      <c r="K775" s="4" t="s">
        <v>22</v>
      </c>
      <c r="L775">
        <v>1492059600</v>
      </c>
      <c r="M775" s="19">
        <f>(((L775/60)/60)/24)+DATE(1970,1,1)</f>
        <v>42838.208333333328</v>
      </c>
      <c r="N775">
        <v>1492923600</v>
      </c>
      <c r="O775" s="18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2044</v>
      </c>
      <c r="T775" t="s">
        <v>2045</v>
      </c>
    </row>
    <row r="776" spans="1:20" x14ac:dyDescent="0.3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>E776/D776</f>
        <v>1.355</v>
      </c>
      <c r="G776" s="4" t="s">
        <v>20</v>
      </c>
      <c r="H776" s="13">
        <f>AVERAGE(E776/I776)</f>
        <v>86.858974358974365</v>
      </c>
      <c r="I776">
        <v>78</v>
      </c>
      <c r="J776" s="4" t="s">
        <v>107</v>
      </c>
      <c r="K776" s="4" t="s">
        <v>108</v>
      </c>
      <c r="L776">
        <v>1463979600</v>
      </c>
      <c r="M776" s="19">
        <f>(((L776/60)/60)/24)+DATE(1970,1,1)</f>
        <v>42513.208333333328</v>
      </c>
      <c r="N776">
        <v>1467522000</v>
      </c>
      <c r="O776" s="18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x14ac:dyDescent="0.3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>E777/D777</f>
        <v>0.10297872340425532</v>
      </c>
      <c r="G777" s="4" t="s">
        <v>14</v>
      </c>
      <c r="H777" s="5">
        <f>AVERAGE(E777/I777)</f>
        <v>96.8</v>
      </c>
      <c r="I777">
        <v>10</v>
      </c>
      <c r="J777" s="4" t="s">
        <v>21</v>
      </c>
      <c r="K777" s="4" t="s">
        <v>22</v>
      </c>
      <c r="L777">
        <v>1415253600</v>
      </c>
      <c r="M777" s="19">
        <f>(((L777/60)/60)/24)+DATE(1970,1,1)</f>
        <v>41949.25</v>
      </c>
      <c r="N777">
        <v>1416117600</v>
      </c>
      <c r="O777" s="18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2037</v>
      </c>
    </row>
    <row r="778" spans="1:20" x14ac:dyDescent="0.3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>E778/D778</f>
        <v>0.65544223826714798</v>
      </c>
      <c r="G778" s="4" t="s">
        <v>14</v>
      </c>
      <c r="H778" s="5">
        <f>AVERAGE(E778/I778)</f>
        <v>32.995456610631528</v>
      </c>
      <c r="I778">
        <v>2201</v>
      </c>
      <c r="J778" s="4" t="s">
        <v>21</v>
      </c>
      <c r="K778" s="4" t="s">
        <v>22</v>
      </c>
      <c r="L778">
        <v>1562216400</v>
      </c>
      <c r="M778" s="19">
        <f>(((L778/60)/60)/24)+DATE(1970,1,1)</f>
        <v>43650.208333333328</v>
      </c>
      <c r="N778">
        <v>1563771600</v>
      </c>
      <c r="O778" s="18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2044</v>
      </c>
      <c r="T778" t="s">
        <v>2045</v>
      </c>
    </row>
    <row r="779" spans="1:20" x14ac:dyDescent="0.3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>E779/D779</f>
        <v>0.49026652452025588</v>
      </c>
      <c r="G779" s="4" t="s">
        <v>14</v>
      </c>
      <c r="H779" s="5">
        <f>AVERAGE(E779/I779)</f>
        <v>68.028106508875737</v>
      </c>
      <c r="I779">
        <v>676</v>
      </c>
      <c r="J779" s="4" t="s">
        <v>21</v>
      </c>
      <c r="K779" s="4" t="s">
        <v>22</v>
      </c>
      <c r="L779">
        <v>1316754000</v>
      </c>
      <c r="M779" s="19">
        <f>(((L779/60)/60)/24)+DATE(1970,1,1)</f>
        <v>40809.208333333336</v>
      </c>
      <c r="N779">
        <v>1319259600</v>
      </c>
      <c r="O779" s="18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2044</v>
      </c>
      <c r="T779" t="s">
        <v>2045</v>
      </c>
    </row>
    <row r="780" spans="1:20" ht="31" x14ac:dyDescent="0.3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>E780/D780</f>
        <v>7.8792307692307695</v>
      </c>
      <c r="G780" s="4" t="s">
        <v>20</v>
      </c>
      <c r="H780" s="8">
        <f>AVERAGE(E780/I780)</f>
        <v>58.867816091954026</v>
      </c>
      <c r="I780">
        <v>174</v>
      </c>
      <c r="J780" s="4" t="s">
        <v>98</v>
      </c>
      <c r="K780" s="4" t="s">
        <v>99</v>
      </c>
      <c r="L780">
        <v>1313211600</v>
      </c>
      <c r="M780" s="19">
        <f>(((L780/60)/60)/24)+DATE(1970,1,1)</f>
        <v>40768.208333333336</v>
      </c>
      <c r="N780">
        <v>1313643600</v>
      </c>
      <c r="O780" s="18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2047</v>
      </c>
      <c r="T780" t="s">
        <v>2056</v>
      </c>
    </row>
    <row r="781" spans="1:20" x14ac:dyDescent="0.3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>E781/D781</f>
        <v>0.80306347746090156</v>
      </c>
      <c r="G781" s="4" t="s">
        <v>14</v>
      </c>
      <c r="H781" s="5">
        <f>AVERAGE(E781/I781)</f>
        <v>105.04572803850782</v>
      </c>
      <c r="I781">
        <v>831</v>
      </c>
      <c r="J781" s="4" t="s">
        <v>21</v>
      </c>
      <c r="K781" s="4" t="s">
        <v>22</v>
      </c>
      <c r="L781">
        <v>1439528400</v>
      </c>
      <c r="M781" s="19">
        <f>(((L781/60)/60)/24)+DATE(1970,1,1)</f>
        <v>42230.208333333328</v>
      </c>
      <c r="N781">
        <v>1440306000</v>
      </c>
      <c r="O781" s="18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2044</v>
      </c>
      <c r="T781" t="s">
        <v>2045</v>
      </c>
    </row>
    <row r="782" spans="1:20" x14ac:dyDescent="0.3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>E782/D782</f>
        <v>1.0629411764705883</v>
      </c>
      <c r="G782" s="4" t="s">
        <v>20</v>
      </c>
      <c r="H782" s="5">
        <f>AVERAGE(E782/I782)</f>
        <v>33.054878048780488</v>
      </c>
      <c r="I782">
        <v>164</v>
      </c>
      <c r="J782" s="4" t="s">
        <v>21</v>
      </c>
      <c r="K782" s="4" t="s">
        <v>22</v>
      </c>
      <c r="L782">
        <v>1469163600</v>
      </c>
      <c r="M782" s="19">
        <f>(((L782/60)/60)/24)+DATE(1970,1,1)</f>
        <v>42573.208333333328</v>
      </c>
      <c r="N782">
        <v>1470805200</v>
      </c>
      <c r="O782" s="18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2047</v>
      </c>
      <c r="T782" t="s">
        <v>2052</v>
      </c>
    </row>
    <row r="783" spans="1:20" ht="31" x14ac:dyDescent="0.3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>E783/D783</f>
        <v>0.50735632183908042</v>
      </c>
      <c r="G783" s="4" t="s">
        <v>74</v>
      </c>
      <c r="H783" s="8">
        <f>AVERAGE(E783/I783)</f>
        <v>78.821428571428569</v>
      </c>
      <c r="I783">
        <v>56</v>
      </c>
      <c r="J783" s="4" t="s">
        <v>98</v>
      </c>
      <c r="K783" s="4" t="s">
        <v>99</v>
      </c>
      <c r="L783">
        <v>1288501200</v>
      </c>
      <c r="M783" s="19">
        <f>(((L783/60)/60)/24)+DATE(1970,1,1)</f>
        <v>40482.208333333336</v>
      </c>
      <c r="N783">
        <v>1292911200</v>
      </c>
      <c r="O783" s="18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2044</v>
      </c>
      <c r="T783" t="s">
        <v>2045</v>
      </c>
    </row>
    <row r="784" spans="1:20" x14ac:dyDescent="0.3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>E784/D784</f>
        <v>2.153137254901961</v>
      </c>
      <c r="G784" s="4" t="s">
        <v>20</v>
      </c>
      <c r="H784" s="5">
        <f>AVERAGE(E784/I784)</f>
        <v>68.204968944099377</v>
      </c>
      <c r="I784">
        <v>161</v>
      </c>
      <c r="J784" s="4" t="s">
        <v>21</v>
      </c>
      <c r="K784" s="4" t="s">
        <v>22</v>
      </c>
      <c r="L784">
        <v>1298959200</v>
      </c>
      <c r="M784" s="19">
        <f>(((L784/60)/60)/24)+DATE(1970,1,1)</f>
        <v>40603.25</v>
      </c>
      <c r="N784">
        <v>1301374800</v>
      </c>
      <c r="O784" s="18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2047</v>
      </c>
      <c r="T784" t="s">
        <v>2056</v>
      </c>
    </row>
    <row r="785" spans="1:20" x14ac:dyDescent="0.3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>E785/D785</f>
        <v>1.4122972972972974</v>
      </c>
      <c r="G785" s="4" t="s">
        <v>20</v>
      </c>
      <c r="H785" s="5">
        <f>AVERAGE(E785/I785)</f>
        <v>75.731884057971016</v>
      </c>
      <c r="I785">
        <v>138</v>
      </c>
      <c r="J785" s="4" t="s">
        <v>21</v>
      </c>
      <c r="K785" s="4" t="s">
        <v>22</v>
      </c>
      <c r="L785">
        <v>1387260000</v>
      </c>
      <c r="M785" s="19">
        <f>(((L785/60)/60)/24)+DATE(1970,1,1)</f>
        <v>41625.25</v>
      </c>
      <c r="N785">
        <v>1387864800</v>
      </c>
      <c r="O785" s="18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2037</v>
      </c>
    </row>
    <row r="786" spans="1:20" x14ac:dyDescent="0.3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>E786/D786</f>
        <v>1.1533745781777278</v>
      </c>
      <c r="G786" s="4" t="s">
        <v>20</v>
      </c>
      <c r="H786" s="5">
        <f>AVERAGE(E786/I786)</f>
        <v>30.996070133010882</v>
      </c>
      <c r="I786">
        <v>3308</v>
      </c>
      <c r="J786" s="4" t="s">
        <v>21</v>
      </c>
      <c r="K786" s="4" t="s">
        <v>22</v>
      </c>
      <c r="L786">
        <v>1457244000</v>
      </c>
      <c r="M786" s="19">
        <f>(((L786/60)/60)/24)+DATE(1970,1,1)</f>
        <v>42435.25</v>
      </c>
      <c r="N786">
        <v>1458190800</v>
      </c>
      <c r="O786" s="18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x14ac:dyDescent="0.3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>E787/D787</f>
        <v>1.9311940298507462</v>
      </c>
      <c r="G787" s="4" t="s">
        <v>20</v>
      </c>
      <c r="H787" s="11">
        <f>AVERAGE(E787/I787)</f>
        <v>101.88188976377953</v>
      </c>
      <c r="I787">
        <v>127</v>
      </c>
      <c r="J787" s="4" t="s">
        <v>26</v>
      </c>
      <c r="K787" s="4" t="s">
        <v>27</v>
      </c>
      <c r="L787">
        <v>1556341200</v>
      </c>
      <c r="M787" s="19">
        <f>(((L787/60)/60)/24)+DATE(1970,1,1)</f>
        <v>43582.208333333328</v>
      </c>
      <c r="N787">
        <v>1559278800</v>
      </c>
      <c r="O787" s="18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2047</v>
      </c>
      <c r="T787" t="s">
        <v>2056</v>
      </c>
    </row>
    <row r="788" spans="1:20" x14ac:dyDescent="0.3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>E788/D788</f>
        <v>7.2973333333333334</v>
      </c>
      <c r="G788" s="4" t="s">
        <v>20</v>
      </c>
      <c r="H788" s="13">
        <f>AVERAGE(E788/I788)</f>
        <v>52.879227053140099</v>
      </c>
      <c r="I788">
        <v>207</v>
      </c>
      <c r="J788" s="4" t="s">
        <v>107</v>
      </c>
      <c r="K788" s="4" t="s">
        <v>108</v>
      </c>
      <c r="L788">
        <v>1522126800</v>
      </c>
      <c r="M788" s="19">
        <f>(((L788/60)/60)/24)+DATE(1970,1,1)</f>
        <v>43186.208333333328</v>
      </c>
      <c r="N788">
        <v>1522731600</v>
      </c>
      <c r="O788" s="18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2054</v>
      </c>
    </row>
    <row r="789" spans="1:20" x14ac:dyDescent="0.3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>E789/D789</f>
        <v>0.99663398692810456</v>
      </c>
      <c r="G789" s="4" t="s">
        <v>14</v>
      </c>
      <c r="H789" s="12">
        <f>AVERAGE(E789/I789)</f>
        <v>71.005820721769496</v>
      </c>
      <c r="I789">
        <v>859</v>
      </c>
      <c r="J789" s="4" t="s">
        <v>15</v>
      </c>
      <c r="K789" s="4" t="s">
        <v>16</v>
      </c>
      <c r="L789">
        <v>1305954000</v>
      </c>
      <c r="M789" s="19">
        <f>(((L789/60)/60)/24)+DATE(1970,1,1)</f>
        <v>40684.208333333336</v>
      </c>
      <c r="N789">
        <v>1306731600</v>
      </c>
      <c r="O789" s="18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2037</v>
      </c>
    </row>
    <row r="790" spans="1:20" x14ac:dyDescent="0.3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>E790/D790</f>
        <v>0.88166666666666671</v>
      </c>
      <c r="G790" s="4" t="s">
        <v>47</v>
      </c>
      <c r="H790" s="5">
        <f>AVERAGE(E790/I790)</f>
        <v>102.38709677419355</v>
      </c>
      <c r="I790">
        <v>31</v>
      </c>
      <c r="J790" s="4" t="s">
        <v>21</v>
      </c>
      <c r="K790" s="4" t="s">
        <v>22</v>
      </c>
      <c r="L790">
        <v>1350709200</v>
      </c>
      <c r="M790" s="19">
        <f>(((L790/60)/60)/24)+DATE(1970,1,1)</f>
        <v>41202.208333333336</v>
      </c>
      <c r="N790">
        <v>1352527200</v>
      </c>
      <c r="O790" s="18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2047</v>
      </c>
      <c r="T790" t="s">
        <v>2056</v>
      </c>
    </row>
    <row r="791" spans="1:20" ht="31" x14ac:dyDescent="0.3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>E791/D791</f>
        <v>0.37233333333333335</v>
      </c>
      <c r="G791" s="4" t="s">
        <v>14</v>
      </c>
      <c r="H791" s="5">
        <f>AVERAGE(E791/I791)</f>
        <v>74.466666666666669</v>
      </c>
      <c r="I791">
        <v>45</v>
      </c>
      <c r="J791" s="4" t="s">
        <v>21</v>
      </c>
      <c r="K791" s="4" t="s">
        <v>22</v>
      </c>
      <c r="L791">
        <v>1401166800</v>
      </c>
      <c r="M791" s="19">
        <f>(((L791/60)/60)/24)+DATE(1970,1,1)</f>
        <v>41786.208333333336</v>
      </c>
      <c r="N791">
        <v>1404363600</v>
      </c>
      <c r="O791" s="18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2044</v>
      </c>
      <c r="T791" t="s">
        <v>2045</v>
      </c>
    </row>
    <row r="792" spans="1:20" x14ac:dyDescent="0.3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>E792/D792</f>
        <v>0.30540075309306081</v>
      </c>
      <c r="G792" s="4" t="s">
        <v>74</v>
      </c>
      <c r="H792" s="5">
        <f>AVERAGE(E792/I792)</f>
        <v>51.009883198562441</v>
      </c>
      <c r="I792">
        <v>1113</v>
      </c>
      <c r="J792" s="4" t="s">
        <v>21</v>
      </c>
      <c r="K792" s="4" t="s">
        <v>22</v>
      </c>
      <c r="L792">
        <v>1266127200</v>
      </c>
      <c r="M792" s="19">
        <f>(((L792/60)/60)/24)+DATE(1970,1,1)</f>
        <v>40223.25</v>
      </c>
      <c r="N792">
        <v>1266645600</v>
      </c>
      <c r="O792" s="18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2044</v>
      </c>
      <c r="T792" t="s">
        <v>2045</v>
      </c>
    </row>
    <row r="793" spans="1:20" x14ac:dyDescent="0.3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>E793/D793</f>
        <v>0.25714285714285712</v>
      </c>
      <c r="G793" s="4" t="s">
        <v>14</v>
      </c>
      <c r="H793" s="5">
        <f>AVERAGE(E793/I793)</f>
        <v>90</v>
      </c>
      <c r="I793">
        <v>6</v>
      </c>
      <c r="J793" s="4" t="s">
        <v>21</v>
      </c>
      <c r="K793" s="4" t="s">
        <v>22</v>
      </c>
      <c r="L793">
        <v>1481436000</v>
      </c>
      <c r="M793" s="19">
        <f>(((L793/60)/60)/24)+DATE(1970,1,1)</f>
        <v>42715.25</v>
      </c>
      <c r="N793">
        <v>1482818400</v>
      </c>
      <c r="O793" s="18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2040</v>
      </c>
      <c r="T793" t="s">
        <v>2041</v>
      </c>
    </row>
    <row r="794" spans="1:20" x14ac:dyDescent="0.3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>E794/D794</f>
        <v>0.34</v>
      </c>
      <c r="G794" s="4" t="s">
        <v>14</v>
      </c>
      <c r="H794" s="5">
        <f>AVERAGE(E794/I794)</f>
        <v>97.142857142857139</v>
      </c>
      <c r="I794">
        <v>7</v>
      </c>
      <c r="J794" s="4" t="s">
        <v>21</v>
      </c>
      <c r="K794" s="4" t="s">
        <v>22</v>
      </c>
      <c r="L794">
        <v>1372222800</v>
      </c>
      <c r="M794" s="19">
        <f>(((L794/60)/60)/24)+DATE(1970,1,1)</f>
        <v>41451.208333333336</v>
      </c>
      <c r="N794">
        <v>1374642000</v>
      </c>
      <c r="O794" s="18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2044</v>
      </c>
      <c r="T794" t="s">
        <v>2045</v>
      </c>
    </row>
    <row r="795" spans="1:20" x14ac:dyDescent="0.3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>E795/D795</f>
        <v>11.859090909090909</v>
      </c>
      <c r="G795" s="4" t="s">
        <v>20</v>
      </c>
      <c r="H795" s="8">
        <f>AVERAGE(E795/I795)</f>
        <v>72.071823204419886</v>
      </c>
      <c r="I795">
        <v>181</v>
      </c>
      <c r="J795" s="4" t="s">
        <v>98</v>
      </c>
      <c r="K795" s="4" t="s">
        <v>99</v>
      </c>
      <c r="L795">
        <v>1372136400</v>
      </c>
      <c r="M795" s="19">
        <f>(((L795/60)/60)/24)+DATE(1970,1,1)</f>
        <v>41450.208333333336</v>
      </c>
      <c r="N795">
        <v>1372482000</v>
      </c>
      <c r="O795" s="18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31" x14ac:dyDescent="0.3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>E796/D796</f>
        <v>1.2539393939393939</v>
      </c>
      <c r="G796" s="4" t="s">
        <v>20</v>
      </c>
      <c r="H796" s="5">
        <f>AVERAGE(E796/I796)</f>
        <v>75.236363636363635</v>
      </c>
      <c r="I796">
        <v>110</v>
      </c>
      <c r="J796" s="4" t="s">
        <v>21</v>
      </c>
      <c r="K796" s="4" t="s">
        <v>22</v>
      </c>
      <c r="L796">
        <v>1513922400</v>
      </c>
      <c r="M796" s="19">
        <f>(((L796/60)/60)/24)+DATE(1970,1,1)</f>
        <v>43091.25</v>
      </c>
      <c r="N796">
        <v>1514959200</v>
      </c>
      <c r="O796" s="18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2037</v>
      </c>
    </row>
    <row r="797" spans="1:20" x14ac:dyDescent="0.3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>E797/D797</f>
        <v>0.14394366197183098</v>
      </c>
      <c r="G797" s="4" t="s">
        <v>14</v>
      </c>
      <c r="H797" s="5">
        <f>AVERAGE(E797/I797)</f>
        <v>32.967741935483872</v>
      </c>
      <c r="I797">
        <v>31</v>
      </c>
      <c r="J797" s="4" t="s">
        <v>21</v>
      </c>
      <c r="K797" s="4" t="s">
        <v>22</v>
      </c>
      <c r="L797">
        <v>1477976400</v>
      </c>
      <c r="M797" s="19">
        <f>(((L797/60)/60)/24)+DATE(1970,1,1)</f>
        <v>42675.208333333328</v>
      </c>
      <c r="N797">
        <v>1478235600</v>
      </c>
      <c r="O797" s="18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2047</v>
      </c>
      <c r="T797" t="s">
        <v>2052</v>
      </c>
    </row>
    <row r="798" spans="1:20" x14ac:dyDescent="0.3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>E798/D798</f>
        <v>0.54807692307692313</v>
      </c>
      <c r="G798" s="4" t="s">
        <v>14</v>
      </c>
      <c r="H798" s="5">
        <f>AVERAGE(E798/I798)</f>
        <v>54.807692307692307</v>
      </c>
      <c r="I798">
        <v>78</v>
      </c>
      <c r="J798" s="4" t="s">
        <v>21</v>
      </c>
      <c r="K798" s="4" t="s">
        <v>22</v>
      </c>
      <c r="L798">
        <v>1407474000</v>
      </c>
      <c r="M798" s="19">
        <f>(((L798/60)/60)/24)+DATE(1970,1,1)</f>
        <v>41859.208333333336</v>
      </c>
      <c r="N798">
        <v>1408078800</v>
      </c>
      <c r="O798" s="18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2051</v>
      </c>
    </row>
    <row r="799" spans="1:20" x14ac:dyDescent="0.3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>E799/D799</f>
        <v>1.0963157894736841</v>
      </c>
      <c r="G799" s="4" t="s">
        <v>20</v>
      </c>
      <c r="H799" s="5">
        <f>AVERAGE(E799/I799)</f>
        <v>45.037837837837834</v>
      </c>
      <c r="I799">
        <v>185</v>
      </c>
      <c r="J799" s="4" t="s">
        <v>21</v>
      </c>
      <c r="K799" s="4" t="s">
        <v>22</v>
      </c>
      <c r="L799">
        <v>1546149600</v>
      </c>
      <c r="M799" s="19">
        <f>(((L799/60)/60)/24)+DATE(1970,1,1)</f>
        <v>43464.25</v>
      </c>
      <c r="N799">
        <v>1548136800</v>
      </c>
      <c r="O799" s="18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>E800/D800</f>
        <v>1.8847058823529412</v>
      </c>
      <c r="G800" s="4" t="s">
        <v>20</v>
      </c>
      <c r="H800" s="5">
        <f>AVERAGE(E800/I800)</f>
        <v>52.958677685950413</v>
      </c>
      <c r="I800">
        <v>121</v>
      </c>
      <c r="J800" s="4" t="s">
        <v>21</v>
      </c>
      <c r="K800" s="4" t="s">
        <v>22</v>
      </c>
      <c r="L800">
        <v>1338440400</v>
      </c>
      <c r="M800" s="19">
        <f>(((L800/60)/60)/24)+DATE(1970,1,1)</f>
        <v>41060.208333333336</v>
      </c>
      <c r="N800">
        <v>1340859600</v>
      </c>
      <c r="O800" s="18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2044</v>
      </c>
      <c r="T800" t="s">
        <v>2045</v>
      </c>
    </row>
    <row r="801" spans="1:20" x14ac:dyDescent="0.3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>E801/D801</f>
        <v>0.87008284023668636</v>
      </c>
      <c r="G801" s="4" t="s">
        <v>14</v>
      </c>
      <c r="H801" s="10">
        <f>AVERAGE(E801/I801)</f>
        <v>60.017959183673469</v>
      </c>
      <c r="I801">
        <v>1225</v>
      </c>
      <c r="J801" s="4" t="s">
        <v>40</v>
      </c>
      <c r="K801" s="4" t="s">
        <v>41</v>
      </c>
      <c r="L801">
        <v>1454133600</v>
      </c>
      <c r="M801" s="19">
        <f>(((L801/60)/60)/24)+DATE(1970,1,1)</f>
        <v>42399.25</v>
      </c>
      <c r="N801">
        <v>1454479200</v>
      </c>
      <c r="O801" s="18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2044</v>
      </c>
      <c r="T801" t="s">
        <v>2045</v>
      </c>
    </row>
    <row r="802" spans="1:20" x14ac:dyDescent="0.3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>E802/D802</f>
        <v>0.01</v>
      </c>
      <c r="G802" s="4" t="s">
        <v>14</v>
      </c>
      <c r="H802" s="8">
        <f>AVERAGE(E802/I802)</f>
        <v>1</v>
      </c>
      <c r="I802">
        <v>1</v>
      </c>
      <c r="J802" s="4" t="s">
        <v>98</v>
      </c>
      <c r="K802" s="4" t="s">
        <v>99</v>
      </c>
      <c r="L802">
        <v>1434085200</v>
      </c>
      <c r="M802" s="19">
        <f>(((L802/60)/60)/24)+DATE(1970,1,1)</f>
        <v>42167.208333333328</v>
      </c>
      <c r="N802">
        <v>1434430800</v>
      </c>
      <c r="O802" s="18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2037</v>
      </c>
    </row>
    <row r="803" spans="1:20" x14ac:dyDescent="0.3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>E803/D803</f>
        <v>2.0291304347826089</v>
      </c>
      <c r="G803" s="4" t="s">
        <v>20</v>
      </c>
      <c r="H803" s="5">
        <f>AVERAGE(E803/I803)</f>
        <v>44.028301886792455</v>
      </c>
      <c r="I803">
        <v>106</v>
      </c>
      <c r="J803" s="4" t="s">
        <v>21</v>
      </c>
      <c r="K803" s="4" t="s">
        <v>22</v>
      </c>
      <c r="L803">
        <v>1577772000</v>
      </c>
      <c r="M803" s="19">
        <f>(((L803/60)/60)/24)+DATE(1970,1,1)</f>
        <v>43830.25</v>
      </c>
      <c r="N803">
        <v>1579672800</v>
      </c>
      <c r="O803" s="18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2042</v>
      </c>
      <c r="T803" t="s">
        <v>2043</v>
      </c>
    </row>
    <row r="804" spans="1:20" ht="31" x14ac:dyDescent="0.3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>E804/D804</f>
        <v>1.9703225806451612</v>
      </c>
      <c r="G804" s="4" t="s">
        <v>20</v>
      </c>
      <c r="H804" s="5">
        <f>AVERAGE(E804/I804)</f>
        <v>86.028169014084511</v>
      </c>
      <c r="I804">
        <v>142</v>
      </c>
      <c r="J804" s="4" t="s">
        <v>21</v>
      </c>
      <c r="K804" s="4" t="s">
        <v>22</v>
      </c>
      <c r="L804">
        <v>1562216400</v>
      </c>
      <c r="M804" s="19">
        <f>(((L804/60)/60)/24)+DATE(1970,1,1)</f>
        <v>43650.208333333328</v>
      </c>
      <c r="N804">
        <v>1562389200</v>
      </c>
      <c r="O804" s="18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2042</v>
      </c>
      <c r="T804" t="s">
        <v>2043</v>
      </c>
    </row>
    <row r="805" spans="1:20" x14ac:dyDescent="0.3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>E805/D805</f>
        <v>1.07</v>
      </c>
      <c r="G805" s="4" t="s">
        <v>20</v>
      </c>
      <c r="H805" s="5">
        <f>AVERAGE(E805/I805)</f>
        <v>28.012875536480685</v>
      </c>
      <c r="I805">
        <v>233</v>
      </c>
      <c r="J805" s="4" t="s">
        <v>21</v>
      </c>
      <c r="K805" s="4" t="s">
        <v>22</v>
      </c>
      <c r="L805">
        <v>1548568800</v>
      </c>
      <c r="M805" s="19">
        <f>(((L805/60)/60)/24)+DATE(1970,1,1)</f>
        <v>43492.25</v>
      </c>
      <c r="N805">
        <v>1551506400</v>
      </c>
      <c r="O805" s="18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2044</v>
      </c>
      <c r="T805" t="s">
        <v>2045</v>
      </c>
    </row>
    <row r="806" spans="1:20" ht="31" x14ac:dyDescent="0.3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>E806/D806</f>
        <v>2.6873076923076922</v>
      </c>
      <c r="G806" s="4" t="s">
        <v>20</v>
      </c>
      <c r="H806" s="5">
        <f>AVERAGE(E806/I806)</f>
        <v>32.050458715596328</v>
      </c>
      <c r="I806">
        <v>218</v>
      </c>
      <c r="J806" s="4" t="s">
        <v>21</v>
      </c>
      <c r="K806" s="4" t="s">
        <v>22</v>
      </c>
      <c r="L806">
        <v>1514872800</v>
      </c>
      <c r="M806" s="19">
        <f>(((L806/60)/60)/24)+DATE(1970,1,1)</f>
        <v>43102.25</v>
      </c>
      <c r="N806">
        <v>1516600800</v>
      </c>
      <c r="O806" s="18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2037</v>
      </c>
    </row>
    <row r="807" spans="1:20" ht="31" x14ac:dyDescent="0.3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>E807/D807</f>
        <v>0.50845360824742269</v>
      </c>
      <c r="G807" s="4" t="s">
        <v>14</v>
      </c>
      <c r="H807" s="11">
        <f>AVERAGE(E807/I807)</f>
        <v>73.611940298507463</v>
      </c>
      <c r="I807">
        <v>67</v>
      </c>
      <c r="J807" s="4" t="s">
        <v>26</v>
      </c>
      <c r="K807" s="4" t="s">
        <v>27</v>
      </c>
      <c r="L807">
        <v>1416031200</v>
      </c>
      <c r="M807" s="19">
        <f>(((L807/60)/60)/24)+DATE(1970,1,1)</f>
        <v>41958.25</v>
      </c>
      <c r="N807">
        <v>1420437600</v>
      </c>
      <c r="O807" s="18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2047</v>
      </c>
      <c r="T807" t="s">
        <v>2048</v>
      </c>
    </row>
    <row r="808" spans="1:20" x14ac:dyDescent="0.3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>E808/D808</f>
        <v>11.802857142857142</v>
      </c>
      <c r="G808" s="4" t="s">
        <v>20</v>
      </c>
      <c r="H808" s="5">
        <f>AVERAGE(E808/I808)</f>
        <v>108.71052631578948</v>
      </c>
      <c r="I808">
        <v>76</v>
      </c>
      <c r="J808" s="4" t="s">
        <v>21</v>
      </c>
      <c r="K808" s="4" t="s">
        <v>22</v>
      </c>
      <c r="L808">
        <v>1330927200</v>
      </c>
      <c r="M808" s="19">
        <f>(((L808/60)/60)/24)+DATE(1970,1,1)</f>
        <v>40973.25</v>
      </c>
      <c r="N808">
        <v>1332997200</v>
      </c>
      <c r="O808" s="18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2047</v>
      </c>
      <c r="T808" t="s">
        <v>2052</v>
      </c>
    </row>
    <row r="809" spans="1:20" x14ac:dyDescent="0.3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>E809/D809</f>
        <v>2.64</v>
      </c>
      <c r="G809" s="4" t="s">
        <v>20</v>
      </c>
      <c r="H809" s="5">
        <f>AVERAGE(E809/I809)</f>
        <v>42.97674418604651</v>
      </c>
      <c r="I809">
        <v>43</v>
      </c>
      <c r="J809" s="4" t="s">
        <v>21</v>
      </c>
      <c r="K809" s="4" t="s">
        <v>22</v>
      </c>
      <c r="L809">
        <v>1571115600</v>
      </c>
      <c r="M809" s="19">
        <f>(((L809/60)/60)/24)+DATE(1970,1,1)</f>
        <v>43753.208333333328</v>
      </c>
      <c r="N809">
        <v>1574920800</v>
      </c>
      <c r="O809" s="18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2044</v>
      </c>
      <c r="T809" t="s">
        <v>2045</v>
      </c>
    </row>
    <row r="810" spans="1:20" x14ac:dyDescent="0.3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>E810/D810</f>
        <v>0.30442307692307691</v>
      </c>
      <c r="G810" s="4" t="s">
        <v>14</v>
      </c>
      <c r="H810" s="5">
        <f>AVERAGE(E810/I810)</f>
        <v>83.315789473684205</v>
      </c>
      <c r="I810">
        <v>19</v>
      </c>
      <c r="J810" s="4" t="s">
        <v>21</v>
      </c>
      <c r="K810" s="4" t="s">
        <v>22</v>
      </c>
      <c r="L810">
        <v>1463461200</v>
      </c>
      <c r="M810" s="19">
        <f>(((L810/60)/60)/24)+DATE(1970,1,1)</f>
        <v>42507.208333333328</v>
      </c>
      <c r="N810">
        <v>1464930000</v>
      </c>
      <c r="O810" s="18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2040</v>
      </c>
      <c r="T810" t="s">
        <v>2041</v>
      </c>
    </row>
    <row r="811" spans="1:20" x14ac:dyDescent="0.3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>E811/D811</f>
        <v>0.62880681818181816</v>
      </c>
      <c r="G811" s="4" t="s">
        <v>14</v>
      </c>
      <c r="H811" s="8">
        <f>AVERAGE(E811/I811)</f>
        <v>42</v>
      </c>
      <c r="I811">
        <v>2108</v>
      </c>
      <c r="J811" s="4" t="s">
        <v>98</v>
      </c>
      <c r="K811" s="4" t="s">
        <v>99</v>
      </c>
      <c r="L811">
        <v>1344920400</v>
      </c>
      <c r="M811" s="19">
        <f>(((L811/60)/60)/24)+DATE(1970,1,1)</f>
        <v>41135.208333333336</v>
      </c>
      <c r="N811">
        <v>1345006800</v>
      </c>
      <c r="O811" s="18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2047</v>
      </c>
      <c r="T811" t="s">
        <v>2048</v>
      </c>
    </row>
    <row r="812" spans="1:20" x14ac:dyDescent="0.3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>E812/D812</f>
        <v>1.9312499999999999</v>
      </c>
      <c r="G812" s="4" t="s">
        <v>20</v>
      </c>
      <c r="H812" s="5">
        <f>AVERAGE(E812/I812)</f>
        <v>55.927601809954751</v>
      </c>
      <c r="I812">
        <v>221</v>
      </c>
      <c r="J812" s="4" t="s">
        <v>21</v>
      </c>
      <c r="K812" s="4" t="s">
        <v>22</v>
      </c>
      <c r="L812">
        <v>1511848800</v>
      </c>
      <c r="M812" s="19">
        <f>(((L812/60)/60)/24)+DATE(1970,1,1)</f>
        <v>43067.25</v>
      </c>
      <c r="N812">
        <v>1512712800</v>
      </c>
      <c r="O812" s="18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2044</v>
      </c>
      <c r="T812" t="s">
        <v>2045</v>
      </c>
    </row>
    <row r="813" spans="1:20" x14ac:dyDescent="0.3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>E813/D813</f>
        <v>0.77102702702702708</v>
      </c>
      <c r="G813" s="4" t="s">
        <v>14</v>
      </c>
      <c r="H813" s="5">
        <f>AVERAGE(E813/I813)</f>
        <v>105.03681885125184</v>
      </c>
      <c r="I813">
        <v>679</v>
      </c>
      <c r="J813" s="4" t="s">
        <v>21</v>
      </c>
      <c r="K813" s="4" t="s">
        <v>22</v>
      </c>
      <c r="L813">
        <v>1452319200</v>
      </c>
      <c r="M813" s="19">
        <f>(((L813/60)/60)/24)+DATE(1970,1,1)</f>
        <v>42378.25</v>
      </c>
      <c r="N813">
        <v>1452492000</v>
      </c>
      <c r="O813" s="18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2039</v>
      </c>
    </row>
    <row r="814" spans="1:20" x14ac:dyDescent="0.3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>E814/D814</f>
        <v>2.2552763819095478</v>
      </c>
      <c r="G814" s="4" t="s">
        <v>20</v>
      </c>
      <c r="H814" s="12">
        <f>AVERAGE(E814/I814)</f>
        <v>48</v>
      </c>
      <c r="I814">
        <v>2805</v>
      </c>
      <c r="J814" s="4" t="s">
        <v>15</v>
      </c>
      <c r="K814" s="4" t="s">
        <v>16</v>
      </c>
      <c r="L814">
        <v>1523854800</v>
      </c>
      <c r="M814" s="19">
        <f>(((L814/60)/60)/24)+DATE(1970,1,1)</f>
        <v>43206.208333333328</v>
      </c>
      <c r="N814">
        <v>1524286800</v>
      </c>
      <c r="O814" s="18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>E815/D815</f>
        <v>2.3940625</v>
      </c>
      <c r="G815" s="4" t="s">
        <v>20</v>
      </c>
      <c r="H815" s="5">
        <f>AVERAGE(E815/I815)</f>
        <v>112.66176470588235</v>
      </c>
      <c r="I815">
        <v>68</v>
      </c>
      <c r="J815" s="4" t="s">
        <v>21</v>
      </c>
      <c r="K815" s="4" t="s">
        <v>22</v>
      </c>
      <c r="L815">
        <v>1346043600</v>
      </c>
      <c r="M815" s="19">
        <f>(((L815/60)/60)/24)+DATE(1970,1,1)</f>
        <v>41148.208333333336</v>
      </c>
      <c r="N815">
        <v>1346907600</v>
      </c>
      <c r="O815" s="18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2039</v>
      </c>
    </row>
    <row r="816" spans="1:20" x14ac:dyDescent="0.3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>E816/D816</f>
        <v>0.921875</v>
      </c>
      <c r="G816" s="4" t="s">
        <v>14</v>
      </c>
      <c r="H816" s="9">
        <f>AVERAGE(E816/I816)</f>
        <v>81.944444444444443</v>
      </c>
      <c r="I816">
        <v>36</v>
      </c>
      <c r="J816" s="4" t="s">
        <v>36</v>
      </c>
      <c r="K816" s="4" t="s">
        <v>37</v>
      </c>
      <c r="L816">
        <v>1464325200</v>
      </c>
      <c r="M816" s="19">
        <f>(((L816/60)/60)/24)+DATE(1970,1,1)</f>
        <v>42517.208333333328</v>
      </c>
      <c r="N816">
        <v>1464498000</v>
      </c>
      <c r="O816" s="18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2037</v>
      </c>
    </row>
    <row r="817" spans="1:20" x14ac:dyDescent="0.3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>E817/D817</f>
        <v>1.3023333333333333</v>
      </c>
      <c r="G817" s="4" t="s">
        <v>20</v>
      </c>
      <c r="H817" s="12">
        <f>AVERAGE(E817/I817)</f>
        <v>64.049180327868854</v>
      </c>
      <c r="I817">
        <v>183</v>
      </c>
      <c r="J817" s="4" t="s">
        <v>15</v>
      </c>
      <c r="K817" s="4" t="s">
        <v>16</v>
      </c>
      <c r="L817">
        <v>1511935200</v>
      </c>
      <c r="M817" s="19">
        <f>(((L817/60)/60)/24)+DATE(1970,1,1)</f>
        <v>43068.25</v>
      </c>
      <c r="N817">
        <v>1514181600</v>
      </c>
      <c r="O817" s="18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2037</v>
      </c>
    </row>
    <row r="818" spans="1:20" x14ac:dyDescent="0.3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>E818/D818</f>
        <v>6.1521739130434785</v>
      </c>
      <c r="G818" s="4" t="s">
        <v>20</v>
      </c>
      <c r="H818" s="5">
        <f>AVERAGE(E818/I818)</f>
        <v>106.39097744360902</v>
      </c>
      <c r="I818">
        <v>133</v>
      </c>
      <c r="J818" s="4" t="s">
        <v>21</v>
      </c>
      <c r="K818" s="4" t="s">
        <v>22</v>
      </c>
      <c r="L818">
        <v>1392012000</v>
      </c>
      <c r="M818" s="19">
        <f>(((L818/60)/60)/24)+DATE(1970,1,1)</f>
        <v>41680.25</v>
      </c>
      <c r="N818">
        <v>1392184800</v>
      </c>
      <c r="O818" s="18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2044</v>
      </c>
      <c r="T818" t="s">
        <v>2045</v>
      </c>
    </row>
    <row r="819" spans="1:20" x14ac:dyDescent="0.3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>E819/D819</f>
        <v>3.687953216374269</v>
      </c>
      <c r="G819" s="4" t="s">
        <v>20</v>
      </c>
      <c r="H819" s="13">
        <f>AVERAGE(E819/I819)</f>
        <v>76.011249497790274</v>
      </c>
      <c r="I819">
        <v>2489</v>
      </c>
      <c r="J819" s="4" t="s">
        <v>107</v>
      </c>
      <c r="K819" s="4" t="s">
        <v>108</v>
      </c>
      <c r="L819">
        <v>1556946000</v>
      </c>
      <c r="M819" s="19">
        <f>(((L819/60)/60)/24)+DATE(1970,1,1)</f>
        <v>43589.208333333328</v>
      </c>
      <c r="N819">
        <v>1559365200</v>
      </c>
      <c r="O819" s="18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>E820/D820</f>
        <v>10.948571428571428</v>
      </c>
      <c r="G820" s="4" t="s">
        <v>20</v>
      </c>
      <c r="H820" s="5">
        <f>AVERAGE(E820/I820)</f>
        <v>111.07246376811594</v>
      </c>
      <c r="I820">
        <v>69</v>
      </c>
      <c r="J820" s="4" t="s">
        <v>21</v>
      </c>
      <c r="K820" s="4" t="s">
        <v>22</v>
      </c>
      <c r="L820">
        <v>1548050400</v>
      </c>
      <c r="M820" s="19">
        <f>(((L820/60)/60)/24)+DATE(1970,1,1)</f>
        <v>43486.25</v>
      </c>
      <c r="N820">
        <v>1549173600</v>
      </c>
      <c r="O820" s="18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2044</v>
      </c>
      <c r="T820" t="s">
        <v>2045</v>
      </c>
    </row>
    <row r="821" spans="1:20" ht="31" x14ac:dyDescent="0.3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>E821/D821</f>
        <v>0.50662921348314605</v>
      </c>
      <c r="G821" s="4" t="s">
        <v>14</v>
      </c>
      <c r="H821" s="5">
        <f>AVERAGE(E821/I821)</f>
        <v>95.936170212765958</v>
      </c>
      <c r="I821">
        <v>47</v>
      </c>
      <c r="J821" s="4" t="s">
        <v>21</v>
      </c>
      <c r="K821" s="4" t="s">
        <v>22</v>
      </c>
      <c r="L821">
        <v>1353736800</v>
      </c>
      <c r="M821" s="19">
        <f>(((L821/60)/60)/24)+DATE(1970,1,1)</f>
        <v>41237.25</v>
      </c>
      <c r="N821">
        <v>1355032800</v>
      </c>
      <c r="O821" s="18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2039</v>
      </c>
    </row>
    <row r="822" spans="1:20" x14ac:dyDescent="0.3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>E822/D822</f>
        <v>8.0060000000000002</v>
      </c>
      <c r="G822" s="4" t="s">
        <v>20</v>
      </c>
      <c r="H822" s="10">
        <f>AVERAGE(E822/I822)</f>
        <v>43.043010752688176</v>
      </c>
      <c r="I822">
        <v>279</v>
      </c>
      <c r="J822" s="4" t="s">
        <v>40</v>
      </c>
      <c r="K822" s="4" t="s">
        <v>41</v>
      </c>
      <c r="L822">
        <v>1532840400</v>
      </c>
      <c r="M822" s="19">
        <f>(((L822/60)/60)/24)+DATE(1970,1,1)</f>
        <v>43310.208333333328</v>
      </c>
      <c r="N822">
        <v>1533963600</v>
      </c>
      <c r="O822" s="18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2037</v>
      </c>
    </row>
    <row r="823" spans="1:20" ht="31" x14ac:dyDescent="0.3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>E823/D823</f>
        <v>2.9128571428571428</v>
      </c>
      <c r="G823" s="4" t="s">
        <v>20</v>
      </c>
      <c r="H823" s="5">
        <f>AVERAGE(E823/I823)</f>
        <v>67.966666666666669</v>
      </c>
      <c r="I823">
        <v>210</v>
      </c>
      <c r="J823" s="4" t="s">
        <v>21</v>
      </c>
      <c r="K823" s="4" t="s">
        <v>22</v>
      </c>
      <c r="L823">
        <v>1488261600</v>
      </c>
      <c r="M823" s="19">
        <f>(((L823/60)/60)/24)+DATE(1970,1,1)</f>
        <v>42794.25</v>
      </c>
      <c r="N823">
        <v>1489381200</v>
      </c>
      <c r="O823" s="18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2047</v>
      </c>
      <c r="T823" t="s">
        <v>2048</v>
      </c>
    </row>
    <row r="824" spans="1:20" x14ac:dyDescent="0.3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>E824/D824</f>
        <v>3.4996666666666667</v>
      </c>
      <c r="G824" s="4" t="s">
        <v>20</v>
      </c>
      <c r="H824" s="5">
        <f>AVERAGE(E824/I824)</f>
        <v>89.991428571428571</v>
      </c>
      <c r="I824">
        <v>2100</v>
      </c>
      <c r="J824" s="4" t="s">
        <v>21</v>
      </c>
      <c r="K824" s="4" t="s">
        <v>22</v>
      </c>
      <c r="L824">
        <v>1393567200</v>
      </c>
      <c r="M824" s="19">
        <f>(((L824/60)/60)/24)+DATE(1970,1,1)</f>
        <v>41698.25</v>
      </c>
      <c r="N824">
        <v>1395032400</v>
      </c>
      <c r="O824" s="18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2037</v>
      </c>
    </row>
    <row r="825" spans="1:20" ht="31" x14ac:dyDescent="0.3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>E825/D825</f>
        <v>3.5707317073170732</v>
      </c>
      <c r="G825" s="4" t="s">
        <v>20</v>
      </c>
      <c r="H825" s="5">
        <f>AVERAGE(E825/I825)</f>
        <v>58.095238095238095</v>
      </c>
      <c r="I825">
        <v>252</v>
      </c>
      <c r="J825" s="4" t="s">
        <v>21</v>
      </c>
      <c r="K825" s="4" t="s">
        <v>22</v>
      </c>
      <c r="L825">
        <v>1410325200</v>
      </c>
      <c r="M825" s="19">
        <f>(((L825/60)/60)/24)+DATE(1970,1,1)</f>
        <v>41892.208333333336</v>
      </c>
      <c r="N825">
        <v>1412485200</v>
      </c>
      <c r="O825" s="18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2037</v>
      </c>
    </row>
    <row r="826" spans="1:20" ht="31" x14ac:dyDescent="0.3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>E826/D826</f>
        <v>1.2648941176470587</v>
      </c>
      <c r="G826" s="4" t="s">
        <v>20</v>
      </c>
      <c r="H826" s="5">
        <f>AVERAGE(E826/I826)</f>
        <v>83.996875000000003</v>
      </c>
      <c r="I826">
        <v>1280</v>
      </c>
      <c r="J826" s="4" t="s">
        <v>21</v>
      </c>
      <c r="K826" s="4" t="s">
        <v>22</v>
      </c>
      <c r="L826">
        <v>1276923600</v>
      </c>
      <c r="M826" s="19">
        <f>(((L826/60)/60)/24)+DATE(1970,1,1)</f>
        <v>40348.208333333336</v>
      </c>
      <c r="N826">
        <v>1279688400</v>
      </c>
      <c r="O826" s="18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31" x14ac:dyDescent="0.3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>E827/D827</f>
        <v>3.875</v>
      </c>
      <c r="G827" s="4" t="s">
        <v>20</v>
      </c>
      <c r="H827" s="10">
        <f>AVERAGE(E827/I827)</f>
        <v>88.853503184713375</v>
      </c>
      <c r="I827">
        <v>157</v>
      </c>
      <c r="J827" s="4" t="s">
        <v>40</v>
      </c>
      <c r="K827" s="4" t="s">
        <v>41</v>
      </c>
      <c r="L827">
        <v>1500958800</v>
      </c>
      <c r="M827" s="19">
        <f>(((L827/60)/60)/24)+DATE(1970,1,1)</f>
        <v>42941.208333333328</v>
      </c>
      <c r="N827">
        <v>1501995600</v>
      </c>
      <c r="O827" s="18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2047</v>
      </c>
      <c r="T827" t="s">
        <v>2057</v>
      </c>
    </row>
    <row r="828" spans="1:20" x14ac:dyDescent="0.3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>E828/D828</f>
        <v>4.5703571428571426</v>
      </c>
      <c r="G828" s="4" t="s">
        <v>20</v>
      </c>
      <c r="H828" s="5">
        <f>AVERAGE(E828/I828)</f>
        <v>65.963917525773198</v>
      </c>
      <c r="I828">
        <v>194</v>
      </c>
      <c r="J828" s="4" t="s">
        <v>21</v>
      </c>
      <c r="K828" s="4" t="s">
        <v>22</v>
      </c>
      <c r="L828">
        <v>1292220000</v>
      </c>
      <c r="M828" s="19">
        <f>(((L828/60)/60)/24)+DATE(1970,1,1)</f>
        <v>40525.25</v>
      </c>
      <c r="N828">
        <v>1294639200</v>
      </c>
      <c r="O828" s="18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2044</v>
      </c>
      <c r="T828" t="s">
        <v>2045</v>
      </c>
    </row>
    <row r="829" spans="1:20" x14ac:dyDescent="0.3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>E829/D829</f>
        <v>2.6669565217391304</v>
      </c>
      <c r="G829" s="4" t="s">
        <v>20</v>
      </c>
      <c r="H829" s="11">
        <f>AVERAGE(E829/I829)</f>
        <v>74.804878048780495</v>
      </c>
      <c r="I829">
        <v>82</v>
      </c>
      <c r="J829" s="4" t="s">
        <v>26</v>
      </c>
      <c r="K829" s="4" t="s">
        <v>27</v>
      </c>
      <c r="L829">
        <v>1304398800</v>
      </c>
      <c r="M829" s="19">
        <f>(((L829/60)/60)/24)+DATE(1970,1,1)</f>
        <v>40666.208333333336</v>
      </c>
      <c r="N829">
        <v>1305435600</v>
      </c>
      <c r="O829" s="18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2047</v>
      </c>
      <c r="T829" t="s">
        <v>2052</v>
      </c>
    </row>
    <row r="830" spans="1:20" ht="31" x14ac:dyDescent="0.3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>E830/D830</f>
        <v>0.69</v>
      </c>
      <c r="G830" s="4" t="s">
        <v>14</v>
      </c>
      <c r="H830" s="5">
        <f>AVERAGE(E830/I830)</f>
        <v>69.98571428571428</v>
      </c>
      <c r="I830">
        <v>70</v>
      </c>
      <c r="J830" s="4" t="s">
        <v>21</v>
      </c>
      <c r="K830" s="4" t="s">
        <v>22</v>
      </c>
      <c r="L830">
        <v>1535432400</v>
      </c>
      <c r="M830" s="19">
        <f>(((L830/60)/60)/24)+DATE(1970,1,1)</f>
        <v>43340.208333333328</v>
      </c>
      <c r="N830">
        <v>1537592400</v>
      </c>
      <c r="O830" s="18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2044</v>
      </c>
      <c r="T830" t="s">
        <v>2045</v>
      </c>
    </row>
    <row r="831" spans="1:20" ht="31" x14ac:dyDescent="0.3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>E831/D831</f>
        <v>0.51343749999999999</v>
      </c>
      <c r="G831" s="4" t="s">
        <v>14</v>
      </c>
      <c r="H831" s="5">
        <f>AVERAGE(E831/I831)</f>
        <v>32.006493506493506</v>
      </c>
      <c r="I831">
        <v>154</v>
      </c>
      <c r="J831" s="4" t="s">
        <v>21</v>
      </c>
      <c r="K831" s="4" t="s">
        <v>22</v>
      </c>
      <c r="L831">
        <v>1433826000</v>
      </c>
      <c r="M831" s="19">
        <f>(((L831/60)/60)/24)+DATE(1970,1,1)</f>
        <v>42164.208333333328</v>
      </c>
      <c r="N831">
        <v>1435122000</v>
      </c>
      <c r="O831" s="18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2044</v>
      </c>
      <c r="T831" t="s">
        <v>2045</v>
      </c>
    </row>
    <row r="832" spans="1:20" x14ac:dyDescent="0.3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>E832/D832</f>
        <v>1.1710526315789473E-2</v>
      </c>
      <c r="G832" s="4" t="s">
        <v>14</v>
      </c>
      <c r="H832" s="5">
        <f>AVERAGE(E832/I832)</f>
        <v>64.727272727272734</v>
      </c>
      <c r="I832">
        <v>22</v>
      </c>
      <c r="J832" s="4" t="s">
        <v>21</v>
      </c>
      <c r="K832" s="4" t="s">
        <v>22</v>
      </c>
      <c r="L832">
        <v>1514959200</v>
      </c>
      <c r="M832" s="19">
        <f>(((L832/60)/60)/24)+DATE(1970,1,1)</f>
        <v>43103.25</v>
      </c>
      <c r="N832">
        <v>1520056800</v>
      </c>
      <c r="O832" s="18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2044</v>
      </c>
      <c r="T832" t="s">
        <v>2045</v>
      </c>
    </row>
    <row r="833" spans="1:20" x14ac:dyDescent="0.3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>E833/D833</f>
        <v>1.089773429454171</v>
      </c>
      <c r="G833" s="4" t="s">
        <v>20</v>
      </c>
      <c r="H833" s="5">
        <f>AVERAGE(E833/I833)</f>
        <v>24.998110087408456</v>
      </c>
      <c r="I833">
        <v>4233</v>
      </c>
      <c r="J833" s="4" t="s">
        <v>21</v>
      </c>
      <c r="K833" s="4" t="s">
        <v>22</v>
      </c>
      <c r="L833">
        <v>1332738000</v>
      </c>
      <c r="M833" s="19">
        <f>(((L833/60)/60)/24)+DATE(1970,1,1)</f>
        <v>40994.208333333336</v>
      </c>
      <c r="N833">
        <v>1335675600</v>
      </c>
      <c r="O833" s="18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2042</v>
      </c>
      <c r="T833" t="s">
        <v>2043</v>
      </c>
    </row>
    <row r="834" spans="1:20" x14ac:dyDescent="0.3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>E834/D834</f>
        <v>3.1517592592592591</v>
      </c>
      <c r="G834" s="4" t="s">
        <v>20</v>
      </c>
      <c r="H834" s="9">
        <f>AVERAGE(E834/I834)</f>
        <v>104.97764070932922</v>
      </c>
      <c r="I834">
        <v>1297</v>
      </c>
      <c r="J834" s="4" t="s">
        <v>36</v>
      </c>
      <c r="K834" s="4" t="s">
        <v>37</v>
      </c>
      <c r="L834">
        <v>1445490000</v>
      </c>
      <c r="M834" s="19">
        <f>(((L834/60)/60)/24)+DATE(1970,1,1)</f>
        <v>42299.208333333328</v>
      </c>
      <c r="N834">
        <v>1448431200</v>
      </c>
      <c r="O834" s="18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2060</v>
      </c>
    </row>
    <row r="835" spans="1:20" ht="31" x14ac:dyDescent="0.3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>E835/D835</f>
        <v>1.5769117647058823</v>
      </c>
      <c r="G835" s="4" t="s">
        <v>20</v>
      </c>
      <c r="H835" s="9">
        <f>AVERAGE(E835/I835)</f>
        <v>64.987878787878785</v>
      </c>
      <c r="I835">
        <v>165</v>
      </c>
      <c r="J835" s="4" t="s">
        <v>36</v>
      </c>
      <c r="K835" s="4" t="s">
        <v>37</v>
      </c>
      <c r="L835">
        <v>1297663200</v>
      </c>
      <c r="M835" s="19">
        <f>(((L835/60)/60)/24)+DATE(1970,1,1)</f>
        <v>40588.25</v>
      </c>
      <c r="N835">
        <v>1298613600</v>
      </c>
      <c r="O835" s="18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2060</v>
      </c>
    </row>
    <row r="836" spans="1:20" x14ac:dyDescent="0.3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>E836/D836</f>
        <v>1.5380821917808218</v>
      </c>
      <c r="G836" s="4" t="s">
        <v>20</v>
      </c>
      <c r="H836" s="5">
        <f>AVERAGE(E836/I836)</f>
        <v>94.352941176470594</v>
      </c>
      <c r="I836">
        <v>119</v>
      </c>
      <c r="J836" s="4" t="s">
        <v>21</v>
      </c>
      <c r="K836" s="4" t="s">
        <v>22</v>
      </c>
      <c r="L836">
        <v>1371963600</v>
      </c>
      <c r="M836" s="19">
        <f>(((L836/60)/60)/24)+DATE(1970,1,1)</f>
        <v>41448.208333333336</v>
      </c>
      <c r="N836">
        <v>1372482000</v>
      </c>
      <c r="O836" s="18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2044</v>
      </c>
      <c r="T836" t="s">
        <v>2045</v>
      </c>
    </row>
    <row r="837" spans="1:20" x14ac:dyDescent="0.3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>E837/D837</f>
        <v>0.89738979118329465</v>
      </c>
      <c r="G837" s="4" t="s">
        <v>14</v>
      </c>
      <c r="H837" s="5">
        <f>AVERAGE(E837/I837)</f>
        <v>44.001706484641637</v>
      </c>
      <c r="I837">
        <v>1758</v>
      </c>
      <c r="J837" s="4" t="s">
        <v>21</v>
      </c>
      <c r="K837" s="4" t="s">
        <v>22</v>
      </c>
      <c r="L837">
        <v>1425103200</v>
      </c>
      <c r="M837" s="19">
        <f>(((L837/60)/60)/24)+DATE(1970,1,1)</f>
        <v>42063.25</v>
      </c>
      <c r="N837">
        <v>1425621600</v>
      </c>
      <c r="O837" s="18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>E838/D838</f>
        <v>0.75135802469135804</v>
      </c>
      <c r="G838" s="4" t="s">
        <v>14</v>
      </c>
      <c r="H838" s="5">
        <f>AVERAGE(E838/I838)</f>
        <v>64.744680851063833</v>
      </c>
      <c r="I838">
        <v>94</v>
      </c>
      <c r="J838" s="4" t="s">
        <v>21</v>
      </c>
      <c r="K838" s="4" t="s">
        <v>22</v>
      </c>
      <c r="L838">
        <v>1265349600</v>
      </c>
      <c r="M838" s="19">
        <f>(((L838/60)/60)/24)+DATE(1970,1,1)</f>
        <v>40214.25</v>
      </c>
      <c r="N838">
        <v>1266300000</v>
      </c>
      <c r="O838" s="18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2036</v>
      </c>
    </row>
    <row r="839" spans="1:20" x14ac:dyDescent="0.3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>E839/D839</f>
        <v>8.5288135593220336</v>
      </c>
      <c r="G839" s="4" t="s">
        <v>20</v>
      </c>
      <c r="H839" s="5">
        <f>AVERAGE(E839/I839)</f>
        <v>84.00667779632721</v>
      </c>
      <c r="I839">
        <v>1797</v>
      </c>
      <c r="J839" s="4" t="s">
        <v>21</v>
      </c>
      <c r="K839" s="4" t="s">
        <v>22</v>
      </c>
      <c r="L839">
        <v>1301202000</v>
      </c>
      <c r="M839" s="19">
        <f>(((L839/60)/60)/24)+DATE(1970,1,1)</f>
        <v>40629.208333333336</v>
      </c>
      <c r="N839">
        <v>1305867600</v>
      </c>
      <c r="O839" s="18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2054</v>
      </c>
    </row>
    <row r="840" spans="1:20" ht="31" x14ac:dyDescent="0.3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>E840/D840</f>
        <v>1.3890625000000001</v>
      </c>
      <c r="G840" s="4" t="s">
        <v>20</v>
      </c>
      <c r="H840" s="5">
        <f>AVERAGE(E840/I840)</f>
        <v>34.061302681992338</v>
      </c>
      <c r="I840">
        <v>261</v>
      </c>
      <c r="J840" s="4" t="s">
        <v>21</v>
      </c>
      <c r="K840" s="4" t="s">
        <v>22</v>
      </c>
      <c r="L840">
        <v>1538024400</v>
      </c>
      <c r="M840" s="19">
        <f>(((L840/60)/60)/24)+DATE(1970,1,1)</f>
        <v>43370.208333333328</v>
      </c>
      <c r="N840">
        <v>1538802000</v>
      </c>
      <c r="O840" s="18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2044</v>
      </c>
      <c r="T840" t="s">
        <v>2045</v>
      </c>
    </row>
    <row r="841" spans="1:20" x14ac:dyDescent="0.3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>E841/D841</f>
        <v>1.9018181818181819</v>
      </c>
      <c r="G841" s="4" t="s">
        <v>20</v>
      </c>
      <c r="H841" s="5">
        <f>AVERAGE(E841/I841)</f>
        <v>93.273885350318466</v>
      </c>
      <c r="I841">
        <v>157</v>
      </c>
      <c r="J841" s="4" t="s">
        <v>21</v>
      </c>
      <c r="K841" s="4" t="s">
        <v>22</v>
      </c>
      <c r="L841">
        <v>1395032400</v>
      </c>
      <c r="M841" s="19">
        <f>(((L841/60)/60)/24)+DATE(1970,1,1)</f>
        <v>41715.208333333336</v>
      </c>
      <c r="N841">
        <v>1398920400</v>
      </c>
      <c r="O841" s="18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2047</v>
      </c>
      <c r="T841" t="s">
        <v>2048</v>
      </c>
    </row>
    <row r="842" spans="1:20" ht="31" x14ac:dyDescent="0.3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>E842/D842</f>
        <v>1.0024333619948409</v>
      </c>
      <c r="G842" s="4" t="s">
        <v>20</v>
      </c>
      <c r="H842" s="5">
        <f>AVERAGE(E842/I842)</f>
        <v>32.998301726577978</v>
      </c>
      <c r="I842">
        <v>3533</v>
      </c>
      <c r="J842" s="4" t="s">
        <v>21</v>
      </c>
      <c r="K842" s="4" t="s">
        <v>22</v>
      </c>
      <c r="L842">
        <v>1405486800</v>
      </c>
      <c r="M842" s="19">
        <f>(((L842/60)/60)/24)+DATE(1970,1,1)</f>
        <v>41836.208333333336</v>
      </c>
      <c r="N842">
        <v>1405659600</v>
      </c>
      <c r="O842" s="18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2044</v>
      </c>
      <c r="T842" t="s">
        <v>2045</v>
      </c>
    </row>
    <row r="843" spans="1:20" x14ac:dyDescent="0.3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>E843/D843</f>
        <v>1.4275824175824177</v>
      </c>
      <c r="G843" s="4" t="s">
        <v>20</v>
      </c>
      <c r="H843" s="5">
        <f>AVERAGE(E843/I843)</f>
        <v>83.812903225806451</v>
      </c>
      <c r="I843">
        <v>155</v>
      </c>
      <c r="J843" s="4" t="s">
        <v>21</v>
      </c>
      <c r="K843" s="4" t="s">
        <v>22</v>
      </c>
      <c r="L843">
        <v>1455861600</v>
      </c>
      <c r="M843" s="19">
        <f>(((L843/60)/60)/24)+DATE(1970,1,1)</f>
        <v>42419.25</v>
      </c>
      <c r="N843">
        <v>1457244000</v>
      </c>
      <c r="O843" s="18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x14ac:dyDescent="0.3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>E844/D844</f>
        <v>5.6313333333333331</v>
      </c>
      <c r="G844" s="4" t="s">
        <v>20</v>
      </c>
      <c r="H844" s="13">
        <f>AVERAGE(E844/I844)</f>
        <v>63.992424242424242</v>
      </c>
      <c r="I844">
        <v>132</v>
      </c>
      <c r="J844" s="4" t="s">
        <v>107</v>
      </c>
      <c r="K844" s="4" t="s">
        <v>108</v>
      </c>
      <c r="L844">
        <v>1529038800</v>
      </c>
      <c r="M844" s="19">
        <f>(((L844/60)/60)/24)+DATE(1970,1,1)</f>
        <v>43266.208333333328</v>
      </c>
      <c r="N844">
        <v>1529298000</v>
      </c>
      <c r="O844" s="18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2046</v>
      </c>
    </row>
    <row r="845" spans="1:20" x14ac:dyDescent="0.3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>E845/D845</f>
        <v>0.30715909090909088</v>
      </c>
      <c r="G845" s="4" t="s">
        <v>14</v>
      </c>
      <c r="H845" s="5">
        <f>AVERAGE(E845/I845)</f>
        <v>81.909090909090907</v>
      </c>
      <c r="I845">
        <v>33</v>
      </c>
      <c r="J845" s="4" t="s">
        <v>21</v>
      </c>
      <c r="K845" s="4" t="s">
        <v>22</v>
      </c>
      <c r="L845">
        <v>1535259600</v>
      </c>
      <c r="M845" s="19">
        <f>(((L845/60)/60)/24)+DATE(1970,1,1)</f>
        <v>43338.208333333328</v>
      </c>
      <c r="N845">
        <v>1535778000</v>
      </c>
      <c r="O845" s="18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2042</v>
      </c>
      <c r="T845" t="s">
        <v>2043</v>
      </c>
    </row>
    <row r="846" spans="1:20" ht="31" x14ac:dyDescent="0.3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>E846/D846</f>
        <v>0.99397727272727276</v>
      </c>
      <c r="G846" s="4" t="s">
        <v>74</v>
      </c>
      <c r="H846" s="5">
        <f>AVERAGE(E846/I846)</f>
        <v>93.053191489361708</v>
      </c>
      <c r="I846">
        <v>94</v>
      </c>
      <c r="J846" s="4" t="s">
        <v>21</v>
      </c>
      <c r="K846" s="4" t="s">
        <v>22</v>
      </c>
      <c r="L846">
        <v>1327212000</v>
      </c>
      <c r="M846" s="19">
        <f>(((L846/60)/60)/24)+DATE(1970,1,1)</f>
        <v>40930.25</v>
      </c>
      <c r="N846">
        <v>1327471200</v>
      </c>
      <c r="O846" s="18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2047</v>
      </c>
      <c r="T846" t="s">
        <v>2048</v>
      </c>
    </row>
    <row r="847" spans="1:20" ht="31" x14ac:dyDescent="0.3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>E847/D847</f>
        <v>1.9754935622317598</v>
      </c>
      <c r="G847" s="4" t="s">
        <v>20</v>
      </c>
      <c r="H847" s="10">
        <f>AVERAGE(E847/I847)</f>
        <v>101.98449039881831</v>
      </c>
      <c r="I847">
        <v>1354</v>
      </c>
      <c r="J847" s="4" t="s">
        <v>40</v>
      </c>
      <c r="K847" s="4" t="s">
        <v>41</v>
      </c>
      <c r="L847">
        <v>1526360400</v>
      </c>
      <c r="M847" s="19">
        <f>(((L847/60)/60)/24)+DATE(1970,1,1)</f>
        <v>43235.208333333328</v>
      </c>
      <c r="N847">
        <v>1529557200</v>
      </c>
      <c r="O847" s="18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>E848/D848</f>
        <v>5.085</v>
      </c>
      <c r="G848" s="4" t="s">
        <v>20</v>
      </c>
      <c r="H848" s="5">
        <f>AVERAGE(E848/I848)</f>
        <v>105.9375</v>
      </c>
      <c r="I848">
        <v>48</v>
      </c>
      <c r="J848" s="4" t="s">
        <v>21</v>
      </c>
      <c r="K848" s="4" t="s">
        <v>22</v>
      </c>
      <c r="L848">
        <v>1532149200</v>
      </c>
      <c r="M848" s="19">
        <f>(((L848/60)/60)/24)+DATE(1970,1,1)</f>
        <v>43302.208333333328</v>
      </c>
      <c r="N848">
        <v>1535259600</v>
      </c>
      <c r="O848" s="18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>E849/D849</f>
        <v>2.3774468085106384</v>
      </c>
      <c r="G849" s="4" t="s">
        <v>20</v>
      </c>
      <c r="H849" s="5">
        <f>AVERAGE(E849/I849)</f>
        <v>101.58181818181818</v>
      </c>
      <c r="I849">
        <v>110</v>
      </c>
      <c r="J849" s="4" t="s">
        <v>21</v>
      </c>
      <c r="K849" s="4" t="s">
        <v>22</v>
      </c>
      <c r="L849">
        <v>1515304800</v>
      </c>
      <c r="M849" s="19">
        <f>(((L849/60)/60)/24)+DATE(1970,1,1)</f>
        <v>43107.25</v>
      </c>
      <c r="N849">
        <v>1515564000</v>
      </c>
      <c r="O849" s="18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2040</v>
      </c>
      <c r="T849" t="s">
        <v>2041</v>
      </c>
    </row>
    <row r="850" spans="1:20" x14ac:dyDescent="0.3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>E850/D850</f>
        <v>3.3846875000000001</v>
      </c>
      <c r="G850" s="4" t="s">
        <v>20</v>
      </c>
      <c r="H850" s="5">
        <f>AVERAGE(E850/I850)</f>
        <v>62.970930232558139</v>
      </c>
      <c r="I850">
        <v>172</v>
      </c>
      <c r="J850" s="4" t="s">
        <v>21</v>
      </c>
      <c r="K850" s="4" t="s">
        <v>22</v>
      </c>
      <c r="L850">
        <v>1276318800</v>
      </c>
      <c r="M850" s="19">
        <f>(((L850/60)/60)/24)+DATE(1970,1,1)</f>
        <v>40341.208333333336</v>
      </c>
      <c r="N850">
        <v>1277096400</v>
      </c>
      <c r="O850" s="18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2047</v>
      </c>
      <c r="T850" t="s">
        <v>2052</v>
      </c>
    </row>
    <row r="851" spans="1:20" x14ac:dyDescent="0.3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>E851/D851</f>
        <v>1.3308955223880596</v>
      </c>
      <c r="G851" s="4" t="s">
        <v>20</v>
      </c>
      <c r="H851" s="5">
        <f>AVERAGE(E851/I851)</f>
        <v>29.045602605863191</v>
      </c>
      <c r="I851">
        <v>307</v>
      </c>
      <c r="J851" s="4" t="s">
        <v>21</v>
      </c>
      <c r="K851" s="4" t="s">
        <v>22</v>
      </c>
      <c r="L851">
        <v>1328767200</v>
      </c>
      <c r="M851" s="19">
        <f>(((L851/60)/60)/24)+DATE(1970,1,1)</f>
        <v>40948.25</v>
      </c>
      <c r="N851">
        <v>1329026400</v>
      </c>
      <c r="O851" s="18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2036</v>
      </c>
    </row>
    <row r="852" spans="1:20" x14ac:dyDescent="0.3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>E852/D852</f>
        <v>0.01</v>
      </c>
      <c r="G852" s="4" t="s">
        <v>14</v>
      </c>
      <c r="H852" s="5">
        <f>AVERAGE(E852/I852)</f>
        <v>1</v>
      </c>
      <c r="I852">
        <v>1</v>
      </c>
      <c r="J852" s="4" t="s">
        <v>21</v>
      </c>
      <c r="K852" s="4" t="s">
        <v>22</v>
      </c>
      <c r="L852">
        <v>1321682400</v>
      </c>
      <c r="M852" s="19">
        <f>(((L852/60)/60)/24)+DATE(1970,1,1)</f>
        <v>40866.25</v>
      </c>
      <c r="N852">
        <v>1322978400</v>
      </c>
      <c r="O852" s="18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2037</v>
      </c>
    </row>
    <row r="853" spans="1:20" x14ac:dyDescent="0.3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>E853/D853</f>
        <v>2.0779999999999998</v>
      </c>
      <c r="G853" s="4" t="s">
        <v>20</v>
      </c>
      <c r="H853" s="5">
        <f>AVERAGE(E853/I853)</f>
        <v>77.924999999999997</v>
      </c>
      <c r="I853">
        <v>160</v>
      </c>
      <c r="J853" s="4" t="s">
        <v>21</v>
      </c>
      <c r="K853" s="4" t="s">
        <v>22</v>
      </c>
      <c r="L853">
        <v>1335934800</v>
      </c>
      <c r="M853" s="19">
        <f>(((L853/60)/60)/24)+DATE(1970,1,1)</f>
        <v>41031.208333333336</v>
      </c>
      <c r="N853">
        <v>1338786000</v>
      </c>
      <c r="O853" s="18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2061</v>
      </c>
    </row>
    <row r="854" spans="1:20" x14ac:dyDescent="0.3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>E854/D854</f>
        <v>0.51122448979591839</v>
      </c>
      <c r="G854" s="4" t="s">
        <v>14</v>
      </c>
      <c r="H854" s="5">
        <f>AVERAGE(E854/I854)</f>
        <v>80.806451612903231</v>
      </c>
      <c r="I854">
        <v>31</v>
      </c>
      <c r="J854" s="4" t="s">
        <v>21</v>
      </c>
      <c r="K854" s="4" t="s">
        <v>22</v>
      </c>
      <c r="L854">
        <v>1310792400</v>
      </c>
      <c r="M854" s="19">
        <f>(((L854/60)/60)/24)+DATE(1970,1,1)</f>
        <v>40740.208333333336</v>
      </c>
      <c r="N854">
        <v>1311656400</v>
      </c>
      <c r="O854" s="18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2039</v>
      </c>
    </row>
    <row r="855" spans="1:20" x14ac:dyDescent="0.3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>E855/D855</f>
        <v>6.5205847953216374</v>
      </c>
      <c r="G855" s="4" t="s">
        <v>20</v>
      </c>
      <c r="H855" s="12">
        <f>AVERAGE(E855/I855)</f>
        <v>76.006816632583508</v>
      </c>
      <c r="I855">
        <v>1467</v>
      </c>
      <c r="J855" s="4" t="s">
        <v>15</v>
      </c>
      <c r="K855" s="4" t="s">
        <v>16</v>
      </c>
      <c r="L855">
        <v>1308546000</v>
      </c>
      <c r="M855" s="19">
        <f>(((L855/60)/60)/24)+DATE(1970,1,1)</f>
        <v>40714.208333333336</v>
      </c>
      <c r="N855">
        <v>1308978000</v>
      </c>
      <c r="O855" s="18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2036</v>
      </c>
    </row>
    <row r="856" spans="1:20" x14ac:dyDescent="0.3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>E856/D856</f>
        <v>1.1363099415204678</v>
      </c>
      <c r="G856" s="4" t="s">
        <v>20</v>
      </c>
      <c r="H856" s="12">
        <f>AVERAGE(E856/I856)</f>
        <v>72.993613824192337</v>
      </c>
      <c r="I856">
        <v>2662</v>
      </c>
      <c r="J856" s="4" t="s">
        <v>15</v>
      </c>
      <c r="K856" s="4" t="s">
        <v>16</v>
      </c>
      <c r="L856">
        <v>1574056800</v>
      </c>
      <c r="M856" s="19">
        <f>(((L856/60)/60)/24)+DATE(1970,1,1)</f>
        <v>43787.25</v>
      </c>
      <c r="N856">
        <v>1576389600</v>
      </c>
      <c r="O856" s="18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2058</v>
      </c>
    </row>
    <row r="857" spans="1:20" x14ac:dyDescent="0.3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>E857/D857</f>
        <v>1.0237606837606839</v>
      </c>
      <c r="G857" s="4" t="s">
        <v>20</v>
      </c>
      <c r="H857" s="11">
        <f>AVERAGE(E857/I857)</f>
        <v>53</v>
      </c>
      <c r="I857">
        <v>452</v>
      </c>
      <c r="J857" s="4" t="s">
        <v>26</v>
      </c>
      <c r="K857" s="4" t="s">
        <v>27</v>
      </c>
      <c r="L857">
        <v>1308373200</v>
      </c>
      <c r="M857" s="19">
        <f>(((L857/60)/60)/24)+DATE(1970,1,1)</f>
        <v>40712.208333333336</v>
      </c>
      <c r="N857">
        <v>1311051600</v>
      </c>
      <c r="O857" s="18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2044</v>
      </c>
      <c r="T857" t="s">
        <v>2045</v>
      </c>
    </row>
    <row r="858" spans="1:20" x14ac:dyDescent="0.3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>E858/D858</f>
        <v>3.5658333333333334</v>
      </c>
      <c r="G858" s="4" t="s">
        <v>20</v>
      </c>
      <c r="H858" s="5">
        <f>AVERAGE(E858/I858)</f>
        <v>54.164556962025316</v>
      </c>
      <c r="I858">
        <v>158</v>
      </c>
      <c r="J858" s="4" t="s">
        <v>21</v>
      </c>
      <c r="K858" s="4" t="s">
        <v>22</v>
      </c>
      <c r="L858">
        <v>1335243600</v>
      </c>
      <c r="M858" s="19">
        <f>(((L858/60)/60)/24)+DATE(1970,1,1)</f>
        <v>41023.208333333336</v>
      </c>
      <c r="N858">
        <v>1336712400</v>
      </c>
      <c r="O858" s="18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2040</v>
      </c>
      <c r="T858" t="s">
        <v>2041</v>
      </c>
    </row>
    <row r="859" spans="1:20" x14ac:dyDescent="0.3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>E859/D859</f>
        <v>1.3986792452830188</v>
      </c>
      <c r="G859" s="4" t="s">
        <v>20</v>
      </c>
      <c r="H859" s="8">
        <f>AVERAGE(E859/I859)</f>
        <v>32.946666666666665</v>
      </c>
      <c r="I859">
        <v>225</v>
      </c>
      <c r="J859" s="4" t="s">
        <v>98</v>
      </c>
      <c r="K859" s="4" t="s">
        <v>99</v>
      </c>
      <c r="L859">
        <v>1328421600</v>
      </c>
      <c r="M859" s="19">
        <f>(((L859/60)/60)/24)+DATE(1970,1,1)</f>
        <v>40944.25</v>
      </c>
      <c r="N859">
        <v>1330408800</v>
      </c>
      <c r="O859" s="18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2047</v>
      </c>
      <c r="T859" t="s">
        <v>2057</v>
      </c>
    </row>
    <row r="860" spans="1:20" x14ac:dyDescent="0.3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>E860/D860</f>
        <v>0.69450000000000001</v>
      </c>
      <c r="G860" s="4" t="s">
        <v>14</v>
      </c>
      <c r="H860" s="5">
        <f>AVERAGE(E860/I860)</f>
        <v>79.371428571428567</v>
      </c>
      <c r="I860">
        <v>35</v>
      </c>
      <c r="J860" s="4" t="s">
        <v>21</v>
      </c>
      <c r="K860" s="4" t="s">
        <v>22</v>
      </c>
      <c r="L860">
        <v>1524286800</v>
      </c>
      <c r="M860" s="19">
        <f>(((L860/60)/60)/24)+DATE(1970,1,1)</f>
        <v>43211.208333333328</v>
      </c>
      <c r="N860">
        <v>1524891600</v>
      </c>
      <c r="O860" s="18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2040</v>
      </c>
      <c r="T860" t="s">
        <v>2041</v>
      </c>
    </row>
    <row r="861" spans="1:20" x14ac:dyDescent="0.3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>E861/D861</f>
        <v>0.35534246575342465</v>
      </c>
      <c r="G861" s="4" t="s">
        <v>14</v>
      </c>
      <c r="H861" s="5">
        <f>AVERAGE(E861/I861)</f>
        <v>41.174603174603178</v>
      </c>
      <c r="I861">
        <v>63</v>
      </c>
      <c r="J861" s="4" t="s">
        <v>21</v>
      </c>
      <c r="K861" s="4" t="s">
        <v>22</v>
      </c>
      <c r="L861">
        <v>1362117600</v>
      </c>
      <c r="M861" s="19">
        <f>(((L861/60)/60)/24)+DATE(1970,1,1)</f>
        <v>41334.25</v>
      </c>
      <c r="N861">
        <v>1363669200</v>
      </c>
      <c r="O861" s="18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2044</v>
      </c>
      <c r="T861" t="s">
        <v>2045</v>
      </c>
    </row>
    <row r="862" spans="1:20" x14ac:dyDescent="0.3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>E862/D862</f>
        <v>2.5165000000000002</v>
      </c>
      <c r="G862" s="4" t="s">
        <v>20</v>
      </c>
      <c r="H862" s="5">
        <f>AVERAGE(E862/I862)</f>
        <v>77.430769230769229</v>
      </c>
      <c r="I862">
        <v>65</v>
      </c>
      <c r="J862" s="4" t="s">
        <v>21</v>
      </c>
      <c r="K862" s="4" t="s">
        <v>22</v>
      </c>
      <c r="L862">
        <v>1550556000</v>
      </c>
      <c r="M862" s="19">
        <f>(((L862/60)/60)/24)+DATE(1970,1,1)</f>
        <v>43515.25</v>
      </c>
      <c r="N862">
        <v>1551420000</v>
      </c>
      <c r="O862" s="18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2046</v>
      </c>
    </row>
    <row r="863" spans="1:20" x14ac:dyDescent="0.3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>E863/D863</f>
        <v>1.0587500000000001</v>
      </c>
      <c r="G863" s="4" t="s">
        <v>20</v>
      </c>
      <c r="H863" s="5">
        <f>AVERAGE(E863/I863)</f>
        <v>57.159509202453989</v>
      </c>
      <c r="I863">
        <v>163</v>
      </c>
      <c r="J863" s="4" t="s">
        <v>21</v>
      </c>
      <c r="K863" s="4" t="s">
        <v>22</v>
      </c>
      <c r="L863">
        <v>1269147600</v>
      </c>
      <c r="M863" s="19">
        <f>(((L863/60)/60)/24)+DATE(1970,1,1)</f>
        <v>40258.208333333336</v>
      </c>
      <c r="N863">
        <v>1269838800</v>
      </c>
      <c r="O863" s="18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2044</v>
      </c>
      <c r="T863" t="s">
        <v>2045</v>
      </c>
    </row>
    <row r="864" spans="1:20" ht="31" x14ac:dyDescent="0.3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>E864/D864</f>
        <v>1.8742857142857143</v>
      </c>
      <c r="G864" s="4" t="s">
        <v>20</v>
      </c>
      <c r="H864" s="5">
        <f>AVERAGE(E864/I864)</f>
        <v>77.17647058823529</v>
      </c>
      <c r="I864">
        <v>85</v>
      </c>
      <c r="J864" s="4" t="s">
        <v>21</v>
      </c>
      <c r="K864" s="4" t="s">
        <v>22</v>
      </c>
      <c r="L864">
        <v>1312174800</v>
      </c>
      <c r="M864" s="19">
        <f>(((L864/60)/60)/24)+DATE(1970,1,1)</f>
        <v>40756.208333333336</v>
      </c>
      <c r="N864">
        <v>1312520400</v>
      </c>
      <c r="O864" s="18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2044</v>
      </c>
      <c r="T864" t="s">
        <v>2045</v>
      </c>
    </row>
    <row r="865" spans="1:20" x14ac:dyDescent="0.3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>E865/D865</f>
        <v>3.8678571428571429</v>
      </c>
      <c r="G865" s="4" t="s">
        <v>20</v>
      </c>
      <c r="H865" s="5">
        <f>AVERAGE(E865/I865)</f>
        <v>24.953917050691246</v>
      </c>
      <c r="I865">
        <v>217</v>
      </c>
      <c r="J865" s="4" t="s">
        <v>21</v>
      </c>
      <c r="K865" s="4" t="s">
        <v>22</v>
      </c>
      <c r="L865">
        <v>1434517200</v>
      </c>
      <c r="M865" s="19">
        <f>(((L865/60)/60)/24)+DATE(1970,1,1)</f>
        <v>42172.208333333328</v>
      </c>
      <c r="N865">
        <v>1436504400</v>
      </c>
      <c r="O865" s="18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2047</v>
      </c>
      <c r="T865" t="s">
        <v>2062</v>
      </c>
    </row>
    <row r="866" spans="1:20" x14ac:dyDescent="0.3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>E866/D866</f>
        <v>3.4707142857142856</v>
      </c>
      <c r="G866" s="4" t="s">
        <v>20</v>
      </c>
      <c r="H866" s="5">
        <f>AVERAGE(E866/I866)</f>
        <v>97.18</v>
      </c>
      <c r="I866">
        <v>150</v>
      </c>
      <c r="J866" s="4" t="s">
        <v>21</v>
      </c>
      <c r="K866" s="4" t="s">
        <v>22</v>
      </c>
      <c r="L866">
        <v>1471582800</v>
      </c>
      <c r="M866" s="19">
        <f>(((L866/60)/60)/24)+DATE(1970,1,1)</f>
        <v>42601.208333333328</v>
      </c>
      <c r="N866">
        <v>1472014800</v>
      </c>
      <c r="O866" s="18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2047</v>
      </c>
      <c r="T866" t="s">
        <v>2057</v>
      </c>
    </row>
    <row r="867" spans="1:20" x14ac:dyDescent="0.3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>E867/D867</f>
        <v>1.8582098765432098</v>
      </c>
      <c r="G867" s="4" t="s">
        <v>20</v>
      </c>
      <c r="H867" s="5">
        <f>AVERAGE(E867/I867)</f>
        <v>46.000916870415651</v>
      </c>
      <c r="I867">
        <v>3272</v>
      </c>
      <c r="J867" s="4" t="s">
        <v>21</v>
      </c>
      <c r="K867" s="4" t="s">
        <v>22</v>
      </c>
      <c r="L867">
        <v>1410757200</v>
      </c>
      <c r="M867" s="19">
        <f>(((L867/60)/60)/24)+DATE(1970,1,1)</f>
        <v>41897.208333333336</v>
      </c>
      <c r="N867">
        <v>1411534800</v>
      </c>
      <c r="O867" s="18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2044</v>
      </c>
      <c r="T867" t="s">
        <v>2045</v>
      </c>
    </row>
    <row r="868" spans="1:20" x14ac:dyDescent="0.3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>E868/D868</f>
        <v>0.43241247264770238</v>
      </c>
      <c r="G868" s="4" t="s">
        <v>74</v>
      </c>
      <c r="H868" s="5">
        <f>AVERAGE(E868/I868)</f>
        <v>88.023385300668153</v>
      </c>
      <c r="I868">
        <v>898</v>
      </c>
      <c r="J868" s="4" t="s">
        <v>21</v>
      </c>
      <c r="K868" s="4" t="s">
        <v>22</v>
      </c>
      <c r="L868">
        <v>1304830800</v>
      </c>
      <c r="M868" s="19">
        <f>(((L868/60)/60)/24)+DATE(1970,1,1)</f>
        <v>40671.208333333336</v>
      </c>
      <c r="N868">
        <v>1304917200</v>
      </c>
      <c r="O868" s="18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2042</v>
      </c>
      <c r="T868" t="s">
        <v>2043</v>
      </c>
    </row>
    <row r="869" spans="1:20" x14ac:dyDescent="0.3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>E869/D869</f>
        <v>1.6243749999999999</v>
      </c>
      <c r="G869" s="4" t="s">
        <v>20</v>
      </c>
      <c r="H869" s="5">
        <f>AVERAGE(E869/I869)</f>
        <v>25.99</v>
      </c>
      <c r="I869">
        <v>300</v>
      </c>
      <c r="J869" s="4" t="s">
        <v>21</v>
      </c>
      <c r="K869" s="4" t="s">
        <v>22</v>
      </c>
      <c r="L869">
        <v>1539061200</v>
      </c>
      <c r="M869" s="19">
        <f>(((L869/60)/60)/24)+DATE(1970,1,1)</f>
        <v>43382.208333333328</v>
      </c>
      <c r="N869">
        <v>1539579600</v>
      </c>
      <c r="O869" s="18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2040</v>
      </c>
      <c r="T869" t="s">
        <v>2041</v>
      </c>
    </row>
    <row r="870" spans="1:20" x14ac:dyDescent="0.3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>E870/D870</f>
        <v>1.8484285714285715</v>
      </c>
      <c r="G870" s="4" t="s">
        <v>20</v>
      </c>
      <c r="H870" s="5">
        <f>AVERAGE(E870/I870)</f>
        <v>102.69047619047619</v>
      </c>
      <c r="I870">
        <v>126</v>
      </c>
      <c r="J870" s="4" t="s">
        <v>21</v>
      </c>
      <c r="K870" s="4" t="s">
        <v>22</v>
      </c>
      <c r="L870">
        <v>1381554000</v>
      </c>
      <c r="M870" s="19">
        <f>(((L870/60)/60)/24)+DATE(1970,1,1)</f>
        <v>41559.208333333336</v>
      </c>
      <c r="N870">
        <v>1382504400</v>
      </c>
      <c r="O870" s="18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2044</v>
      </c>
      <c r="T870" t="s">
        <v>2045</v>
      </c>
    </row>
    <row r="871" spans="1:20" x14ac:dyDescent="0.3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>E871/D871</f>
        <v>0.23703520691785052</v>
      </c>
      <c r="G871" s="4" t="s">
        <v>14</v>
      </c>
      <c r="H871" s="5">
        <f>AVERAGE(E871/I871)</f>
        <v>72.958174904942965</v>
      </c>
      <c r="I871">
        <v>526</v>
      </c>
      <c r="J871" s="4" t="s">
        <v>21</v>
      </c>
      <c r="K871" s="4" t="s">
        <v>22</v>
      </c>
      <c r="L871">
        <v>1277096400</v>
      </c>
      <c r="M871" s="19">
        <f>(((L871/60)/60)/24)+DATE(1970,1,1)</f>
        <v>40350.208333333336</v>
      </c>
      <c r="N871">
        <v>1278306000</v>
      </c>
      <c r="O871" s="18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2047</v>
      </c>
      <c r="T871" t="s">
        <v>2052</v>
      </c>
    </row>
    <row r="872" spans="1:20" x14ac:dyDescent="0.3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>E872/D872</f>
        <v>0.89870129870129867</v>
      </c>
      <c r="G872" s="4" t="s">
        <v>14</v>
      </c>
      <c r="H872" s="5">
        <f>AVERAGE(E872/I872)</f>
        <v>57.190082644628099</v>
      </c>
      <c r="I872">
        <v>121</v>
      </c>
      <c r="J872" s="4" t="s">
        <v>21</v>
      </c>
      <c r="K872" s="4" t="s">
        <v>22</v>
      </c>
      <c r="L872">
        <v>1440392400</v>
      </c>
      <c r="M872" s="19">
        <f>(((L872/60)/60)/24)+DATE(1970,1,1)</f>
        <v>42240.208333333328</v>
      </c>
      <c r="N872">
        <v>1442552400</v>
      </c>
      <c r="O872" s="18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2044</v>
      </c>
      <c r="T872" t="s">
        <v>2045</v>
      </c>
    </row>
    <row r="873" spans="1:20" x14ac:dyDescent="0.3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>E873/D873</f>
        <v>2.7260419580419581</v>
      </c>
      <c r="G873" s="4" t="s">
        <v>20</v>
      </c>
      <c r="H873" s="5">
        <f>AVERAGE(E873/I873)</f>
        <v>84.013793103448279</v>
      </c>
      <c r="I873">
        <v>2320</v>
      </c>
      <c r="J873" s="4" t="s">
        <v>21</v>
      </c>
      <c r="K873" s="4" t="s">
        <v>22</v>
      </c>
      <c r="L873">
        <v>1509512400</v>
      </c>
      <c r="M873" s="19">
        <f>(((L873/60)/60)/24)+DATE(1970,1,1)</f>
        <v>43040.208333333328</v>
      </c>
      <c r="N873">
        <v>1511071200</v>
      </c>
      <c r="O873" s="18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2044</v>
      </c>
      <c r="T873" t="s">
        <v>2045</v>
      </c>
    </row>
    <row r="874" spans="1:20" x14ac:dyDescent="0.3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>E874/D874</f>
        <v>1.7004255319148935</v>
      </c>
      <c r="G874" s="4" t="s">
        <v>20</v>
      </c>
      <c r="H874" s="11">
        <f>AVERAGE(E874/I874)</f>
        <v>98.666666666666671</v>
      </c>
      <c r="I874">
        <v>81</v>
      </c>
      <c r="J874" s="4" t="s">
        <v>26</v>
      </c>
      <c r="K874" s="4" t="s">
        <v>27</v>
      </c>
      <c r="L874">
        <v>1535950800</v>
      </c>
      <c r="M874" s="19">
        <f>(((L874/60)/60)/24)+DATE(1970,1,1)</f>
        <v>43346.208333333328</v>
      </c>
      <c r="N874">
        <v>1536382800</v>
      </c>
      <c r="O874" s="18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2047</v>
      </c>
      <c r="T874" t="s">
        <v>2055</v>
      </c>
    </row>
    <row r="875" spans="1:20" x14ac:dyDescent="0.3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>E875/D875</f>
        <v>1.8828503562945369</v>
      </c>
      <c r="G875" s="4" t="s">
        <v>20</v>
      </c>
      <c r="H875" s="5">
        <f>AVERAGE(E875/I875)</f>
        <v>42.007419183889773</v>
      </c>
      <c r="I875">
        <v>1887</v>
      </c>
      <c r="J875" s="4" t="s">
        <v>21</v>
      </c>
      <c r="K875" s="4" t="s">
        <v>22</v>
      </c>
      <c r="L875">
        <v>1389160800</v>
      </c>
      <c r="M875" s="19">
        <f>(((L875/60)/60)/24)+DATE(1970,1,1)</f>
        <v>41647.25</v>
      </c>
      <c r="N875">
        <v>1389592800</v>
      </c>
      <c r="O875" s="18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2042</v>
      </c>
      <c r="T875" t="s">
        <v>2043</v>
      </c>
    </row>
    <row r="876" spans="1:20" ht="31" x14ac:dyDescent="0.3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>E876/D876</f>
        <v>3.4693532338308457</v>
      </c>
      <c r="G876" s="4" t="s">
        <v>20</v>
      </c>
      <c r="H876" s="5">
        <f>AVERAGE(E876/I876)</f>
        <v>32.002753556677376</v>
      </c>
      <c r="I876">
        <v>4358</v>
      </c>
      <c r="J876" s="4" t="s">
        <v>21</v>
      </c>
      <c r="K876" s="4" t="s">
        <v>22</v>
      </c>
      <c r="L876">
        <v>1271998800</v>
      </c>
      <c r="M876" s="19">
        <f>(((L876/60)/60)/24)+DATE(1970,1,1)</f>
        <v>40291.208333333336</v>
      </c>
      <c r="N876">
        <v>1275282000</v>
      </c>
      <c r="O876" s="18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2042</v>
      </c>
      <c r="T876" t="s">
        <v>2043</v>
      </c>
    </row>
    <row r="877" spans="1:20" x14ac:dyDescent="0.3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>E877/D877</f>
        <v>0.6917721518987342</v>
      </c>
      <c r="G877" s="4" t="s">
        <v>14</v>
      </c>
      <c r="H877" s="5">
        <f>AVERAGE(E877/I877)</f>
        <v>81.567164179104481</v>
      </c>
      <c r="I877">
        <v>67</v>
      </c>
      <c r="J877" s="4" t="s">
        <v>21</v>
      </c>
      <c r="K877" s="4" t="s">
        <v>22</v>
      </c>
      <c r="L877">
        <v>1294898400</v>
      </c>
      <c r="M877" s="19">
        <f>(((L877/60)/60)/24)+DATE(1970,1,1)</f>
        <v>40556.25</v>
      </c>
      <c r="N877">
        <v>1294984800</v>
      </c>
      <c r="O877" s="18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2037</v>
      </c>
    </row>
    <row r="878" spans="1:20" x14ac:dyDescent="0.3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>E878/D878</f>
        <v>0.25433734939759034</v>
      </c>
      <c r="G878" s="4" t="s">
        <v>14</v>
      </c>
      <c r="H878" s="12">
        <f>AVERAGE(E878/I878)</f>
        <v>37.035087719298247</v>
      </c>
      <c r="I878">
        <v>57</v>
      </c>
      <c r="J878" s="4" t="s">
        <v>15</v>
      </c>
      <c r="K878" s="4" t="s">
        <v>16</v>
      </c>
      <c r="L878">
        <v>1559970000</v>
      </c>
      <c r="M878" s="19">
        <f>(((L878/60)/60)/24)+DATE(1970,1,1)</f>
        <v>43624.208333333328</v>
      </c>
      <c r="N878">
        <v>1562043600</v>
      </c>
      <c r="O878" s="18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2042</v>
      </c>
      <c r="T878" t="s">
        <v>2043</v>
      </c>
    </row>
    <row r="879" spans="1:20" x14ac:dyDescent="0.3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>E879/D879</f>
        <v>0.77400977995110021</v>
      </c>
      <c r="G879" s="4" t="s">
        <v>14</v>
      </c>
      <c r="H879" s="5">
        <f>AVERAGE(E879/I879)</f>
        <v>103.033360455655</v>
      </c>
      <c r="I879">
        <v>1229</v>
      </c>
      <c r="J879" s="4" t="s">
        <v>21</v>
      </c>
      <c r="K879" s="4" t="s">
        <v>22</v>
      </c>
      <c r="L879">
        <v>1469509200</v>
      </c>
      <c r="M879" s="19">
        <f>(((L879/60)/60)/24)+DATE(1970,1,1)</f>
        <v>42577.208333333328</v>
      </c>
      <c r="N879">
        <v>1469595600</v>
      </c>
      <c r="O879" s="18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2040</v>
      </c>
      <c r="T879" t="s">
        <v>2041</v>
      </c>
    </row>
    <row r="880" spans="1:20" x14ac:dyDescent="0.3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>E880/D880</f>
        <v>0.37481481481481482</v>
      </c>
      <c r="G880" s="4" t="s">
        <v>14</v>
      </c>
      <c r="H880" s="13">
        <f>AVERAGE(E880/I880)</f>
        <v>84.333333333333329</v>
      </c>
      <c r="I880">
        <v>12</v>
      </c>
      <c r="J880" s="4" t="s">
        <v>107</v>
      </c>
      <c r="K880" s="4" t="s">
        <v>108</v>
      </c>
      <c r="L880">
        <v>1579068000</v>
      </c>
      <c r="M880" s="19">
        <f>(((L880/60)/60)/24)+DATE(1970,1,1)</f>
        <v>43845.25</v>
      </c>
      <c r="N880">
        <v>1581141600</v>
      </c>
      <c r="O880" s="18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2059</v>
      </c>
    </row>
    <row r="881" spans="1:20" x14ac:dyDescent="0.3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>E881/D881</f>
        <v>5.4379999999999997</v>
      </c>
      <c r="G881" s="4" t="s">
        <v>20</v>
      </c>
      <c r="H881" s="5">
        <f>AVERAGE(E881/I881)</f>
        <v>102.60377358490567</v>
      </c>
      <c r="I881">
        <v>53</v>
      </c>
      <c r="J881" s="4" t="s">
        <v>21</v>
      </c>
      <c r="K881" s="4" t="s">
        <v>22</v>
      </c>
      <c r="L881">
        <v>1487743200</v>
      </c>
      <c r="M881" s="19">
        <f>(((L881/60)/60)/24)+DATE(1970,1,1)</f>
        <v>42788.25</v>
      </c>
      <c r="N881">
        <v>1488520800</v>
      </c>
      <c r="O881" s="18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3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>E882/D882</f>
        <v>2.2852189349112426</v>
      </c>
      <c r="G882" s="4" t="s">
        <v>20</v>
      </c>
      <c r="H882" s="5">
        <f>AVERAGE(E882/I882)</f>
        <v>79.992129246064621</v>
      </c>
      <c r="I882">
        <v>2414</v>
      </c>
      <c r="J882" s="4" t="s">
        <v>21</v>
      </c>
      <c r="K882" s="4" t="s">
        <v>22</v>
      </c>
      <c r="L882">
        <v>1563685200</v>
      </c>
      <c r="M882" s="19">
        <f>(((L882/60)/60)/24)+DATE(1970,1,1)</f>
        <v>43667.208333333328</v>
      </c>
      <c r="N882">
        <v>1563858000</v>
      </c>
      <c r="O882" s="18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2061</v>
      </c>
    </row>
    <row r="883" spans="1:20" ht="31" x14ac:dyDescent="0.3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>E883/D883</f>
        <v>0.38948339483394834</v>
      </c>
      <c r="G883" s="4" t="s">
        <v>14</v>
      </c>
      <c r="H883" s="5">
        <f>AVERAGE(E883/I883)</f>
        <v>70.055309734513273</v>
      </c>
      <c r="I883">
        <v>452</v>
      </c>
      <c r="J883" s="4" t="s">
        <v>21</v>
      </c>
      <c r="K883" s="4" t="s">
        <v>22</v>
      </c>
      <c r="L883">
        <v>1436418000</v>
      </c>
      <c r="M883" s="19">
        <f>(((L883/60)/60)/24)+DATE(1970,1,1)</f>
        <v>42194.208333333328</v>
      </c>
      <c r="N883">
        <v>1438923600</v>
      </c>
      <c r="O883" s="18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2044</v>
      </c>
      <c r="T883" t="s">
        <v>2045</v>
      </c>
    </row>
    <row r="884" spans="1:20" ht="31" x14ac:dyDescent="0.3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>E884/D884</f>
        <v>3.7</v>
      </c>
      <c r="G884" s="4" t="s">
        <v>20</v>
      </c>
      <c r="H884" s="5">
        <f>AVERAGE(E884/I884)</f>
        <v>37</v>
      </c>
      <c r="I884">
        <v>80</v>
      </c>
      <c r="J884" s="4" t="s">
        <v>21</v>
      </c>
      <c r="K884" s="4" t="s">
        <v>22</v>
      </c>
      <c r="L884">
        <v>1421820000</v>
      </c>
      <c r="M884" s="19">
        <f>(((L884/60)/60)/24)+DATE(1970,1,1)</f>
        <v>42025.25</v>
      </c>
      <c r="N884">
        <v>1422165600</v>
      </c>
      <c r="O884" s="18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2044</v>
      </c>
      <c r="T884" t="s">
        <v>2045</v>
      </c>
    </row>
    <row r="885" spans="1:20" x14ac:dyDescent="0.3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>E885/D885</f>
        <v>2.3791176470588233</v>
      </c>
      <c r="G885" s="4" t="s">
        <v>20</v>
      </c>
      <c r="H885" s="5">
        <f>AVERAGE(E885/I885)</f>
        <v>41.911917098445599</v>
      </c>
      <c r="I885">
        <v>193</v>
      </c>
      <c r="J885" s="4" t="s">
        <v>21</v>
      </c>
      <c r="K885" s="4" t="s">
        <v>22</v>
      </c>
      <c r="L885">
        <v>1274763600</v>
      </c>
      <c r="M885" s="19">
        <f>(((L885/60)/60)/24)+DATE(1970,1,1)</f>
        <v>40323.208333333336</v>
      </c>
      <c r="N885">
        <v>1277874000</v>
      </c>
      <c r="O885" s="18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2047</v>
      </c>
      <c r="T885" t="s">
        <v>2057</v>
      </c>
    </row>
    <row r="886" spans="1:20" x14ac:dyDescent="0.3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>E886/D886</f>
        <v>0.64036299765807958</v>
      </c>
      <c r="G886" s="4" t="s">
        <v>14</v>
      </c>
      <c r="H886" s="5">
        <f>AVERAGE(E886/I886)</f>
        <v>57.992576882290564</v>
      </c>
      <c r="I886">
        <v>1886</v>
      </c>
      <c r="J886" s="4" t="s">
        <v>21</v>
      </c>
      <c r="K886" s="4" t="s">
        <v>22</v>
      </c>
      <c r="L886">
        <v>1399179600</v>
      </c>
      <c r="M886" s="19">
        <f>(((L886/60)/60)/24)+DATE(1970,1,1)</f>
        <v>41763.208333333336</v>
      </c>
      <c r="N886">
        <v>1399352400</v>
      </c>
      <c r="O886" s="18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2044</v>
      </c>
      <c r="T886" t="s">
        <v>2045</v>
      </c>
    </row>
    <row r="887" spans="1:20" x14ac:dyDescent="0.3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>E887/D887</f>
        <v>1.1827777777777777</v>
      </c>
      <c r="G887" s="4" t="s">
        <v>20</v>
      </c>
      <c r="H887" s="5">
        <f>AVERAGE(E887/I887)</f>
        <v>40.942307692307693</v>
      </c>
      <c r="I887">
        <v>52</v>
      </c>
      <c r="J887" s="4" t="s">
        <v>21</v>
      </c>
      <c r="K887" s="4" t="s">
        <v>22</v>
      </c>
      <c r="L887">
        <v>1275800400</v>
      </c>
      <c r="M887" s="19">
        <f>(((L887/60)/60)/24)+DATE(1970,1,1)</f>
        <v>40335.208333333336</v>
      </c>
      <c r="N887">
        <v>1279083600</v>
      </c>
      <c r="O887" s="18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2044</v>
      </c>
      <c r="T887" t="s">
        <v>2045</v>
      </c>
    </row>
    <row r="888" spans="1:20" x14ac:dyDescent="0.3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>E888/D888</f>
        <v>0.84824037184594958</v>
      </c>
      <c r="G888" s="4" t="s">
        <v>14</v>
      </c>
      <c r="H888" s="5">
        <f>AVERAGE(E888/I888)</f>
        <v>69.9972602739726</v>
      </c>
      <c r="I888">
        <v>1825</v>
      </c>
      <c r="J888" s="4" t="s">
        <v>21</v>
      </c>
      <c r="K888" s="4" t="s">
        <v>22</v>
      </c>
      <c r="L888">
        <v>1282798800</v>
      </c>
      <c r="M888" s="19">
        <f>(((L888/60)/60)/24)+DATE(1970,1,1)</f>
        <v>40416.208333333336</v>
      </c>
      <c r="N888">
        <v>1284354000</v>
      </c>
      <c r="O888" s="18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2036</v>
      </c>
    </row>
    <row r="889" spans="1:20" x14ac:dyDescent="0.3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>E889/D889</f>
        <v>0.29346153846153844</v>
      </c>
      <c r="G889" s="4" t="s">
        <v>14</v>
      </c>
      <c r="H889" s="5">
        <f>AVERAGE(E889/I889)</f>
        <v>73.838709677419359</v>
      </c>
      <c r="I889">
        <v>31</v>
      </c>
      <c r="J889" s="4" t="s">
        <v>21</v>
      </c>
      <c r="K889" s="4" t="s">
        <v>22</v>
      </c>
      <c r="L889">
        <v>1437109200</v>
      </c>
      <c r="M889" s="19">
        <f>(((L889/60)/60)/24)+DATE(1970,1,1)</f>
        <v>42202.208333333328</v>
      </c>
      <c r="N889">
        <v>1441170000</v>
      </c>
      <c r="O889" s="18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2044</v>
      </c>
      <c r="T889" t="s">
        <v>2045</v>
      </c>
    </row>
    <row r="890" spans="1:20" x14ac:dyDescent="0.3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>E890/D890</f>
        <v>2.0989655172413793</v>
      </c>
      <c r="G890" s="4" t="s">
        <v>20</v>
      </c>
      <c r="H890" s="5">
        <f>AVERAGE(E890/I890)</f>
        <v>41.979310344827589</v>
      </c>
      <c r="I890">
        <v>290</v>
      </c>
      <c r="J890" s="4" t="s">
        <v>21</v>
      </c>
      <c r="K890" s="4" t="s">
        <v>22</v>
      </c>
      <c r="L890">
        <v>1491886800</v>
      </c>
      <c r="M890" s="19">
        <f>(((L890/60)/60)/24)+DATE(1970,1,1)</f>
        <v>42836.208333333328</v>
      </c>
      <c r="N890">
        <v>1493528400</v>
      </c>
      <c r="O890" s="18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2044</v>
      </c>
      <c r="T890" t="s">
        <v>2045</v>
      </c>
    </row>
    <row r="891" spans="1:20" ht="31" x14ac:dyDescent="0.3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>E891/D891</f>
        <v>1.697857142857143</v>
      </c>
      <c r="G891" s="4" t="s">
        <v>20</v>
      </c>
      <c r="H891" s="5">
        <f>AVERAGE(E891/I891)</f>
        <v>77.93442622950819</v>
      </c>
      <c r="I891">
        <v>122</v>
      </c>
      <c r="J891" s="4" t="s">
        <v>21</v>
      </c>
      <c r="K891" s="4" t="s">
        <v>22</v>
      </c>
      <c r="L891">
        <v>1394600400</v>
      </c>
      <c r="M891" s="19">
        <f>(((L891/60)/60)/24)+DATE(1970,1,1)</f>
        <v>41710.208333333336</v>
      </c>
      <c r="N891">
        <v>1395205200</v>
      </c>
      <c r="O891" s="18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2061</v>
      </c>
    </row>
    <row r="892" spans="1:20" x14ac:dyDescent="0.3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>E892/D892</f>
        <v>1.1595907738095239</v>
      </c>
      <c r="G892" s="4" t="s">
        <v>20</v>
      </c>
      <c r="H892" s="5">
        <f>AVERAGE(E892/I892)</f>
        <v>106.01972789115646</v>
      </c>
      <c r="I892">
        <v>1470</v>
      </c>
      <c r="J892" s="4" t="s">
        <v>21</v>
      </c>
      <c r="K892" s="4" t="s">
        <v>22</v>
      </c>
      <c r="L892">
        <v>1561352400</v>
      </c>
      <c r="M892" s="19">
        <f>(((L892/60)/60)/24)+DATE(1970,1,1)</f>
        <v>43640.208333333328</v>
      </c>
      <c r="N892">
        <v>1561438800</v>
      </c>
      <c r="O892" s="18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2036</v>
      </c>
    </row>
    <row r="893" spans="1:20" x14ac:dyDescent="0.3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>E893/D893</f>
        <v>2.5859999999999999</v>
      </c>
      <c r="G893" s="4" t="s">
        <v>20</v>
      </c>
      <c r="H893" s="12">
        <f>AVERAGE(E893/I893)</f>
        <v>47.018181818181816</v>
      </c>
      <c r="I893">
        <v>165</v>
      </c>
      <c r="J893" s="4" t="s">
        <v>15</v>
      </c>
      <c r="K893" s="4" t="s">
        <v>16</v>
      </c>
      <c r="L893">
        <v>1322892000</v>
      </c>
      <c r="M893" s="19">
        <f>(((L893/60)/60)/24)+DATE(1970,1,1)</f>
        <v>40880.25</v>
      </c>
      <c r="N893">
        <v>1326693600</v>
      </c>
      <c r="O893" s="18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2047</v>
      </c>
      <c r="T893" t="s">
        <v>2048</v>
      </c>
    </row>
    <row r="894" spans="1:20" x14ac:dyDescent="0.3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>E894/D894</f>
        <v>2.3058333333333332</v>
      </c>
      <c r="G894" s="4" t="s">
        <v>20</v>
      </c>
      <c r="H894" s="5">
        <f>AVERAGE(E894/I894)</f>
        <v>76.016483516483518</v>
      </c>
      <c r="I894">
        <v>182</v>
      </c>
      <c r="J894" s="4" t="s">
        <v>21</v>
      </c>
      <c r="K894" s="4" t="s">
        <v>22</v>
      </c>
      <c r="L894">
        <v>1274418000</v>
      </c>
      <c r="M894" s="19">
        <f>(((L894/60)/60)/24)+DATE(1970,1,1)</f>
        <v>40319.208333333336</v>
      </c>
      <c r="N894">
        <v>1277960400</v>
      </c>
      <c r="O894" s="18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2060</v>
      </c>
    </row>
    <row r="895" spans="1:20" x14ac:dyDescent="0.3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>E895/D895</f>
        <v>1.2821428571428573</v>
      </c>
      <c r="G895" s="4" t="s">
        <v>20</v>
      </c>
      <c r="H895" s="13">
        <f>AVERAGE(E895/I895)</f>
        <v>54.120603015075375</v>
      </c>
      <c r="I895">
        <v>199</v>
      </c>
      <c r="J895" s="4" t="s">
        <v>107</v>
      </c>
      <c r="K895" s="4" t="s">
        <v>108</v>
      </c>
      <c r="L895">
        <v>1434344400</v>
      </c>
      <c r="M895" s="19">
        <f>(((L895/60)/60)/24)+DATE(1970,1,1)</f>
        <v>42170.208333333328</v>
      </c>
      <c r="N895">
        <v>1434690000</v>
      </c>
      <c r="O895" s="18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2047</v>
      </c>
      <c r="T895" t="s">
        <v>2048</v>
      </c>
    </row>
    <row r="896" spans="1:20" x14ac:dyDescent="0.3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>E896/D896</f>
        <v>1.8870588235294117</v>
      </c>
      <c r="G896" s="4" t="s">
        <v>20</v>
      </c>
      <c r="H896" s="10">
        <f>AVERAGE(E896/I896)</f>
        <v>57.285714285714285</v>
      </c>
      <c r="I896">
        <v>56</v>
      </c>
      <c r="J896" s="4" t="s">
        <v>40</v>
      </c>
      <c r="K896" s="4" t="s">
        <v>41</v>
      </c>
      <c r="L896">
        <v>1373518800</v>
      </c>
      <c r="M896" s="19">
        <f>(((L896/60)/60)/24)+DATE(1970,1,1)</f>
        <v>41466.208333333336</v>
      </c>
      <c r="N896">
        <v>1376110800</v>
      </c>
      <c r="O896" s="18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2047</v>
      </c>
      <c r="T896" t="s">
        <v>2062</v>
      </c>
    </row>
    <row r="897" spans="1:20" x14ac:dyDescent="0.3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>E897/D897</f>
        <v>6.9511889862327911E-2</v>
      </c>
      <c r="G897" s="4" t="s">
        <v>14</v>
      </c>
      <c r="H897" s="5">
        <f>AVERAGE(E897/I897)</f>
        <v>103.81308411214954</v>
      </c>
      <c r="I897">
        <v>107</v>
      </c>
      <c r="J897" s="4" t="s">
        <v>21</v>
      </c>
      <c r="K897" s="4" t="s">
        <v>22</v>
      </c>
      <c r="L897">
        <v>1517637600</v>
      </c>
      <c r="M897" s="19">
        <f>(((L897/60)/60)/24)+DATE(1970,1,1)</f>
        <v>43134.25</v>
      </c>
      <c r="N897">
        <v>1518415200</v>
      </c>
      <c r="O897" s="18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2044</v>
      </c>
      <c r="T897" t="s">
        <v>2045</v>
      </c>
    </row>
    <row r="898" spans="1:20" x14ac:dyDescent="0.3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>E898/D898</f>
        <v>7.7443434343434348</v>
      </c>
      <c r="G898" s="4" t="s">
        <v>20</v>
      </c>
      <c r="H898" s="11">
        <f>AVERAGE(E898/I898)</f>
        <v>105.02602739726028</v>
      </c>
      <c r="I898">
        <v>1460</v>
      </c>
      <c r="J898" s="4" t="s">
        <v>26</v>
      </c>
      <c r="K898" s="4" t="s">
        <v>27</v>
      </c>
      <c r="L898">
        <v>1310619600</v>
      </c>
      <c r="M898" s="19">
        <f>(((L898/60)/60)/24)+DATE(1970,1,1)</f>
        <v>40738.208333333336</v>
      </c>
      <c r="N898">
        <v>1310878800</v>
      </c>
      <c r="O898" s="18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2040</v>
      </c>
      <c r="T898" t="s">
        <v>2041</v>
      </c>
    </row>
    <row r="899" spans="1:20" x14ac:dyDescent="0.3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>E899/D899</f>
        <v>0.27693181818181817</v>
      </c>
      <c r="G899" s="4" t="s">
        <v>14</v>
      </c>
      <c r="H899" s="5">
        <f>AVERAGE(E899/I899)</f>
        <v>90.259259259259252</v>
      </c>
      <c r="I899">
        <v>27</v>
      </c>
      <c r="J899" s="4" t="s">
        <v>21</v>
      </c>
      <c r="K899" s="4" t="s">
        <v>22</v>
      </c>
      <c r="L899">
        <v>1556427600</v>
      </c>
      <c r="M899" s="19">
        <f>(((L899/60)/60)/24)+DATE(1970,1,1)</f>
        <v>43583.208333333328</v>
      </c>
      <c r="N899">
        <v>1556600400</v>
      </c>
      <c r="O899" s="18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2044</v>
      </c>
      <c r="T899" t="s">
        <v>2045</v>
      </c>
    </row>
    <row r="900" spans="1:20" x14ac:dyDescent="0.3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>E900/D900</f>
        <v>0.52479620323841425</v>
      </c>
      <c r="G900" s="4" t="s">
        <v>14</v>
      </c>
      <c r="H900" s="5">
        <f>AVERAGE(E900/I900)</f>
        <v>76.978705978705975</v>
      </c>
      <c r="I900">
        <v>1221</v>
      </c>
      <c r="J900" s="4" t="s">
        <v>21</v>
      </c>
      <c r="K900" s="4" t="s">
        <v>22</v>
      </c>
      <c r="L900">
        <v>1576476000</v>
      </c>
      <c r="M900" s="19">
        <f>(((L900/60)/60)/24)+DATE(1970,1,1)</f>
        <v>43815.25</v>
      </c>
      <c r="N900">
        <v>1576994400</v>
      </c>
      <c r="O900" s="18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2047</v>
      </c>
      <c r="T900" t="s">
        <v>2048</v>
      </c>
    </row>
    <row r="901" spans="1:20" ht="31" x14ac:dyDescent="0.3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>E901/D901</f>
        <v>4.0709677419354842</v>
      </c>
      <c r="G901" s="4" t="s">
        <v>20</v>
      </c>
      <c r="H901" s="8">
        <f>AVERAGE(E901/I901)</f>
        <v>102.60162601626017</v>
      </c>
      <c r="I901">
        <v>123</v>
      </c>
      <c r="J901" s="4" t="s">
        <v>98</v>
      </c>
      <c r="K901" s="4" t="s">
        <v>99</v>
      </c>
      <c r="L901">
        <v>1381122000</v>
      </c>
      <c r="M901" s="19">
        <f>(((L901/60)/60)/24)+DATE(1970,1,1)</f>
        <v>41554.208333333336</v>
      </c>
      <c r="N901">
        <v>1382677200</v>
      </c>
      <c r="O901" s="18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2054</v>
      </c>
    </row>
    <row r="902" spans="1:20" ht="31" x14ac:dyDescent="0.3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>E902/D902</f>
        <v>0.02</v>
      </c>
      <c r="G902" s="4" t="s">
        <v>14</v>
      </c>
      <c r="H902" s="5">
        <f>AVERAGE(E902/I902)</f>
        <v>2</v>
      </c>
      <c r="I902">
        <v>1</v>
      </c>
      <c r="J902" s="4" t="s">
        <v>21</v>
      </c>
      <c r="K902" s="4" t="s">
        <v>22</v>
      </c>
      <c r="L902">
        <v>1411102800</v>
      </c>
      <c r="M902" s="19">
        <f>(((L902/60)/60)/24)+DATE(1970,1,1)</f>
        <v>41901.208333333336</v>
      </c>
      <c r="N902">
        <v>1411189200</v>
      </c>
      <c r="O902" s="18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ht="31" x14ac:dyDescent="0.3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>E903/D903</f>
        <v>1.5617857142857143</v>
      </c>
      <c r="G903" s="4" t="s">
        <v>20</v>
      </c>
      <c r="H903" s="5">
        <f>AVERAGE(E903/I903)</f>
        <v>55.0062893081761</v>
      </c>
      <c r="I903">
        <v>159</v>
      </c>
      <c r="J903" s="4" t="s">
        <v>21</v>
      </c>
      <c r="K903" s="4" t="s">
        <v>22</v>
      </c>
      <c r="L903">
        <v>1531803600</v>
      </c>
      <c r="M903" s="19">
        <f>(((L903/60)/60)/24)+DATE(1970,1,1)</f>
        <v>43298.208333333328</v>
      </c>
      <c r="N903">
        <v>1534654800</v>
      </c>
      <c r="O903" s="18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2037</v>
      </c>
    </row>
    <row r="904" spans="1:20" x14ac:dyDescent="0.3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>E904/D904</f>
        <v>2.5242857142857145</v>
      </c>
      <c r="G904" s="4" t="s">
        <v>20</v>
      </c>
      <c r="H904" s="5">
        <f>AVERAGE(E904/I904)</f>
        <v>32.127272727272725</v>
      </c>
      <c r="I904">
        <v>110</v>
      </c>
      <c r="J904" s="4" t="s">
        <v>21</v>
      </c>
      <c r="K904" s="4" t="s">
        <v>22</v>
      </c>
      <c r="L904">
        <v>1454133600</v>
      </c>
      <c r="M904" s="19">
        <f>(((L904/60)/60)/24)+DATE(1970,1,1)</f>
        <v>42399.25</v>
      </c>
      <c r="N904">
        <v>1457762400</v>
      </c>
      <c r="O904" s="18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x14ac:dyDescent="0.3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>E905/D905</f>
        <v>1.729268292682927E-2</v>
      </c>
      <c r="G905" s="4" t="s">
        <v>47</v>
      </c>
      <c r="H905" s="5">
        <f>AVERAGE(E905/I905)</f>
        <v>50.642857142857146</v>
      </c>
      <c r="I905">
        <v>14</v>
      </c>
      <c r="J905" s="4" t="s">
        <v>21</v>
      </c>
      <c r="K905" s="4" t="s">
        <v>22</v>
      </c>
      <c r="L905">
        <v>1336194000</v>
      </c>
      <c r="M905" s="19">
        <f>(((L905/60)/60)/24)+DATE(1970,1,1)</f>
        <v>41034.208333333336</v>
      </c>
      <c r="N905">
        <v>1337490000</v>
      </c>
      <c r="O905" s="18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>E906/D906</f>
        <v>0.12230769230769231</v>
      </c>
      <c r="G906" s="4" t="s">
        <v>14</v>
      </c>
      <c r="H906" s="5">
        <f>AVERAGE(E906/I906)</f>
        <v>49.6875</v>
      </c>
      <c r="I906">
        <v>16</v>
      </c>
      <c r="J906" s="4" t="s">
        <v>21</v>
      </c>
      <c r="K906" s="4" t="s">
        <v>22</v>
      </c>
      <c r="L906">
        <v>1349326800</v>
      </c>
      <c r="M906" s="19">
        <f>(((L906/60)/60)/24)+DATE(1970,1,1)</f>
        <v>41186.208333333336</v>
      </c>
      <c r="N906">
        <v>1349672400</v>
      </c>
      <c r="O906" s="18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2053</v>
      </c>
    </row>
    <row r="907" spans="1:20" x14ac:dyDescent="0.3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>E907/D907</f>
        <v>1.6398734177215191</v>
      </c>
      <c r="G907" s="4" t="s">
        <v>20</v>
      </c>
      <c r="H907" s="5">
        <f>AVERAGE(E907/I907)</f>
        <v>54.894067796610166</v>
      </c>
      <c r="I907">
        <v>236</v>
      </c>
      <c r="J907" s="4" t="s">
        <v>21</v>
      </c>
      <c r="K907" s="4" t="s">
        <v>22</v>
      </c>
      <c r="L907">
        <v>1379566800</v>
      </c>
      <c r="M907" s="19">
        <f>(((L907/60)/60)/24)+DATE(1970,1,1)</f>
        <v>41536.208333333336</v>
      </c>
      <c r="N907">
        <v>1379826000</v>
      </c>
      <c r="O907" s="18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2044</v>
      </c>
      <c r="T907" t="s">
        <v>2045</v>
      </c>
    </row>
    <row r="908" spans="1:20" x14ac:dyDescent="0.3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>E908/D908</f>
        <v>1.6298181818181818</v>
      </c>
      <c r="G908" s="4" t="s">
        <v>20</v>
      </c>
      <c r="H908" s="5">
        <f>AVERAGE(E908/I908)</f>
        <v>46.931937172774866</v>
      </c>
      <c r="I908">
        <v>191</v>
      </c>
      <c r="J908" s="4" t="s">
        <v>21</v>
      </c>
      <c r="K908" s="4" t="s">
        <v>22</v>
      </c>
      <c r="L908">
        <v>1494651600</v>
      </c>
      <c r="M908" s="19">
        <f>(((L908/60)/60)/24)+DATE(1970,1,1)</f>
        <v>42868.208333333328</v>
      </c>
      <c r="N908">
        <v>1497762000</v>
      </c>
      <c r="O908" s="18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2047</v>
      </c>
      <c r="T908" t="s">
        <v>2048</v>
      </c>
    </row>
    <row r="909" spans="1:20" x14ac:dyDescent="0.3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>E909/D909</f>
        <v>0.20252747252747252</v>
      </c>
      <c r="G909" s="4" t="s">
        <v>14</v>
      </c>
      <c r="H909" s="5">
        <f>AVERAGE(E909/I909)</f>
        <v>44.951219512195124</v>
      </c>
      <c r="I909">
        <v>41</v>
      </c>
      <c r="J909" s="4" t="s">
        <v>21</v>
      </c>
      <c r="K909" s="4" t="s">
        <v>22</v>
      </c>
      <c r="L909">
        <v>1303880400</v>
      </c>
      <c r="M909" s="19">
        <f>(((L909/60)/60)/24)+DATE(1970,1,1)</f>
        <v>40660.208333333336</v>
      </c>
      <c r="N909">
        <v>1304485200</v>
      </c>
      <c r="O909" s="18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2044</v>
      </c>
      <c r="T909" t="s">
        <v>2045</v>
      </c>
    </row>
    <row r="910" spans="1:20" x14ac:dyDescent="0.3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>E910/D910</f>
        <v>3.1924083769633507</v>
      </c>
      <c r="G910" s="4" t="s">
        <v>20</v>
      </c>
      <c r="H910" s="5">
        <f>AVERAGE(E910/I910)</f>
        <v>30.99898322318251</v>
      </c>
      <c r="I910">
        <v>3934</v>
      </c>
      <c r="J910" s="4" t="s">
        <v>21</v>
      </c>
      <c r="K910" s="4" t="s">
        <v>22</v>
      </c>
      <c r="L910">
        <v>1335934800</v>
      </c>
      <c r="M910" s="19">
        <f>(((L910/60)/60)/24)+DATE(1970,1,1)</f>
        <v>41031.208333333336</v>
      </c>
      <c r="N910">
        <v>1336885200</v>
      </c>
      <c r="O910" s="18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2039</v>
      </c>
    </row>
    <row r="911" spans="1:20" x14ac:dyDescent="0.3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>E911/D911</f>
        <v>4.7894444444444444</v>
      </c>
      <c r="G911" s="4" t="s">
        <v>20</v>
      </c>
      <c r="H911" s="12">
        <f>AVERAGE(E911/I911)</f>
        <v>107.7625</v>
      </c>
      <c r="I911">
        <v>80</v>
      </c>
      <c r="J911" s="4" t="s">
        <v>15</v>
      </c>
      <c r="K911" s="4" t="s">
        <v>16</v>
      </c>
      <c r="L911">
        <v>1528088400</v>
      </c>
      <c r="M911" s="19">
        <f>(((L911/60)/60)/24)+DATE(1970,1,1)</f>
        <v>43255.208333333328</v>
      </c>
      <c r="N911">
        <v>1530421200</v>
      </c>
      <c r="O911" s="18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2044</v>
      </c>
      <c r="T911" t="s">
        <v>2045</v>
      </c>
    </row>
    <row r="912" spans="1:20" ht="31" x14ac:dyDescent="0.3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>E912/D912</f>
        <v>0.19556634304207121</v>
      </c>
      <c r="G912" s="4" t="s">
        <v>74</v>
      </c>
      <c r="H912" s="5">
        <f>AVERAGE(E912/I912)</f>
        <v>102.07770270270271</v>
      </c>
      <c r="I912">
        <v>296</v>
      </c>
      <c r="J912" s="4" t="s">
        <v>21</v>
      </c>
      <c r="K912" s="4" t="s">
        <v>22</v>
      </c>
      <c r="L912">
        <v>1421906400</v>
      </c>
      <c r="M912" s="19">
        <f>(((L912/60)/60)/24)+DATE(1970,1,1)</f>
        <v>42026.25</v>
      </c>
      <c r="N912">
        <v>1421992800</v>
      </c>
      <c r="O912" s="18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2044</v>
      </c>
      <c r="T912" t="s">
        <v>2045</v>
      </c>
    </row>
    <row r="913" spans="1:20" x14ac:dyDescent="0.3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>E913/D913</f>
        <v>1.9894827586206896</v>
      </c>
      <c r="G913" s="4" t="s">
        <v>20</v>
      </c>
      <c r="H913" s="5">
        <f>AVERAGE(E913/I913)</f>
        <v>24.976190476190474</v>
      </c>
      <c r="I913">
        <v>462</v>
      </c>
      <c r="J913" s="4" t="s">
        <v>21</v>
      </c>
      <c r="K913" s="4" t="s">
        <v>22</v>
      </c>
      <c r="L913">
        <v>1568005200</v>
      </c>
      <c r="M913" s="19">
        <f>(((L913/60)/60)/24)+DATE(1970,1,1)</f>
        <v>43717.208333333328</v>
      </c>
      <c r="N913">
        <v>1568178000</v>
      </c>
      <c r="O913" s="18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>E914/D914</f>
        <v>7.95</v>
      </c>
      <c r="G914" s="4" t="s">
        <v>20</v>
      </c>
      <c r="H914" s="5">
        <f>AVERAGE(E914/I914)</f>
        <v>79.944134078212286</v>
      </c>
      <c r="I914">
        <v>179</v>
      </c>
      <c r="J914" s="4" t="s">
        <v>21</v>
      </c>
      <c r="K914" s="4" t="s">
        <v>22</v>
      </c>
      <c r="L914">
        <v>1346821200</v>
      </c>
      <c r="M914" s="19">
        <f>(((L914/60)/60)/24)+DATE(1970,1,1)</f>
        <v>41157.208333333336</v>
      </c>
      <c r="N914">
        <v>1347944400</v>
      </c>
      <c r="O914" s="18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2047</v>
      </c>
      <c r="T914" t="s">
        <v>2052</v>
      </c>
    </row>
    <row r="915" spans="1:20" x14ac:dyDescent="0.3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>E915/D915</f>
        <v>0.50621082621082625</v>
      </c>
      <c r="G915" s="4" t="s">
        <v>14</v>
      </c>
      <c r="H915" s="11">
        <f>AVERAGE(E915/I915)</f>
        <v>67.946462715105156</v>
      </c>
      <c r="I915">
        <v>523</v>
      </c>
      <c r="J915" s="4" t="s">
        <v>26</v>
      </c>
      <c r="K915" s="4" t="s">
        <v>27</v>
      </c>
      <c r="L915">
        <v>1557637200</v>
      </c>
      <c r="M915" s="19">
        <f>(((L915/60)/60)/24)+DATE(1970,1,1)</f>
        <v>43597.208333333328</v>
      </c>
      <c r="N915">
        <v>1558760400</v>
      </c>
      <c r="O915" s="18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2047</v>
      </c>
      <c r="T915" t="s">
        <v>2052</v>
      </c>
    </row>
    <row r="916" spans="1:20" x14ac:dyDescent="0.3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>E916/D916</f>
        <v>0.57437499999999997</v>
      </c>
      <c r="G916" s="4" t="s">
        <v>14</v>
      </c>
      <c r="H916" s="10">
        <f>AVERAGE(E916/I916)</f>
        <v>26.070921985815602</v>
      </c>
      <c r="I916">
        <v>141</v>
      </c>
      <c r="J916" s="4" t="s">
        <v>40</v>
      </c>
      <c r="K916" s="4" t="s">
        <v>41</v>
      </c>
      <c r="L916">
        <v>1375592400</v>
      </c>
      <c r="M916" s="19">
        <f>(((L916/60)/60)/24)+DATE(1970,1,1)</f>
        <v>41490.208333333336</v>
      </c>
      <c r="N916">
        <v>1376629200</v>
      </c>
      <c r="O916" s="18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2044</v>
      </c>
      <c r="T916" t="s">
        <v>2045</v>
      </c>
    </row>
    <row r="917" spans="1:20" x14ac:dyDescent="0.3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>E917/D917</f>
        <v>1.5562827640984909</v>
      </c>
      <c r="G917" s="4" t="s">
        <v>20</v>
      </c>
      <c r="H917" s="10">
        <f>AVERAGE(E917/I917)</f>
        <v>105.0032154340836</v>
      </c>
      <c r="I917">
        <v>1866</v>
      </c>
      <c r="J917" s="4" t="s">
        <v>40</v>
      </c>
      <c r="K917" s="4" t="s">
        <v>41</v>
      </c>
      <c r="L917">
        <v>1503982800</v>
      </c>
      <c r="M917" s="19">
        <f>(((L917/60)/60)/24)+DATE(1970,1,1)</f>
        <v>42976.208333333328</v>
      </c>
      <c r="N917">
        <v>1504760400</v>
      </c>
      <c r="O917" s="18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2047</v>
      </c>
      <c r="T917" t="s">
        <v>2062</v>
      </c>
    </row>
    <row r="918" spans="1:20" ht="31" x14ac:dyDescent="0.3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>E918/D918</f>
        <v>0.36297297297297298</v>
      </c>
      <c r="G918" s="4" t="s">
        <v>14</v>
      </c>
      <c r="H918" s="5">
        <f>AVERAGE(E918/I918)</f>
        <v>25.826923076923077</v>
      </c>
      <c r="I918">
        <v>52</v>
      </c>
      <c r="J918" s="4" t="s">
        <v>21</v>
      </c>
      <c r="K918" s="4" t="s">
        <v>22</v>
      </c>
      <c r="L918">
        <v>1418882400</v>
      </c>
      <c r="M918" s="19">
        <f>(((L918/60)/60)/24)+DATE(1970,1,1)</f>
        <v>41991.25</v>
      </c>
      <c r="N918">
        <v>1419660000</v>
      </c>
      <c r="O918" s="18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2042</v>
      </c>
      <c r="T918" t="s">
        <v>2043</v>
      </c>
    </row>
    <row r="919" spans="1:20" x14ac:dyDescent="0.3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>E919/D919</f>
        <v>0.58250000000000002</v>
      </c>
      <c r="G919" s="4" t="s">
        <v>47</v>
      </c>
      <c r="H919" s="10">
        <f>AVERAGE(E919/I919)</f>
        <v>77.666666666666671</v>
      </c>
      <c r="I919">
        <v>27</v>
      </c>
      <c r="J919" s="4" t="s">
        <v>40</v>
      </c>
      <c r="K919" s="4" t="s">
        <v>41</v>
      </c>
      <c r="L919">
        <v>1309237200</v>
      </c>
      <c r="M919" s="19">
        <f>(((L919/60)/60)/24)+DATE(1970,1,1)</f>
        <v>40722.208333333336</v>
      </c>
      <c r="N919">
        <v>1311310800</v>
      </c>
      <c r="O919" s="18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2047</v>
      </c>
      <c r="T919" t="s">
        <v>2057</v>
      </c>
    </row>
    <row r="920" spans="1:20" ht="31" x14ac:dyDescent="0.3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>E920/D920</f>
        <v>2.3739473684210526</v>
      </c>
      <c r="G920" s="4" t="s">
        <v>20</v>
      </c>
      <c r="H920" s="8">
        <f>AVERAGE(E920/I920)</f>
        <v>57.82692307692308</v>
      </c>
      <c r="I920">
        <v>156</v>
      </c>
      <c r="J920" s="4" t="s">
        <v>98</v>
      </c>
      <c r="K920" s="4" t="s">
        <v>99</v>
      </c>
      <c r="L920">
        <v>1343365200</v>
      </c>
      <c r="M920" s="19">
        <f>(((L920/60)/60)/24)+DATE(1970,1,1)</f>
        <v>41117.208333333336</v>
      </c>
      <c r="N920">
        <v>1344315600</v>
      </c>
      <c r="O920" s="18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2053</v>
      </c>
    </row>
    <row r="921" spans="1:20" x14ac:dyDescent="0.3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>E921/D921</f>
        <v>0.58750000000000002</v>
      </c>
      <c r="G921" s="4" t="s">
        <v>14</v>
      </c>
      <c r="H921" s="11">
        <f>AVERAGE(E921/I921)</f>
        <v>92.955555555555549</v>
      </c>
      <c r="I921">
        <v>225</v>
      </c>
      <c r="J921" s="4" t="s">
        <v>26</v>
      </c>
      <c r="K921" s="4" t="s">
        <v>27</v>
      </c>
      <c r="L921">
        <v>1507957200</v>
      </c>
      <c r="M921" s="19">
        <f>(((L921/60)/60)/24)+DATE(1970,1,1)</f>
        <v>43022.208333333328</v>
      </c>
      <c r="N921">
        <v>1510725600</v>
      </c>
      <c r="O921" s="18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2044</v>
      </c>
      <c r="T921" t="s">
        <v>2045</v>
      </c>
    </row>
    <row r="922" spans="1:20" x14ac:dyDescent="0.3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>E922/D922</f>
        <v>1.8256603773584905</v>
      </c>
      <c r="G922" s="4" t="s">
        <v>20</v>
      </c>
      <c r="H922" s="5">
        <f>AVERAGE(E922/I922)</f>
        <v>37.945098039215686</v>
      </c>
      <c r="I922">
        <v>255</v>
      </c>
      <c r="J922" s="4" t="s">
        <v>21</v>
      </c>
      <c r="K922" s="4" t="s">
        <v>22</v>
      </c>
      <c r="L922">
        <v>1549519200</v>
      </c>
      <c r="M922" s="19">
        <f>(((L922/60)/60)/24)+DATE(1970,1,1)</f>
        <v>43503.25</v>
      </c>
      <c r="N922">
        <v>1551247200</v>
      </c>
      <c r="O922" s="18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2047</v>
      </c>
      <c r="T922" t="s">
        <v>2056</v>
      </c>
    </row>
    <row r="923" spans="1:20" ht="31" x14ac:dyDescent="0.3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>E923/D923</f>
        <v>7.5436408977556111E-3</v>
      </c>
      <c r="G923" s="4" t="s">
        <v>14</v>
      </c>
      <c r="H923" s="5">
        <f>AVERAGE(E923/I923)</f>
        <v>31.842105263157894</v>
      </c>
      <c r="I923">
        <v>38</v>
      </c>
      <c r="J923" s="4" t="s">
        <v>21</v>
      </c>
      <c r="K923" s="4" t="s">
        <v>22</v>
      </c>
      <c r="L923">
        <v>1329026400</v>
      </c>
      <c r="M923" s="19">
        <f>(((L923/60)/60)/24)+DATE(1970,1,1)</f>
        <v>40951.25</v>
      </c>
      <c r="N923">
        <v>1330236000</v>
      </c>
      <c r="O923" s="18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ht="31" x14ac:dyDescent="0.3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>E924/D924</f>
        <v>1.7595330739299611</v>
      </c>
      <c r="G924" s="4" t="s">
        <v>20</v>
      </c>
      <c r="H924" s="5">
        <f>AVERAGE(E924/I924)</f>
        <v>40</v>
      </c>
      <c r="I924">
        <v>2261</v>
      </c>
      <c r="J924" s="4" t="s">
        <v>21</v>
      </c>
      <c r="K924" s="4" t="s">
        <v>22</v>
      </c>
      <c r="L924">
        <v>1544335200</v>
      </c>
      <c r="M924" s="19">
        <f>(((L924/60)/60)/24)+DATE(1970,1,1)</f>
        <v>43443.25</v>
      </c>
      <c r="N924">
        <v>1545112800</v>
      </c>
      <c r="O924" s="18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2063</v>
      </c>
    </row>
    <row r="925" spans="1:20" x14ac:dyDescent="0.3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>E925/D925</f>
        <v>2.3788235294117648</v>
      </c>
      <c r="G925" s="4" t="s">
        <v>20</v>
      </c>
      <c r="H925" s="5">
        <f>AVERAGE(E925/I925)</f>
        <v>101.1</v>
      </c>
      <c r="I925">
        <v>40</v>
      </c>
      <c r="J925" s="4" t="s">
        <v>21</v>
      </c>
      <c r="K925" s="4" t="s">
        <v>22</v>
      </c>
      <c r="L925">
        <v>1279083600</v>
      </c>
      <c r="M925" s="19">
        <f>(((L925/60)/60)/24)+DATE(1970,1,1)</f>
        <v>40373.208333333336</v>
      </c>
      <c r="N925">
        <v>1279170000</v>
      </c>
      <c r="O925" s="18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2044</v>
      </c>
      <c r="T925" t="s">
        <v>2045</v>
      </c>
    </row>
    <row r="926" spans="1:20" x14ac:dyDescent="0.3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>E926/D926</f>
        <v>4.8805076142131982</v>
      </c>
      <c r="G926" s="4" t="s">
        <v>20</v>
      </c>
      <c r="H926" s="13">
        <f>AVERAGE(E926/I926)</f>
        <v>84.006989951944078</v>
      </c>
      <c r="I926">
        <v>2289</v>
      </c>
      <c r="J926" s="4" t="s">
        <v>107</v>
      </c>
      <c r="K926" s="4" t="s">
        <v>108</v>
      </c>
      <c r="L926">
        <v>1572498000</v>
      </c>
      <c r="M926" s="19">
        <f>(((L926/60)/60)/24)+DATE(1970,1,1)</f>
        <v>43769.208333333328</v>
      </c>
      <c r="N926">
        <v>1573452000</v>
      </c>
      <c r="O926" s="18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2044</v>
      </c>
      <c r="T926" t="s">
        <v>2045</v>
      </c>
    </row>
    <row r="927" spans="1:20" x14ac:dyDescent="0.3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>E927/D927</f>
        <v>2.2406666666666668</v>
      </c>
      <c r="G927" s="4" t="s">
        <v>20</v>
      </c>
      <c r="H927" s="5">
        <f>AVERAGE(E927/I927)</f>
        <v>103.41538461538461</v>
      </c>
      <c r="I927">
        <v>65</v>
      </c>
      <c r="J927" s="4" t="s">
        <v>21</v>
      </c>
      <c r="K927" s="4" t="s">
        <v>22</v>
      </c>
      <c r="L927">
        <v>1506056400</v>
      </c>
      <c r="M927" s="19">
        <f>(((L927/60)/60)/24)+DATE(1970,1,1)</f>
        <v>43000.208333333328</v>
      </c>
      <c r="N927">
        <v>1507093200</v>
      </c>
      <c r="O927" s="18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2044</v>
      </c>
      <c r="T927" t="s">
        <v>2045</v>
      </c>
    </row>
    <row r="928" spans="1:20" x14ac:dyDescent="0.3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>E928/D928</f>
        <v>0.18126436781609195</v>
      </c>
      <c r="G928" s="4" t="s">
        <v>14</v>
      </c>
      <c r="H928" s="5">
        <f>AVERAGE(E928/I928)</f>
        <v>105.13333333333334</v>
      </c>
      <c r="I928">
        <v>15</v>
      </c>
      <c r="J928" s="4" t="s">
        <v>21</v>
      </c>
      <c r="K928" s="4" t="s">
        <v>22</v>
      </c>
      <c r="L928">
        <v>1463029200</v>
      </c>
      <c r="M928" s="19">
        <f>(((L928/60)/60)/24)+DATE(1970,1,1)</f>
        <v>42502.208333333328</v>
      </c>
      <c r="N928">
        <v>1463374800</v>
      </c>
      <c r="O928" s="18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2040</v>
      </c>
      <c r="T928" t="s">
        <v>2041</v>
      </c>
    </row>
    <row r="929" spans="1:20" x14ac:dyDescent="0.3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>E929/D929</f>
        <v>0.45847222222222223</v>
      </c>
      <c r="G929" s="4" t="s">
        <v>14</v>
      </c>
      <c r="H929" s="5">
        <f>AVERAGE(E929/I929)</f>
        <v>89.21621621621621</v>
      </c>
      <c r="I929">
        <v>37</v>
      </c>
      <c r="J929" s="4" t="s">
        <v>21</v>
      </c>
      <c r="K929" s="4" t="s">
        <v>22</v>
      </c>
      <c r="L929">
        <v>1342069200</v>
      </c>
      <c r="M929" s="19">
        <f>(((L929/60)/60)/24)+DATE(1970,1,1)</f>
        <v>41102.208333333336</v>
      </c>
      <c r="N929">
        <v>1344574800</v>
      </c>
      <c r="O929" s="18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2044</v>
      </c>
      <c r="T929" t="s">
        <v>2045</v>
      </c>
    </row>
    <row r="930" spans="1:20" ht="31" x14ac:dyDescent="0.3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>E930/D930</f>
        <v>1.1731541218637993</v>
      </c>
      <c r="G930" s="4" t="s">
        <v>20</v>
      </c>
      <c r="H930" s="13">
        <f>AVERAGE(E930/I930)</f>
        <v>51.995234312946785</v>
      </c>
      <c r="I930">
        <v>3777</v>
      </c>
      <c r="J930" s="4" t="s">
        <v>107</v>
      </c>
      <c r="K930" s="4" t="s">
        <v>108</v>
      </c>
      <c r="L930">
        <v>1388296800</v>
      </c>
      <c r="M930" s="19">
        <f>(((L930/60)/60)/24)+DATE(1970,1,1)</f>
        <v>41637.25</v>
      </c>
      <c r="N930">
        <v>1389074400</v>
      </c>
      <c r="O930" s="18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>E931/D931</f>
        <v>2.173090909090909</v>
      </c>
      <c r="G931" s="4" t="s">
        <v>20</v>
      </c>
      <c r="H931" s="10">
        <f>AVERAGE(E931/I931)</f>
        <v>64.956521739130437</v>
      </c>
      <c r="I931">
        <v>184</v>
      </c>
      <c r="J931" s="4" t="s">
        <v>40</v>
      </c>
      <c r="K931" s="4" t="s">
        <v>41</v>
      </c>
      <c r="L931">
        <v>1493787600</v>
      </c>
      <c r="M931" s="19">
        <f>(((L931/60)/60)/24)+DATE(1970,1,1)</f>
        <v>42858.208333333328</v>
      </c>
      <c r="N931">
        <v>1494997200</v>
      </c>
      <c r="O931" s="18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2044</v>
      </c>
      <c r="T931" t="s">
        <v>2045</v>
      </c>
    </row>
    <row r="932" spans="1:20" ht="31" x14ac:dyDescent="0.3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>E932/D932</f>
        <v>1.1228571428571428</v>
      </c>
      <c r="G932" s="4" t="s">
        <v>20</v>
      </c>
      <c r="H932" s="5">
        <f>AVERAGE(E932/I932)</f>
        <v>46.235294117647058</v>
      </c>
      <c r="I932">
        <v>85</v>
      </c>
      <c r="J932" s="4" t="s">
        <v>21</v>
      </c>
      <c r="K932" s="4" t="s">
        <v>22</v>
      </c>
      <c r="L932">
        <v>1424844000</v>
      </c>
      <c r="M932" s="19">
        <f>(((L932/60)/60)/24)+DATE(1970,1,1)</f>
        <v>42060.25</v>
      </c>
      <c r="N932">
        <v>1425448800</v>
      </c>
      <c r="O932" s="18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2044</v>
      </c>
      <c r="T932" t="s">
        <v>2045</v>
      </c>
    </row>
    <row r="933" spans="1:20" x14ac:dyDescent="0.3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>E933/D933</f>
        <v>0.72518987341772156</v>
      </c>
      <c r="G933" s="4" t="s">
        <v>14</v>
      </c>
      <c r="H933" s="5">
        <f>AVERAGE(E933/I933)</f>
        <v>51.151785714285715</v>
      </c>
      <c r="I933">
        <v>112</v>
      </c>
      <c r="J933" s="4" t="s">
        <v>21</v>
      </c>
      <c r="K933" s="4" t="s">
        <v>22</v>
      </c>
      <c r="L933">
        <v>1403931600</v>
      </c>
      <c r="M933" s="19">
        <f>(((L933/60)/60)/24)+DATE(1970,1,1)</f>
        <v>41818.208333333336</v>
      </c>
      <c r="N933">
        <v>1404104400</v>
      </c>
      <c r="O933" s="18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2044</v>
      </c>
      <c r="T933" t="s">
        <v>2045</v>
      </c>
    </row>
    <row r="934" spans="1:20" x14ac:dyDescent="0.3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>E934/D934</f>
        <v>2.1230434782608696</v>
      </c>
      <c r="G934" s="4" t="s">
        <v>20</v>
      </c>
      <c r="H934" s="5">
        <f>AVERAGE(E934/I934)</f>
        <v>33.909722222222221</v>
      </c>
      <c r="I934">
        <v>144</v>
      </c>
      <c r="J934" s="4" t="s">
        <v>21</v>
      </c>
      <c r="K934" s="4" t="s">
        <v>22</v>
      </c>
      <c r="L934">
        <v>1394514000</v>
      </c>
      <c r="M934" s="19">
        <f>(((L934/60)/60)/24)+DATE(1970,1,1)</f>
        <v>41709.208333333336</v>
      </c>
      <c r="N934">
        <v>1394773200</v>
      </c>
      <c r="O934" s="18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2037</v>
      </c>
    </row>
    <row r="935" spans="1:20" x14ac:dyDescent="0.3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>E935/D935</f>
        <v>2.3974657534246577</v>
      </c>
      <c r="G935" s="4" t="s">
        <v>20</v>
      </c>
      <c r="H935" s="5">
        <f>AVERAGE(E935/I935)</f>
        <v>92.016298633017882</v>
      </c>
      <c r="I935">
        <v>1902</v>
      </c>
      <c r="J935" s="4" t="s">
        <v>21</v>
      </c>
      <c r="K935" s="4" t="s">
        <v>22</v>
      </c>
      <c r="L935">
        <v>1365397200</v>
      </c>
      <c r="M935" s="19">
        <f>(((L935/60)/60)/24)+DATE(1970,1,1)</f>
        <v>41372.208333333336</v>
      </c>
      <c r="N935">
        <v>1366520400</v>
      </c>
      <c r="O935" s="18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2044</v>
      </c>
      <c r="T935" t="s">
        <v>2045</v>
      </c>
    </row>
    <row r="936" spans="1:20" x14ac:dyDescent="0.3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>E936/D936</f>
        <v>1.8193548387096774</v>
      </c>
      <c r="G936" s="4" t="s">
        <v>20</v>
      </c>
      <c r="H936" s="5">
        <f>AVERAGE(E936/I936)</f>
        <v>107.42857142857143</v>
      </c>
      <c r="I936">
        <v>105</v>
      </c>
      <c r="J936" s="4" t="s">
        <v>21</v>
      </c>
      <c r="K936" s="4" t="s">
        <v>22</v>
      </c>
      <c r="L936">
        <v>1456120800</v>
      </c>
      <c r="M936" s="19">
        <f>(((L936/60)/60)/24)+DATE(1970,1,1)</f>
        <v>42422.25</v>
      </c>
      <c r="N936">
        <v>1456639200</v>
      </c>
      <c r="O936" s="18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2044</v>
      </c>
      <c r="T936" t="s">
        <v>2045</v>
      </c>
    </row>
    <row r="937" spans="1:20" x14ac:dyDescent="0.3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>E937/D937</f>
        <v>1.6413114754098361</v>
      </c>
      <c r="G937" s="4" t="s">
        <v>20</v>
      </c>
      <c r="H937" s="5">
        <f>AVERAGE(E937/I937)</f>
        <v>75.848484848484844</v>
      </c>
      <c r="I937">
        <v>132</v>
      </c>
      <c r="J937" s="4" t="s">
        <v>21</v>
      </c>
      <c r="K937" s="4" t="s">
        <v>22</v>
      </c>
      <c r="L937">
        <v>1437714000</v>
      </c>
      <c r="M937" s="19">
        <f>(((L937/60)/60)/24)+DATE(1970,1,1)</f>
        <v>42209.208333333328</v>
      </c>
      <c r="N937">
        <v>1438318800</v>
      </c>
      <c r="O937" s="18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2044</v>
      </c>
      <c r="T937" t="s">
        <v>2045</v>
      </c>
    </row>
    <row r="938" spans="1:20" x14ac:dyDescent="0.3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>E938/D938</f>
        <v>1.6375968992248063E-2</v>
      </c>
      <c r="G938" s="4" t="s">
        <v>14</v>
      </c>
      <c r="H938" s="5">
        <f>AVERAGE(E938/I938)</f>
        <v>80.476190476190482</v>
      </c>
      <c r="I938">
        <v>21</v>
      </c>
      <c r="J938" s="4" t="s">
        <v>21</v>
      </c>
      <c r="K938" s="4" t="s">
        <v>22</v>
      </c>
      <c r="L938">
        <v>1563771600</v>
      </c>
      <c r="M938" s="19">
        <f>(((L938/60)/60)/24)+DATE(1970,1,1)</f>
        <v>43668.208333333328</v>
      </c>
      <c r="N938">
        <v>1564030800</v>
      </c>
      <c r="O938" s="18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2044</v>
      </c>
      <c r="T938" t="s">
        <v>2045</v>
      </c>
    </row>
    <row r="939" spans="1:20" ht="31" x14ac:dyDescent="0.3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>E939/D939</f>
        <v>0.49643859649122807</v>
      </c>
      <c r="G939" s="4" t="s">
        <v>74</v>
      </c>
      <c r="H939" s="5">
        <f>AVERAGE(E939/I939)</f>
        <v>86.978483606557376</v>
      </c>
      <c r="I939">
        <v>976</v>
      </c>
      <c r="J939" s="4" t="s">
        <v>21</v>
      </c>
      <c r="K939" s="4" t="s">
        <v>22</v>
      </c>
      <c r="L939">
        <v>1448517600</v>
      </c>
      <c r="M939" s="19">
        <f>(((L939/60)/60)/24)+DATE(1970,1,1)</f>
        <v>42334.25</v>
      </c>
      <c r="N939">
        <v>1449295200</v>
      </c>
      <c r="O939" s="18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2047</v>
      </c>
      <c r="T939" t="s">
        <v>2048</v>
      </c>
    </row>
    <row r="940" spans="1:20" x14ac:dyDescent="0.3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>E940/D940</f>
        <v>1.0970652173913042</v>
      </c>
      <c r="G940" s="4" t="s">
        <v>20</v>
      </c>
      <c r="H940" s="5">
        <f>AVERAGE(E940/I940)</f>
        <v>105.13541666666667</v>
      </c>
      <c r="I940">
        <v>96</v>
      </c>
      <c r="J940" s="4" t="s">
        <v>21</v>
      </c>
      <c r="K940" s="4" t="s">
        <v>22</v>
      </c>
      <c r="L940">
        <v>1528779600</v>
      </c>
      <c r="M940" s="19">
        <f>(((L940/60)/60)/24)+DATE(1970,1,1)</f>
        <v>43263.208333333328</v>
      </c>
      <c r="N940">
        <v>1531890000</v>
      </c>
      <c r="O940" s="18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2058</v>
      </c>
    </row>
    <row r="941" spans="1:20" ht="31" x14ac:dyDescent="0.3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>E941/D941</f>
        <v>0.49217948717948717</v>
      </c>
      <c r="G941" s="4" t="s">
        <v>14</v>
      </c>
      <c r="H941" s="5">
        <f>AVERAGE(E941/I941)</f>
        <v>57.298507462686565</v>
      </c>
      <c r="I941">
        <v>67</v>
      </c>
      <c r="J941" s="4" t="s">
        <v>21</v>
      </c>
      <c r="K941" s="4" t="s">
        <v>22</v>
      </c>
      <c r="L941">
        <v>1304744400</v>
      </c>
      <c r="M941" s="19">
        <f>(((L941/60)/60)/24)+DATE(1970,1,1)</f>
        <v>40670.208333333336</v>
      </c>
      <c r="N941">
        <v>1306213200</v>
      </c>
      <c r="O941" s="18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2039</v>
      </c>
    </row>
    <row r="942" spans="1:20" x14ac:dyDescent="0.3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>E942/D942</f>
        <v>0.62232323232323228</v>
      </c>
      <c r="G942" s="4" t="s">
        <v>47</v>
      </c>
      <c r="H942" s="12">
        <f>AVERAGE(E942/I942)</f>
        <v>93.348484848484844</v>
      </c>
      <c r="I942">
        <v>66</v>
      </c>
      <c r="J942" s="4" t="s">
        <v>15</v>
      </c>
      <c r="K942" s="4" t="s">
        <v>16</v>
      </c>
      <c r="L942">
        <v>1354341600</v>
      </c>
      <c r="M942" s="19">
        <f>(((L942/60)/60)/24)+DATE(1970,1,1)</f>
        <v>41244.25</v>
      </c>
      <c r="N942">
        <v>1356242400</v>
      </c>
      <c r="O942" s="18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>E943/D943</f>
        <v>0.1305813953488372</v>
      </c>
      <c r="G943" s="4" t="s">
        <v>14</v>
      </c>
      <c r="H943" s="5">
        <f>AVERAGE(E943/I943)</f>
        <v>71.987179487179489</v>
      </c>
      <c r="I943">
        <v>78</v>
      </c>
      <c r="J943" s="4" t="s">
        <v>21</v>
      </c>
      <c r="K943" s="4" t="s">
        <v>22</v>
      </c>
      <c r="L943">
        <v>1294552800</v>
      </c>
      <c r="M943" s="19">
        <f>(((L943/60)/60)/24)+DATE(1970,1,1)</f>
        <v>40552.25</v>
      </c>
      <c r="N943">
        <v>1297576800</v>
      </c>
      <c r="O943" s="18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2044</v>
      </c>
      <c r="T943" t="s">
        <v>2045</v>
      </c>
    </row>
    <row r="944" spans="1:20" ht="31" x14ac:dyDescent="0.3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>E944/D944</f>
        <v>0.64635416666666667</v>
      </c>
      <c r="G944" s="4" t="s">
        <v>14</v>
      </c>
      <c r="H944" s="11">
        <f>AVERAGE(E944/I944)</f>
        <v>92.611940298507463</v>
      </c>
      <c r="I944">
        <v>67</v>
      </c>
      <c r="J944" s="4" t="s">
        <v>26</v>
      </c>
      <c r="K944" s="4" t="s">
        <v>27</v>
      </c>
      <c r="L944">
        <v>1295935200</v>
      </c>
      <c r="M944" s="19">
        <f>(((L944/60)/60)/24)+DATE(1970,1,1)</f>
        <v>40568.25</v>
      </c>
      <c r="N944">
        <v>1296194400</v>
      </c>
      <c r="O944" s="18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2044</v>
      </c>
      <c r="T944" t="s">
        <v>2045</v>
      </c>
    </row>
    <row r="945" spans="1:20" x14ac:dyDescent="0.3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>E945/D945</f>
        <v>1.5958666666666668</v>
      </c>
      <c r="G945" s="4" t="s">
        <v>20</v>
      </c>
      <c r="H945" s="5">
        <f>AVERAGE(E945/I945)</f>
        <v>104.99122807017544</v>
      </c>
      <c r="I945">
        <v>114</v>
      </c>
      <c r="J945" s="4" t="s">
        <v>21</v>
      </c>
      <c r="K945" s="4" t="s">
        <v>22</v>
      </c>
      <c r="L945">
        <v>1411534800</v>
      </c>
      <c r="M945" s="19">
        <f>(((L945/60)/60)/24)+DATE(1970,1,1)</f>
        <v>41906.208333333336</v>
      </c>
      <c r="N945">
        <v>1414558800</v>
      </c>
      <c r="O945" s="18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2040</v>
      </c>
      <c r="T945" t="s">
        <v>2041</v>
      </c>
    </row>
    <row r="946" spans="1:20" x14ac:dyDescent="0.3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>E946/D946</f>
        <v>0.81420000000000003</v>
      </c>
      <c r="G946" s="4" t="s">
        <v>14</v>
      </c>
      <c r="H946" s="11">
        <f>AVERAGE(E946/I946)</f>
        <v>30.958174904942965</v>
      </c>
      <c r="I946">
        <v>263</v>
      </c>
      <c r="J946" s="4" t="s">
        <v>26</v>
      </c>
      <c r="K946" s="4" t="s">
        <v>27</v>
      </c>
      <c r="L946">
        <v>1486706400</v>
      </c>
      <c r="M946" s="19">
        <f>(((L946/60)/60)/24)+DATE(1970,1,1)</f>
        <v>42776.25</v>
      </c>
      <c r="N946">
        <v>1488348000</v>
      </c>
      <c r="O946" s="18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2042</v>
      </c>
      <c r="T946" t="s">
        <v>2043</v>
      </c>
    </row>
    <row r="947" spans="1:20" x14ac:dyDescent="0.3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>E947/D947</f>
        <v>0.32444767441860467</v>
      </c>
      <c r="G947" s="4" t="s">
        <v>14</v>
      </c>
      <c r="H947" s="5">
        <f>AVERAGE(E947/I947)</f>
        <v>33.001182732111175</v>
      </c>
      <c r="I947">
        <v>1691</v>
      </c>
      <c r="J947" s="4" t="s">
        <v>21</v>
      </c>
      <c r="K947" s="4" t="s">
        <v>22</v>
      </c>
      <c r="L947">
        <v>1333602000</v>
      </c>
      <c r="M947" s="19">
        <f>(((L947/60)/60)/24)+DATE(1970,1,1)</f>
        <v>41004.208333333336</v>
      </c>
      <c r="N947">
        <v>1334898000</v>
      </c>
      <c r="O947" s="18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2042</v>
      </c>
      <c r="T947" t="s">
        <v>2043</v>
      </c>
    </row>
    <row r="948" spans="1:20" ht="31" x14ac:dyDescent="0.3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>E948/D948</f>
        <v>9.9141184124918666E-2</v>
      </c>
      <c r="G948" s="4" t="s">
        <v>14</v>
      </c>
      <c r="H948" s="5">
        <f>AVERAGE(E948/I948)</f>
        <v>84.187845303867405</v>
      </c>
      <c r="I948">
        <v>181</v>
      </c>
      <c r="J948" s="4" t="s">
        <v>21</v>
      </c>
      <c r="K948" s="4" t="s">
        <v>22</v>
      </c>
      <c r="L948">
        <v>1308200400</v>
      </c>
      <c r="M948" s="19">
        <f>(((L948/60)/60)/24)+DATE(1970,1,1)</f>
        <v>40710.208333333336</v>
      </c>
      <c r="N948">
        <v>1308373200</v>
      </c>
      <c r="O948" s="18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2044</v>
      </c>
      <c r="T948" t="s">
        <v>2045</v>
      </c>
    </row>
    <row r="949" spans="1:20" x14ac:dyDescent="0.3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>E949/D949</f>
        <v>0.26694444444444443</v>
      </c>
      <c r="G949" s="4" t="s">
        <v>14</v>
      </c>
      <c r="H949" s="5">
        <f>AVERAGE(E949/I949)</f>
        <v>73.92307692307692</v>
      </c>
      <c r="I949">
        <v>13</v>
      </c>
      <c r="J949" s="4" t="s">
        <v>21</v>
      </c>
      <c r="K949" s="4" t="s">
        <v>22</v>
      </c>
      <c r="L949">
        <v>1411707600</v>
      </c>
      <c r="M949" s="19">
        <f>(((L949/60)/60)/24)+DATE(1970,1,1)</f>
        <v>41908.208333333336</v>
      </c>
      <c r="N949">
        <v>1412312400</v>
      </c>
      <c r="O949" s="18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2044</v>
      </c>
      <c r="T949" t="s">
        <v>2045</v>
      </c>
    </row>
    <row r="950" spans="1:20" x14ac:dyDescent="0.3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>E950/D950</f>
        <v>0.62957446808510642</v>
      </c>
      <c r="G950" s="4" t="s">
        <v>74</v>
      </c>
      <c r="H950" s="5">
        <f>AVERAGE(E950/I950)</f>
        <v>36.987499999999997</v>
      </c>
      <c r="I950">
        <v>160</v>
      </c>
      <c r="J950" s="4" t="s">
        <v>21</v>
      </c>
      <c r="K950" s="4" t="s">
        <v>22</v>
      </c>
      <c r="L950">
        <v>1418364000</v>
      </c>
      <c r="M950" s="19">
        <f>(((L950/60)/60)/24)+DATE(1970,1,1)</f>
        <v>41985.25</v>
      </c>
      <c r="N950">
        <v>1419228000</v>
      </c>
      <c r="O950" s="18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2047</v>
      </c>
      <c r="T950" t="s">
        <v>2048</v>
      </c>
    </row>
    <row r="951" spans="1:20" x14ac:dyDescent="0.3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>E951/D951</f>
        <v>1.6135593220338984</v>
      </c>
      <c r="G951" s="4" t="s">
        <v>20</v>
      </c>
      <c r="H951" s="5">
        <f>AVERAGE(E951/I951)</f>
        <v>46.896551724137929</v>
      </c>
      <c r="I951">
        <v>203</v>
      </c>
      <c r="J951" s="4" t="s">
        <v>21</v>
      </c>
      <c r="K951" s="4" t="s">
        <v>22</v>
      </c>
      <c r="L951">
        <v>1429333200</v>
      </c>
      <c r="M951" s="19">
        <f>(((L951/60)/60)/24)+DATE(1970,1,1)</f>
        <v>42112.208333333328</v>
      </c>
      <c r="N951">
        <v>1430974800</v>
      </c>
      <c r="O951" s="18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x14ac:dyDescent="0.3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>E952/D952</f>
        <v>0.05</v>
      </c>
      <c r="G952" s="4" t="s">
        <v>14</v>
      </c>
      <c r="H952" s="5">
        <f>AVERAGE(E952/I952)</f>
        <v>5</v>
      </c>
      <c r="I952">
        <v>1</v>
      </c>
      <c r="J952" s="4" t="s">
        <v>21</v>
      </c>
      <c r="K952" s="4" t="s">
        <v>22</v>
      </c>
      <c r="L952">
        <v>1555390800</v>
      </c>
      <c r="M952" s="19">
        <f>(((L952/60)/60)/24)+DATE(1970,1,1)</f>
        <v>43571.208333333328</v>
      </c>
      <c r="N952">
        <v>1555822800</v>
      </c>
      <c r="O952" s="18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2044</v>
      </c>
      <c r="T952" t="s">
        <v>2045</v>
      </c>
    </row>
    <row r="953" spans="1:20" ht="31" x14ac:dyDescent="0.3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>E953/D953</f>
        <v>10.969379310344827</v>
      </c>
      <c r="G953" s="4" t="s">
        <v>20</v>
      </c>
      <c r="H953" s="5">
        <f>AVERAGE(E953/I953)</f>
        <v>102.02437459910199</v>
      </c>
      <c r="I953">
        <v>1559</v>
      </c>
      <c r="J953" s="4" t="s">
        <v>21</v>
      </c>
      <c r="K953" s="4" t="s">
        <v>22</v>
      </c>
      <c r="L953">
        <v>1482732000</v>
      </c>
      <c r="M953" s="19">
        <f>(((L953/60)/60)/24)+DATE(1970,1,1)</f>
        <v>42730.25</v>
      </c>
      <c r="N953">
        <v>1482818400</v>
      </c>
      <c r="O953" s="18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2037</v>
      </c>
    </row>
    <row r="954" spans="1:20" x14ac:dyDescent="0.3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>E954/D954</f>
        <v>0.70094158075601376</v>
      </c>
      <c r="G954" s="4" t="s">
        <v>74</v>
      </c>
      <c r="H954" s="5">
        <f>AVERAGE(E954/I954)</f>
        <v>45.007502206531335</v>
      </c>
      <c r="I954">
        <v>2266</v>
      </c>
      <c r="J954" s="4" t="s">
        <v>21</v>
      </c>
      <c r="K954" s="4" t="s">
        <v>22</v>
      </c>
      <c r="L954">
        <v>1470718800</v>
      </c>
      <c r="M954" s="19">
        <f>(((L954/60)/60)/24)+DATE(1970,1,1)</f>
        <v>42591.208333333328</v>
      </c>
      <c r="N954">
        <v>1471928400</v>
      </c>
      <c r="O954" s="18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2047</v>
      </c>
      <c r="T954" t="s">
        <v>2048</v>
      </c>
    </row>
    <row r="955" spans="1:20" x14ac:dyDescent="0.3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>E955/D955</f>
        <v>0.6</v>
      </c>
      <c r="G955" s="4" t="s">
        <v>14</v>
      </c>
      <c r="H955" s="5">
        <f>AVERAGE(E955/I955)</f>
        <v>94.285714285714292</v>
      </c>
      <c r="I955">
        <v>21</v>
      </c>
      <c r="J955" s="4" t="s">
        <v>21</v>
      </c>
      <c r="K955" s="4" t="s">
        <v>22</v>
      </c>
      <c r="L955">
        <v>1450591200</v>
      </c>
      <c r="M955" s="19">
        <f>(((L955/60)/60)/24)+DATE(1970,1,1)</f>
        <v>42358.25</v>
      </c>
      <c r="N955">
        <v>1453701600</v>
      </c>
      <c r="O955" s="18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2047</v>
      </c>
      <c r="T955" t="s">
        <v>2055</v>
      </c>
    </row>
    <row r="956" spans="1:20" x14ac:dyDescent="0.3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>E956/D956</f>
        <v>3.6709859154929578</v>
      </c>
      <c r="G956" s="4" t="s">
        <v>20</v>
      </c>
      <c r="H956" s="11">
        <f>AVERAGE(E956/I956)</f>
        <v>101.02325581395348</v>
      </c>
      <c r="I956">
        <v>1548</v>
      </c>
      <c r="J956" s="4" t="s">
        <v>26</v>
      </c>
      <c r="K956" s="4" t="s">
        <v>27</v>
      </c>
      <c r="L956">
        <v>1348290000</v>
      </c>
      <c r="M956" s="19">
        <f>(((L956/60)/60)/24)+DATE(1970,1,1)</f>
        <v>41174.208333333336</v>
      </c>
      <c r="N956">
        <v>1350363600</v>
      </c>
      <c r="O956" s="18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x14ac:dyDescent="0.3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>E957/D957</f>
        <v>11.09</v>
      </c>
      <c r="G957" s="4" t="s">
        <v>20</v>
      </c>
      <c r="H957" s="5">
        <f>AVERAGE(E957/I957)</f>
        <v>97.037499999999994</v>
      </c>
      <c r="I957">
        <v>80</v>
      </c>
      <c r="J957" s="4" t="s">
        <v>21</v>
      </c>
      <c r="K957" s="4" t="s">
        <v>22</v>
      </c>
      <c r="L957">
        <v>1353823200</v>
      </c>
      <c r="M957" s="19">
        <f>(((L957/60)/60)/24)+DATE(1970,1,1)</f>
        <v>41238.25</v>
      </c>
      <c r="N957">
        <v>1353996000</v>
      </c>
      <c r="O957" s="18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2044</v>
      </c>
      <c r="T957" t="s">
        <v>2045</v>
      </c>
    </row>
    <row r="958" spans="1:20" x14ac:dyDescent="0.3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>E958/D958</f>
        <v>0.19028784648187633</v>
      </c>
      <c r="G958" s="4" t="s">
        <v>14</v>
      </c>
      <c r="H958" s="5">
        <f>AVERAGE(E958/I958)</f>
        <v>43.00963855421687</v>
      </c>
      <c r="I958">
        <v>830</v>
      </c>
      <c r="J958" s="4" t="s">
        <v>21</v>
      </c>
      <c r="K958" s="4" t="s">
        <v>22</v>
      </c>
      <c r="L958">
        <v>1450764000</v>
      </c>
      <c r="M958" s="19">
        <f>(((L958/60)/60)/24)+DATE(1970,1,1)</f>
        <v>42360.25</v>
      </c>
      <c r="N958">
        <v>1451109600</v>
      </c>
      <c r="O958" s="18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2047</v>
      </c>
      <c r="T958" t="s">
        <v>2055</v>
      </c>
    </row>
    <row r="959" spans="1:20" x14ac:dyDescent="0.3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>E959/D959</f>
        <v>1.2687755102040816</v>
      </c>
      <c r="G959" s="4" t="s">
        <v>20</v>
      </c>
      <c r="H959" s="5">
        <f>AVERAGE(E959/I959)</f>
        <v>94.916030534351151</v>
      </c>
      <c r="I959">
        <v>131</v>
      </c>
      <c r="J959" s="4" t="s">
        <v>21</v>
      </c>
      <c r="K959" s="4" t="s">
        <v>22</v>
      </c>
      <c r="L959">
        <v>1329372000</v>
      </c>
      <c r="M959" s="19">
        <f>(((L959/60)/60)/24)+DATE(1970,1,1)</f>
        <v>40955.25</v>
      </c>
      <c r="N959">
        <v>1329631200</v>
      </c>
      <c r="O959" s="18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2044</v>
      </c>
      <c r="T959" t="s">
        <v>2045</v>
      </c>
    </row>
    <row r="960" spans="1:20" x14ac:dyDescent="0.3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>E960/D960</f>
        <v>7.3463636363636367</v>
      </c>
      <c r="G960" s="4" t="s">
        <v>20</v>
      </c>
      <c r="H960" s="5">
        <f>AVERAGE(E960/I960)</f>
        <v>72.151785714285708</v>
      </c>
      <c r="I960">
        <v>112</v>
      </c>
      <c r="J960" s="4" t="s">
        <v>21</v>
      </c>
      <c r="K960" s="4" t="s">
        <v>22</v>
      </c>
      <c r="L960">
        <v>1277096400</v>
      </c>
      <c r="M960" s="19">
        <f>(((L960/60)/60)/24)+DATE(1970,1,1)</f>
        <v>40350.208333333336</v>
      </c>
      <c r="N960">
        <v>1278997200</v>
      </c>
      <c r="O960" s="18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2047</v>
      </c>
      <c r="T960" t="s">
        <v>2056</v>
      </c>
    </row>
    <row r="961" spans="1:20" x14ac:dyDescent="0.3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>E961/D961</f>
        <v>4.5731034482758622E-2</v>
      </c>
      <c r="G961" s="4" t="s">
        <v>14</v>
      </c>
      <c r="H961" s="5">
        <f>AVERAGE(E961/I961)</f>
        <v>51.007692307692309</v>
      </c>
      <c r="I961">
        <v>130</v>
      </c>
      <c r="J961" s="4" t="s">
        <v>21</v>
      </c>
      <c r="K961" s="4" t="s">
        <v>22</v>
      </c>
      <c r="L961">
        <v>1277701200</v>
      </c>
      <c r="M961" s="19">
        <f>(((L961/60)/60)/24)+DATE(1970,1,1)</f>
        <v>40357.208333333336</v>
      </c>
      <c r="N961">
        <v>1280120400</v>
      </c>
      <c r="O961" s="18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2060</v>
      </c>
    </row>
    <row r="962" spans="1:20" x14ac:dyDescent="0.3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>E962/D962</f>
        <v>0.85054545454545449</v>
      </c>
      <c r="G962" s="4" t="s">
        <v>14</v>
      </c>
      <c r="H962" s="5">
        <f>AVERAGE(E962/I962)</f>
        <v>85.054545454545448</v>
      </c>
      <c r="I962">
        <v>55</v>
      </c>
      <c r="J962" s="4" t="s">
        <v>21</v>
      </c>
      <c r="K962" s="4" t="s">
        <v>22</v>
      </c>
      <c r="L962">
        <v>1454911200</v>
      </c>
      <c r="M962" s="19">
        <f>(((L962/60)/60)/24)+DATE(1970,1,1)</f>
        <v>42408.25</v>
      </c>
      <c r="N962">
        <v>1458104400</v>
      </c>
      <c r="O962" s="18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x14ac:dyDescent="0.3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>E963/D963</f>
        <v>1.1929824561403508</v>
      </c>
      <c r="G963" s="4" t="s">
        <v>20</v>
      </c>
      <c r="H963" s="5">
        <f>AVERAGE(E963/I963)</f>
        <v>43.87096774193548</v>
      </c>
      <c r="I963">
        <v>155</v>
      </c>
      <c r="J963" s="4" t="s">
        <v>21</v>
      </c>
      <c r="K963" s="4" t="s">
        <v>22</v>
      </c>
      <c r="L963">
        <v>1297922400</v>
      </c>
      <c r="M963" s="19">
        <f>(((L963/60)/60)/24)+DATE(1970,1,1)</f>
        <v>40591.25</v>
      </c>
      <c r="N963">
        <v>1298268000</v>
      </c>
      <c r="O963" s="18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2060</v>
      </c>
    </row>
    <row r="964" spans="1:20" ht="31" x14ac:dyDescent="0.3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>E964/D964</f>
        <v>2.9602777777777778</v>
      </c>
      <c r="G964" s="4" t="s">
        <v>20</v>
      </c>
      <c r="H964" s="5">
        <f>AVERAGE(E964/I964)</f>
        <v>40.063909774436091</v>
      </c>
      <c r="I964">
        <v>266</v>
      </c>
      <c r="J964" s="4" t="s">
        <v>21</v>
      </c>
      <c r="K964" s="4" t="s">
        <v>22</v>
      </c>
      <c r="L964">
        <v>1384408800</v>
      </c>
      <c r="M964" s="19">
        <f>(((L964/60)/60)/24)+DATE(1970,1,1)</f>
        <v>41592.25</v>
      </c>
      <c r="N964">
        <v>1386223200</v>
      </c>
      <c r="O964" s="18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2040</v>
      </c>
      <c r="T964" t="s">
        <v>2041</v>
      </c>
    </row>
    <row r="965" spans="1:20" x14ac:dyDescent="0.3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>E965/D965</f>
        <v>0.84694915254237291</v>
      </c>
      <c r="G965" s="4" t="s">
        <v>14</v>
      </c>
      <c r="H965" s="13">
        <f>AVERAGE(E965/I965)</f>
        <v>43.833333333333336</v>
      </c>
      <c r="I965">
        <v>114</v>
      </c>
      <c r="J965" s="4" t="s">
        <v>107</v>
      </c>
      <c r="K965" s="4" t="s">
        <v>108</v>
      </c>
      <c r="L965">
        <v>1299304800</v>
      </c>
      <c r="M965" s="19">
        <f>(((L965/60)/60)/24)+DATE(1970,1,1)</f>
        <v>40607.25</v>
      </c>
      <c r="N965">
        <v>1299823200</v>
      </c>
      <c r="O965" s="18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2042</v>
      </c>
      <c r="T965" t="s">
        <v>2043</v>
      </c>
    </row>
    <row r="966" spans="1:20" x14ac:dyDescent="0.3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>E966/D966</f>
        <v>3.5578378378378379</v>
      </c>
      <c r="G966" s="4" t="s">
        <v>20</v>
      </c>
      <c r="H966" s="5">
        <f>AVERAGE(E966/I966)</f>
        <v>84.92903225806451</v>
      </c>
      <c r="I966">
        <v>155</v>
      </c>
      <c r="J966" s="4" t="s">
        <v>21</v>
      </c>
      <c r="K966" s="4" t="s">
        <v>22</v>
      </c>
      <c r="L966">
        <v>1431320400</v>
      </c>
      <c r="M966" s="19">
        <f>(((L966/60)/60)/24)+DATE(1970,1,1)</f>
        <v>42135.208333333328</v>
      </c>
      <c r="N966">
        <v>1431752400</v>
      </c>
      <c r="O966" s="18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2044</v>
      </c>
      <c r="T966" t="s">
        <v>2045</v>
      </c>
    </row>
    <row r="967" spans="1:20" x14ac:dyDescent="0.3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>E967/D967</f>
        <v>3.8640909090909092</v>
      </c>
      <c r="G967" s="4" t="s">
        <v>20</v>
      </c>
      <c r="H967" s="10">
        <f>AVERAGE(E967/I967)</f>
        <v>41.067632850241544</v>
      </c>
      <c r="I967">
        <v>207</v>
      </c>
      <c r="J967" s="4" t="s">
        <v>40</v>
      </c>
      <c r="K967" s="4" t="s">
        <v>41</v>
      </c>
      <c r="L967">
        <v>1264399200</v>
      </c>
      <c r="M967" s="19">
        <f>(((L967/60)/60)/24)+DATE(1970,1,1)</f>
        <v>40203.25</v>
      </c>
      <c r="N967">
        <v>1267855200</v>
      </c>
      <c r="O967" s="18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2037</v>
      </c>
    </row>
    <row r="968" spans="1:20" x14ac:dyDescent="0.3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>E968/D968</f>
        <v>7.9223529411764702</v>
      </c>
      <c r="G968" s="4" t="s">
        <v>20</v>
      </c>
      <c r="H968" s="5">
        <f>AVERAGE(E968/I968)</f>
        <v>54.971428571428568</v>
      </c>
      <c r="I968">
        <v>245</v>
      </c>
      <c r="J968" s="4" t="s">
        <v>21</v>
      </c>
      <c r="K968" s="4" t="s">
        <v>22</v>
      </c>
      <c r="L968">
        <v>1497502800</v>
      </c>
      <c r="M968" s="19">
        <f>(((L968/60)/60)/24)+DATE(1970,1,1)</f>
        <v>42901.208333333328</v>
      </c>
      <c r="N968">
        <v>1497675600</v>
      </c>
      <c r="O968" s="18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2044</v>
      </c>
      <c r="T968" t="s">
        <v>2045</v>
      </c>
    </row>
    <row r="969" spans="1:20" x14ac:dyDescent="0.3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>E969/D969</f>
        <v>1.3703393665158372</v>
      </c>
      <c r="G969" s="4" t="s">
        <v>20</v>
      </c>
      <c r="H969" s="5">
        <f>AVERAGE(E969/I969)</f>
        <v>77.010807374443743</v>
      </c>
      <c r="I969">
        <v>1573</v>
      </c>
      <c r="J969" s="4" t="s">
        <v>21</v>
      </c>
      <c r="K969" s="4" t="s">
        <v>22</v>
      </c>
      <c r="L969">
        <v>1333688400</v>
      </c>
      <c r="M969" s="19">
        <f>(((L969/60)/60)/24)+DATE(1970,1,1)</f>
        <v>41005.208333333336</v>
      </c>
      <c r="N969">
        <v>1336885200</v>
      </c>
      <c r="O969" s="18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2063</v>
      </c>
    </row>
    <row r="970" spans="1:20" x14ac:dyDescent="0.3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>E970/D970</f>
        <v>3.3820833333333336</v>
      </c>
      <c r="G970" s="4" t="s">
        <v>20</v>
      </c>
      <c r="H970" s="5">
        <f>AVERAGE(E970/I970)</f>
        <v>71.201754385964918</v>
      </c>
      <c r="I970">
        <v>114</v>
      </c>
      <c r="J970" s="4" t="s">
        <v>21</v>
      </c>
      <c r="K970" s="4" t="s">
        <v>22</v>
      </c>
      <c r="L970">
        <v>1293861600</v>
      </c>
      <c r="M970" s="19">
        <f>(((L970/60)/60)/24)+DATE(1970,1,1)</f>
        <v>40544.25</v>
      </c>
      <c r="N970">
        <v>1295157600</v>
      </c>
      <c r="O970" s="18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2040</v>
      </c>
      <c r="T970" t="s">
        <v>2041</v>
      </c>
    </row>
    <row r="971" spans="1:20" ht="31" x14ac:dyDescent="0.3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>E971/D971</f>
        <v>1.0822784810126582</v>
      </c>
      <c r="G971" s="4" t="s">
        <v>20</v>
      </c>
      <c r="H971" s="5">
        <f>AVERAGE(E971/I971)</f>
        <v>91.935483870967744</v>
      </c>
      <c r="I971">
        <v>93</v>
      </c>
      <c r="J971" s="4" t="s">
        <v>21</v>
      </c>
      <c r="K971" s="4" t="s">
        <v>22</v>
      </c>
      <c r="L971">
        <v>1576994400</v>
      </c>
      <c r="M971" s="19">
        <f>(((L971/60)/60)/24)+DATE(1970,1,1)</f>
        <v>43821.25</v>
      </c>
      <c r="N971">
        <v>1577599200</v>
      </c>
      <c r="O971" s="18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2044</v>
      </c>
      <c r="T971" t="s">
        <v>2045</v>
      </c>
    </row>
    <row r="972" spans="1:20" x14ac:dyDescent="0.3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>E972/D972</f>
        <v>0.60757639620653314</v>
      </c>
      <c r="G972" s="4" t="s">
        <v>14</v>
      </c>
      <c r="H972" s="5">
        <f>AVERAGE(E972/I972)</f>
        <v>97.069023569023571</v>
      </c>
      <c r="I972">
        <v>594</v>
      </c>
      <c r="J972" s="4" t="s">
        <v>21</v>
      </c>
      <c r="K972" s="4" t="s">
        <v>22</v>
      </c>
      <c r="L972">
        <v>1304917200</v>
      </c>
      <c r="M972" s="19">
        <f>(((L972/60)/60)/24)+DATE(1970,1,1)</f>
        <v>40672.208333333336</v>
      </c>
      <c r="N972">
        <v>1305003600</v>
      </c>
      <c r="O972" s="18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2044</v>
      </c>
      <c r="T972" t="s">
        <v>2045</v>
      </c>
    </row>
    <row r="973" spans="1:20" x14ac:dyDescent="0.3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>E973/D973</f>
        <v>0.27725490196078434</v>
      </c>
      <c r="G973" s="4" t="s">
        <v>14</v>
      </c>
      <c r="H973" s="5">
        <f>AVERAGE(E973/I973)</f>
        <v>58.916666666666664</v>
      </c>
      <c r="I973">
        <v>24</v>
      </c>
      <c r="J973" s="4" t="s">
        <v>21</v>
      </c>
      <c r="K973" s="4" t="s">
        <v>22</v>
      </c>
      <c r="L973">
        <v>1381208400</v>
      </c>
      <c r="M973" s="19">
        <f>(((L973/60)/60)/24)+DATE(1970,1,1)</f>
        <v>41555.208333333336</v>
      </c>
      <c r="N973">
        <v>1381726800</v>
      </c>
      <c r="O973" s="18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2047</v>
      </c>
      <c r="T973" t="s">
        <v>2062</v>
      </c>
    </row>
    <row r="974" spans="1:20" ht="31" x14ac:dyDescent="0.3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>E974/D974</f>
        <v>2.283934426229508</v>
      </c>
      <c r="G974" s="4" t="s">
        <v>20</v>
      </c>
      <c r="H974" s="5">
        <f>AVERAGE(E974/I974)</f>
        <v>58.015466983938133</v>
      </c>
      <c r="I974">
        <v>1681</v>
      </c>
      <c r="J974" s="4" t="s">
        <v>21</v>
      </c>
      <c r="K974" s="4" t="s">
        <v>22</v>
      </c>
      <c r="L974">
        <v>1401685200</v>
      </c>
      <c r="M974" s="19">
        <f>(((L974/60)/60)/24)+DATE(1970,1,1)</f>
        <v>41792.208333333336</v>
      </c>
      <c r="N974">
        <v>1402462800</v>
      </c>
      <c r="O974" s="18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>E975/D975</f>
        <v>0.21615194054500414</v>
      </c>
      <c r="G975" s="4" t="s">
        <v>14</v>
      </c>
      <c r="H975" s="5">
        <f>AVERAGE(E975/I975)</f>
        <v>103.87301587301587</v>
      </c>
      <c r="I975">
        <v>252</v>
      </c>
      <c r="J975" s="4" t="s">
        <v>21</v>
      </c>
      <c r="K975" s="4" t="s">
        <v>22</v>
      </c>
      <c r="L975">
        <v>1291960800</v>
      </c>
      <c r="M975" s="19">
        <f>(((L975/60)/60)/24)+DATE(1970,1,1)</f>
        <v>40522.25</v>
      </c>
      <c r="N975">
        <v>1292133600</v>
      </c>
      <c r="O975" s="18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2044</v>
      </c>
      <c r="T975" t="s">
        <v>2045</v>
      </c>
    </row>
    <row r="976" spans="1:20" x14ac:dyDescent="0.3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>E976/D976</f>
        <v>3.73875</v>
      </c>
      <c r="G976" s="4" t="s">
        <v>20</v>
      </c>
      <c r="H976" s="5">
        <f>AVERAGE(E976/I976)</f>
        <v>93.46875</v>
      </c>
      <c r="I976">
        <v>32</v>
      </c>
      <c r="J976" s="4" t="s">
        <v>21</v>
      </c>
      <c r="K976" s="4" t="s">
        <v>22</v>
      </c>
      <c r="L976">
        <v>1368853200</v>
      </c>
      <c r="M976" s="19">
        <f>(((L976/60)/60)/24)+DATE(1970,1,1)</f>
        <v>41412.208333333336</v>
      </c>
      <c r="N976">
        <v>1368939600</v>
      </c>
      <c r="O976" s="18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2036</v>
      </c>
    </row>
    <row r="977" spans="1:20" ht="31" x14ac:dyDescent="0.3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>E977/D977</f>
        <v>1.5492592592592593</v>
      </c>
      <c r="G977" s="4" t="s">
        <v>20</v>
      </c>
      <c r="H977" s="5">
        <f>AVERAGE(E977/I977)</f>
        <v>61.970370370370368</v>
      </c>
      <c r="I977">
        <v>135</v>
      </c>
      <c r="J977" s="4" t="s">
        <v>21</v>
      </c>
      <c r="K977" s="4" t="s">
        <v>22</v>
      </c>
      <c r="L977">
        <v>1448776800</v>
      </c>
      <c r="M977" s="19">
        <f>(((L977/60)/60)/24)+DATE(1970,1,1)</f>
        <v>42337.25</v>
      </c>
      <c r="N977">
        <v>1452146400</v>
      </c>
      <c r="O977" s="18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2044</v>
      </c>
      <c r="T977" t="s">
        <v>2045</v>
      </c>
    </row>
    <row r="978" spans="1:20" x14ac:dyDescent="0.3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>E978/D978</f>
        <v>3.2214999999999998</v>
      </c>
      <c r="G978" s="4" t="s">
        <v>20</v>
      </c>
      <c r="H978" s="5">
        <f>AVERAGE(E978/I978)</f>
        <v>92.042857142857144</v>
      </c>
      <c r="I978">
        <v>140</v>
      </c>
      <c r="J978" s="4" t="s">
        <v>21</v>
      </c>
      <c r="K978" s="4" t="s">
        <v>22</v>
      </c>
      <c r="L978">
        <v>1296194400</v>
      </c>
      <c r="M978" s="19">
        <f>(((L978/60)/60)/24)+DATE(1970,1,1)</f>
        <v>40571.25</v>
      </c>
      <c r="N978">
        <v>1296712800</v>
      </c>
      <c r="O978" s="18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2044</v>
      </c>
      <c r="T978" t="s">
        <v>2045</v>
      </c>
    </row>
    <row r="979" spans="1:20" ht="31" x14ac:dyDescent="0.3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>E979/D979</f>
        <v>0.73957142857142855</v>
      </c>
      <c r="G979" s="4" t="s">
        <v>14</v>
      </c>
      <c r="H979" s="5">
        <f>AVERAGE(E979/I979)</f>
        <v>77.268656716417908</v>
      </c>
      <c r="I979">
        <v>67</v>
      </c>
      <c r="J979" s="4" t="s">
        <v>21</v>
      </c>
      <c r="K979" s="4" t="s">
        <v>22</v>
      </c>
      <c r="L979">
        <v>1517983200</v>
      </c>
      <c r="M979" s="19">
        <f>(((L979/60)/60)/24)+DATE(1970,1,1)</f>
        <v>43138.25</v>
      </c>
      <c r="N979">
        <v>1520748000</v>
      </c>
      <c r="O979" s="18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2040</v>
      </c>
      <c r="T979" t="s">
        <v>2041</v>
      </c>
    </row>
    <row r="980" spans="1:20" ht="31" x14ac:dyDescent="0.3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>E980/D980</f>
        <v>8.641</v>
      </c>
      <c r="G980" s="4" t="s">
        <v>20</v>
      </c>
      <c r="H980" s="5">
        <f>AVERAGE(E980/I980)</f>
        <v>93.923913043478265</v>
      </c>
      <c r="I980">
        <v>92</v>
      </c>
      <c r="J980" s="4" t="s">
        <v>21</v>
      </c>
      <c r="K980" s="4" t="s">
        <v>22</v>
      </c>
      <c r="L980">
        <v>1478930400</v>
      </c>
      <c r="M980" s="19">
        <f>(((L980/60)/60)/24)+DATE(1970,1,1)</f>
        <v>42686.25</v>
      </c>
      <c r="N980">
        <v>1480831200</v>
      </c>
      <c r="O980" s="18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2039</v>
      </c>
    </row>
    <row r="981" spans="1:20" x14ac:dyDescent="0.3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>E981/D981</f>
        <v>1.432624584717608</v>
      </c>
      <c r="G981" s="4" t="s">
        <v>20</v>
      </c>
      <c r="H981" s="10">
        <f>AVERAGE(E981/I981)</f>
        <v>84.969458128078813</v>
      </c>
      <c r="I981">
        <v>1015</v>
      </c>
      <c r="J981" s="4" t="s">
        <v>40</v>
      </c>
      <c r="K981" s="4" t="s">
        <v>41</v>
      </c>
      <c r="L981">
        <v>1426395600</v>
      </c>
      <c r="M981" s="19">
        <f>(((L981/60)/60)/24)+DATE(1970,1,1)</f>
        <v>42078.208333333328</v>
      </c>
      <c r="N981">
        <v>1426914000</v>
      </c>
      <c r="O981" s="18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2044</v>
      </c>
      <c r="T981" t="s">
        <v>2045</v>
      </c>
    </row>
    <row r="982" spans="1:20" x14ac:dyDescent="0.3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>E982/D982</f>
        <v>0.40281762295081969</v>
      </c>
      <c r="G982" s="4" t="s">
        <v>14</v>
      </c>
      <c r="H982" s="5">
        <f>AVERAGE(E982/I982)</f>
        <v>105.97035040431267</v>
      </c>
      <c r="I982">
        <v>742</v>
      </c>
      <c r="J982" s="4" t="s">
        <v>21</v>
      </c>
      <c r="K982" s="4" t="s">
        <v>22</v>
      </c>
      <c r="L982">
        <v>1446181200</v>
      </c>
      <c r="M982" s="19">
        <f>(((L982/60)/60)/24)+DATE(1970,1,1)</f>
        <v>42307.208333333328</v>
      </c>
      <c r="N982">
        <v>1446616800</v>
      </c>
      <c r="O982" s="18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>E983/D983</f>
        <v>1.7822388059701493</v>
      </c>
      <c r="G983" s="4" t="s">
        <v>20</v>
      </c>
      <c r="H983" s="5">
        <f>AVERAGE(E983/I983)</f>
        <v>36.969040247678016</v>
      </c>
      <c r="I983">
        <v>323</v>
      </c>
      <c r="J983" s="4" t="s">
        <v>21</v>
      </c>
      <c r="K983" s="4" t="s">
        <v>22</v>
      </c>
      <c r="L983">
        <v>1514181600</v>
      </c>
      <c r="M983" s="19">
        <f>(((L983/60)/60)/24)+DATE(1970,1,1)</f>
        <v>43094.25</v>
      </c>
      <c r="N983">
        <v>1517032800</v>
      </c>
      <c r="O983" s="18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>E984/D984</f>
        <v>0.84930555555555554</v>
      </c>
      <c r="G984" s="4" t="s">
        <v>14</v>
      </c>
      <c r="H984" s="5">
        <f>AVERAGE(E984/I984)</f>
        <v>81.533333333333331</v>
      </c>
      <c r="I984">
        <v>75</v>
      </c>
      <c r="J984" s="4" t="s">
        <v>21</v>
      </c>
      <c r="K984" s="4" t="s">
        <v>22</v>
      </c>
      <c r="L984">
        <v>1311051600</v>
      </c>
      <c r="M984" s="19">
        <f>(((L984/60)/60)/24)+DATE(1970,1,1)</f>
        <v>40743.208333333336</v>
      </c>
      <c r="N984">
        <v>1311224400</v>
      </c>
      <c r="O984" s="18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2047</v>
      </c>
      <c r="T984" t="s">
        <v>2048</v>
      </c>
    </row>
    <row r="985" spans="1:20" x14ac:dyDescent="0.3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>E985/D985</f>
        <v>1.4593648334624323</v>
      </c>
      <c r="G985" s="4" t="s">
        <v>20</v>
      </c>
      <c r="H985" s="5">
        <f>AVERAGE(E985/I985)</f>
        <v>80.999140154772135</v>
      </c>
      <c r="I985">
        <v>2326</v>
      </c>
      <c r="J985" s="4" t="s">
        <v>21</v>
      </c>
      <c r="K985" s="4" t="s">
        <v>22</v>
      </c>
      <c r="L985">
        <v>1564894800</v>
      </c>
      <c r="M985" s="19">
        <f>(((L985/60)/60)/24)+DATE(1970,1,1)</f>
        <v>43681.208333333328</v>
      </c>
      <c r="N985">
        <v>1566190800</v>
      </c>
      <c r="O985" s="18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2047</v>
      </c>
      <c r="T985" t="s">
        <v>2048</v>
      </c>
    </row>
    <row r="986" spans="1:20" ht="31" x14ac:dyDescent="0.3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>E986/D986</f>
        <v>1.5246153846153847</v>
      </c>
      <c r="G986" s="4" t="s">
        <v>20</v>
      </c>
      <c r="H986" s="5">
        <f>AVERAGE(E986/I986)</f>
        <v>26.010498687664043</v>
      </c>
      <c r="I986">
        <v>381</v>
      </c>
      <c r="J986" s="4" t="s">
        <v>21</v>
      </c>
      <c r="K986" s="4" t="s">
        <v>22</v>
      </c>
      <c r="L986">
        <v>1567918800</v>
      </c>
      <c r="M986" s="19">
        <f>(((L986/60)/60)/24)+DATE(1970,1,1)</f>
        <v>43716.208333333328</v>
      </c>
      <c r="N986">
        <v>1570165200</v>
      </c>
      <c r="O986" s="18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2044</v>
      </c>
      <c r="T986" t="s">
        <v>2045</v>
      </c>
    </row>
    <row r="987" spans="1:20" x14ac:dyDescent="0.3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>E987/D987</f>
        <v>0.67129542790152408</v>
      </c>
      <c r="G987" s="4" t="s">
        <v>14</v>
      </c>
      <c r="H987" s="5">
        <f>AVERAGE(E987/I987)</f>
        <v>25.998410896708286</v>
      </c>
      <c r="I987">
        <v>4405</v>
      </c>
      <c r="J987" s="4" t="s">
        <v>21</v>
      </c>
      <c r="K987" s="4" t="s">
        <v>22</v>
      </c>
      <c r="L987">
        <v>1386309600</v>
      </c>
      <c r="M987" s="19">
        <f>(((L987/60)/60)/24)+DATE(1970,1,1)</f>
        <v>41614.25</v>
      </c>
      <c r="N987">
        <v>1388556000</v>
      </c>
      <c r="O987" s="18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2037</v>
      </c>
    </row>
    <row r="988" spans="1:20" ht="31" x14ac:dyDescent="0.3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>E988/D988</f>
        <v>0.40307692307692305</v>
      </c>
      <c r="G988" s="4" t="s">
        <v>14</v>
      </c>
      <c r="H988" s="5">
        <f>AVERAGE(E988/I988)</f>
        <v>34.173913043478258</v>
      </c>
      <c r="I988">
        <v>92</v>
      </c>
      <c r="J988" s="4" t="s">
        <v>21</v>
      </c>
      <c r="K988" s="4" t="s">
        <v>22</v>
      </c>
      <c r="L988">
        <v>1301979600</v>
      </c>
      <c r="M988" s="19">
        <f>(((L988/60)/60)/24)+DATE(1970,1,1)</f>
        <v>40638.208333333336</v>
      </c>
      <c r="N988">
        <v>1303189200</v>
      </c>
      <c r="O988" s="18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2037</v>
      </c>
    </row>
    <row r="989" spans="1:20" x14ac:dyDescent="0.3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>E989/D989</f>
        <v>2.1679032258064517</v>
      </c>
      <c r="G989" s="4" t="s">
        <v>20</v>
      </c>
      <c r="H989" s="5">
        <f>AVERAGE(E989/I989)</f>
        <v>28.002083333333335</v>
      </c>
      <c r="I989">
        <v>480</v>
      </c>
      <c r="J989" s="4" t="s">
        <v>21</v>
      </c>
      <c r="K989" s="4" t="s">
        <v>22</v>
      </c>
      <c r="L989">
        <v>1493269200</v>
      </c>
      <c r="M989" s="19">
        <f>(((L989/60)/60)/24)+DATE(1970,1,1)</f>
        <v>42852.208333333328</v>
      </c>
      <c r="N989">
        <v>1494478800</v>
      </c>
      <c r="O989" s="18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2047</v>
      </c>
      <c r="T989" t="s">
        <v>2048</v>
      </c>
    </row>
    <row r="990" spans="1:20" x14ac:dyDescent="0.3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>E990/D990</f>
        <v>0.52117021276595743</v>
      </c>
      <c r="G990" s="4" t="s">
        <v>14</v>
      </c>
      <c r="H990" s="5">
        <f>AVERAGE(E990/I990)</f>
        <v>76.546875</v>
      </c>
      <c r="I990">
        <v>64</v>
      </c>
      <c r="J990" s="4" t="s">
        <v>21</v>
      </c>
      <c r="K990" s="4" t="s">
        <v>22</v>
      </c>
      <c r="L990">
        <v>1478930400</v>
      </c>
      <c r="M990" s="19">
        <f>(((L990/60)/60)/24)+DATE(1970,1,1)</f>
        <v>42686.25</v>
      </c>
      <c r="N990">
        <v>1480744800</v>
      </c>
      <c r="O990" s="18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2053</v>
      </c>
    </row>
    <row r="991" spans="1:20" ht="31" x14ac:dyDescent="0.3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>E991/D991</f>
        <v>4.9958333333333336</v>
      </c>
      <c r="G991" s="4" t="s">
        <v>20</v>
      </c>
      <c r="H991" s="5">
        <f>AVERAGE(E991/I991)</f>
        <v>53.053097345132741</v>
      </c>
      <c r="I991">
        <v>226</v>
      </c>
      <c r="J991" s="4" t="s">
        <v>21</v>
      </c>
      <c r="K991" s="4" t="s">
        <v>22</v>
      </c>
      <c r="L991">
        <v>1555390800</v>
      </c>
      <c r="M991" s="19">
        <f>(((L991/60)/60)/24)+DATE(1970,1,1)</f>
        <v>43571.208333333328</v>
      </c>
      <c r="N991">
        <v>1555822800</v>
      </c>
      <c r="O991" s="18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2060</v>
      </c>
    </row>
    <row r="992" spans="1:20" x14ac:dyDescent="0.3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>E992/D992</f>
        <v>0.87679487179487181</v>
      </c>
      <c r="G992" s="4" t="s">
        <v>14</v>
      </c>
      <c r="H992" s="5">
        <f>AVERAGE(E992/I992)</f>
        <v>106.859375</v>
      </c>
      <c r="I992">
        <v>64</v>
      </c>
      <c r="J992" s="4" t="s">
        <v>21</v>
      </c>
      <c r="K992" s="4" t="s">
        <v>22</v>
      </c>
      <c r="L992">
        <v>1456984800</v>
      </c>
      <c r="M992" s="19">
        <f>(((L992/60)/60)/24)+DATE(1970,1,1)</f>
        <v>42432.25</v>
      </c>
      <c r="N992">
        <v>1458882000</v>
      </c>
      <c r="O992" s="18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2047</v>
      </c>
      <c r="T992" t="s">
        <v>2052</v>
      </c>
    </row>
    <row r="993" spans="1:20" x14ac:dyDescent="0.3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>E993/D993</f>
        <v>1.131734693877551</v>
      </c>
      <c r="G993" s="4" t="s">
        <v>20</v>
      </c>
      <c r="H993" s="5">
        <f>AVERAGE(E993/I993)</f>
        <v>46.020746887966808</v>
      </c>
      <c r="I993">
        <v>241</v>
      </c>
      <c r="J993" s="4" t="s">
        <v>21</v>
      </c>
      <c r="K993" s="4" t="s">
        <v>22</v>
      </c>
      <c r="L993">
        <v>1411621200</v>
      </c>
      <c r="M993" s="19">
        <f>(((L993/60)/60)/24)+DATE(1970,1,1)</f>
        <v>41907.208333333336</v>
      </c>
      <c r="N993">
        <v>1411966800</v>
      </c>
      <c r="O993" s="18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2037</v>
      </c>
    </row>
    <row r="994" spans="1:20" x14ac:dyDescent="0.3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>E994/D994</f>
        <v>4.2654838709677421</v>
      </c>
      <c r="G994" s="4" t="s">
        <v>20</v>
      </c>
      <c r="H994" s="5">
        <f>AVERAGE(E994/I994)</f>
        <v>100.17424242424242</v>
      </c>
      <c r="I994">
        <v>132</v>
      </c>
      <c r="J994" s="4" t="s">
        <v>21</v>
      </c>
      <c r="K994" s="4" t="s">
        <v>22</v>
      </c>
      <c r="L994">
        <v>1525669200</v>
      </c>
      <c r="M994" s="19">
        <f>(((L994/60)/60)/24)+DATE(1970,1,1)</f>
        <v>43227.208333333328</v>
      </c>
      <c r="N994">
        <v>1526878800</v>
      </c>
      <c r="O994" s="18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2047</v>
      </c>
      <c r="T994" t="s">
        <v>2052</v>
      </c>
    </row>
    <row r="995" spans="1:20" x14ac:dyDescent="0.3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>E995/D995</f>
        <v>0.77632653061224488</v>
      </c>
      <c r="G995" s="4" t="s">
        <v>74</v>
      </c>
      <c r="H995" s="13">
        <f>AVERAGE(E995/I995)</f>
        <v>101.44</v>
      </c>
      <c r="I995">
        <v>75</v>
      </c>
      <c r="J995" s="4" t="s">
        <v>107</v>
      </c>
      <c r="K995" s="4" t="s">
        <v>108</v>
      </c>
      <c r="L995">
        <v>1450936800</v>
      </c>
      <c r="M995" s="19">
        <f>(((L995/60)/60)/24)+DATE(1970,1,1)</f>
        <v>42362.25</v>
      </c>
      <c r="N995">
        <v>1452405600</v>
      </c>
      <c r="O995" s="18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2042</v>
      </c>
      <c r="T995" t="s">
        <v>2043</v>
      </c>
    </row>
    <row r="996" spans="1:20" ht="31" x14ac:dyDescent="0.3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>E996/D996</f>
        <v>0.52496810772501767</v>
      </c>
      <c r="G996" s="4" t="s">
        <v>14</v>
      </c>
      <c r="H996" s="5">
        <f>AVERAGE(E996/I996)</f>
        <v>87.972684085510693</v>
      </c>
      <c r="I996">
        <v>842</v>
      </c>
      <c r="J996" s="4" t="s">
        <v>21</v>
      </c>
      <c r="K996" s="4" t="s">
        <v>22</v>
      </c>
      <c r="L996">
        <v>1413522000</v>
      </c>
      <c r="M996" s="19">
        <f>(((L996/60)/60)/24)+DATE(1970,1,1)</f>
        <v>41929.208333333336</v>
      </c>
      <c r="N996">
        <v>1414040400</v>
      </c>
      <c r="O996" s="18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2060</v>
      </c>
    </row>
    <row r="997" spans="1:20" x14ac:dyDescent="0.3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>E997/D997</f>
        <v>1.5746762589928058</v>
      </c>
      <c r="G997" s="4" t="s">
        <v>20</v>
      </c>
      <c r="H997" s="5">
        <f>AVERAGE(E997/I997)</f>
        <v>74.995594713656388</v>
      </c>
      <c r="I997">
        <v>2043</v>
      </c>
      <c r="J997" s="4" t="s">
        <v>21</v>
      </c>
      <c r="K997" s="4" t="s">
        <v>22</v>
      </c>
      <c r="L997">
        <v>1541307600</v>
      </c>
      <c r="M997" s="19">
        <f>(((L997/60)/60)/24)+DATE(1970,1,1)</f>
        <v>43408.208333333328</v>
      </c>
      <c r="N997">
        <v>1543816800</v>
      </c>
      <c r="O997" s="18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2040</v>
      </c>
      <c r="T997" t="s">
        <v>2041</v>
      </c>
    </row>
    <row r="998" spans="1:20" x14ac:dyDescent="0.3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>E998/D998</f>
        <v>0.72939393939393937</v>
      </c>
      <c r="G998" s="4" t="s">
        <v>14</v>
      </c>
      <c r="H998" s="5">
        <f>AVERAGE(E998/I998)</f>
        <v>42.982142857142854</v>
      </c>
      <c r="I998">
        <v>112</v>
      </c>
      <c r="J998" s="4" t="s">
        <v>21</v>
      </c>
      <c r="K998" s="4" t="s">
        <v>22</v>
      </c>
      <c r="L998">
        <v>1357106400</v>
      </c>
      <c r="M998" s="19">
        <f>(((L998/60)/60)/24)+DATE(1970,1,1)</f>
        <v>41276.25</v>
      </c>
      <c r="N998">
        <v>1359698400</v>
      </c>
      <c r="O998" s="18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2044</v>
      </c>
      <c r="T998" t="s">
        <v>2045</v>
      </c>
    </row>
    <row r="999" spans="1:20" x14ac:dyDescent="0.3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>E999/D999</f>
        <v>0.60565789473684206</v>
      </c>
      <c r="G999" s="4" t="s">
        <v>74</v>
      </c>
      <c r="H999" s="13">
        <f>AVERAGE(E999/I999)</f>
        <v>33.115107913669064</v>
      </c>
      <c r="I999">
        <v>139</v>
      </c>
      <c r="J999" s="4" t="s">
        <v>107</v>
      </c>
      <c r="K999" s="4" t="s">
        <v>108</v>
      </c>
      <c r="L999">
        <v>1390197600</v>
      </c>
      <c r="M999" s="19">
        <f>(((L999/60)/60)/24)+DATE(1970,1,1)</f>
        <v>41659.25</v>
      </c>
      <c r="N999">
        <v>1390629600</v>
      </c>
      <c r="O999" s="18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2044</v>
      </c>
      <c r="T999" t="s">
        <v>2045</v>
      </c>
    </row>
    <row r="1000" spans="1:20" x14ac:dyDescent="0.3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>E1000/D1000</f>
        <v>0.5679129129129129</v>
      </c>
      <c r="G1000" s="4" t="s">
        <v>14</v>
      </c>
      <c r="H1000" s="5">
        <f>AVERAGE(E1000/I1000)</f>
        <v>101.13101604278074</v>
      </c>
      <c r="I1000">
        <v>374</v>
      </c>
      <c r="J1000" s="4" t="s">
        <v>21</v>
      </c>
      <c r="K1000" s="4" t="s">
        <v>22</v>
      </c>
      <c r="L1000">
        <v>1265868000</v>
      </c>
      <c r="M1000" s="19">
        <f>(((L1000/60)/60)/24)+DATE(1970,1,1)</f>
        <v>40220.25</v>
      </c>
      <c r="N1000">
        <v>1267077600</v>
      </c>
      <c r="O1000" s="18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2036</v>
      </c>
    </row>
    <row r="1001" spans="1:20" x14ac:dyDescent="0.3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>E1001/D1001</f>
        <v>0.56542754275427543</v>
      </c>
      <c r="G1001" s="4" t="s">
        <v>74</v>
      </c>
      <c r="H1001" s="5">
        <f>AVERAGE(E1001/I1001)</f>
        <v>55.98841354723708</v>
      </c>
      <c r="I1001">
        <v>1122</v>
      </c>
      <c r="J1001" s="4" t="s">
        <v>21</v>
      </c>
      <c r="K1001" s="4" t="s">
        <v>22</v>
      </c>
      <c r="L1001">
        <v>1467176400</v>
      </c>
      <c r="M1001" s="19">
        <f>(((L1001/60)/60)/24)+DATE(1970,1,1)</f>
        <v>42550.208333333328</v>
      </c>
      <c r="N1001">
        <v>1467781200</v>
      </c>
      <c r="O1001" s="18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2040</v>
      </c>
      <c r="T1001" t="s">
        <v>2041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2:F1001">
    <cfRule type="colorScale" priority="1">
      <colorScale>
        <cfvo type="min"/>
        <cfvo type="percentile" val="50"/>
        <cfvo type="max"/>
        <color rgb="FFF8696B"/>
        <color theme="9"/>
        <color theme="4"/>
      </colorScale>
    </cfRule>
  </conditionalFormatting>
  <conditionalFormatting sqref="G1:G1001">
    <cfRule type="containsText" dxfId="25" priority="9" operator="containsText" text="live">
      <formula>NOT(ISERROR(SEARCH("live",G1)))</formula>
    </cfRule>
    <cfRule type="containsText" dxfId="24" priority="10" operator="containsText" text="live">
      <formula>NOT(ISERROR(SEARCH("live",G1)))</formula>
    </cfRule>
    <cfRule type="containsText" dxfId="23" priority="11" operator="containsText" text="canceled">
      <formula>NOT(ISERROR(SEARCH("canceled",G1)))</formula>
    </cfRule>
    <cfRule type="containsText" dxfId="22" priority="12" operator="containsText" text="successful">
      <formula>NOT(ISERROR(SEARCH("successful",G1)))</formula>
    </cfRule>
    <cfRule type="containsText" dxfId="21" priority="13" operator="containsText" text="live">
      <formula>NOT(ISERROR(SEARCH("live",G1)))</formula>
    </cfRule>
    <cfRule type="containsText" dxfId="20" priority="14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514C-E9EF-4653-BB2A-9824317B2C5D}">
  <dimension ref="A1:F14"/>
  <sheetViews>
    <sheetView workbookViewId="0">
      <selection activeCell="H32" sqref="H3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5" t="s">
        <v>6</v>
      </c>
      <c r="B1" t="s">
        <v>2069</v>
      </c>
    </row>
    <row r="3" spans="1:6" x14ac:dyDescent="0.35">
      <c r="A3" s="15" t="s">
        <v>2070</v>
      </c>
      <c r="B3" s="15" t="s">
        <v>2066</v>
      </c>
    </row>
    <row r="4" spans="1:6" x14ac:dyDescent="0.35">
      <c r="A4" s="1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6" t="s">
        <v>2047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6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6" t="s">
        <v>2064</v>
      </c>
      <c r="E8">
        <v>4</v>
      </c>
      <c r="F8">
        <v>4</v>
      </c>
    </row>
    <row r="9" spans="1:6" x14ac:dyDescent="0.35">
      <c r="A9" s="1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6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6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9A47-E138-4CE9-8DF2-A9D657DE1160}">
  <dimension ref="A1:F30"/>
  <sheetViews>
    <sheetView topLeftCell="A13" workbookViewId="0">
      <selection activeCell="I41" sqref="I4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5" width="17.1640625" bestFit="1" customWidth="1"/>
    <col min="16" max="16" width="12.83203125" bestFit="1" customWidth="1"/>
    <col min="17" max="38" width="17.1640625" bestFit="1" customWidth="1"/>
    <col min="39" max="39" width="10.1640625" bestFit="1" customWidth="1"/>
    <col min="40" max="50" width="17.1640625" bestFit="1" customWidth="1"/>
    <col min="51" max="51" width="8.33203125" bestFit="1" customWidth="1"/>
    <col min="52" max="75" width="17.1640625" bestFit="1" customWidth="1"/>
    <col min="76" max="76" width="14" bestFit="1" customWidth="1"/>
    <col min="77" max="77" width="10.58203125" bestFit="1" customWidth="1"/>
  </cols>
  <sheetData>
    <row r="1" spans="1:6" x14ac:dyDescent="0.35">
      <c r="A1" s="15" t="s">
        <v>6</v>
      </c>
      <c r="B1" t="s">
        <v>2069</v>
      </c>
    </row>
    <row r="2" spans="1:6" x14ac:dyDescent="0.35">
      <c r="A2" s="15" t="s">
        <v>2031</v>
      </c>
      <c r="B2" t="s">
        <v>2069</v>
      </c>
    </row>
    <row r="4" spans="1:6" x14ac:dyDescent="0.35">
      <c r="A4" s="15" t="s">
        <v>2070</v>
      </c>
      <c r="B4" s="15" t="s">
        <v>2066</v>
      </c>
    </row>
    <row r="5" spans="1:6" x14ac:dyDescent="0.35">
      <c r="A5" s="1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6" t="s">
        <v>2056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6" t="s">
        <v>2065</v>
      </c>
      <c r="E7">
        <v>4</v>
      </c>
      <c r="F7">
        <v>4</v>
      </c>
    </row>
    <row r="8" spans="1:6" x14ac:dyDescent="0.35">
      <c r="A8" s="1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6" t="s">
        <v>2061</v>
      </c>
      <c r="C10">
        <v>8</v>
      </c>
      <c r="E10">
        <v>10</v>
      </c>
      <c r="F10">
        <v>18</v>
      </c>
    </row>
    <row r="11" spans="1:6" x14ac:dyDescent="0.35">
      <c r="A11" s="16" t="s">
        <v>2058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6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6" t="s">
        <v>2036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6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6" t="s">
        <v>2059</v>
      </c>
      <c r="C15">
        <v>3</v>
      </c>
      <c r="E15">
        <v>4</v>
      </c>
      <c r="F15">
        <v>7</v>
      </c>
    </row>
    <row r="16" spans="1:6" x14ac:dyDescent="0.35">
      <c r="A16" s="16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6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6" t="s">
        <v>2043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6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6" t="s">
        <v>2053</v>
      </c>
      <c r="C20">
        <v>4</v>
      </c>
      <c r="E20">
        <v>4</v>
      </c>
      <c r="F20">
        <v>8</v>
      </c>
    </row>
    <row r="21" spans="1:6" x14ac:dyDescent="0.35">
      <c r="A21" s="16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6" t="s">
        <v>2055</v>
      </c>
      <c r="C22">
        <v>9</v>
      </c>
      <c r="E22">
        <v>5</v>
      </c>
      <c r="F22">
        <v>14</v>
      </c>
    </row>
    <row r="23" spans="1:6" x14ac:dyDescent="0.35">
      <c r="A23" s="16" t="s">
        <v>2057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6" t="s">
        <v>2060</v>
      </c>
      <c r="C25">
        <v>7</v>
      </c>
      <c r="E25">
        <v>14</v>
      </c>
      <c r="F25">
        <v>21</v>
      </c>
    </row>
    <row r="26" spans="1:6" x14ac:dyDescent="0.35">
      <c r="A26" s="16" t="s">
        <v>2039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6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6" t="s">
        <v>2063</v>
      </c>
      <c r="E29">
        <v>3</v>
      </c>
      <c r="F29">
        <v>3</v>
      </c>
    </row>
    <row r="30" spans="1:6" x14ac:dyDescent="0.35">
      <c r="A30" s="1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49DA-2C90-4ECA-8669-6ECED45A8953}">
  <dimension ref="A1:E18"/>
  <sheetViews>
    <sheetView workbookViewId="0">
      <selection activeCell="H18" sqref="H18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15" t="s">
        <v>2031</v>
      </c>
      <c r="B1" t="s">
        <v>2069</v>
      </c>
    </row>
    <row r="2" spans="1:5" x14ac:dyDescent="0.35">
      <c r="A2" s="15" t="s">
        <v>2085</v>
      </c>
      <c r="B2" t="s">
        <v>2069</v>
      </c>
    </row>
    <row r="4" spans="1:5" x14ac:dyDescent="0.35">
      <c r="A4" s="15" t="s">
        <v>2070</v>
      </c>
      <c r="B4" s="15" t="s">
        <v>2066</v>
      </c>
    </row>
    <row r="5" spans="1:5" x14ac:dyDescent="0.35">
      <c r="A5" s="15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A197-FCC8-466D-B238-DA6DBFF989A3}">
  <dimension ref="A1:K13"/>
  <sheetViews>
    <sheetView workbookViewId="0">
      <selection activeCell="F43" sqref="F43"/>
    </sheetView>
  </sheetViews>
  <sheetFormatPr defaultRowHeight="15.5" x14ac:dyDescent="0.35"/>
  <cols>
    <col min="1" max="1" width="25.3320312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  <col min="9" max="9" width="12.6640625" customWidth="1"/>
  </cols>
  <sheetData>
    <row r="1" spans="1:11" x14ac:dyDescent="0.35">
      <c r="A1" s="20" t="s">
        <v>2086</v>
      </c>
      <c r="B1" s="20" t="s">
        <v>2087</v>
      </c>
      <c r="C1" s="20" t="s">
        <v>2088</v>
      </c>
      <c r="D1" s="20" t="s">
        <v>2089</v>
      </c>
      <c r="E1" s="20" t="s">
        <v>2090</v>
      </c>
      <c r="F1" s="20" t="s">
        <v>2091</v>
      </c>
      <c r="G1" s="20" t="s">
        <v>2092</v>
      </c>
      <c r="H1" s="20" t="s">
        <v>2093</v>
      </c>
    </row>
    <row r="2" spans="1:11" x14ac:dyDescent="0.35">
      <c r="A2" s="21" t="s">
        <v>2094</v>
      </c>
      <c r="B2">
        <f>COUNTIFS(Crowdfunding!$G2:$G1001,"=successful", Crowdfunding!$D2:$D1001,"&lt;1000")</f>
        <v>30</v>
      </c>
      <c r="C2">
        <f>COUNTIFS(Crowdfunding!$G2:$G$1001,"=failed", Crowdfunding!$D2:$D1001,"&lt;1000")</f>
        <v>20</v>
      </c>
      <c r="D2">
        <f>COUNTIFS(Crowdfunding!$G2:$G1001,"=canceled", Crowdfunding!$D2:$D1001,"&lt;1000")</f>
        <v>1</v>
      </c>
      <c r="E2">
        <f>SUM(B2:D2)</f>
        <v>51</v>
      </c>
      <c r="F2" s="22">
        <f>B2/E2</f>
        <v>0.58823529411764708</v>
      </c>
      <c r="G2" s="22">
        <f>C2/E2</f>
        <v>0.39215686274509803</v>
      </c>
      <c r="H2" s="22">
        <f>D2/E2</f>
        <v>1.9607843137254902E-2</v>
      </c>
      <c r="K2">
        <f>COUNTIF((A:A),"1000 to 4999")</f>
        <v>1</v>
      </c>
    </row>
    <row r="3" spans="1:11" x14ac:dyDescent="0.35">
      <c r="A3" s="21" t="s">
        <v>2095</v>
      </c>
      <c r="B3">
        <f>COUNTIFS(Crowdfunding!$G$2:$G$1001,"=successful",Crowdfunding!$D$2:$D$1001,"&lt;=4999",Crowdfunding!$D2:$D1001,"&gt;=1000")</f>
        <v>191</v>
      </c>
      <c r="C3">
        <f>COUNTIFS(Crowdfunding!$G$2:$G$1001,"=failed",Crowdfunding!$D$2:$D$1001,"&lt;=4999",Crowdfunding!$D2:$D1001,"&gt;=1000")</f>
        <v>38</v>
      </c>
      <c r="D3">
        <f>COUNTIFS(Crowdfunding!$G$2:$G$1001,"=canceled",Crowdfunding!$D$2:$D$1001,"&lt;=4999",Crowdfunding!$D2:$D1001,"&gt;=1000")</f>
        <v>2</v>
      </c>
      <c r="E3">
        <f t="shared" ref="E3:E13" si="0">SUM(B3:D3)</f>
        <v>231</v>
      </c>
      <c r="F3" s="22">
        <f t="shared" ref="F3:F13" si="1">B3/E3</f>
        <v>0.82683982683982682</v>
      </c>
      <c r="G3" s="22">
        <f t="shared" ref="G3:G13" si="2">C3/E3</f>
        <v>0.16450216450216451</v>
      </c>
      <c r="H3" s="22">
        <f t="shared" ref="H3:H13" si="3">D3/E3</f>
        <v>8.658008658008658E-3</v>
      </c>
    </row>
    <row r="4" spans="1:11" x14ac:dyDescent="0.35">
      <c r="A4" s="21" t="s">
        <v>2096</v>
      </c>
      <c r="B4">
        <f>COUNTIFS(Crowdfunding!$G$2:$G$1001,"=successful",Crowdfunding!$D$2:$D$1001,"&lt;=9999",Crowdfunding!$D2:$D1001,"&gt;=5000")</f>
        <v>164</v>
      </c>
      <c r="C4">
        <f>COUNTIFS(Crowdfunding!$G$2:$G$1001,"=failed",Crowdfunding!$D$2:$D$1001,"&lt;=9999",Crowdfunding!$D2:$D1001,"&gt;=5000")</f>
        <v>126</v>
      </c>
      <c r="D4">
        <f>COUNTIFS(Crowdfunding!$G$2:$G$1001,"=canceled",Crowdfunding!$D$2:$D$1001,"&lt;=9999",Crowdfunding!$D2:$D1001,"&gt;=5000")</f>
        <v>25</v>
      </c>
      <c r="E4">
        <f t="shared" si="0"/>
        <v>315</v>
      </c>
      <c r="F4" s="22">
        <f t="shared" si="1"/>
        <v>0.52063492063492067</v>
      </c>
      <c r="G4" s="22">
        <f t="shared" si="2"/>
        <v>0.4</v>
      </c>
      <c r="H4" s="22">
        <f t="shared" si="3"/>
        <v>7.9365079365079361E-2</v>
      </c>
    </row>
    <row r="5" spans="1:11" x14ac:dyDescent="0.35">
      <c r="A5" s="21" t="s">
        <v>2097</v>
      </c>
      <c r="B5">
        <f>COUNTIFS(Crowdfunding!$G$2:$G$1001,"=successful",Crowdfunding!$D$2:$D$1001,"&lt;=14999",Crowdfunding!$D2:$D1001,"&gt;=10000")</f>
        <v>4</v>
      </c>
      <c r="C5">
        <f>COUNTIFS(Crowdfunding!$G$2:$G$1001,"=failed",Crowdfunding!$D$2:$D$1001,"&lt;=14999",Crowdfunding!$D2:$D1001,"&gt;=10000")</f>
        <v>5</v>
      </c>
      <c r="D5">
        <f>COUNTIFS(Crowdfunding!$G$2:$G$1001,"=canceled",Crowdfunding!$D$2:$D$1001,"&lt;=14999",Crowdfunding!$D2:$D1001,"&gt;=10000")</f>
        <v>0</v>
      </c>
      <c r="E5">
        <f t="shared" si="0"/>
        <v>9</v>
      </c>
      <c r="F5" s="22">
        <f t="shared" si="1"/>
        <v>0.44444444444444442</v>
      </c>
      <c r="G5" s="22">
        <f t="shared" si="2"/>
        <v>0.55555555555555558</v>
      </c>
      <c r="H5" s="22">
        <f t="shared" si="3"/>
        <v>0</v>
      </c>
    </row>
    <row r="6" spans="1:11" x14ac:dyDescent="0.35">
      <c r="A6" s="21" t="s">
        <v>2098</v>
      </c>
      <c r="B6">
        <f>COUNTIFS(Crowdfunding!$G$2:$G$1001,"=successful",Crowdfunding!$D$2:$D$1001,"&lt;=19999",Crowdfunding!$D2:$D1001,"&gt;=15000")</f>
        <v>10</v>
      </c>
      <c r="C6">
        <f>COUNTIFS(Crowdfunding!$G$2:$G$1001,"=failed",Crowdfunding!$D$2:$D$1001,"&lt;=19999",Crowdfunding!$D2:$D1001,"&gt;=15000")</f>
        <v>0</v>
      </c>
      <c r="D6">
        <f>COUNTIFS(Crowdfunding!$G$2:$G$1001,"=canceled",Crowdfunding!$D$2:$D$1001,"&lt;=19999",Crowdfunding!$D2:$D1001,"&gt;=15000")</f>
        <v>0</v>
      </c>
      <c r="E6">
        <f t="shared" si="0"/>
        <v>10</v>
      </c>
      <c r="F6" s="22">
        <f t="shared" si="1"/>
        <v>1</v>
      </c>
      <c r="G6" s="22">
        <f t="shared" si="2"/>
        <v>0</v>
      </c>
      <c r="H6" s="22">
        <f t="shared" si="3"/>
        <v>0</v>
      </c>
    </row>
    <row r="7" spans="1:11" x14ac:dyDescent="0.35">
      <c r="A7" s="21" t="s">
        <v>2099</v>
      </c>
      <c r="B7">
        <f>COUNTIFS(Crowdfunding!$G$2:$G$1001,"=successful",Crowdfunding!$D$2:$D$1001,"&lt;=24999",Crowdfunding!$D2:$D1001,"&gt;=20000")</f>
        <v>7</v>
      </c>
      <c r="C7">
        <f>COUNTIFS(Crowdfunding!$G$2:$G$1001,"=failed",Crowdfunding!$D$2:$D$1001,"&lt;=24999",Crowdfunding!$D2:$D1001,"&gt;=20000")</f>
        <v>0</v>
      </c>
      <c r="D7">
        <f>COUNTIFS(Crowdfunding!$G$2:$G$1001,"=canceled",Crowdfunding!$D$2:$D$1001,"&lt;=24999",Crowdfunding!$D2:$D1001,"&gt;=20000")</f>
        <v>0</v>
      </c>
      <c r="E7">
        <f t="shared" si="0"/>
        <v>7</v>
      </c>
      <c r="F7" s="22">
        <f t="shared" si="1"/>
        <v>1</v>
      </c>
      <c r="G7" s="22">
        <f t="shared" si="2"/>
        <v>0</v>
      </c>
      <c r="H7" s="22">
        <f t="shared" si="3"/>
        <v>0</v>
      </c>
    </row>
    <row r="8" spans="1:11" x14ac:dyDescent="0.35">
      <c r="A8" s="21" t="s">
        <v>2100</v>
      </c>
      <c r="B8">
        <f>COUNTIFS(Crowdfunding!$G$2:$G$1001,"=successful",Crowdfunding!$D$2:$D$1001,"&lt;=29999",Crowdfunding!$D2:$D1001,"&gt;=25000")</f>
        <v>11</v>
      </c>
      <c r="C8">
        <f>COUNTIFS(Crowdfunding!$G$2:$G$1001,"=failed",Crowdfunding!$D$2:$D$1001,"&lt;=29999",Crowdfunding!$D2:$D1001,"&gt;=25000")</f>
        <v>3</v>
      </c>
      <c r="D8">
        <f>COUNTIFS(Crowdfunding!$G$2:$G$1001,"=canceled",Crowdfunding!$D$2:$D$1001,"&lt;=29999",Crowdfunding!$D2:$D1001,"&gt;=25000")</f>
        <v>0</v>
      </c>
      <c r="E8">
        <f t="shared" si="0"/>
        <v>14</v>
      </c>
      <c r="F8" s="22">
        <f t="shared" si="1"/>
        <v>0.7857142857142857</v>
      </c>
      <c r="G8" s="22">
        <f t="shared" si="2"/>
        <v>0.21428571428571427</v>
      </c>
      <c r="H8" s="22">
        <f t="shared" si="3"/>
        <v>0</v>
      </c>
    </row>
    <row r="9" spans="1:11" x14ac:dyDescent="0.35">
      <c r="A9" s="21" t="s">
        <v>2101</v>
      </c>
      <c r="B9">
        <f>COUNTIFS(Crowdfunding!$G$2:$G$1001,"=successful",Crowdfunding!$D$2:$D$1001,"&lt;=34999",Crowdfunding!$D2:$D1001,"&gt;=30000")</f>
        <v>7</v>
      </c>
      <c r="C9">
        <f>COUNTIFS(Crowdfunding!$G$2:$G$1001,"=failed",Crowdfunding!$D$2:$D$1001,"&lt;=34999",Crowdfunding!$D2:$D1001,"&gt;=30000")</f>
        <v>0</v>
      </c>
      <c r="D9">
        <f>COUNTIFS(Crowdfunding!$G$2:$G$1001,"=canceled",Crowdfunding!$D$2:$D$1001,"&lt;=34999",Crowdfunding!$D2:$D1001,"&gt;=30000")</f>
        <v>0</v>
      </c>
      <c r="E9">
        <f t="shared" si="0"/>
        <v>7</v>
      </c>
      <c r="F9" s="22">
        <f t="shared" si="1"/>
        <v>1</v>
      </c>
      <c r="G9" s="22">
        <f t="shared" si="2"/>
        <v>0</v>
      </c>
      <c r="H9" s="22">
        <f t="shared" si="3"/>
        <v>0</v>
      </c>
    </row>
    <row r="10" spans="1:11" x14ac:dyDescent="0.35">
      <c r="A10" s="21" t="s">
        <v>2102</v>
      </c>
      <c r="B10">
        <f>COUNTIFS(Crowdfunding!$G$2:$G$1001,"=successful",Crowdfunding!$D$2:$D$1001,"&lt;=39999",Crowdfunding!$D2:$D1001,"&gt;=35000")</f>
        <v>8</v>
      </c>
      <c r="C10">
        <f>COUNTIFS(Crowdfunding!$G$2:$G$1001,"=failed",Crowdfunding!$D$2:$D$1001,"&lt;=39999",Crowdfunding!$D2:$D1001,"&gt;=35000")</f>
        <v>3</v>
      </c>
      <c r="D10">
        <f>COUNTIFS(Crowdfunding!$G$2:$G$1001,"=canceled",Crowdfunding!$D$2:$D$1001,"&lt;=39999",Crowdfunding!$D2:$D1001,"&gt;=35000")</f>
        <v>1</v>
      </c>
      <c r="E10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11" x14ac:dyDescent="0.35">
      <c r="A11" s="21" t="s">
        <v>2103</v>
      </c>
      <c r="B11">
        <f>COUNTIFS(Crowdfunding!$G$2:$G$1001,"=successful",Crowdfunding!$D$2:$D$1001,"&lt;=44999",Crowdfunding!$D2:$D1001,"&gt;=40000")</f>
        <v>11</v>
      </c>
      <c r="C11">
        <f>COUNTIFS(Crowdfunding!$G$2:$G$1001,"=failed",Crowdfunding!$D$2:$D$1001,"&lt;=44999",Crowdfunding!$D2:$D1001,"&gt;=40000")</f>
        <v>3</v>
      </c>
      <c r="D11">
        <f>COUNTIFS(Crowdfunding!$G$2:$G$1001,"=canceled",Crowdfunding!$D$2:$D$1001,"&lt;=44999",Crowdfunding!$D2:$D1001,"&gt;=40000")</f>
        <v>0</v>
      </c>
      <c r="E11">
        <f t="shared" si="0"/>
        <v>14</v>
      </c>
      <c r="F11" s="22">
        <f t="shared" si="1"/>
        <v>0.7857142857142857</v>
      </c>
      <c r="G11" s="22">
        <f t="shared" si="2"/>
        <v>0.21428571428571427</v>
      </c>
      <c r="H11" s="22">
        <f t="shared" si="3"/>
        <v>0</v>
      </c>
    </row>
    <row r="12" spans="1:11" x14ac:dyDescent="0.35">
      <c r="A12" s="21" t="s">
        <v>2104</v>
      </c>
      <c r="B12">
        <f>COUNTIFS(Crowdfunding!$G$2:$G$1001,"=successful",Crowdfunding!$D$2:$D$1001,"&lt;=49999",Crowdfunding!$D2:$D1001,"&gt;=45000")</f>
        <v>8</v>
      </c>
      <c r="C12">
        <f>COUNTIFS(Crowdfunding!$G$2:$G$1001,"=failed",Crowdfunding!$D$2:$D$1001,"&lt;=49999",Crowdfunding!$D2:$D1001,"&gt;=45000")</f>
        <v>3</v>
      </c>
      <c r="D12">
        <f>COUNTIFS(Crowdfunding!$G$2:$G$1001,"=canceled",Crowdfunding!$D$2:$D$1001,"&lt;=49999",Crowdfunding!$D2:$D1001,"&gt;=45000")</f>
        <v>0</v>
      </c>
      <c r="E12">
        <f t="shared" si="0"/>
        <v>11</v>
      </c>
      <c r="F12" s="22">
        <f t="shared" si="1"/>
        <v>0.72727272727272729</v>
      </c>
      <c r="G12" s="22">
        <f t="shared" si="2"/>
        <v>0.27272727272727271</v>
      </c>
      <c r="H12" s="22">
        <f t="shared" si="3"/>
        <v>0</v>
      </c>
    </row>
    <row r="13" spans="1:11" x14ac:dyDescent="0.35">
      <c r="A13" s="21" t="s">
        <v>2105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69D-A017-4919-ABE5-4026098817F2}">
  <dimension ref="A1:Q566"/>
  <sheetViews>
    <sheetView workbookViewId="0">
      <selection activeCell="C13" sqref="C13"/>
    </sheetView>
  </sheetViews>
  <sheetFormatPr defaultRowHeight="15.5" x14ac:dyDescent="0.35"/>
  <cols>
    <col min="1" max="1" width="8.9140625" bestFit="1" customWidth="1"/>
    <col min="2" max="2" width="13.08203125" bestFit="1" customWidth="1"/>
    <col min="3" max="3" width="13.33203125" bestFit="1" customWidth="1"/>
    <col min="4" max="4" width="7.1640625" bestFit="1" customWidth="1"/>
    <col min="5" max="5" width="9" bestFit="1" customWidth="1"/>
    <col min="6" max="8" width="11.75" bestFit="1" customWidth="1"/>
    <col min="9" max="9" width="22.9140625" customWidth="1"/>
    <col min="10" max="10" width="8.1640625" bestFit="1" customWidth="1"/>
    <col min="11" max="11" width="13.08203125" bestFit="1" customWidth="1"/>
    <col min="12" max="12" width="13.33203125" style="4" bestFit="1" customWidth="1"/>
    <col min="13" max="13" width="7.1640625" style="4" bestFit="1" customWidth="1"/>
    <col min="14" max="14" width="9" bestFit="1" customWidth="1"/>
    <col min="15" max="15" width="4.75" style="4" bestFit="1" customWidth="1"/>
    <col min="16" max="16" width="10.75" style="4" bestFit="1" customWidth="1"/>
    <col min="17" max="17" width="11.75" bestFit="1" customWidth="1"/>
  </cols>
  <sheetData>
    <row r="1" spans="1:17" x14ac:dyDescent="0.35">
      <c r="A1" s="6" t="s">
        <v>4</v>
      </c>
      <c r="B1" s="6" t="s">
        <v>5</v>
      </c>
      <c r="C1" s="23" t="s">
        <v>2106</v>
      </c>
      <c r="D1" s="23" t="s">
        <v>2107</v>
      </c>
      <c r="E1" s="23" t="s">
        <v>2108</v>
      </c>
      <c r="F1" s="23" t="s">
        <v>2109</v>
      </c>
      <c r="G1" s="23" t="s">
        <v>2110</v>
      </c>
      <c r="H1" s="23" t="s">
        <v>2111</v>
      </c>
      <c r="I1" s="1"/>
      <c r="J1" s="6" t="s">
        <v>4</v>
      </c>
      <c r="K1" s="6" t="s">
        <v>5</v>
      </c>
      <c r="L1" s="23" t="s">
        <v>2106</v>
      </c>
      <c r="M1" s="23" t="s">
        <v>2107</v>
      </c>
      <c r="N1" s="23" t="s">
        <v>2108</v>
      </c>
      <c r="O1" s="23" t="s">
        <v>2109</v>
      </c>
      <c r="P1" s="23" t="s">
        <v>2110</v>
      </c>
      <c r="Q1" s="23" t="s">
        <v>2111</v>
      </c>
    </row>
    <row r="2" spans="1:17" x14ac:dyDescent="0.35">
      <c r="A2" s="4" t="s">
        <v>20</v>
      </c>
      <c r="B2">
        <v>158</v>
      </c>
      <c r="C2" s="4">
        <f>AVERAGE(B2:B566)</f>
        <v>851.14690265486729</v>
      </c>
      <c r="D2" s="4">
        <f>MEDIAN(B2:B566)</f>
        <v>201</v>
      </c>
      <c r="E2" s="4">
        <f>MIN(B2:B566)</f>
        <v>16</v>
      </c>
      <c r="F2" s="4">
        <f>G2</f>
        <v>1606216.5936295739</v>
      </c>
      <c r="G2" s="4">
        <f>_xlfn.VAR.S(B2:B566)</f>
        <v>1606216.5936295739</v>
      </c>
      <c r="H2" s="4">
        <f>_xlfn.STDEV.P(B2:B566)</f>
        <v>1266.2439466397898</v>
      </c>
      <c r="J2" s="4" t="s">
        <v>14</v>
      </c>
      <c r="K2">
        <v>0</v>
      </c>
      <c r="L2" s="4">
        <f>AVERAGE(K2:K365)</f>
        <v>585.61538461538464</v>
      </c>
      <c r="M2" s="4">
        <f>MEDIAN(K2:K365)</f>
        <v>114.5</v>
      </c>
      <c r="N2" s="4">
        <f>MIN(K2:K365)</f>
        <v>0</v>
      </c>
      <c r="O2" s="4">
        <f>MAX(K2:K365)</f>
        <v>6080</v>
      </c>
      <c r="P2" s="4">
        <f>_xlfn.VAR.S(K2:K365)</f>
        <v>924113.45496927318</v>
      </c>
      <c r="Q2">
        <f>_xlfn.STDEV.P(K2:K365)</f>
        <v>959.98681331637863</v>
      </c>
    </row>
    <row r="3" spans="1:17" x14ac:dyDescent="0.35">
      <c r="A3" s="4" t="s">
        <v>20</v>
      </c>
      <c r="B3">
        <v>1425</v>
      </c>
      <c r="J3" s="4" t="s">
        <v>14</v>
      </c>
      <c r="K3">
        <v>24</v>
      </c>
    </row>
    <row r="4" spans="1:17" x14ac:dyDescent="0.35">
      <c r="A4" s="4" t="s">
        <v>20</v>
      </c>
      <c r="B4">
        <v>174</v>
      </c>
      <c r="J4" s="4" t="s">
        <v>14</v>
      </c>
      <c r="K4">
        <v>53</v>
      </c>
    </row>
    <row r="5" spans="1:17" x14ac:dyDescent="0.35">
      <c r="A5" s="4" t="s">
        <v>20</v>
      </c>
      <c r="B5">
        <v>227</v>
      </c>
      <c r="J5" s="4" t="s">
        <v>14</v>
      </c>
      <c r="K5">
        <v>18</v>
      </c>
    </row>
    <row r="6" spans="1:17" x14ac:dyDescent="0.35">
      <c r="A6" s="4" t="s">
        <v>20</v>
      </c>
      <c r="B6">
        <v>220</v>
      </c>
      <c r="J6" s="4" t="s">
        <v>14</v>
      </c>
      <c r="K6">
        <v>44</v>
      </c>
    </row>
    <row r="7" spans="1:17" x14ac:dyDescent="0.35">
      <c r="A7" s="4" t="s">
        <v>20</v>
      </c>
      <c r="B7">
        <v>98</v>
      </c>
      <c r="J7" s="4" t="s">
        <v>14</v>
      </c>
      <c r="K7">
        <v>27</v>
      </c>
    </row>
    <row r="8" spans="1:17" x14ac:dyDescent="0.35">
      <c r="A8" s="4" t="s">
        <v>20</v>
      </c>
      <c r="B8">
        <v>100</v>
      </c>
      <c r="J8" s="4" t="s">
        <v>14</v>
      </c>
      <c r="K8">
        <v>55</v>
      </c>
    </row>
    <row r="9" spans="1:17" x14ac:dyDescent="0.35">
      <c r="A9" s="4" t="s">
        <v>20</v>
      </c>
      <c r="B9">
        <v>1249</v>
      </c>
      <c r="J9" s="4" t="s">
        <v>14</v>
      </c>
      <c r="K9">
        <v>200</v>
      </c>
    </row>
    <row r="10" spans="1:17" x14ac:dyDescent="0.35">
      <c r="A10" s="4" t="s">
        <v>20</v>
      </c>
      <c r="B10">
        <v>1396</v>
      </c>
      <c r="J10" s="4" t="s">
        <v>14</v>
      </c>
      <c r="K10">
        <v>452</v>
      </c>
    </row>
    <row r="11" spans="1:17" x14ac:dyDescent="0.35">
      <c r="A11" s="4" t="s">
        <v>20</v>
      </c>
      <c r="B11">
        <v>890</v>
      </c>
      <c r="J11" s="4" t="s">
        <v>14</v>
      </c>
      <c r="K11">
        <v>674</v>
      </c>
    </row>
    <row r="12" spans="1:17" x14ac:dyDescent="0.35">
      <c r="A12" s="4" t="s">
        <v>20</v>
      </c>
      <c r="B12">
        <v>142</v>
      </c>
      <c r="J12" s="4" t="s">
        <v>14</v>
      </c>
      <c r="K12">
        <v>558</v>
      </c>
    </row>
    <row r="13" spans="1:17" x14ac:dyDescent="0.35">
      <c r="A13" s="4" t="s">
        <v>20</v>
      </c>
      <c r="B13">
        <v>2673</v>
      </c>
      <c r="C13" s="24" t="s">
        <v>2112</v>
      </c>
      <c r="J13" s="4" t="s">
        <v>14</v>
      </c>
      <c r="K13">
        <v>15</v>
      </c>
    </row>
    <row r="14" spans="1:17" x14ac:dyDescent="0.35">
      <c r="A14" s="4" t="s">
        <v>20</v>
      </c>
      <c r="B14">
        <v>163</v>
      </c>
      <c r="C14" s="24" t="s">
        <v>2114</v>
      </c>
      <c r="J14" s="4" t="s">
        <v>14</v>
      </c>
      <c r="K14">
        <v>2307</v>
      </c>
    </row>
    <row r="15" spans="1:17" x14ac:dyDescent="0.35">
      <c r="A15" s="4" t="s">
        <v>20</v>
      </c>
      <c r="B15">
        <v>2220</v>
      </c>
      <c r="J15" s="4" t="s">
        <v>14</v>
      </c>
      <c r="K15">
        <v>88</v>
      </c>
    </row>
    <row r="16" spans="1:17" x14ac:dyDescent="0.35">
      <c r="A16" s="4" t="s">
        <v>20</v>
      </c>
      <c r="B16">
        <v>1606</v>
      </c>
      <c r="C16" s="24" t="s">
        <v>2113</v>
      </c>
      <c r="J16" s="4" t="s">
        <v>14</v>
      </c>
      <c r="K16">
        <v>48</v>
      </c>
    </row>
    <row r="17" spans="1:11" x14ac:dyDescent="0.35">
      <c r="A17" s="4" t="s">
        <v>20</v>
      </c>
      <c r="B17">
        <v>129</v>
      </c>
      <c r="C17" s="24" t="s">
        <v>2115</v>
      </c>
      <c r="J17" s="4" t="s">
        <v>14</v>
      </c>
      <c r="K17">
        <v>1</v>
      </c>
    </row>
    <row r="18" spans="1:11" x14ac:dyDescent="0.35">
      <c r="A18" s="4" t="s">
        <v>20</v>
      </c>
      <c r="B18">
        <v>226</v>
      </c>
      <c r="J18" s="4" t="s">
        <v>14</v>
      </c>
      <c r="K18">
        <v>1467</v>
      </c>
    </row>
    <row r="19" spans="1:11" x14ac:dyDescent="0.35">
      <c r="A19" s="4" t="s">
        <v>20</v>
      </c>
      <c r="B19">
        <v>5419</v>
      </c>
      <c r="J19" s="4" t="s">
        <v>14</v>
      </c>
      <c r="K19">
        <v>75</v>
      </c>
    </row>
    <row r="20" spans="1:11" x14ac:dyDescent="0.35">
      <c r="A20" s="4" t="s">
        <v>20</v>
      </c>
      <c r="B20">
        <v>165</v>
      </c>
      <c r="J20" s="4" t="s">
        <v>14</v>
      </c>
      <c r="K20">
        <v>120</v>
      </c>
    </row>
    <row r="21" spans="1:11" x14ac:dyDescent="0.35">
      <c r="A21" s="4" t="s">
        <v>20</v>
      </c>
      <c r="B21">
        <v>1965</v>
      </c>
      <c r="J21" s="4" t="s">
        <v>14</v>
      </c>
      <c r="K21">
        <v>2253</v>
      </c>
    </row>
    <row r="22" spans="1:11" x14ac:dyDescent="0.35">
      <c r="A22" s="4" t="s">
        <v>20</v>
      </c>
      <c r="B22">
        <v>16</v>
      </c>
      <c r="J22" s="4" t="s">
        <v>14</v>
      </c>
      <c r="K22">
        <v>5</v>
      </c>
    </row>
    <row r="23" spans="1:11" x14ac:dyDescent="0.35">
      <c r="A23" s="4" t="s">
        <v>20</v>
      </c>
      <c r="B23">
        <v>107</v>
      </c>
      <c r="J23" s="4" t="s">
        <v>14</v>
      </c>
      <c r="K23">
        <v>38</v>
      </c>
    </row>
    <row r="24" spans="1:11" x14ac:dyDescent="0.35">
      <c r="A24" s="4" t="s">
        <v>20</v>
      </c>
      <c r="B24">
        <v>134</v>
      </c>
      <c r="J24" s="4" t="s">
        <v>14</v>
      </c>
      <c r="K24">
        <v>12</v>
      </c>
    </row>
    <row r="25" spans="1:11" x14ac:dyDescent="0.35">
      <c r="A25" s="4" t="s">
        <v>20</v>
      </c>
      <c r="B25">
        <v>198</v>
      </c>
      <c r="J25" s="4" t="s">
        <v>14</v>
      </c>
      <c r="K25">
        <v>1684</v>
      </c>
    </row>
    <row r="26" spans="1:11" x14ac:dyDescent="0.35">
      <c r="A26" s="4" t="s">
        <v>20</v>
      </c>
      <c r="B26">
        <v>111</v>
      </c>
      <c r="J26" s="4" t="s">
        <v>14</v>
      </c>
      <c r="K26">
        <v>56</v>
      </c>
    </row>
    <row r="27" spans="1:11" x14ac:dyDescent="0.35">
      <c r="A27" s="4" t="s">
        <v>20</v>
      </c>
      <c r="B27">
        <v>222</v>
      </c>
      <c r="J27" s="4" t="s">
        <v>14</v>
      </c>
      <c r="K27">
        <v>838</v>
      </c>
    </row>
    <row r="28" spans="1:11" x14ac:dyDescent="0.35">
      <c r="A28" s="4" t="s">
        <v>20</v>
      </c>
      <c r="B28">
        <v>6212</v>
      </c>
      <c r="J28" s="4" t="s">
        <v>14</v>
      </c>
      <c r="K28">
        <v>1000</v>
      </c>
    </row>
    <row r="29" spans="1:11" x14ac:dyDescent="0.35">
      <c r="A29" s="4" t="s">
        <v>20</v>
      </c>
      <c r="B29">
        <v>98</v>
      </c>
      <c r="J29" s="4" t="s">
        <v>14</v>
      </c>
      <c r="K29">
        <v>1482</v>
      </c>
    </row>
    <row r="30" spans="1:11" x14ac:dyDescent="0.35">
      <c r="A30" s="4" t="s">
        <v>20</v>
      </c>
      <c r="B30">
        <v>92</v>
      </c>
      <c r="J30" s="4" t="s">
        <v>14</v>
      </c>
      <c r="K30">
        <v>106</v>
      </c>
    </row>
    <row r="31" spans="1:11" x14ac:dyDescent="0.35">
      <c r="A31" s="4" t="s">
        <v>20</v>
      </c>
      <c r="B31">
        <v>149</v>
      </c>
      <c r="J31" s="4" t="s">
        <v>14</v>
      </c>
      <c r="K31">
        <v>679</v>
      </c>
    </row>
    <row r="32" spans="1:11" x14ac:dyDescent="0.35">
      <c r="A32" s="4" t="s">
        <v>20</v>
      </c>
      <c r="B32">
        <v>2431</v>
      </c>
      <c r="J32" s="4" t="s">
        <v>14</v>
      </c>
      <c r="K32">
        <v>1220</v>
      </c>
    </row>
    <row r="33" spans="1:11" x14ac:dyDescent="0.35">
      <c r="A33" s="4" t="s">
        <v>20</v>
      </c>
      <c r="B33">
        <v>303</v>
      </c>
      <c r="J33" s="4" t="s">
        <v>14</v>
      </c>
      <c r="K33">
        <v>1</v>
      </c>
    </row>
    <row r="34" spans="1:11" x14ac:dyDescent="0.35">
      <c r="A34" s="4" t="s">
        <v>20</v>
      </c>
      <c r="B34">
        <v>209</v>
      </c>
      <c r="J34" s="4" t="s">
        <v>14</v>
      </c>
      <c r="K34">
        <v>37</v>
      </c>
    </row>
    <row r="35" spans="1:11" x14ac:dyDescent="0.35">
      <c r="A35" s="4" t="s">
        <v>20</v>
      </c>
      <c r="B35">
        <v>131</v>
      </c>
      <c r="J35" s="4" t="s">
        <v>14</v>
      </c>
      <c r="K35">
        <v>60</v>
      </c>
    </row>
    <row r="36" spans="1:11" x14ac:dyDescent="0.35">
      <c r="A36" s="4" t="s">
        <v>20</v>
      </c>
      <c r="B36">
        <v>164</v>
      </c>
      <c r="J36" s="4" t="s">
        <v>14</v>
      </c>
      <c r="K36">
        <v>296</v>
      </c>
    </row>
    <row r="37" spans="1:11" x14ac:dyDescent="0.35">
      <c r="A37" s="4" t="s">
        <v>20</v>
      </c>
      <c r="B37">
        <v>201</v>
      </c>
      <c r="J37" s="4" t="s">
        <v>14</v>
      </c>
      <c r="K37">
        <v>3304</v>
      </c>
    </row>
    <row r="38" spans="1:11" x14ac:dyDescent="0.35">
      <c r="A38" s="4" t="s">
        <v>20</v>
      </c>
      <c r="B38">
        <v>211</v>
      </c>
      <c r="J38" s="4" t="s">
        <v>14</v>
      </c>
      <c r="K38">
        <v>73</v>
      </c>
    </row>
    <row r="39" spans="1:11" x14ac:dyDescent="0.35">
      <c r="A39" s="4" t="s">
        <v>20</v>
      </c>
      <c r="B39">
        <v>128</v>
      </c>
      <c r="J39" s="4" t="s">
        <v>14</v>
      </c>
      <c r="K39">
        <v>3387</v>
      </c>
    </row>
    <row r="40" spans="1:11" x14ac:dyDescent="0.35">
      <c r="A40" s="4" t="s">
        <v>20</v>
      </c>
      <c r="B40">
        <v>1600</v>
      </c>
      <c r="J40" s="4" t="s">
        <v>14</v>
      </c>
      <c r="K40">
        <v>662</v>
      </c>
    </row>
    <row r="41" spans="1:11" x14ac:dyDescent="0.35">
      <c r="A41" s="4" t="s">
        <v>20</v>
      </c>
      <c r="B41">
        <v>249</v>
      </c>
      <c r="J41" s="4" t="s">
        <v>14</v>
      </c>
      <c r="K41">
        <v>774</v>
      </c>
    </row>
    <row r="42" spans="1:11" x14ac:dyDescent="0.35">
      <c r="A42" s="4" t="s">
        <v>20</v>
      </c>
      <c r="B42">
        <v>236</v>
      </c>
      <c r="J42" s="4" t="s">
        <v>14</v>
      </c>
      <c r="K42">
        <v>672</v>
      </c>
    </row>
    <row r="43" spans="1:11" x14ac:dyDescent="0.35">
      <c r="A43" s="4" t="s">
        <v>20</v>
      </c>
      <c r="B43">
        <v>4065</v>
      </c>
      <c r="J43" s="4" t="s">
        <v>14</v>
      </c>
      <c r="K43">
        <v>940</v>
      </c>
    </row>
    <row r="44" spans="1:11" x14ac:dyDescent="0.35">
      <c r="A44" s="4" t="s">
        <v>20</v>
      </c>
      <c r="B44">
        <v>246</v>
      </c>
      <c r="J44" s="4" t="s">
        <v>14</v>
      </c>
      <c r="K44">
        <v>117</v>
      </c>
    </row>
    <row r="45" spans="1:11" x14ac:dyDescent="0.35">
      <c r="A45" s="4" t="s">
        <v>20</v>
      </c>
      <c r="B45">
        <v>2475</v>
      </c>
      <c r="J45" s="4" t="s">
        <v>14</v>
      </c>
      <c r="K45">
        <v>115</v>
      </c>
    </row>
    <row r="46" spans="1:11" x14ac:dyDescent="0.35">
      <c r="A46" s="4" t="s">
        <v>20</v>
      </c>
      <c r="B46">
        <v>76</v>
      </c>
      <c r="J46" s="4" t="s">
        <v>14</v>
      </c>
      <c r="K46">
        <v>326</v>
      </c>
    </row>
    <row r="47" spans="1:11" x14ac:dyDescent="0.35">
      <c r="A47" s="4" t="s">
        <v>20</v>
      </c>
      <c r="B47">
        <v>54</v>
      </c>
      <c r="J47" s="4" t="s">
        <v>14</v>
      </c>
      <c r="K47">
        <v>1</v>
      </c>
    </row>
    <row r="48" spans="1:11" x14ac:dyDescent="0.35">
      <c r="A48" s="4" t="s">
        <v>20</v>
      </c>
      <c r="B48">
        <v>88</v>
      </c>
      <c r="J48" s="4" t="s">
        <v>14</v>
      </c>
      <c r="K48">
        <v>1467</v>
      </c>
    </row>
    <row r="49" spans="1:11" x14ac:dyDescent="0.35">
      <c r="A49" s="4" t="s">
        <v>20</v>
      </c>
      <c r="B49">
        <v>85</v>
      </c>
      <c r="J49" s="4" t="s">
        <v>14</v>
      </c>
      <c r="K49">
        <v>5681</v>
      </c>
    </row>
    <row r="50" spans="1:11" x14ac:dyDescent="0.35">
      <c r="A50" s="4" t="s">
        <v>20</v>
      </c>
      <c r="B50">
        <v>170</v>
      </c>
      <c r="J50" s="4" t="s">
        <v>14</v>
      </c>
      <c r="K50">
        <v>1059</v>
      </c>
    </row>
    <row r="51" spans="1:11" x14ac:dyDescent="0.35">
      <c r="A51" s="4" t="s">
        <v>20</v>
      </c>
      <c r="B51">
        <v>330</v>
      </c>
      <c r="J51" s="4" t="s">
        <v>14</v>
      </c>
      <c r="K51">
        <v>1194</v>
      </c>
    </row>
    <row r="52" spans="1:11" x14ac:dyDescent="0.35">
      <c r="A52" s="4" t="s">
        <v>20</v>
      </c>
      <c r="B52">
        <v>127</v>
      </c>
      <c r="J52" s="4" t="s">
        <v>14</v>
      </c>
      <c r="K52">
        <v>30</v>
      </c>
    </row>
    <row r="53" spans="1:11" x14ac:dyDescent="0.35">
      <c r="A53" s="4" t="s">
        <v>20</v>
      </c>
      <c r="B53">
        <v>411</v>
      </c>
      <c r="J53" s="4" t="s">
        <v>14</v>
      </c>
      <c r="K53">
        <v>75</v>
      </c>
    </row>
    <row r="54" spans="1:11" x14ac:dyDescent="0.35">
      <c r="A54" s="4" t="s">
        <v>20</v>
      </c>
      <c r="B54">
        <v>180</v>
      </c>
      <c r="J54" s="4" t="s">
        <v>14</v>
      </c>
      <c r="K54">
        <v>955</v>
      </c>
    </row>
    <row r="55" spans="1:11" x14ac:dyDescent="0.35">
      <c r="A55" s="4" t="s">
        <v>20</v>
      </c>
      <c r="B55">
        <v>374</v>
      </c>
      <c r="J55" s="4" t="s">
        <v>14</v>
      </c>
      <c r="K55">
        <v>67</v>
      </c>
    </row>
    <row r="56" spans="1:11" x14ac:dyDescent="0.35">
      <c r="A56" s="4" t="s">
        <v>20</v>
      </c>
      <c r="B56">
        <v>71</v>
      </c>
      <c r="J56" s="4" t="s">
        <v>14</v>
      </c>
      <c r="K56">
        <v>5</v>
      </c>
    </row>
    <row r="57" spans="1:11" x14ac:dyDescent="0.35">
      <c r="A57" s="4" t="s">
        <v>20</v>
      </c>
      <c r="B57">
        <v>203</v>
      </c>
      <c r="J57" s="4" t="s">
        <v>14</v>
      </c>
      <c r="K57">
        <v>26</v>
      </c>
    </row>
    <row r="58" spans="1:11" x14ac:dyDescent="0.35">
      <c r="A58" s="4" t="s">
        <v>20</v>
      </c>
      <c r="B58">
        <v>113</v>
      </c>
      <c r="J58" s="4" t="s">
        <v>14</v>
      </c>
      <c r="K58">
        <v>1130</v>
      </c>
    </row>
    <row r="59" spans="1:11" x14ac:dyDescent="0.35">
      <c r="A59" s="4" t="s">
        <v>20</v>
      </c>
      <c r="B59">
        <v>96</v>
      </c>
      <c r="J59" s="4" t="s">
        <v>14</v>
      </c>
      <c r="K59">
        <v>782</v>
      </c>
    </row>
    <row r="60" spans="1:11" x14ac:dyDescent="0.35">
      <c r="A60" s="4" t="s">
        <v>20</v>
      </c>
      <c r="B60">
        <v>498</v>
      </c>
      <c r="J60" s="4" t="s">
        <v>14</v>
      </c>
      <c r="K60">
        <v>210</v>
      </c>
    </row>
    <row r="61" spans="1:11" x14ac:dyDescent="0.35">
      <c r="A61" s="4" t="s">
        <v>20</v>
      </c>
      <c r="B61">
        <v>180</v>
      </c>
      <c r="J61" s="4" t="s">
        <v>14</v>
      </c>
      <c r="K61">
        <v>136</v>
      </c>
    </row>
    <row r="62" spans="1:11" x14ac:dyDescent="0.35">
      <c r="A62" s="4" t="s">
        <v>20</v>
      </c>
      <c r="B62">
        <v>27</v>
      </c>
      <c r="J62" s="4" t="s">
        <v>14</v>
      </c>
      <c r="K62">
        <v>86</v>
      </c>
    </row>
    <row r="63" spans="1:11" x14ac:dyDescent="0.35">
      <c r="A63" s="4" t="s">
        <v>20</v>
      </c>
      <c r="B63">
        <v>2331</v>
      </c>
      <c r="J63" s="4" t="s">
        <v>14</v>
      </c>
      <c r="K63">
        <v>19</v>
      </c>
    </row>
    <row r="64" spans="1:11" x14ac:dyDescent="0.35">
      <c r="A64" s="4" t="s">
        <v>20</v>
      </c>
      <c r="B64">
        <v>113</v>
      </c>
      <c r="J64" s="4" t="s">
        <v>14</v>
      </c>
      <c r="K64">
        <v>886</v>
      </c>
    </row>
    <row r="65" spans="1:11" x14ac:dyDescent="0.35">
      <c r="A65" s="4" t="s">
        <v>20</v>
      </c>
      <c r="B65">
        <v>164</v>
      </c>
      <c r="J65" s="4" t="s">
        <v>14</v>
      </c>
      <c r="K65">
        <v>35</v>
      </c>
    </row>
    <row r="66" spans="1:11" x14ac:dyDescent="0.35">
      <c r="A66" s="4" t="s">
        <v>20</v>
      </c>
      <c r="B66">
        <v>164</v>
      </c>
      <c r="J66" s="4" t="s">
        <v>14</v>
      </c>
      <c r="K66">
        <v>24</v>
      </c>
    </row>
    <row r="67" spans="1:11" x14ac:dyDescent="0.35">
      <c r="A67" s="4" t="s">
        <v>20</v>
      </c>
      <c r="B67">
        <v>336</v>
      </c>
      <c r="J67" s="4" t="s">
        <v>14</v>
      </c>
      <c r="K67">
        <v>86</v>
      </c>
    </row>
    <row r="68" spans="1:11" x14ac:dyDescent="0.35">
      <c r="A68" s="4" t="s">
        <v>20</v>
      </c>
      <c r="B68">
        <v>1917</v>
      </c>
      <c r="J68" s="4" t="s">
        <v>14</v>
      </c>
      <c r="K68">
        <v>243</v>
      </c>
    </row>
    <row r="69" spans="1:11" x14ac:dyDescent="0.35">
      <c r="A69" s="4" t="s">
        <v>20</v>
      </c>
      <c r="B69">
        <v>95</v>
      </c>
      <c r="J69" s="4" t="s">
        <v>14</v>
      </c>
      <c r="K69">
        <v>65</v>
      </c>
    </row>
    <row r="70" spans="1:11" x14ac:dyDescent="0.35">
      <c r="A70" s="4" t="s">
        <v>20</v>
      </c>
      <c r="B70">
        <v>147</v>
      </c>
      <c r="J70" s="4" t="s">
        <v>14</v>
      </c>
      <c r="K70">
        <v>100</v>
      </c>
    </row>
    <row r="71" spans="1:11" x14ac:dyDescent="0.35">
      <c r="A71" s="4" t="s">
        <v>20</v>
      </c>
      <c r="B71">
        <v>86</v>
      </c>
      <c r="J71" s="4" t="s">
        <v>14</v>
      </c>
      <c r="K71">
        <v>168</v>
      </c>
    </row>
    <row r="72" spans="1:11" x14ac:dyDescent="0.35">
      <c r="A72" s="4" t="s">
        <v>20</v>
      </c>
      <c r="B72">
        <v>83</v>
      </c>
      <c r="J72" s="4" t="s">
        <v>14</v>
      </c>
      <c r="K72">
        <v>13</v>
      </c>
    </row>
    <row r="73" spans="1:11" x14ac:dyDescent="0.35">
      <c r="A73" s="4" t="s">
        <v>20</v>
      </c>
      <c r="B73">
        <v>676</v>
      </c>
      <c r="J73" s="4" t="s">
        <v>14</v>
      </c>
      <c r="K73">
        <v>1</v>
      </c>
    </row>
    <row r="74" spans="1:11" x14ac:dyDescent="0.35">
      <c r="A74" s="4" t="s">
        <v>20</v>
      </c>
      <c r="B74">
        <v>361</v>
      </c>
      <c r="J74" s="4" t="s">
        <v>14</v>
      </c>
      <c r="K74">
        <v>40</v>
      </c>
    </row>
    <row r="75" spans="1:11" x14ac:dyDescent="0.35">
      <c r="A75" s="4" t="s">
        <v>20</v>
      </c>
      <c r="B75">
        <v>131</v>
      </c>
      <c r="J75" s="4" t="s">
        <v>14</v>
      </c>
      <c r="K75">
        <v>226</v>
      </c>
    </row>
    <row r="76" spans="1:11" x14ac:dyDescent="0.35">
      <c r="A76" s="4" t="s">
        <v>20</v>
      </c>
      <c r="B76">
        <v>126</v>
      </c>
      <c r="J76" s="4" t="s">
        <v>14</v>
      </c>
      <c r="K76">
        <v>1625</v>
      </c>
    </row>
    <row r="77" spans="1:11" x14ac:dyDescent="0.35">
      <c r="A77" s="4" t="s">
        <v>20</v>
      </c>
      <c r="B77">
        <v>275</v>
      </c>
      <c r="J77" s="4" t="s">
        <v>14</v>
      </c>
      <c r="K77">
        <v>143</v>
      </c>
    </row>
    <row r="78" spans="1:11" x14ac:dyDescent="0.35">
      <c r="A78" s="4" t="s">
        <v>20</v>
      </c>
      <c r="B78">
        <v>67</v>
      </c>
      <c r="J78" s="4" t="s">
        <v>14</v>
      </c>
      <c r="K78">
        <v>934</v>
      </c>
    </row>
    <row r="79" spans="1:11" x14ac:dyDescent="0.35">
      <c r="A79" s="4" t="s">
        <v>20</v>
      </c>
      <c r="B79">
        <v>154</v>
      </c>
      <c r="J79" s="4" t="s">
        <v>14</v>
      </c>
      <c r="K79">
        <v>17</v>
      </c>
    </row>
    <row r="80" spans="1:11" x14ac:dyDescent="0.35">
      <c r="A80" s="4" t="s">
        <v>20</v>
      </c>
      <c r="B80">
        <v>1782</v>
      </c>
      <c r="J80" s="4" t="s">
        <v>14</v>
      </c>
      <c r="K80">
        <v>2179</v>
      </c>
    </row>
    <row r="81" spans="1:11" x14ac:dyDescent="0.35">
      <c r="A81" s="4" t="s">
        <v>20</v>
      </c>
      <c r="B81">
        <v>903</v>
      </c>
      <c r="J81" s="4" t="s">
        <v>14</v>
      </c>
      <c r="K81">
        <v>931</v>
      </c>
    </row>
    <row r="82" spans="1:11" x14ac:dyDescent="0.35">
      <c r="A82" s="4" t="s">
        <v>20</v>
      </c>
      <c r="B82">
        <v>94</v>
      </c>
      <c r="J82" s="4" t="s">
        <v>14</v>
      </c>
      <c r="K82">
        <v>92</v>
      </c>
    </row>
    <row r="83" spans="1:11" x14ac:dyDescent="0.35">
      <c r="A83" s="4" t="s">
        <v>20</v>
      </c>
      <c r="B83">
        <v>180</v>
      </c>
      <c r="J83" s="4" t="s">
        <v>14</v>
      </c>
      <c r="K83">
        <v>57</v>
      </c>
    </row>
    <row r="84" spans="1:11" x14ac:dyDescent="0.35">
      <c r="A84" s="4" t="s">
        <v>20</v>
      </c>
      <c r="B84">
        <v>533</v>
      </c>
      <c r="J84" s="4" t="s">
        <v>14</v>
      </c>
      <c r="K84">
        <v>41</v>
      </c>
    </row>
    <row r="85" spans="1:11" x14ac:dyDescent="0.35">
      <c r="A85" s="4" t="s">
        <v>20</v>
      </c>
      <c r="B85">
        <v>2443</v>
      </c>
      <c r="J85" s="4" t="s">
        <v>14</v>
      </c>
      <c r="K85">
        <v>1</v>
      </c>
    </row>
    <row r="86" spans="1:11" x14ac:dyDescent="0.35">
      <c r="A86" s="4" t="s">
        <v>20</v>
      </c>
      <c r="B86">
        <v>89</v>
      </c>
      <c r="J86" s="4" t="s">
        <v>14</v>
      </c>
      <c r="K86">
        <v>101</v>
      </c>
    </row>
    <row r="87" spans="1:11" x14ac:dyDescent="0.35">
      <c r="A87" s="4" t="s">
        <v>20</v>
      </c>
      <c r="B87">
        <v>159</v>
      </c>
      <c r="J87" s="4" t="s">
        <v>14</v>
      </c>
      <c r="K87">
        <v>1335</v>
      </c>
    </row>
    <row r="88" spans="1:11" x14ac:dyDescent="0.35">
      <c r="A88" s="4" t="s">
        <v>20</v>
      </c>
      <c r="B88">
        <v>50</v>
      </c>
      <c r="J88" s="4" t="s">
        <v>14</v>
      </c>
      <c r="K88">
        <v>15</v>
      </c>
    </row>
    <row r="89" spans="1:11" x14ac:dyDescent="0.35">
      <c r="A89" s="4" t="s">
        <v>20</v>
      </c>
      <c r="B89">
        <v>186</v>
      </c>
      <c r="J89" s="4" t="s">
        <v>14</v>
      </c>
      <c r="K89">
        <v>454</v>
      </c>
    </row>
    <row r="90" spans="1:11" x14ac:dyDescent="0.35">
      <c r="A90" s="4" t="s">
        <v>20</v>
      </c>
      <c r="B90">
        <v>1071</v>
      </c>
      <c r="J90" s="4" t="s">
        <v>14</v>
      </c>
      <c r="K90">
        <v>3182</v>
      </c>
    </row>
    <row r="91" spans="1:11" x14ac:dyDescent="0.35">
      <c r="A91" s="4" t="s">
        <v>20</v>
      </c>
      <c r="B91">
        <v>117</v>
      </c>
      <c r="J91" s="4" t="s">
        <v>14</v>
      </c>
      <c r="K91">
        <v>15</v>
      </c>
    </row>
    <row r="92" spans="1:11" x14ac:dyDescent="0.35">
      <c r="A92" s="4" t="s">
        <v>20</v>
      </c>
      <c r="B92">
        <v>70</v>
      </c>
      <c r="J92" s="4" t="s">
        <v>14</v>
      </c>
      <c r="K92">
        <v>133</v>
      </c>
    </row>
    <row r="93" spans="1:11" x14ac:dyDescent="0.35">
      <c r="A93" s="4" t="s">
        <v>20</v>
      </c>
      <c r="B93">
        <v>135</v>
      </c>
      <c r="J93" s="4" t="s">
        <v>14</v>
      </c>
      <c r="K93">
        <v>2062</v>
      </c>
    </row>
    <row r="94" spans="1:11" x14ac:dyDescent="0.35">
      <c r="A94" s="4" t="s">
        <v>20</v>
      </c>
      <c r="B94">
        <v>768</v>
      </c>
      <c r="J94" s="4" t="s">
        <v>14</v>
      </c>
      <c r="K94">
        <v>29</v>
      </c>
    </row>
    <row r="95" spans="1:11" x14ac:dyDescent="0.35">
      <c r="A95" s="4" t="s">
        <v>20</v>
      </c>
      <c r="B95">
        <v>199</v>
      </c>
      <c r="J95" s="4" t="s">
        <v>14</v>
      </c>
      <c r="K95">
        <v>132</v>
      </c>
    </row>
    <row r="96" spans="1:11" x14ac:dyDescent="0.35">
      <c r="A96" s="4" t="s">
        <v>20</v>
      </c>
      <c r="B96">
        <v>107</v>
      </c>
      <c r="J96" s="4" t="s">
        <v>14</v>
      </c>
      <c r="K96">
        <v>137</v>
      </c>
    </row>
    <row r="97" spans="1:11" x14ac:dyDescent="0.35">
      <c r="A97" s="4" t="s">
        <v>20</v>
      </c>
      <c r="B97">
        <v>195</v>
      </c>
      <c r="J97" s="4" t="s">
        <v>14</v>
      </c>
      <c r="K97">
        <v>908</v>
      </c>
    </row>
    <row r="98" spans="1:11" x14ac:dyDescent="0.35">
      <c r="A98" s="4" t="s">
        <v>20</v>
      </c>
      <c r="B98">
        <v>3376</v>
      </c>
      <c r="J98" s="4" t="s">
        <v>14</v>
      </c>
      <c r="K98">
        <v>10</v>
      </c>
    </row>
    <row r="99" spans="1:11" x14ac:dyDescent="0.35">
      <c r="A99" s="4" t="s">
        <v>20</v>
      </c>
      <c r="B99">
        <v>41</v>
      </c>
      <c r="J99" s="4" t="s">
        <v>14</v>
      </c>
      <c r="K99">
        <v>1910</v>
      </c>
    </row>
    <row r="100" spans="1:11" x14ac:dyDescent="0.35">
      <c r="A100" s="4" t="s">
        <v>20</v>
      </c>
      <c r="B100">
        <v>1821</v>
      </c>
      <c r="J100" s="4" t="s">
        <v>14</v>
      </c>
      <c r="K100">
        <v>38</v>
      </c>
    </row>
    <row r="101" spans="1:11" x14ac:dyDescent="0.35">
      <c r="A101" s="4" t="s">
        <v>20</v>
      </c>
      <c r="B101">
        <v>164</v>
      </c>
      <c r="J101" s="4" t="s">
        <v>14</v>
      </c>
      <c r="K101">
        <v>104</v>
      </c>
    </row>
    <row r="102" spans="1:11" x14ac:dyDescent="0.35">
      <c r="A102" s="4" t="s">
        <v>20</v>
      </c>
      <c r="B102">
        <v>157</v>
      </c>
      <c r="J102" s="4" t="s">
        <v>14</v>
      </c>
      <c r="K102">
        <v>49</v>
      </c>
    </row>
    <row r="103" spans="1:11" x14ac:dyDescent="0.35">
      <c r="A103" s="4" t="s">
        <v>20</v>
      </c>
      <c r="B103">
        <v>246</v>
      </c>
      <c r="J103" s="4" t="s">
        <v>14</v>
      </c>
      <c r="K103">
        <v>1</v>
      </c>
    </row>
    <row r="104" spans="1:11" x14ac:dyDescent="0.35">
      <c r="A104" s="4" t="s">
        <v>20</v>
      </c>
      <c r="B104">
        <v>1396</v>
      </c>
      <c r="J104" s="4" t="s">
        <v>14</v>
      </c>
      <c r="K104">
        <v>245</v>
      </c>
    </row>
    <row r="105" spans="1:11" x14ac:dyDescent="0.35">
      <c r="A105" s="4" t="s">
        <v>20</v>
      </c>
      <c r="B105">
        <v>2506</v>
      </c>
      <c r="J105" s="4" t="s">
        <v>14</v>
      </c>
      <c r="K105">
        <v>32</v>
      </c>
    </row>
    <row r="106" spans="1:11" x14ac:dyDescent="0.35">
      <c r="A106" s="4" t="s">
        <v>20</v>
      </c>
      <c r="B106">
        <v>244</v>
      </c>
      <c r="J106" s="4" t="s">
        <v>14</v>
      </c>
      <c r="K106">
        <v>7</v>
      </c>
    </row>
    <row r="107" spans="1:11" x14ac:dyDescent="0.35">
      <c r="A107" s="4" t="s">
        <v>20</v>
      </c>
      <c r="B107">
        <v>146</v>
      </c>
      <c r="J107" s="4" t="s">
        <v>14</v>
      </c>
      <c r="K107">
        <v>803</v>
      </c>
    </row>
    <row r="108" spans="1:11" x14ac:dyDescent="0.35">
      <c r="A108" s="4" t="s">
        <v>20</v>
      </c>
      <c r="B108">
        <v>1267</v>
      </c>
      <c r="J108" s="4" t="s">
        <v>14</v>
      </c>
      <c r="K108">
        <v>16</v>
      </c>
    </row>
    <row r="109" spans="1:11" x14ac:dyDescent="0.35">
      <c r="A109" s="4" t="s">
        <v>20</v>
      </c>
      <c r="B109">
        <v>1561</v>
      </c>
      <c r="J109" s="4" t="s">
        <v>14</v>
      </c>
      <c r="K109">
        <v>31</v>
      </c>
    </row>
    <row r="110" spans="1:11" x14ac:dyDescent="0.35">
      <c r="A110" s="4" t="s">
        <v>20</v>
      </c>
      <c r="B110">
        <v>48</v>
      </c>
      <c r="J110" s="4" t="s">
        <v>14</v>
      </c>
      <c r="K110">
        <v>108</v>
      </c>
    </row>
    <row r="111" spans="1:11" x14ac:dyDescent="0.35">
      <c r="A111" s="4" t="s">
        <v>20</v>
      </c>
      <c r="B111">
        <v>2739</v>
      </c>
      <c r="J111" s="4" t="s">
        <v>14</v>
      </c>
      <c r="K111">
        <v>30</v>
      </c>
    </row>
    <row r="112" spans="1:11" x14ac:dyDescent="0.35">
      <c r="A112" s="4" t="s">
        <v>20</v>
      </c>
      <c r="B112">
        <v>3537</v>
      </c>
      <c r="J112" s="4" t="s">
        <v>14</v>
      </c>
      <c r="K112">
        <v>17</v>
      </c>
    </row>
    <row r="113" spans="1:11" x14ac:dyDescent="0.35">
      <c r="A113" s="4" t="s">
        <v>20</v>
      </c>
      <c r="B113">
        <v>2107</v>
      </c>
      <c r="J113" s="4" t="s">
        <v>14</v>
      </c>
      <c r="K113">
        <v>80</v>
      </c>
    </row>
    <row r="114" spans="1:11" x14ac:dyDescent="0.35">
      <c r="A114" s="4" t="s">
        <v>20</v>
      </c>
      <c r="B114">
        <v>3318</v>
      </c>
      <c r="J114" s="4" t="s">
        <v>14</v>
      </c>
      <c r="K114">
        <v>2468</v>
      </c>
    </row>
    <row r="115" spans="1:11" x14ac:dyDescent="0.35">
      <c r="A115" s="4" t="s">
        <v>20</v>
      </c>
      <c r="B115">
        <v>340</v>
      </c>
      <c r="J115" s="4" t="s">
        <v>14</v>
      </c>
      <c r="K115">
        <v>26</v>
      </c>
    </row>
    <row r="116" spans="1:11" x14ac:dyDescent="0.35">
      <c r="A116" s="4" t="s">
        <v>20</v>
      </c>
      <c r="B116">
        <v>1442</v>
      </c>
      <c r="J116" s="4" t="s">
        <v>14</v>
      </c>
      <c r="K116">
        <v>73</v>
      </c>
    </row>
    <row r="117" spans="1:11" x14ac:dyDescent="0.35">
      <c r="A117" s="4" t="s">
        <v>20</v>
      </c>
      <c r="B117">
        <v>126</v>
      </c>
      <c r="J117" s="4" t="s">
        <v>14</v>
      </c>
      <c r="K117">
        <v>128</v>
      </c>
    </row>
    <row r="118" spans="1:11" x14ac:dyDescent="0.35">
      <c r="A118" s="4" t="s">
        <v>20</v>
      </c>
      <c r="B118">
        <v>524</v>
      </c>
      <c r="J118" s="4" t="s">
        <v>14</v>
      </c>
      <c r="K118">
        <v>33</v>
      </c>
    </row>
    <row r="119" spans="1:11" x14ac:dyDescent="0.35">
      <c r="A119" s="4" t="s">
        <v>20</v>
      </c>
      <c r="B119">
        <v>1989</v>
      </c>
      <c r="J119" s="4" t="s">
        <v>14</v>
      </c>
      <c r="K119">
        <v>1072</v>
      </c>
    </row>
    <row r="120" spans="1:11" x14ac:dyDescent="0.35">
      <c r="A120" s="4" t="s">
        <v>20</v>
      </c>
      <c r="B120">
        <v>157</v>
      </c>
      <c r="J120" s="4" t="s">
        <v>14</v>
      </c>
      <c r="K120">
        <v>393</v>
      </c>
    </row>
    <row r="121" spans="1:11" x14ac:dyDescent="0.35">
      <c r="A121" s="4" t="s">
        <v>20</v>
      </c>
      <c r="B121">
        <v>4498</v>
      </c>
      <c r="J121" s="4" t="s">
        <v>14</v>
      </c>
      <c r="K121">
        <v>1257</v>
      </c>
    </row>
    <row r="122" spans="1:11" x14ac:dyDescent="0.35">
      <c r="A122" s="4" t="s">
        <v>20</v>
      </c>
      <c r="B122">
        <v>80</v>
      </c>
      <c r="J122" s="4" t="s">
        <v>14</v>
      </c>
      <c r="K122">
        <v>328</v>
      </c>
    </row>
    <row r="123" spans="1:11" x14ac:dyDescent="0.35">
      <c r="A123" s="4" t="s">
        <v>20</v>
      </c>
      <c r="B123">
        <v>43</v>
      </c>
      <c r="J123" s="4" t="s">
        <v>14</v>
      </c>
      <c r="K123">
        <v>147</v>
      </c>
    </row>
    <row r="124" spans="1:11" x14ac:dyDescent="0.35">
      <c r="A124" s="4" t="s">
        <v>20</v>
      </c>
      <c r="B124">
        <v>2053</v>
      </c>
      <c r="J124" s="4" t="s">
        <v>14</v>
      </c>
      <c r="K124">
        <v>830</v>
      </c>
    </row>
    <row r="125" spans="1:11" x14ac:dyDescent="0.35">
      <c r="A125" s="4" t="s">
        <v>20</v>
      </c>
      <c r="B125">
        <v>168</v>
      </c>
      <c r="J125" s="4" t="s">
        <v>14</v>
      </c>
      <c r="K125">
        <v>331</v>
      </c>
    </row>
    <row r="126" spans="1:11" x14ac:dyDescent="0.35">
      <c r="A126" s="4" t="s">
        <v>20</v>
      </c>
      <c r="B126">
        <v>4289</v>
      </c>
      <c r="J126" s="4" t="s">
        <v>14</v>
      </c>
      <c r="K126">
        <v>25</v>
      </c>
    </row>
    <row r="127" spans="1:11" x14ac:dyDescent="0.35">
      <c r="A127" s="4" t="s">
        <v>20</v>
      </c>
      <c r="B127">
        <v>165</v>
      </c>
      <c r="J127" s="4" t="s">
        <v>14</v>
      </c>
      <c r="K127">
        <v>3483</v>
      </c>
    </row>
    <row r="128" spans="1:11" x14ac:dyDescent="0.35">
      <c r="A128" s="4" t="s">
        <v>20</v>
      </c>
      <c r="B128">
        <v>1815</v>
      </c>
      <c r="J128" s="4" t="s">
        <v>14</v>
      </c>
      <c r="K128">
        <v>923</v>
      </c>
    </row>
    <row r="129" spans="1:11" x14ac:dyDescent="0.35">
      <c r="A129" s="4" t="s">
        <v>20</v>
      </c>
      <c r="B129">
        <v>397</v>
      </c>
      <c r="J129" s="4" t="s">
        <v>14</v>
      </c>
      <c r="K129">
        <v>1</v>
      </c>
    </row>
    <row r="130" spans="1:11" x14ac:dyDescent="0.35">
      <c r="A130" s="4" t="s">
        <v>20</v>
      </c>
      <c r="B130">
        <v>1539</v>
      </c>
      <c r="J130" s="4" t="s">
        <v>14</v>
      </c>
      <c r="K130">
        <v>33</v>
      </c>
    </row>
    <row r="131" spans="1:11" x14ac:dyDescent="0.35">
      <c r="A131" s="4" t="s">
        <v>20</v>
      </c>
      <c r="B131">
        <v>138</v>
      </c>
      <c r="J131" s="4" t="s">
        <v>14</v>
      </c>
      <c r="K131">
        <v>40</v>
      </c>
    </row>
    <row r="132" spans="1:11" x14ac:dyDescent="0.35">
      <c r="A132" s="4" t="s">
        <v>20</v>
      </c>
      <c r="B132">
        <v>3594</v>
      </c>
      <c r="J132" s="4" t="s">
        <v>14</v>
      </c>
      <c r="K132">
        <v>23</v>
      </c>
    </row>
    <row r="133" spans="1:11" x14ac:dyDescent="0.35">
      <c r="A133" s="4" t="s">
        <v>20</v>
      </c>
      <c r="B133">
        <v>5880</v>
      </c>
      <c r="J133" s="4" t="s">
        <v>14</v>
      </c>
      <c r="K133">
        <v>75</v>
      </c>
    </row>
    <row r="134" spans="1:11" x14ac:dyDescent="0.35">
      <c r="A134" s="4" t="s">
        <v>20</v>
      </c>
      <c r="B134">
        <v>112</v>
      </c>
      <c r="J134" s="4" t="s">
        <v>14</v>
      </c>
      <c r="K134">
        <v>2176</v>
      </c>
    </row>
    <row r="135" spans="1:11" x14ac:dyDescent="0.35">
      <c r="A135" s="4" t="s">
        <v>20</v>
      </c>
      <c r="B135">
        <v>943</v>
      </c>
      <c r="J135" s="4" t="s">
        <v>14</v>
      </c>
      <c r="K135">
        <v>441</v>
      </c>
    </row>
    <row r="136" spans="1:11" x14ac:dyDescent="0.35">
      <c r="A136" s="4" t="s">
        <v>20</v>
      </c>
      <c r="B136">
        <v>2468</v>
      </c>
      <c r="J136" s="4" t="s">
        <v>14</v>
      </c>
      <c r="K136">
        <v>25</v>
      </c>
    </row>
    <row r="137" spans="1:11" x14ac:dyDescent="0.35">
      <c r="A137" s="4" t="s">
        <v>20</v>
      </c>
      <c r="B137">
        <v>2551</v>
      </c>
      <c r="J137" s="4" t="s">
        <v>14</v>
      </c>
      <c r="K137">
        <v>127</v>
      </c>
    </row>
    <row r="138" spans="1:11" x14ac:dyDescent="0.35">
      <c r="A138" s="4" t="s">
        <v>20</v>
      </c>
      <c r="B138">
        <v>101</v>
      </c>
      <c r="J138" s="4" t="s">
        <v>14</v>
      </c>
      <c r="K138">
        <v>355</v>
      </c>
    </row>
    <row r="139" spans="1:11" x14ac:dyDescent="0.35">
      <c r="A139" s="4" t="s">
        <v>20</v>
      </c>
      <c r="B139">
        <v>92</v>
      </c>
      <c r="J139" s="4" t="s">
        <v>14</v>
      </c>
      <c r="K139">
        <v>44</v>
      </c>
    </row>
    <row r="140" spans="1:11" x14ac:dyDescent="0.35">
      <c r="A140" s="4" t="s">
        <v>20</v>
      </c>
      <c r="B140">
        <v>62</v>
      </c>
      <c r="J140" s="4" t="s">
        <v>14</v>
      </c>
      <c r="K140">
        <v>67</v>
      </c>
    </row>
    <row r="141" spans="1:11" x14ac:dyDescent="0.35">
      <c r="A141" s="4" t="s">
        <v>20</v>
      </c>
      <c r="B141">
        <v>149</v>
      </c>
      <c r="J141" s="4" t="s">
        <v>14</v>
      </c>
      <c r="K141">
        <v>1068</v>
      </c>
    </row>
    <row r="142" spans="1:11" x14ac:dyDescent="0.35">
      <c r="A142" s="4" t="s">
        <v>20</v>
      </c>
      <c r="B142">
        <v>329</v>
      </c>
      <c r="J142" s="4" t="s">
        <v>14</v>
      </c>
      <c r="K142">
        <v>424</v>
      </c>
    </row>
    <row r="143" spans="1:11" x14ac:dyDescent="0.35">
      <c r="A143" s="4" t="s">
        <v>20</v>
      </c>
      <c r="B143">
        <v>97</v>
      </c>
      <c r="J143" s="4" t="s">
        <v>14</v>
      </c>
      <c r="K143">
        <v>151</v>
      </c>
    </row>
    <row r="144" spans="1:11" x14ac:dyDescent="0.35">
      <c r="A144" s="4" t="s">
        <v>20</v>
      </c>
      <c r="B144">
        <v>1784</v>
      </c>
      <c r="J144" s="4" t="s">
        <v>14</v>
      </c>
      <c r="K144">
        <v>1608</v>
      </c>
    </row>
    <row r="145" spans="1:11" x14ac:dyDescent="0.35">
      <c r="A145" s="4" t="s">
        <v>20</v>
      </c>
      <c r="B145">
        <v>1684</v>
      </c>
      <c r="J145" s="4" t="s">
        <v>14</v>
      </c>
      <c r="K145">
        <v>941</v>
      </c>
    </row>
    <row r="146" spans="1:11" x14ac:dyDescent="0.35">
      <c r="A146" s="4" t="s">
        <v>20</v>
      </c>
      <c r="B146">
        <v>250</v>
      </c>
      <c r="J146" s="4" t="s">
        <v>14</v>
      </c>
      <c r="K146">
        <v>1</v>
      </c>
    </row>
    <row r="147" spans="1:11" x14ac:dyDescent="0.35">
      <c r="A147" s="4" t="s">
        <v>20</v>
      </c>
      <c r="B147">
        <v>238</v>
      </c>
      <c r="J147" s="4" t="s">
        <v>14</v>
      </c>
      <c r="K147">
        <v>40</v>
      </c>
    </row>
    <row r="148" spans="1:11" x14ac:dyDescent="0.35">
      <c r="A148" s="4" t="s">
        <v>20</v>
      </c>
      <c r="B148">
        <v>53</v>
      </c>
      <c r="J148" s="4" t="s">
        <v>14</v>
      </c>
      <c r="K148">
        <v>3015</v>
      </c>
    </row>
    <row r="149" spans="1:11" x14ac:dyDescent="0.35">
      <c r="A149" s="4" t="s">
        <v>20</v>
      </c>
      <c r="B149">
        <v>214</v>
      </c>
      <c r="J149" s="4" t="s">
        <v>14</v>
      </c>
      <c r="K149">
        <v>435</v>
      </c>
    </row>
    <row r="150" spans="1:11" x14ac:dyDescent="0.35">
      <c r="A150" s="4" t="s">
        <v>20</v>
      </c>
      <c r="B150">
        <v>222</v>
      </c>
      <c r="J150" s="4" t="s">
        <v>14</v>
      </c>
      <c r="K150">
        <v>714</v>
      </c>
    </row>
    <row r="151" spans="1:11" x14ac:dyDescent="0.35">
      <c r="A151" s="4" t="s">
        <v>20</v>
      </c>
      <c r="B151">
        <v>1884</v>
      </c>
      <c r="J151" s="4" t="s">
        <v>14</v>
      </c>
      <c r="K151">
        <v>5497</v>
      </c>
    </row>
    <row r="152" spans="1:11" x14ac:dyDescent="0.35">
      <c r="A152" s="4" t="s">
        <v>20</v>
      </c>
      <c r="B152">
        <v>218</v>
      </c>
      <c r="J152" s="4" t="s">
        <v>14</v>
      </c>
      <c r="K152">
        <v>418</v>
      </c>
    </row>
    <row r="153" spans="1:11" x14ac:dyDescent="0.35">
      <c r="A153" s="4" t="s">
        <v>20</v>
      </c>
      <c r="B153">
        <v>6465</v>
      </c>
      <c r="J153" s="4" t="s">
        <v>14</v>
      </c>
      <c r="K153">
        <v>1439</v>
      </c>
    </row>
    <row r="154" spans="1:11" x14ac:dyDescent="0.35">
      <c r="A154" s="4" t="s">
        <v>20</v>
      </c>
      <c r="B154">
        <v>59</v>
      </c>
      <c r="J154" s="4" t="s">
        <v>14</v>
      </c>
      <c r="K154">
        <v>15</v>
      </c>
    </row>
    <row r="155" spans="1:11" x14ac:dyDescent="0.35">
      <c r="A155" s="4" t="s">
        <v>20</v>
      </c>
      <c r="B155">
        <v>88</v>
      </c>
      <c r="J155" s="4" t="s">
        <v>14</v>
      </c>
      <c r="K155">
        <v>1999</v>
      </c>
    </row>
    <row r="156" spans="1:11" x14ac:dyDescent="0.35">
      <c r="A156" s="4" t="s">
        <v>20</v>
      </c>
      <c r="B156">
        <v>1697</v>
      </c>
      <c r="J156" s="4" t="s">
        <v>14</v>
      </c>
      <c r="K156">
        <v>118</v>
      </c>
    </row>
    <row r="157" spans="1:11" x14ac:dyDescent="0.35">
      <c r="A157" s="4" t="s">
        <v>20</v>
      </c>
      <c r="B157">
        <v>92</v>
      </c>
      <c r="J157" s="4" t="s">
        <v>14</v>
      </c>
      <c r="K157">
        <v>162</v>
      </c>
    </row>
    <row r="158" spans="1:11" x14ac:dyDescent="0.35">
      <c r="A158" s="4" t="s">
        <v>20</v>
      </c>
      <c r="B158">
        <v>186</v>
      </c>
      <c r="J158" s="4" t="s">
        <v>14</v>
      </c>
      <c r="K158">
        <v>83</v>
      </c>
    </row>
    <row r="159" spans="1:11" x14ac:dyDescent="0.35">
      <c r="A159" s="4" t="s">
        <v>20</v>
      </c>
      <c r="B159">
        <v>138</v>
      </c>
      <c r="J159" s="4" t="s">
        <v>14</v>
      </c>
      <c r="K159">
        <v>747</v>
      </c>
    </row>
    <row r="160" spans="1:11" x14ac:dyDescent="0.35">
      <c r="A160" s="4" t="s">
        <v>20</v>
      </c>
      <c r="B160">
        <v>261</v>
      </c>
      <c r="J160" s="4" t="s">
        <v>14</v>
      </c>
      <c r="K160">
        <v>84</v>
      </c>
    </row>
    <row r="161" spans="1:11" x14ac:dyDescent="0.35">
      <c r="A161" s="4" t="s">
        <v>20</v>
      </c>
      <c r="B161">
        <v>107</v>
      </c>
      <c r="J161" s="4" t="s">
        <v>14</v>
      </c>
      <c r="K161">
        <v>91</v>
      </c>
    </row>
    <row r="162" spans="1:11" x14ac:dyDescent="0.35">
      <c r="A162" s="4" t="s">
        <v>20</v>
      </c>
      <c r="B162">
        <v>199</v>
      </c>
      <c r="J162" s="4" t="s">
        <v>14</v>
      </c>
      <c r="K162">
        <v>792</v>
      </c>
    </row>
    <row r="163" spans="1:11" x14ac:dyDescent="0.35">
      <c r="A163" s="4" t="s">
        <v>20</v>
      </c>
      <c r="B163">
        <v>5512</v>
      </c>
      <c r="J163" s="4" t="s">
        <v>14</v>
      </c>
      <c r="K163">
        <v>32</v>
      </c>
    </row>
    <row r="164" spans="1:11" x14ac:dyDescent="0.35">
      <c r="A164" s="4" t="s">
        <v>20</v>
      </c>
      <c r="B164">
        <v>86</v>
      </c>
      <c r="J164" s="4" t="s">
        <v>14</v>
      </c>
      <c r="K164">
        <v>186</v>
      </c>
    </row>
    <row r="165" spans="1:11" x14ac:dyDescent="0.35">
      <c r="A165" s="4" t="s">
        <v>20</v>
      </c>
      <c r="B165">
        <v>2768</v>
      </c>
      <c r="J165" s="4" t="s">
        <v>14</v>
      </c>
      <c r="K165">
        <v>605</v>
      </c>
    </row>
    <row r="166" spans="1:11" x14ac:dyDescent="0.35">
      <c r="A166" s="4" t="s">
        <v>20</v>
      </c>
      <c r="B166">
        <v>48</v>
      </c>
      <c r="J166" s="4" t="s">
        <v>14</v>
      </c>
      <c r="K166">
        <v>1</v>
      </c>
    </row>
    <row r="167" spans="1:11" x14ac:dyDescent="0.35">
      <c r="A167" s="4" t="s">
        <v>20</v>
      </c>
      <c r="B167">
        <v>87</v>
      </c>
      <c r="J167" s="4" t="s">
        <v>14</v>
      </c>
      <c r="K167">
        <v>31</v>
      </c>
    </row>
    <row r="168" spans="1:11" x14ac:dyDescent="0.35">
      <c r="A168" s="4" t="s">
        <v>20</v>
      </c>
      <c r="B168">
        <v>1894</v>
      </c>
      <c r="J168" s="4" t="s">
        <v>14</v>
      </c>
      <c r="K168">
        <v>1181</v>
      </c>
    </row>
    <row r="169" spans="1:11" x14ac:dyDescent="0.35">
      <c r="A169" s="4" t="s">
        <v>20</v>
      </c>
      <c r="B169">
        <v>282</v>
      </c>
      <c r="J169" s="4" t="s">
        <v>14</v>
      </c>
      <c r="K169">
        <v>39</v>
      </c>
    </row>
    <row r="170" spans="1:11" x14ac:dyDescent="0.35">
      <c r="A170" s="4" t="s">
        <v>20</v>
      </c>
      <c r="B170">
        <v>116</v>
      </c>
      <c r="J170" s="4" t="s">
        <v>14</v>
      </c>
      <c r="K170">
        <v>46</v>
      </c>
    </row>
    <row r="171" spans="1:11" x14ac:dyDescent="0.35">
      <c r="A171" s="4" t="s">
        <v>20</v>
      </c>
      <c r="B171">
        <v>83</v>
      </c>
      <c r="J171" s="4" t="s">
        <v>14</v>
      </c>
      <c r="K171">
        <v>105</v>
      </c>
    </row>
    <row r="172" spans="1:11" x14ac:dyDescent="0.35">
      <c r="A172" s="4" t="s">
        <v>20</v>
      </c>
      <c r="B172">
        <v>91</v>
      </c>
      <c r="J172" s="4" t="s">
        <v>14</v>
      </c>
      <c r="K172">
        <v>535</v>
      </c>
    </row>
    <row r="173" spans="1:11" x14ac:dyDescent="0.35">
      <c r="A173" s="4" t="s">
        <v>20</v>
      </c>
      <c r="B173">
        <v>546</v>
      </c>
      <c r="J173" s="4" t="s">
        <v>14</v>
      </c>
      <c r="K173">
        <v>16</v>
      </c>
    </row>
    <row r="174" spans="1:11" x14ac:dyDescent="0.35">
      <c r="A174" s="4" t="s">
        <v>20</v>
      </c>
      <c r="B174">
        <v>393</v>
      </c>
      <c r="J174" s="4" t="s">
        <v>14</v>
      </c>
      <c r="K174">
        <v>575</v>
      </c>
    </row>
    <row r="175" spans="1:11" x14ac:dyDescent="0.35">
      <c r="A175" s="4" t="s">
        <v>20</v>
      </c>
      <c r="B175">
        <v>133</v>
      </c>
      <c r="J175" s="4" t="s">
        <v>14</v>
      </c>
      <c r="K175">
        <v>1120</v>
      </c>
    </row>
    <row r="176" spans="1:11" x14ac:dyDescent="0.35">
      <c r="A176" s="4" t="s">
        <v>20</v>
      </c>
      <c r="B176">
        <v>254</v>
      </c>
      <c r="J176" s="4" t="s">
        <v>14</v>
      </c>
      <c r="K176">
        <v>113</v>
      </c>
    </row>
    <row r="177" spans="1:11" x14ac:dyDescent="0.35">
      <c r="A177" s="4" t="s">
        <v>20</v>
      </c>
      <c r="B177">
        <v>176</v>
      </c>
      <c r="J177" s="4" t="s">
        <v>14</v>
      </c>
      <c r="K177">
        <v>1538</v>
      </c>
    </row>
    <row r="178" spans="1:11" x14ac:dyDescent="0.35">
      <c r="A178" s="4" t="s">
        <v>20</v>
      </c>
      <c r="B178">
        <v>337</v>
      </c>
      <c r="J178" s="4" t="s">
        <v>14</v>
      </c>
      <c r="K178">
        <v>9</v>
      </c>
    </row>
    <row r="179" spans="1:11" x14ac:dyDescent="0.35">
      <c r="A179" s="4" t="s">
        <v>20</v>
      </c>
      <c r="B179">
        <v>107</v>
      </c>
      <c r="J179" s="4" t="s">
        <v>14</v>
      </c>
      <c r="K179">
        <v>554</v>
      </c>
    </row>
    <row r="180" spans="1:11" x14ac:dyDescent="0.35">
      <c r="A180" s="4" t="s">
        <v>20</v>
      </c>
      <c r="B180">
        <v>183</v>
      </c>
      <c r="J180" s="4" t="s">
        <v>14</v>
      </c>
      <c r="K180">
        <v>648</v>
      </c>
    </row>
    <row r="181" spans="1:11" x14ac:dyDescent="0.35">
      <c r="A181" s="4" t="s">
        <v>20</v>
      </c>
      <c r="B181">
        <v>72</v>
      </c>
      <c r="J181" s="4" t="s">
        <v>14</v>
      </c>
      <c r="K181">
        <v>21</v>
      </c>
    </row>
    <row r="182" spans="1:11" x14ac:dyDescent="0.35">
      <c r="A182" s="4" t="s">
        <v>20</v>
      </c>
      <c r="B182">
        <v>295</v>
      </c>
      <c r="J182" s="4" t="s">
        <v>14</v>
      </c>
      <c r="K182">
        <v>54</v>
      </c>
    </row>
    <row r="183" spans="1:11" x14ac:dyDescent="0.35">
      <c r="A183" s="4" t="s">
        <v>20</v>
      </c>
      <c r="B183">
        <v>142</v>
      </c>
      <c r="J183" s="4" t="s">
        <v>14</v>
      </c>
      <c r="K183">
        <v>120</v>
      </c>
    </row>
    <row r="184" spans="1:11" x14ac:dyDescent="0.35">
      <c r="A184" s="4" t="s">
        <v>20</v>
      </c>
      <c r="B184">
        <v>85</v>
      </c>
      <c r="J184" s="4" t="s">
        <v>14</v>
      </c>
      <c r="K184">
        <v>579</v>
      </c>
    </row>
    <row r="185" spans="1:11" x14ac:dyDescent="0.35">
      <c r="A185" s="4" t="s">
        <v>20</v>
      </c>
      <c r="B185">
        <v>659</v>
      </c>
      <c r="J185" s="4" t="s">
        <v>14</v>
      </c>
      <c r="K185">
        <v>2072</v>
      </c>
    </row>
    <row r="186" spans="1:11" x14ac:dyDescent="0.35">
      <c r="A186" s="4" t="s">
        <v>20</v>
      </c>
      <c r="B186">
        <v>121</v>
      </c>
      <c r="J186" s="4" t="s">
        <v>14</v>
      </c>
      <c r="K186">
        <v>0</v>
      </c>
    </row>
    <row r="187" spans="1:11" x14ac:dyDescent="0.35">
      <c r="A187" s="4" t="s">
        <v>20</v>
      </c>
      <c r="B187">
        <v>3742</v>
      </c>
      <c r="J187" s="4" t="s">
        <v>14</v>
      </c>
      <c r="K187">
        <v>1796</v>
      </c>
    </row>
    <row r="188" spans="1:11" x14ac:dyDescent="0.35">
      <c r="A188" s="4" t="s">
        <v>20</v>
      </c>
      <c r="B188">
        <v>223</v>
      </c>
      <c r="J188" s="4" t="s">
        <v>14</v>
      </c>
      <c r="K188">
        <v>62</v>
      </c>
    </row>
    <row r="189" spans="1:11" x14ac:dyDescent="0.35">
      <c r="A189" s="4" t="s">
        <v>20</v>
      </c>
      <c r="B189">
        <v>133</v>
      </c>
      <c r="J189" s="4" t="s">
        <v>14</v>
      </c>
      <c r="K189">
        <v>347</v>
      </c>
    </row>
    <row r="190" spans="1:11" x14ac:dyDescent="0.35">
      <c r="A190" s="4" t="s">
        <v>20</v>
      </c>
      <c r="B190">
        <v>5168</v>
      </c>
      <c r="J190" s="4" t="s">
        <v>14</v>
      </c>
      <c r="K190">
        <v>19</v>
      </c>
    </row>
    <row r="191" spans="1:11" x14ac:dyDescent="0.35">
      <c r="A191" s="4" t="s">
        <v>20</v>
      </c>
      <c r="B191">
        <v>307</v>
      </c>
      <c r="J191" s="4" t="s">
        <v>14</v>
      </c>
      <c r="K191">
        <v>1258</v>
      </c>
    </row>
    <row r="192" spans="1:11" x14ac:dyDescent="0.35">
      <c r="A192" s="4" t="s">
        <v>20</v>
      </c>
      <c r="B192">
        <v>2441</v>
      </c>
      <c r="J192" s="4" t="s">
        <v>14</v>
      </c>
      <c r="K192">
        <v>362</v>
      </c>
    </row>
    <row r="193" spans="1:11" x14ac:dyDescent="0.35">
      <c r="A193" s="4" t="s">
        <v>20</v>
      </c>
      <c r="B193">
        <v>1385</v>
      </c>
      <c r="J193" s="4" t="s">
        <v>14</v>
      </c>
      <c r="K193">
        <v>133</v>
      </c>
    </row>
    <row r="194" spans="1:11" x14ac:dyDescent="0.35">
      <c r="A194" s="4" t="s">
        <v>20</v>
      </c>
      <c r="B194">
        <v>190</v>
      </c>
      <c r="J194" s="4" t="s">
        <v>14</v>
      </c>
      <c r="K194">
        <v>846</v>
      </c>
    </row>
    <row r="195" spans="1:11" x14ac:dyDescent="0.35">
      <c r="A195" s="4" t="s">
        <v>20</v>
      </c>
      <c r="B195">
        <v>470</v>
      </c>
      <c r="J195" s="4" t="s">
        <v>14</v>
      </c>
      <c r="K195">
        <v>10</v>
      </c>
    </row>
    <row r="196" spans="1:11" x14ac:dyDescent="0.35">
      <c r="A196" s="4" t="s">
        <v>20</v>
      </c>
      <c r="B196">
        <v>253</v>
      </c>
      <c r="J196" s="4" t="s">
        <v>14</v>
      </c>
      <c r="K196">
        <v>191</v>
      </c>
    </row>
    <row r="197" spans="1:11" x14ac:dyDescent="0.35">
      <c r="A197" s="4" t="s">
        <v>20</v>
      </c>
      <c r="B197">
        <v>1113</v>
      </c>
      <c r="J197" s="4" t="s">
        <v>14</v>
      </c>
      <c r="K197">
        <v>1979</v>
      </c>
    </row>
    <row r="198" spans="1:11" x14ac:dyDescent="0.35">
      <c r="A198" s="4" t="s">
        <v>20</v>
      </c>
      <c r="B198">
        <v>2283</v>
      </c>
      <c r="J198" s="4" t="s">
        <v>14</v>
      </c>
      <c r="K198">
        <v>63</v>
      </c>
    </row>
    <row r="199" spans="1:11" x14ac:dyDescent="0.35">
      <c r="A199" s="4" t="s">
        <v>20</v>
      </c>
      <c r="B199">
        <v>1095</v>
      </c>
      <c r="J199" s="4" t="s">
        <v>14</v>
      </c>
      <c r="K199">
        <v>6080</v>
      </c>
    </row>
    <row r="200" spans="1:11" x14ac:dyDescent="0.35">
      <c r="A200" s="4" t="s">
        <v>20</v>
      </c>
      <c r="B200">
        <v>1690</v>
      </c>
      <c r="J200" s="4" t="s">
        <v>14</v>
      </c>
      <c r="K200">
        <v>80</v>
      </c>
    </row>
    <row r="201" spans="1:11" x14ac:dyDescent="0.35">
      <c r="A201" s="4" t="s">
        <v>20</v>
      </c>
      <c r="B201">
        <v>191</v>
      </c>
      <c r="J201" s="4" t="s">
        <v>14</v>
      </c>
      <c r="K201">
        <v>9</v>
      </c>
    </row>
    <row r="202" spans="1:11" x14ac:dyDescent="0.35">
      <c r="A202" s="4" t="s">
        <v>20</v>
      </c>
      <c r="B202">
        <v>2013</v>
      </c>
      <c r="J202" s="4" t="s">
        <v>14</v>
      </c>
      <c r="K202">
        <v>1784</v>
      </c>
    </row>
    <row r="203" spans="1:11" x14ac:dyDescent="0.35">
      <c r="A203" s="4" t="s">
        <v>20</v>
      </c>
      <c r="B203">
        <v>1703</v>
      </c>
      <c r="J203" s="4" t="s">
        <v>14</v>
      </c>
      <c r="K203">
        <v>243</v>
      </c>
    </row>
    <row r="204" spans="1:11" x14ac:dyDescent="0.35">
      <c r="A204" s="4" t="s">
        <v>20</v>
      </c>
      <c r="B204">
        <v>80</v>
      </c>
      <c r="J204" s="4" t="s">
        <v>14</v>
      </c>
      <c r="K204">
        <v>1296</v>
      </c>
    </row>
    <row r="205" spans="1:11" x14ac:dyDescent="0.35">
      <c r="A205" s="4" t="s">
        <v>20</v>
      </c>
      <c r="B205">
        <v>41</v>
      </c>
      <c r="J205" s="4" t="s">
        <v>14</v>
      </c>
      <c r="K205">
        <v>77</v>
      </c>
    </row>
    <row r="206" spans="1:11" x14ac:dyDescent="0.35">
      <c r="A206" s="4" t="s">
        <v>20</v>
      </c>
      <c r="B206">
        <v>187</v>
      </c>
      <c r="J206" s="4" t="s">
        <v>14</v>
      </c>
      <c r="K206">
        <v>395</v>
      </c>
    </row>
    <row r="207" spans="1:11" x14ac:dyDescent="0.35">
      <c r="A207" s="4" t="s">
        <v>20</v>
      </c>
      <c r="B207">
        <v>2875</v>
      </c>
      <c r="J207" s="4" t="s">
        <v>14</v>
      </c>
      <c r="K207">
        <v>49</v>
      </c>
    </row>
    <row r="208" spans="1:11" x14ac:dyDescent="0.35">
      <c r="A208" s="4" t="s">
        <v>20</v>
      </c>
      <c r="B208">
        <v>88</v>
      </c>
      <c r="J208" s="4" t="s">
        <v>14</v>
      </c>
      <c r="K208">
        <v>180</v>
      </c>
    </row>
    <row r="209" spans="1:11" x14ac:dyDescent="0.35">
      <c r="A209" s="4" t="s">
        <v>20</v>
      </c>
      <c r="B209">
        <v>191</v>
      </c>
      <c r="J209" s="4" t="s">
        <v>14</v>
      </c>
      <c r="K209">
        <v>2690</v>
      </c>
    </row>
    <row r="210" spans="1:11" x14ac:dyDescent="0.35">
      <c r="A210" s="4" t="s">
        <v>20</v>
      </c>
      <c r="B210">
        <v>139</v>
      </c>
      <c r="J210" s="4" t="s">
        <v>14</v>
      </c>
      <c r="K210">
        <v>2779</v>
      </c>
    </row>
    <row r="211" spans="1:11" x14ac:dyDescent="0.35">
      <c r="A211" s="4" t="s">
        <v>20</v>
      </c>
      <c r="B211">
        <v>186</v>
      </c>
      <c r="J211" s="4" t="s">
        <v>14</v>
      </c>
      <c r="K211">
        <v>92</v>
      </c>
    </row>
    <row r="212" spans="1:11" x14ac:dyDescent="0.35">
      <c r="A212" s="4" t="s">
        <v>20</v>
      </c>
      <c r="B212">
        <v>112</v>
      </c>
      <c r="J212" s="4" t="s">
        <v>14</v>
      </c>
      <c r="K212">
        <v>1028</v>
      </c>
    </row>
    <row r="213" spans="1:11" x14ac:dyDescent="0.35">
      <c r="A213" s="4" t="s">
        <v>20</v>
      </c>
      <c r="B213">
        <v>101</v>
      </c>
      <c r="J213" s="4" t="s">
        <v>14</v>
      </c>
      <c r="K213">
        <v>26</v>
      </c>
    </row>
    <row r="214" spans="1:11" x14ac:dyDescent="0.35">
      <c r="A214" s="4" t="s">
        <v>20</v>
      </c>
      <c r="B214">
        <v>206</v>
      </c>
      <c r="J214" s="4" t="s">
        <v>14</v>
      </c>
      <c r="K214">
        <v>1790</v>
      </c>
    </row>
    <row r="215" spans="1:11" x14ac:dyDescent="0.35">
      <c r="A215" s="4" t="s">
        <v>20</v>
      </c>
      <c r="B215">
        <v>154</v>
      </c>
      <c r="J215" s="4" t="s">
        <v>14</v>
      </c>
      <c r="K215">
        <v>37</v>
      </c>
    </row>
    <row r="216" spans="1:11" x14ac:dyDescent="0.35">
      <c r="A216" s="4" t="s">
        <v>20</v>
      </c>
      <c r="B216">
        <v>5966</v>
      </c>
      <c r="J216" s="4" t="s">
        <v>14</v>
      </c>
      <c r="K216">
        <v>35</v>
      </c>
    </row>
    <row r="217" spans="1:11" x14ac:dyDescent="0.35">
      <c r="A217" s="4" t="s">
        <v>20</v>
      </c>
      <c r="B217">
        <v>169</v>
      </c>
      <c r="J217" s="4" t="s">
        <v>14</v>
      </c>
      <c r="K217">
        <v>558</v>
      </c>
    </row>
    <row r="218" spans="1:11" x14ac:dyDescent="0.35">
      <c r="A218" s="4" t="s">
        <v>20</v>
      </c>
      <c r="B218">
        <v>2106</v>
      </c>
      <c r="J218" s="4" t="s">
        <v>14</v>
      </c>
      <c r="K218">
        <v>64</v>
      </c>
    </row>
    <row r="219" spans="1:11" x14ac:dyDescent="0.35">
      <c r="A219" s="4" t="s">
        <v>20</v>
      </c>
      <c r="B219">
        <v>131</v>
      </c>
      <c r="J219" s="4" t="s">
        <v>14</v>
      </c>
      <c r="K219">
        <v>245</v>
      </c>
    </row>
    <row r="220" spans="1:11" x14ac:dyDescent="0.35">
      <c r="A220" s="4" t="s">
        <v>20</v>
      </c>
      <c r="B220">
        <v>84</v>
      </c>
      <c r="J220" s="4" t="s">
        <v>14</v>
      </c>
      <c r="K220">
        <v>71</v>
      </c>
    </row>
    <row r="221" spans="1:11" x14ac:dyDescent="0.35">
      <c r="A221" s="4" t="s">
        <v>20</v>
      </c>
      <c r="B221">
        <v>155</v>
      </c>
      <c r="J221" s="4" t="s">
        <v>14</v>
      </c>
      <c r="K221">
        <v>42</v>
      </c>
    </row>
    <row r="222" spans="1:11" x14ac:dyDescent="0.35">
      <c r="A222" s="4" t="s">
        <v>20</v>
      </c>
      <c r="B222">
        <v>189</v>
      </c>
      <c r="J222" s="4" t="s">
        <v>14</v>
      </c>
      <c r="K222">
        <v>156</v>
      </c>
    </row>
    <row r="223" spans="1:11" x14ac:dyDescent="0.35">
      <c r="A223" s="4" t="s">
        <v>20</v>
      </c>
      <c r="B223">
        <v>4799</v>
      </c>
      <c r="J223" s="4" t="s">
        <v>14</v>
      </c>
      <c r="K223">
        <v>1368</v>
      </c>
    </row>
    <row r="224" spans="1:11" x14ac:dyDescent="0.35">
      <c r="A224" s="4" t="s">
        <v>20</v>
      </c>
      <c r="B224">
        <v>1137</v>
      </c>
      <c r="J224" s="4" t="s">
        <v>14</v>
      </c>
      <c r="K224">
        <v>102</v>
      </c>
    </row>
    <row r="225" spans="1:11" x14ac:dyDescent="0.35">
      <c r="A225" s="4" t="s">
        <v>20</v>
      </c>
      <c r="B225">
        <v>1152</v>
      </c>
      <c r="J225" s="4" t="s">
        <v>14</v>
      </c>
      <c r="K225">
        <v>86</v>
      </c>
    </row>
    <row r="226" spans="1:11" x14ac:dyDescent="0.35">
      <c r="A226" s="4" t="s">
        <v>20</v>
      </c>
      <c r="B226">
        <v>50</v>
      </c>
      <c r="J226" s="4" t="s">
        <v>14</v>
      </c>
      <c r="K226">
        <v>253</v>
      </c>
    </row>
    <row r="227" spans="1:11" x14ac:dyDescent="0.35">
      <c r="A227" s="4" t="s">
        <v>20</v>
      </c>
      <c r="B227">
        <v>3059</v>
      </c>
      <c r="J227" s="4" t="s">
        <v>14</v>
      </c>
      <c r="K227">
        <v>157</v>
      </c>
    </row>
    <row r="228" spans="1:11" x14ac:dyDescent="0.35">
      <c r="A228" s="4" t="s">
        <v>20</v>
      </c>
      <c r="B228">
        <v>34</v>
      </c>
      <c r="J228" s="4" t="s">
        <v>14</v>
      </c>
      <c r="K228">
        <v>183</v>
      </c>
    </row>
    <row r="229" spans="1:11" x14ac:dyDescent="0.35">
      <c r="A229" s="4" t="s">
        <v>20</v>
      </c>
      <c r="B229">
        <v>220</v>
      </c>
      <c r="J229" s="4" t="s">
        <v>14</v>
      </c>
      <c r="K229">
        <v>82</v>
      </c>
    </row>
    <row r="230" spans="1:11" x14ac:dyDescent="0.35">
      <c r="A230" s="4" t="s">
        <v>20</v>
      </c>
      <c r="B230">
        <v>1604</v>
      </c>
      <c r="J230" s="4" t="s">
        <v>14</v>
      </c>
      <c r="K230">
        <v>1</v>
      </c>
    </row>
    <row r="231" spans="1:11" x14ac:dyDescent="0.35">
      <c r="A231" s="4" t="s">
        <v>20</v>
      </c>
      <c r="B231">
        <v>454</v>
      </c>
      <c r="J231" s="4" t="s">
        <v>14</v>
      </c>
      <c r="K231">
        <v>1198</v>
      </c>
    </row>
    <row r="232" spans="1:11" x14ac:dyDescent="0.35">
      <c r="A232" s="4" t="s">
        <v>20</v>
      </c>
      <c r="B232">
        <v>123</v>
      </c>
      <c r="J232" s="4" t="s">
        <v>14</v>
      </c>
      <c r="K232">
        <v>648</v>
      </c>
    </row>
    <row r="233" spans="1:11" x14ac:dyDescent="0.35">
      <c r="A233" s="4" t="s">
        <v>20</v>
      </c>
      <c r="B233">
        <v>299</v>
      </c>
      <c r="J233" s="4" t="s">
        <v>14</v>
      </c>
      <c r="K233">
        <v>64</v>
      </c>
    </row>
    <row r="234" spans="1:11" x14ac:dyDescent="0.35">
      <c r="A234" s="4" t="s">
        <v>20</v>
      </c>
      <c r="B234">
        <v>2237</v>
      </c>
      <c r="J234" s="4" t="s">
        <v>14</v>
      </c>
      <c r="K234">
        <v>62</v>
      </c>
    </row>
    <row r="235" spans="1:11" x14ac:dyDescent="0.35">
      <c r="A235" s="4" t="s">
        <v>20</v>
      </c>
      <c r="B235">
        <v>645</v>
      </c>
      <c r="J235" s="4" t="s">
        <v>14</v>
      </c>
      <c r="K235">
        <v>750</v>
      </c>
    </row>
    <row r="236" spans="1:11" x14ac:dyDescent="0.35">
      <c r="A236" s="4" t="s">
        <v>20</v>
      </c>
      <c r="B236">
        <v>484</v>
      </c>
      <c r="J236" s="4" t="s">
        <v>14</v>
      </c>
      <c r="K236">
        <v>105</v>
      </c>
    </row>
    <row r="237" spans="1:11" x14ac:dyDescent="0.35">
      <c r="A237" s="4" t="s">
        <v>20</v>
      </c>
      <c r="B237">
        <v>154</v>
      </c>
      <c r="J237" s="4" t="s">
        <v>14</v>
      </c>
      <c r="K237">
        <v>2604</v>
      </c>
    </row>
    <row r="238" spans="1:11" x14ac:dyDescent="0.35">
      <c r="A238" s="4" t="s">
        <v>20</v>
      </c>
      <c r="B238">
        <v>82</v>
      </c>
      <c r="J238" s="4" t="s">
        <v>14</v>
      </c>
      <c r="K238">
        <v>65</v>
      </c>
    </row>
    <row r="239" spans="1:11" x14ac:dyDescent="0.35">
      <c r="A239" s="4" t="s">
        <v>20</v>
      </c>
      <c r="B239">
        <v>134</v>
      </c>
      <c r="J239" s="4" t="s">
        <v>14</v>
      </c>
      <c r="K239">
        <v>94</v>
      </c>
    </row>
    <row r="240" spans="1:11" x14ac:dyDescent="0.35">
      <c r="A240" s="4" t="s">
        <v>20</v>
      </c>
      <c r="B240">
        <v>5203</v>
      </c>
      <c r="J240" s="4" t="s">
        <v>14</v>
      </c>
      <c r="K240">
        <v>257</v>
      </c>
    </row>
    <row r="241" spans="1:11" x14ac:dyDescent="0.35">
      <c r="A241" s="4" t="s">
        <v>20</v>
      </c>
      <c r="B241">
        <v>94</v>
      </c>
      <c r="J241" s="4" t="s">
        <v>14</v>
      </c>
      <c r="K241">
        <v>2928</v>
      </c>
    </row>
    <row r="242" spans="1:11" x14ac:dyDescent="0.35">
      <c r="A242" s="4" t="s">
        <v>20</v>
      </c>
      <c r="B242">
        <v>205</v>
      </c>
      <c r="J242" s="4" t="s">
        <v>14</v>
      </c>
      <c r="K242">
        <v>4697</v>
      </c>
    </row>
    <row r="243" spans="1:11" x14ac:dyDescent="0.35">
      <c r="A243" s="4" t="s">
        <v>20</v>
      </c>
      <c r="B243">
        <v>92</v>
      </c>
      <c r="J243" s="4" t="s">
        <v>14</v>
      </c>
      <c r="K243">
        <v>2915</v>
      </c>
    </row>
    <row r="244" spans="1:11" x14ac:dyDescent="0.35">
      <c r="A244" s="4" t="s">
        <v>20</v>
      </c>
      <c r="B244">
        <v>219</v>
      </c>
      <c r="J244" s="4" t="s">
        <v>14</v>
      </c>
      <c r="K244">
        <v>18</v>
      </c>
    </row>
    <row r="245" spans="1:11" x14ac:dyDescent="0.35">
      <c r="A245" s="4" t="s">
        <v>20</v>
      </c>
      <c r="B245">
        <v>2526</v>
      </c>
      <c r="J245" s="4" t="s">
        <v>14</v>
      </c>
      <c r="K245">
        <v>602</v>
      </c>
    </row>
    <row r="246" spans="1:11" x14ac:dyDescent="0.35">
      <c r="A246" s="4" t="s">
        <v>20</v>
      </c>
      <c r="B246">
        <v>94</v>
      </c>
      <c r="J246" s="4" t="s">
        <v>14</v>
      </c>
      <c r="K246">
        <v>1</v>
      </c>
    </row>
    <row r="247" spans="1:11" x14ac:dyDescent="0.35">
      <c r="A247" s="4" t="s">
        <v>20</v>
      </c>
      <c r="B247">
        <v>1713</v>
      </c>
      <c r="J247" s="4" t="s">
        <v>14</v>
      </c>
      <c r="K247">
        <v>3868</v>
      </c>
    </row>
    <row r="248" spans="1:11" x14ac:dyDescent="0.35">
      <c r="A248" s="4" t="s">
        <v>20</v>
      </c>
      <c r="B248">
        <v>249</v>
      </c>
      <c r="J248" s="4" t="s">
        <v>14</v>
      </c>
      <c r="K248">
        <v>504</v>
      </c>
    </row>
    <row r="249" spans="1:11" x14ac:dyDescent="0.35">
      <c r="A249" s="4" t="s">
        <v>20</v>
      </c>
      <c r="B249">
        <v>192</v>
      </c>
      <c r="J249" s="4" t="s">
        <v>14</v>
      </c>
      <c r="K249">
        <v>14</v>
      </c>
    </row>
    <row r="250" spans="1:11" x14ac:dyDescent="0.35">
      <c r="A250" s="4" t="s">
        <v>20</v>
      </c>
      <c r="B250">
        <v>247</v>
      </c>
      <c r="J250" s="4" t="s">
        <v>14</v>
      </c>
      <c r="K250">
        <v>750</v>
      </c>
    </row>
    <row r="251" spans="1:11" x14ac:dyDescent="0.35">
      <c r="A251" s="4" t="s">
        <v>20</v>
      </c>
      <c r="B251">
        <v>2293</v>
      </c>
      <c r="J251" s="4" t="s">
        <v>14</v>
      </c>
      <c r="K251">
        <v>77</v>
      </c>
    </row>
    <row r="252" spans="1:11" x14ac:dyDescent="0.35">
      <c r="A252" s="4" t="s">
        <v>20</v>
      </c>
      <c r="B252">
        <v>3131</v>
      </c>
      <c r="J252" s="4" t="s">
        <v>14</v>
      </c>
      <c r="K252">
        <v>752</v>
      </c>
    </row>
    <row r="253" spans="1:11" x14ac:dyDescent="0.35">
      <c r="A253" s="4" t="s">
        <v>20</v>
      </c>
      <c r="B253">
        <v>143</v>
      </c>
      <c r="J253" s="4" t="s">
        <v>14</v>
      </c>
      <c r="K253">
        <v>131</v>
      </c>
    </row>
    <row r="254" spans="1:11" x14ac:dyDescent="0.35">
      <c r="A254" s="4" t="s">
        <v>20</v>
      </c>
      <c r="B254">
        <v>296</v>
      </c>
      <c r="J254" s="4" t="s">
        <v>14</v>
      </c>
      <c r="K254">
        <v>87</v>
      </c>
    </row>
    <row r="255" spans="1:11" x14ac:dyDescent="0.35">
      <c r="A255" s="4" t="s">
        <v>20</v>
      </c>
      <c r="B255">
        <v>170</v>
      </c>
      <c r="J255" s="4" t="s">
        <v>14</v>
      </c>
      <c r="K255">
        <v>1063</v>
      </c>
    </row>
    <row r="256" spans="1:11" x14ac:dyDescent="0.35">
      <c r="A256" s="4" t="s">
        <v>20</v>
      </c>
      <c r="B256">
        <v>86</v>
      </c>
      <c r="J256" s="4" t="s">
        <v>14</v>
      </c>
      <c r="K256">
        <v>76</v>
      </c>
    </row>
    <row r="257" spans="1:11" x14ac:dyDescent="0.35">
      <c r="A257" s="4" t="s">
        <v>20</v>
      </c>
      <c r="B257">
        <v>6286</v>
      </c>
      <c r="J257" s="4" t="s">
        <v>14</v>
      </c>
      <c r="K257">
        <v>4428</v>
      </c>
    </row>
    <row r="258" spans="1:11" x14ac:dyDescent="0.35">
      <c r="A258" s="4" t="s">
        <v>20</v>
      </c>
      <c r="B258">
        <v>3727</v>
      </c>
      <c r="J258" s="4" t="s">
        <v>14</v>
      </c>
      <c r="K258">
        <v>58</v>
      </c>
    </row>
    <row r="259" spans="1:11" x14ac:dyDescent="0.35">
      <c r="A259" s="4" t="s">
        <v>20</v>
      </c>
      <c r="B259">
        <v>1605</v>
      </c>
      <c r="J259" s="4" t="s">
        <v>14</v>
      </c>
      <c r="K259">
        <v>111</v>
      </c>
    </row>
    <row r="260" spans="1:11" x14ac:dyDescent="0.35">
      <c r="A260" s="4" t="s">
        <v>20</v>
      </c>
      <c r="B260">
        <v>2120</v>
      </c>
      <c r="J260" s="4" t="s">
        <v>14</v>
      </c>
      <c r="K260">
        <v>2955</v>
      </c>
    </row>
    <row r="261" spans="1:11" x14ac:dyDescent="0.35">
      <c r="A261" s="4" t="s">
        <v>20</v>
      </c>
      <c r="B261">
        <v>50</v>
      </c>
      <c r="J261" s="4" t="s">
        <v>14</v>
      </c>
      <c r="K261">
        <v>1657</v>
      </c>
    </row>
    <row r="262" spans="1:11" x14ac:dyDescent="0.35">
      <c r="A262" s="4" t="s">
        <v>20</v>
      </c>
      <c r="B262">
        <v>2080</v>
      </c>
      <c r="J262" s="4" t="s">
        <v>14</v>
      </c>
      <c r="K262">
        <v>926</v>
      </c>
    </row>
    <row r="263" spans="1:11" x14ac:dyDescent="0.35">
      <c r="A263" s="4" t="s">
        <v>20</v>
      </c>
      <c r="B263">
        <v>2105</v>
      </c>
      <c r="J263" s="4" t="s">
        <v>14</v>
      </c>
      <c r="K263">
        <v>77</v>
      </c>
    </row>
    <row r="264" spans="1:11" x14ac:dyDescent="0.35">
      <c r="A264" s="4" t="s">
        <v>20</v>
      </c>
      <c r="B264">
        <v>2436</v>
      </c>
      <c r="J264" s="4" t="s">
        <v>14</v>
      </c>
      <c r="K264">
        <v>1748</v>
      </c>
    </row>
    <row r="265" spans="1:11" x14ac:dyDescent="0.35">
      <c r="A265" s="4" t="s">
        <v>20</v>
      </c>
      <c r="B265">
        <v>80</v>
      </c>
      <c r="J265" s="4" t="s">
        <v>14</v>
      </c>
      <c r="K265">
        <v>79</v>
      </c>
    </row>
    <row r="266" spans="1:11" x14ac:dyDescent="0.35">
      <c r="A266" s="4" t="s">
        <v>20</v>
      </c>
      <c r="B266">
        <v>42</v>
      </c>
      <c r="J266" s="4" t="s">
        <v>14</v>
      </c>
      <c r="K266">
        <v>889</v>
      </c>
    </row>
    <row r="267" spans="1:11" x14ac:dyDescent="0.35">
      <c r="A267" s="4" t="s">
        <v>20</v>
      </c>
      <c r="B267">
        <v>139</v>
      </c>
      <c r="J267" s="4" t="s">
        <v>14</v>
      </c>
      <c r="K267">
        <v>56</v>
      </c>
    </row>
    <row r="268" spans="1:11" x14ac:dyDescent="0.35">
      <c r="A268" s="4" t="s">
        <v>20</v>
      </c>
      <c r="B268">
        <v>159</v>
      </c>
      <c r="J268" s="4" t="s">
        <v>14</v>
      </c>
      <c r="K268">
        <v>1</v>
      </c>
    </row>
    <row r="269" spans="1:11" x14ac:dyDescent="0.35">
      <c r="A269" s="4" t="s">
        <v>20</v>
      </c>
      <c r="B269">
        <v>381</v>
      </c>
      <c r="J269" s="4" t="s">
        <v>14</v>
      </c>
      <c r="K269">
        <v>83</v>
      </c>
    </row>
    <row r="270" spans="1:11" x14ac:dyDescent="0.35">
      <c r="A270" s="4" t="s">
        <v>20</v>
      </c>
      <c r="B270">
        <v>194</v>
      </c>
      <c r="J270" s="4" t="s">
        <v>14</v>
      </c>
      <c r="K270">
        <v>2025</v>
      </c>
    </row>
    <row r="271" spans="1:11" x14ac:dyDescent="0.35">
      <c r="A271" s="4" t="s">
        <v>20</v>
      </c>
      <c r="B271">
        <v>106</v>
      </c>
      <c r="J271" s="4" t="s">
        <v>14</v>
      </c>
      <c r="K271">
        <v>14</v>
      </c>
    </row>
    <row r="272" spans="1:11" x14ac:dyDescent="0.35">
      <c r="A272" s="4" t="s">
        <v>20</v>
      </c>
      <c r="B272">
        <v>142</v>
      </c>
      <c r="J272" s="4" t="s">
        <v>14</v>
      </c>
      <c r="K272">
        <v>656</v>
      </c>
    </row>
    <row r="273" spans="1:11" x14ac:dyDescent="0.35">
      <c r="A273" s="4" t="s">
        <v>20</v>
      </c>
      <c r="B273">
        <v>211</v>
      </c>
      <c r="J273" s="4" t="s">
        <v>14</v>
      </c>
      <c r="K273">
        <v>1596</v>
      </c>
    </row>
    <row r="274" spans="1:11" x14ac:dyDescent="0.35">
      <c r="A274" s="4" t="s">
        <v>20</v>
      </c>
      <c r="B274">
        <v>2756</v>
      </c>
      <c r="J274" s="4" t="s">
        <v>14</v>
      </c>
      <c r="K274">
        <v>10</v>
      </c>
    </row>
    <row r="275" spans="1:11" x14ac:dyDescent="0.35">
      <c r="A275" s="4" t="s">
        <v>20</v>
      </c>
      <c r="B275">
        <v>173</v>
      </c>
      <c r="J275" s="4" t="s">
        <v>14</v>
      </c>
      <c r="K275">
        <v>1121</v>
      </c>
    </row>
    <row r="276" spans="1:11" x14ac:dyDescent="0.35">
      <c r="A276" s="4" t="s">
        <v>20</v>
      </c>
      <c r="B276">
        <v>87</v>
      </c>
      <c r="J276" s="4" t="s">
        <v>14</v>
      </c>
      <c r="K276">
        <v>15</v>
      </c>
    </row>
    <row r="277" spans="1:11" x14ac:dyDescent="0.35">
      <c r="A277" s="4" t="s">
        <v>20</v>
      </c>
      <c r="B277">
        <v>1572</v>
      </c>
      <c r="J277" s="4" t="s">
        <v>14</v>
      </c>
      <c r="K277">
        <v>191</v>
      </c>
    </row>
    <row r="278" spans="1:11" x14ac:dyDescent="0.35">
      <c r="A278" s="4" t="s">
        <v>20</v>
      </c>
      <c r="B278">
        <v>2346</v>
      </c>
      <c r="J278" s="4" t="s">
        <v>14</v>
      </c>
      <c r="K278">
        <v>16</v>
      </c>
    </row>
    <row r="279" spans="1:11" x14ac:dyDescent="0.35">
      <c r="A279" s="4" t="s">
        <v>20</v>
      </c>
      <c r="B279">
        <v>115</v>
      </c>
      <c r="J279" s="4" t="s">
        <v>14</v>
      </c>
      <c r="K279">
        <v>17</v>
      </c>
    </row>
    <row r="280" spans="1:11" x14ac:dyDescent="0.35">
      <c r="A280" s="4" t="s">
        <v>20</v>
      </c>
      <c r="B280">
        <v>85</v>
      </c>
      <c r="J280" s="4" t="s">
        <v>14</v>
      </c>
      <c r="K280">
        <v>34</v>
      </c>
    </row>
    <row r="281" spans="1:11" x14ac:dyDescent="0.35">
      <c r="A281" s="4" t="s">
        <v>20</v>
      </c>
      <c r="B281">
        <v>144</v>
      </c>
      <c r="J281" s="4" t="s">
        <v>14</v>
      </c>
      <c r="K281">
        <v>1</v>
      </c>
    </row>
    <row r="282" spans="1:11" x14ac:dyDescent="0.35">
      <c r="A282" s="4" t="s">
        <v>20</v>
      </c>
      <c r="B282">
        <v>2443</v>
      </c>
      <c r="J282" s="4" t="s">
        <v>14</v>
      </c>
      <c r="K282">
        <v>1274</v>
      </c>
    </row>
    <row r="283" spans="1:11" x14ac:dyDescent="0.35">
      <c r="A283" s="4" t="s">
        <v>20</v>
      </c>
      <c r="B283">
        <v>64</v>
      </c>
      <c r="J283" s="4" t="s">
        <v>14</v>
      </c>
      <c r="K283">
        <v>210</v>
      </c>
    </row>
    <row r="284" spans="1:11" x14ac:dyDescent="0.35">
      <c r="A284" s="4" t="s">
        <v>20</v>
      </c>
      <c r="B284">
        <v>268</v>
      </c>
      <c r="J284" s="4" t="s">
        <v>14</v>
      </c>
      <c r="K284">
        <v>248</v>
      </c>
    </row>
    <row r="285" spans="1:11" x14ac:dyDescent="0.35">
      <c r="A285" s="4" t="s">
        <v>20</v>
      </c>
      <c r="B285">
        <v>195</v>
      </c>
      <c r="J285" s="4" t="s">
        <v>14</v>
      </c>
      <c r="K285">
        <v>513</v>
      </c>
    </row>
    <row r="286" spans="1:11" x14ac:dyDescent="0.35">
      <c r="A286" s="4" t="s">
        <v>20</v>
      </c>
      <c r="B286">
        <v>186</v>
      </c>
      <c r="J286" s="4" t="s">
        <v>14</v>
      </c>
      <c r="K286">
        <v>3410</v>
      </c>
    </row>
    <row r="287" spans="1:11" x14ac:dyDescent="0.35">
      <c r="A287" s="4" t="s">
        <v>20</v>
      </c>
      <c r="B287">
        <v>460</v>
      </c>
      <c r="J287" s="4" t="s">
        <v>14</v>
      </c>
      <c r="K287">
        <v>10</v>
      </c>
    </row>
    <row r="288" spans="1:11" x14ac:dyDescent="0.35">
      <c r="A288" s="4" t="s">
        <v>20</v>
      </c>
      <c r="B288">
        <v>2528</v>
      </c>
      <c r="J288" s="4" t="s">
        <v>14</v>
      </c>
      <c r="K288">
        <v>2201</v>
      </c>
    </row>
    <row r="289" spans="1:11" x14ac:dyDescent="0.35">
      <c r="A289" s="4" t="s">
        <v>20</v>
      </c>
      <c r="B289">
        <v>3657</v>
      </c>
      <c r="J289" s="4" t="s">
        <v>14</v>
      </c>
      <c r="K289">
        <v>676</v>
      </c>
    </row>
    <row r="290" spans="1:11" x14ac:dyDescent="0.35">
      <c r="A290" s="4" t="s">
        <v>20</v>
      </c>
      <c r="B290">
        <v>131</v>
      </c>
      <c r="J290" s="4" t="s">
        <v>14</v>
      </c>
      <c r="K290">
        <v>831</v>
      </c>
    </row>
    <row r="291" spans="1:11" x14ac:dyDescent="0.35">
      <c r="A291" s="4" t="s">
        <v>20</v>
      </c>
      <c r="B291">
        <v>239</v>
      </c>
      <c r="J291" s="4" t="s">
        <v>14</v>
      </c>
      <c r="K291">
        <v>859</v>
      </c>
    </row>
    <row r="292" spans="1:11" x14ac:dyDescent="0.35">
      <c r="A292" s="4" t="s">
        <v>20</v>
      </c>
      <c r="B292">
        <v>78</v>
      </c>
      <c r="J292" s="4" t="s">
        <v>14</v>
      </c>
      <c r="K292">
        <v>45</v>
      </c>
    </row>
    <row r="293" spans="1:11" x14ac:dyDescent="0.35">
      <c r="A293" s="4" t="s">
        <v>20</v>
      </c>
      <c r="B293">
        <v>1773</v>
      </c>
      <c r="J293" s="4" t="s">
        <v>14</v>
      </c>
      <c r="K293">
        <v>6</v>
      </c>
    </row>
    <row r="294" spans="1:11" x14ac:dyDescent="0.35">
      <c r="A294" s="4" t="s">
        <v>20</v>
      </c>
      <c r="B294">
        <v>32</v>
      </c>
      <c r="J294" s="4" t="s">
        <v>14</v>
      </c>
      <c r="K294">
        <v>7</v>
      </c>
    </row>
    <row r="295" spans="1:11" x14ac:dyDescent="0.35">
      <c r="A295" s="4" t="s">
        <v>20</v>
      </c>
      <c r="B295">
        <v>369</v>
      </c>
      <c r="J295" s="4" t="s">
        <v>14</v>
      </c>
      <c r="K295">
        <v>31</v>
      </c>
    </row>
    <row r="296" spans="1:11" x14ac:dyDescent="0.35">
      <c r="A296" s="4" t="s">
        <v>20</v>
      </c>
      <c r="B296">
        <v>89</v>
      </c>
      <c r="J296" s="4" t="s">
        <v>14</v>
      </c>
      <c r="K296">
        <v>78</v>
      </c>
    </row>
    <row r="297" spans="1:11" x14ac:dyDescent="0.35">
      <c r="A297" s="4" t="s">
        <v>20</v>
      </c>
      <c r="B297">
        <v>147</v>
      </c>
      <c r="J297" s="4" t="s">
        <v>14</v>
      </c>
      <c r="K297">
        <v>1225</v>
      </c>
    </row>
    <row r="298" spans="1:11" x14ac:dyDescent="0.35">
      <c r="A298" s="4" t="s">
        <v>20</v>
      </c>
      <c r="B298">
        <v>126</v>
      </c>
      <c r="J298" s="4" t="s">
        <v>14</v>
      </c>
      <c r="K298">
        <v>1</v>
      </c>
    </row>
    <row r="299" spans="1:11" x14ac:dyDescent="0.35">
      <c r="A299" s="4" t="s">
        <v>20</v>
      </c>
      <c r="B299">
        <v>2218</v>
      </c>
      <c r="J299" s="4" t="s">
        <v>14</v>
      </c>
      <c r="K299">
        <v>67</v>
      </c>
    </row>
    <row r="300" spans="1:11" x14ac:dyDescent="0.35">
      <c r="A300" s="4" t="s">
        <v>20</v>
      </c>
      <c r="B300">
        <v>202</v>
      </c>
      <c r="J300" s="4" t="s">
        <v>14</v>
      </c>
      <c r="K300">
        <v>19</v>
      </c>
    </row>
    <row r="301" spans="1:11" x14ac:dyDescent="0.35">
      <c r="A301" s="4" t="s">
        <v>20</v>
      </c>
      <c r="B301">
        <v>140</v>
      </c>
      <c r="J301" s="4" t="s">
        <v>14</v>
      </c>
      <c r="K301">
        <v>2108</v>
      </c>
    </row>
    <row r="302" spans="1:11" x14ac:dyDescent="0.35">
      <c r="A302" s="4" t="s">
        <v>20</v>
      </c>
      <c r="B302">
        <v>1052</v>
      </c>
      <c r="J302" s="4" t="s">
        <v>14</v>
      </c>
      <c r="K302">
        <v>679</v>
      </c>
    </row>
    <row r="303" spans="1:11" x14ac:dyDescent="0.35">
      <c r="A303" s="4" t="s">
        <v>20</v>
      </c>
      <c r="B303">
        <v>247</v>
      </c>
      <c r="J303" s="4" t="s">
        <v>14</v>
      </c>
      <c r="K303">
        <v>36</v>
      </c>
    </row>
    <row r="304" spans="1:11" x14ac:dyDescent="0.35">
      <c r="A304" s="4" t="s">
        <v>20</v>
      </c>
      <c r="B304">
        <v>84</v>
      </c>
      <c r="J304" s="4" t="s">
        <v>14</v>
      </c>
      <c r="K304">
        <v>47</v>
      </c>
    </row>
    <row r="305" spans="1:11" x14ac:dyDescent="0.35">
      <c r="A305" s="4" t="s">
        <v>20</v>
      </c>
      <c r="B305">
        <v>88</v>
      </c>
      <c r="J305" s="4" t="s">
        <v>14</v>
      </c>
      <c r="K305">
        <v>70</v>
      </c>
    </row>
    <row r="306" spans="1:11" x14ac:dyDescent="0.35">
      <c r="A306" s="4" t="s">
        <v>20</v>
      </c>
      <c r="B306">
        <v>156</v>
      </c>
      <c r="J306" s="4" t="s">
        <v>14</v>
      </c>
      <c r="K306">
        <v>154</v>
      </c>
    </row>
    <row r="307" spans="1:11" x14ac:dyDescent="0.35">
      <c r="A307" s="4" t="s">
        <v>20</v>
      </c>
      <c r="B307">
        <v>2985</v>
      </c>
      <c r="J307" s="4" t="s">
        <v>14</v>
      </c>
      <c r="K307">
        <v>22</v>
      </c>
    </row>
    <row r="308" spans="1:11" x14ac:dyDescent="0.35">
      <c r="A308" s="4" t="s">
        <v>20</v>
      </c>
      <c r="B308">
        <v>762</v>
      </c>
      <c r="J308" s="4" t="s">
        <v>14</v>
      </c>
      <c r="K308">
        <v>1758</v>
      </c>
    </row>
    <row r="309" spans="1:11" x14ac:dyDescent="0.35">
      <c r="A309" s="4" t="s">
        <v>20</v>
      </c>
      <c r="B309">
        <v>554</v>
      </c>
      <c r="J309" s="4" t="s">
        <v>14</v>
      </c>
      <c r="K309">
        <v>94</v>
      </c>
    </row>
    <row r="310" spans="1:11" x14ac:dyDescent="0.35">
      <c r="A310" s="4" t="s">
        <v>20</v>
      </c>
      <c r="B310">
        <v>135</v>
      </c>
      <c r="J310" s="4" t="s">
        <v>14</v>
      </c>
      <c r="K310">
        <v>33</v>
      </c>
    </row>
    <row r="311" spans="1:11" x14ac:dyDescent="0.35">
      <c r="A311" s="4" t="s">
        <v>20</v>
      </c>
      <c r="B311">
        <v>122</v>
      </c>
      <c r="J311" s="4" t="s">
        <v>14</v>
      </c>
      <c r="K311">
        <v>1</v>
      </c>
    </row>
    <row r="312" spans="1:11" x14ac:dyDescent="0.35">
      <c r="A312" s="4" t="s">
        <v>20</v>
      </c>
      <c r="B312">
        <v>221</v>
      </c>
      <c r="J312" s="4" t="s">
        <v>14</v>
      </c>
      <c r="K312">
        <v>31</v>
      </c>
    </row>
    <row r="313" spans="1:11" x14ac:dyDescent="0.35">
      <c r="A313" s="4" t="s">
        <v>20</v>
      </c>
      <c r="B313">
        <v>126</v>
      </c>
      <c r="J313" s="4" t="s">
        <v>14</v>
      </c>
      <c r="K313">
        <v>35</v>
      </c>
    </row>
    <row r="314" spans="1:11" x14ac:dyDescent="0.35">
      <c r="A314" s="4" t="s">
        <v>20</v>
      </c>
      <c r="B314">
        <v>1022</v>
      </c>
      <c r="J314" s="4" t="s">
        <v>14</v>
      </c>
      <c r="K314">
        <v>63</v>
      </c>
    </row>
    <row r="315" spans="1:11" x14ac:dyDescent="0.35">
      <c r="A315" s="4" t="s">
        <v>20</v>
      </c>
      <c r="B315">
        <v>3177</v>
      </c>
      <c r="J315" s="4" t="s">
        <v>14</v>
      </c>
      <c r="K315">
        <v>526</v>
      </c>
    </row>
    <row r="316" spans="1:11" x14ac:dyDescent="0.35">
      <c r="A316" s="4" t="s">
        <v>20</v>
      </c>
      <c r="B316">
        <v>198</v>
      </c>
      <c r="J316" s="4" t="s">
        <v>14</v>
      </c>
      <c r="K316">
        <v>121</v>
      </c>
    </row>
    <row r="317" spans="1:11" x14ac:dyDescent="0.35">
      <c r="A317" s="4" t="s">
        <v>20</v>
      </c>
      <c r="B317">
        <v>85</v>
      </c>
      <c r="J317" s="4" t="s">
        <v>14</v>
      </c>
      <c r="K317">
        <v>67</v>
      </c>
    </row>
    <row r="318" spans="1:11" x14ac:dyDescent="0.35">
      <c r="A318" s="4" t="s">
        <v>20</v>
      </c>
      <c r="B318">
        <v>3596</v>
      </c>
      <c r="J318" s="4" t="s">
        <v>14</v>
      </c>
      <c r="K318">
        <v>57</v>
      </c>
    </row>
    <row r="319" spans="1:11" x14ac:dyDescent="0.35">
      <c r="A319" s="4" t="s">
        <v>20</v>
      </c>
      <c r="B319">
        <v>244</v>
      </c>
      <c r="J319" s="4" t="s">
        <v>14</v>
      </c>
      <c r="K319">
        <v>1229</v>
      </c>
    </row>
    <row r="320" spans="1:11" x14ac:dyDescent="0.35">
      <c r="A320" s="4" t="s">
        <v>20</v>
      </c>
      <c r="B320">
        <v>5180</v>
      </c>
      <c r="J320" s="4" t="s">
        <v>14</v>
      </c>
      <c r="K320">
        <v>12</v>
      </c>
    </row>
    <row r="321" spans="1:11" x14ac:dyDescent="0.35">
      <c r="A321" s="4" t="s">
        <v>20</v>
      </c>
      <c r="B321">
        <v>589</v>
      </c>
      <c r="J321" s="4" t="s">
        <v>14</v>
      </c>
      <c r="K321">
        <v>452</v>
      </c>
    </row>
    <row r="322" spans="1:11" x14ac:dyDescent="0.35">
      <c r="A322" s="4" t="s">
        <v>20</v>
      </c>
      <c r="B322">
        <v>2725</v>
      </c>
      <c r="J322" s="4" t="s">
        <v>14</v>
      </c>
      <c r="K322">
        <v>1886</v>
      </c>
    </row>
    <row r="323" spans="1:11" x14ac:dyDescent="0.35">
      <c r="A323" s="4" t="s">
        <v>20</v>
      </c>
      <c r="B323">
        <v>300</v>
      </c>
      <c r="J323" s="4" t="s">
        <v>14</v>
      </c>
      <c r="K323">
        <v>1825</v>
      </c>
    </row>
    <row r="324" spans="1:11" x14ac:dyDescent="0.35">
      <c r="A324" s="4" t="s">
        <v>20</v>
      </c>
      <c r="B324">
        <v>144</v>
      </c>
      <c r="J324" s="4" t="s">
        <v>14</v>
      </c>
      <c r="K324">
        <v>31</v>
      </c>
    </row>
    <row r="325" spans="1:11" x14ac:dyDescent="0.35">
      <c r="A325" s="4" t="s">
        <v>20</v>
      </c>
      <c r="B325">
        <v>87</v>
      </c>
      <c r="J325" s="4" t="s">
        <v>14</v>
      </c>
      <c r="K325">
        <v>107</v>
      </c>
    </row>
    <row r="326" spans="1:11" x14ac:dyDescent="0.35">
      <c r="A326" s="4" t="s">
        <v>20</v>
      </c>
      <c r="B326">
        <v>3116</v>
      </c>
      <c r="J326" s="4" t="s">
        <v>14</v>
      </c>
      <c r="K326">
        <v>27</v>
      </c>
    </row>
    <row r="327" spans="1:11" x14ac:dyDescent="0.35">
      <c r="A327" s="4" t="s">
        <v>20</v>
      </c>
      <c r="B327">
        <v>909</v>
      </c>
      <c r="J327" s="4" t="s">
        <v>14</v>
      </c>
      <c r="K327">
        <v>1221</v>
      </c>
    </row>
    <row r="328" spans="1:11" x14ac:dyDescent="0.35">
      <c r="A328" s="4" t="s">
        <v>20</v>
      </c>
      <c r="B328">
        <v>1613</v>
      </c>
      <c r="J328" s="4" t="s">
        <v>14</v>
      </c>
      <c r="K328">
        <v>1</v>
      </c>
    </row>
    <row r="329" spans="1:11" x14ac:dyDescent="0.35">
      <c r="A329" s="4" t="s">
        <v>20</v>
      </c>
      <c r="B329">
        <v>136</v>
      </c>
      <c r="J329" s="4" t="s">
        <v>14</v>
      </c>
      <c r="K329">
        <v>16</v>
      </c>
    </row>
    <row r="330" spans="1:11" x14ac:dyDescent="0.35">
      <c r="A330" s="4" t="s">
        <v>20</v>
      </c>
      <c r="B330">
        <v>130</v>
      </c>
      <c r="J330" s="4" t="s">
        <v>14</v>
      </c>
      <c r="K330">
        <v>41</v>
      </c>
    </row>
    <row r="331" spans="1:11" x14ac:dyDescent="0.35">
      <c r="A331" s="4" t="s">
        <v>20</v>
      </c>
      <c r="B331">
        <v>102</v>
      </c>
      <c r="J331" s="4" t="s">
        <v>14</v>
      </c>
      <c r="K331">
        <v>523</v>
      </c>
    </row>
    <row r="332" spans="1:11" x14ac:dyDescent="0.35">
      <c r="A332" s="4" t="s">
        <v>20</v>
      </c>
      <c r="B332">
        <v>4006</v>
      </c>
      <c r="J332" s="4" t="s">
        <v>14</v>
      </c>
      <c r="K332">
        <v>141</v>
      </c>
    </row>
    <row r="333" spans="1:11" x14ac:dyDescent="0.35">
      <c r="A333" s="4" t="s">
        <v>20</v>
      </c>
      <c r="B333">
        <v>1629</v>
      </c>
      <c r="J333" s="4" t="s">
        <v>14</v>
      </c>
      <c r="K333">
        <v>52</v>
      </c>
    </row>
    <row r="334" spans="1:11" x14ac:dyDescent="0.35">
      <c r="A334" s="4" t="s">
        <v>20</v>
      </c>
      <c r="B334">
        <v>2188</v>
      </c>
      <c r="J334" s="4" t="s">
        <v>14</v>
      </c>
      <c r="K334">
        <v>225</v>
      </c>
    </row>
    <row r="335" spans="1:11" x14ac:dyDescent="0.35">
      <c r="A335" s="4" t="s">
        <v>20</v>
      </c>
      <c r="B335">
        <v>2409</v>
      </c>
      <c r="J335" s="4" t="s">
        <v>14</v>
      </c>
      <c r="K335">
        <v>38</v>
      </c>
    </row>
    <row r="336" spans="1:11" x14ac:dyDescent="0.35">
      <c r="A336" s="4" t="s">
        <v>20</v>
      </c>
      <c r="B336">
        <v>194</v>
      </c>
      <c r="J336" s="4" t="s">
        <v>14</v>
      </c>
      <c r="K336">
        <v>15</v>
      </c>
    </row>
    <row r="337" spans="1:11" x14ac:dyDescent="0.35">
      <c r="A337" s="4" t="s">
        <v>20</v>
      </c>
      <c r="B337">
        <v>1140</v>
      </c>
      <c r="J337" s="4" t="s">
        <v>14</v>
      </c>
      <c r="K337">
        <v>37</v>
      </c>
    </row>
    <row r="338" spans="1:11" x14ac:dyDescent="0.35">
      <c r="A338" s="4" t="s">
        <v>20</v>
      </c>
      <c r="B338">
        <v>102</v>
      </c>
      <c r="J338" s="4" t="s">
        <v>14</v>
      </c>
      <c r="K338">
        <v>112</v>
      </c>
    </row>
    <row r="339" spans="1:11" x14ac:dyDescent="0.35">
      <c r="A339" s="4" t="s">
        <v>20</v>
      </c>
      <c r="B339">
        <v>2857</v>
      </c>
      <c r="J339" s="4" t="s">
        <v>14</v>
      </c>
      <c r="K339">
        <v>21</v>
      </c>
    </row>
    <row r="340" spans="1:11" x14ac:dyDescent="0.35">
      <c r="A340" s="4" t="s">
        <v>20</v>
      </c>
      <c r="B340">
        <v>107</v>
      </c>
      <c r="J340" s="4" t="s">
        <v>14</v>
      </c>
      <c r="K340">
        <v>67</v>
      </c>
    </row>
    <row r="341" spans="1:11" x14ac:dyDescent="0.35">
      <c r="A341" s="4" t="s">
        <v>20</v>
      </c>
      <c r="B341">
        <v>160</v>
      </c>
      <c r="J341" s="4" t="s">
        <v>14</v>
      </c>
      <c r="K341">
        <v>78</v>
      </c>
    </row>
    <row r="342" spans="1:11" x14ac:dyDescent="0.35">
      <c r="A342" s="4" t="s">
        <v>20</v>
      </c>
      <c r="B342">
        <v>2230</v>
      </c>
      <c r="J342" s="4" t="s">
        <v>14</v>
      </c>
      <c r="K342">
        <v>67</v>
      </c>
    </row>
    <row r="343" spans="1:11" x14ac:dyDescent="0.35">
      <c r="A343" s="4" t="s">
        <v>20</v>
      </c>
      <c r="B343">
        <v>316</v>
      </c>
      <c r="J343" s="4" t="s">
        <v>14</v>
      </c>
      <c r="K343">
        <v>263</v>
      </c>
    </row>
    <row r="344" spans="1:11" x14ac:dyDescent="0.35">
      <c r="A344" s="4" t="s">
        <v>20</v>
      </c>
      <c r="B344">
        <v>117</v>
      </c>
      <c r="J344" s="4" t="s">
        <v>14</v>
      </c>
      <c r="K344">
        <v>1691</v>
      </c>
    </row>
    <row r="345" spans="1:11" x14ac:dyDescent="0.35">
      <c r="A345" s="4" t="s">
        <v>20</v>
      </c>
      <c r="B345">
        <v>6406</v>
      </c>
      <c r="J345" s="4" t="s">
        <v>14</v>
      </c>
      <c r="K345">
        <v>181</v>
      </c>
    </row>
    <row r="346" spans="1:11" x14ac:dyDescent="0.35">
      <c r="A346" s="4" t="s">
        <v>20</v>
      </c>
      <c r="B346">
        <v>192</v>
      </c>
      <c r="J346" s="4" t="s">
        <v>14</v>
      </c>
      <c r="K346">
        <v>13</v>
      </c>
    </row>
    <row r="347" spans="1:11" x14ac:dyDescent="0.35">
      <c r="A347" s="4" t="s">
        <v>20</v>
      </c>
      <c r="B347">
        <v>26</v>
      </c>
      <c r="J347" s="4" t="s">
        <v>14</v>
      </c>
      <c r="K347">
        <v>1</v>
      </c>
    </row>
    <row r="348" spans="1:11" x14ac:dyDescent="0.35">
      <c r="A348" s="4" t="s">
        <v>20</v>
      </c>
      <c r="B348">
        <v>723</v>
      </c>
      <c r="J348" s="4" t="s">
        <v>14</v>
      </c>
      <c r="K348">
        <v>21</v>
      </c>
    </row>
    <row r="349" spans="1:11" x14ac:dyDescent="0.35">
      <c r="A349" s="4" t="s">
        <v>20</v>
      </c>
      <c r="B349">
        <v>170</v>
      </c>
      <c r="J349" s="4" t="s">
        <v>14</v>
      </c>
      <c r="K349">
        <v>830</v>
      </c>
    </row>
    <row r="350" spans="1:11" x14ac:dyDescent="0.35">
      <c r="A350" s="4" t="s">
        <v>20</v>
      </c>
      <c r="B350">
        <v>238</v>
      </c>
      <c r="J350" s="4" t="s">
        <v>14</v>
      </c>
      <c r="K350">
        <v>130</v>
      </c>
    </row>
    <row r="351" spans="1:11" x14ac:dyDescent="0.35">
      <c r="A351" s="4" t="s">
        <v>20</v>
      </c>
      <c r="B351">
        <v>55</v>
      </c>
      <c r="J351" s="4" t="s">
        <v>14</v>
      </c>
      <c r="K351">
        <v>55</v>
      </c>
    </row>
    <row r="352" spans="1:11" x14ac:dyDescent="0.35">
      <c r="A352" s="4" t="s">
        <v>20</v>
      </c>
      <c r="B352">
        <v>128</v>
      </c>
      <c r="J352" s="4" t="s">
        <v>14</v>
      </c>
      <c r="K352">
        <v>114</v>
      </c>
    </row>
    <row r="353" spans="1:11" x14ac:dyDescent="0.35">
      <c r="A353" s="4" t="s">
        <v>20</v>
      </c>
      <c r="B353">
        <v>2144</v>
      </c>
      <c r="J353" s="4" t="s">
        <v>14</v>
      </c>
      <c r="K353">
        <v>594</v>
      </c>
    </row>
    <row r="354" spans="1:11" x14ac:dyDescent="0.35">
      <c r="A354" s="4" t="s">
        <v>20</v>
      </c>
      <c r="B354">
        <v>2693</v>
      </c>
      <c r="J354" s="4" t="s">
        <v>14</v>
      </c>
      <c r="K354">
        <v>24</v>
      </c>
    </row>
    <row r="355" spans="1:11" x14ac:dyDescent="0.35">
      <c r="A355" s="4" t="s">
        <v>20</v>
      </c>
      <c r="B355">
        <v>432</v>
      </c>
      <c r="J355" s="4" t="s">
        <v>14</v>
      </c>
      <c r="K355">
        <v>252</v>
      </c>
    </row>
    <row r="356" spans="1:11" x14ac:dyDescent="0.35">
      <c r="A356" s="4" t="s">
        <v>20</v>
      </c>
      <c r="B356">
        <v>189</v>
      </c>
      <c r="J356" s="4" t="s">
        <v>14</v>
      </c>
      <c r="K356">
        <v>67</v>
      </c>
    </row>
    <row r="357" spans="1:11" x14ac:dyDescent="0.35">
      <c r="A357" s="4" t="s">
        <v>20</v>
      </c>
      <c r="B357">
        <v>154</v>
      </c>
      <c r="J357" s="4" t="s">
        <v>14</v>
      </c>
      <c r="K357">
        <v>742</v>
      </c>
    </row>
    <row r="358" spans="1:11" x14ac:dyDescent="0.35">
      <c r="A358" s="4" t="s">
        <v>20</v>
      </c>
      <c r="B358">
        <v>96</v>
      </c>
      <c r="J358" s="4" t="s">
        <v>14</v>
      </c>
      <c r="K358">
        <v>75</v>
      </c>
    </row>
    <row r="359" spans="1:11" x14ac:dyDescent="0.35">
      <c r="A359" s="4" t="s">
        <v>20</v>
      </c>
      <c r="B359">
        <v>3063</v>
      </c>
      <c r="J359" s="4" t="s">
        <v>14</v>
      </c>
      <c r="K359">
        <v>4405</v>
      </c>
    </row>
    <row r="360" spans="1:11" x14ac:dyDescent="0.35">
      <c r="A360" s="4" t="s">
        <v>20</v>
      </c>
      <c r="B360">
        <v>2266</v>
      </c>
      <c r="J360" s="4" t="s">
        <v>14</v>
      </c>
      <c r="K360">
        <v>92</v>
      </c>
    </row>
    <row r="361" spans="1:11" x14ac:dyDescent="0.35">
      <c r="A361" s="4" t="s">
        <v>20</v>
      </c>
      <c r="B361">
        <v>194</v>
      </c>
      <c r="J361" s="4" t="s">
        <v>14</v>
      </c>
      <c r="K361">
        <v>64</v>
      </c>
    </row>
    <row r="362" spans="1:11" x14ac:dyDescent="0.35">
      <c r="A362" s="4" t="s">
        <v>20</v>
      </c>
      <c r="B362">
        <v>129</v>
      </c>
      <c r="J362" s="4" t="s">
        <v>14</v>
      </c>
      <c r="K362">
        <v>64</v>
      </c>
    </row>
    <row r="363" spans="1:11" x14ac:dyDescent="0.35">
      <c r="A363" s="4" t="s">
        <v>20</v>
      </c>
      <c r="B363">
        <v>375</v>
      </c>
      <c r="J363" s="4" t="s">
        <v>14</v>
      </c>
      <c r="K363">
        <v>842</v>
      </c>
    </row>
    <row r="364" spans="1:11" x14ac:dyDescent="0.35">
      <c r="A364" s="4" t="s">
        <v>20</v>
      </c>
      <c r="B364">
        <v>409</v>
      </c>
      <c r="J364" s="4" t="s">
        <v>14</v>
      </c>
      <c r="K364">
        <v>112</v>
      </c>
    </row>
    <row r="365" spans="1:11" x14ac:dyDescent="0.35">
      <c r="A365" s="4" t="s">
        <v>20</v>
      </c>
      <c r="B365">
        <v>234</v>
      </c>
      <c r="J365" s="4" t="s">
        <v>14</v>
      </c>
      <c r="K365">
        <v>374</v>
      </c>
    </row>
    <row r="366" spans="1:11" x14ac:dyDescent="0.35">
      <c r="A366" s="4" t="s">
        <v>20</v>
      </c>
      <c r="B366">
        <v>3016</v>
      </c>
    </row>
    <row r="367" spans="1:11" x14ac:dyDescent="0.35">
      <c r="A367" s="4" t="s">
        <v>20</v>
      </c>
      <c r="B367">
        <v>264</v>
      </c>
    </row>
    <row r="368" spans="1:11" x14ac:dyDescent="0.35">
      <c r="A368" s="4" t="s">
        <v>20</v>
      </c>
      <c r="B368">
        <v>272</v>
      </c>
    </row>
    <row r="369" spans="1:2" x14ac:dyDescent="0.35">
      <c r="A369" s="4" t="s">
        <v>20</v>
      </c>
      <c r="B369">
        <v>419</v>
      </c>
    </row>
    <row r="370" spans="1:2" x14ac:dyDescent="0.35">
      <c r="A370" s="4" t="s">
        <v>20</v>
      </c>
      <c r="B370">
        <v>1621</v>
      </c>
    </row>
    <row r="371" spans="1:2" x14ac:dyDescent="0.35">
      <c r="A371" s="4" t="s">
        <v>20</v>
      </c>
      <c r="B371">
        <v>1101</v>
      </c>
    </row>
    <row r="372" spans="1:2" x14ac:dyDescent="0.35">
      <c r="A372" s="4" t="s">
        <v>20</v>
      </c>
      <c r="B372">
        <v>1073</v>
      </c>
    </row>
    <row r="373" spans="1:2" x14ac:dyDescent="0.35">
      <c r="A373" s="4" t="s">
        <v>20</v>
      </c>
      <c r="B373">
        <v>331</v>
      </c>
    </row>
    <row r="374" spans="1:2" x14ac:dyDescent="0.35">
      <c r="A374" s="4" t="s">
        <v>20</v>
      </c>
      <c r="B374">
        <v>1170</v>
      </c>
    </row>
    <row r="375" spans="1:2" x14ac:dyDescent="0.35">
      <c r="A375" s="4" t="s">
        <v>20</v>
      </c>
      <c r="B375">
        <v>363</v>
      </c>
    </row>
    <row r="376" spans="1:2" x14ac:dyDescent="0.35">
      <c r="A376" s="4" t="s">
        <v>20</v>
      </c>
      <c r="B376">
        <v>103</v>
      </c>
    </row>
    <row r="377" spans="1:2" x14ac:dyDescent="0.35">
      <c r="A377" s="4" t="s">
        <v>20</v>
      </c>
      <c r="B377">
        <v>147</v>
      </c>
    </row>
    <row r="378" spans="1:2" x14ac:dyDescent="0.35">
      <c r="A378" s="4" t="s">
        <v>20</v>
      </c>
      <c r="B378">
        <v>110</v>
      </c>
    </row>
    <row r="379" spans="1:2" x14ac:dyDescent="0.35">
      <c r="A379" s="4" t="s">
        <v>20</v>
      </c>
      <c r="B379">
        <v>134</v>
      </c>
    </row>
    <row r="380" spans="1:2" x14ac:dyDescent="0.35">
      <c r="A380" s="4" t="s">
        <v>20</v>
      </c>
      <c r="B380">
        <v>269</v>
      </c>
    </row>
    <row r="381" spans="1:2" x14ac:dyDescent="0.35">
      <c r="A381" s="4" t="s">
        <v>20</v>
      </c>
      <c r="B381">
        <v>175</v>
      </c>
    </row>
    <row r="382" spans="1:2" x14ac:dyDescent="0.35">
      <c r="A382" s="4" t="s">
        <v>20</v>
      </c>
      <c r="B382">
        <v>69</v>
      </c>
    </row>
    <row r="383" spans="1:2" x14ac:dyDescent="0.35">
      <c r="A383" s="4" t="s">
        <v>20</v>
      </c>
      <c r="B383">
        <v>190</v>
      </c>
    </row>
    <row r="384" spans="1:2" x14ac:dyDescent="0.35">
      <c r="A384" s="4" t="s">
        <v>20</v>
      </c>
      <c r="B384">
        <v>237</v>
      </c>
    </row>
    <row r="385" spans="1:2" x14ac:dyDescent="0.35">
      <c r="A385" s="4" t="s">
        <v>20</v>
      </c>
      <c r="B385">
        <v>196</v>
      </c>
    </row>
    <row r="386" spans="1:2" x14ac:dyDescent="0.35">
      <c r="A386" s="4" t="s">
        <v>20</v>
      </c>
      <c r="B386">
        <v>7295</v>
      </c>
    </row>
    <row r="387" spans="1:2" x14ac:dyDescent="0.35">
      <c r="A387" s="4" t="s">
        <v>20</v>
      </c>
      <c r="B387">
        <v>2893</v>
      </c>
    </row>
    <row r="388" spans="1:2" x14ac:dyDescent="0.35">
      <c r="A388" s="4" t="s">
        <v>20</v>
      </c>
      <c r="B388">
        <v>820</v>
      </c>
    </row>
    <row r="389" spans="1:2" x14ac:dyDescent="0.35">
      <c r="A389" s="4" t="s">
        <v>20</v>
      </c>
      <c r="B389">
        <v>2038</v>
      </c>
    </row>
    <row r="390" spans="1:2" x14ac:dyDescent="0.35">
      <c r="A390" s="4" t="s">
        <v>20</v>
      </c>
      <c r="B390">
        <v>116</v>
      </c>
    </row>
    <row r="391" spans="1:2" x14ac:dyDescent="0.35">
      <c r="A391" s="4" t="s">
        <v>20</v>
      </c>
      <c r="B391">
        <v>1345</v>
      </c>
    </row>
    <row r="392" spans="1:2" x14ac:dyDescent="0.35">
      <c r="A392" s="4" t="s">
        <v>20</v>
      </c>
      <c r="B392">
        <v>168</v>
      </c>
    </row>
    <row r="393" spans="1:2" x14ac:dyDescent="0.35">
      <c r="A393" s="4" t="s">
        <v>20</v>
      </c>
      <c r="B393">
        <v>137</v>
      </c>
    </row>
    <row r="394" spans="1:2" x14ac:dyDescent="0.35">
      <c r="A394" s="4" t="s">
        <v>20</v>
      </c>
      <c r="B394">
        <v>186</v>
      </c>
    </row>
    <row r="395" spans="1:2" x14ac:dyDescent="0.35">
      <c r="A395" s="4" t="s">
        <v>20</v>
      </c>
      <c r="B395">
        <v>125</v>
      </c>
    </row>
    <row r="396" spans="1:2" x14ac:dyDescent="0.35">
      <c r="A396" s="4" t="s">
        <v>20</v>
      </c>
      <c r="B396">
        <v>202</v>
      </c>
    </row>
    <row r="397" spans="1:2" x14ac:dyDescent="0.35">
      <c r="A397" s="4" t="s">
        <v>20</v>
      </c>
      <c r="B397">
        <v>103</v>
      </c>
    </row>
    <row r="398" spans="1:2" x14ac:dyDescent="0.35">
      <c r="A398" s="4" t="s">
        <v>20</v>
      </c>
      <c r="B398">
        <v>1785</v>
      </c>
    </row>
    <row r="399" spans="1:2" x14ac:dyDescent="0.35">
      <c r="A399" s="4" t="s">
        <v>20</v>
      </c>
      <c r="B399">
        <v>157</v>
      </c>
    </row>
    <row r="400" spans="1:2" x14ac:dyDescent="0.35">
      <c r="A400" s="4" t="s">
        <v>20</v>
      </c>
      <c r="B400">
        <v>555</v>
      </c>
    </row>
    <row r="401" spans="1:2" x14ac:dyDescent="0.35">
      <c r="A401" s="4" t="s">
        <v>20</v>
      </c>
      <c r="B401">
        <v>297</v>
      </c>
    </row>
    <row r="402" spans="1:2" x14ac:dyDescent="0.35">
      <c r="A402" s="4" t="s">
        <v>20</v>
      </c>
      <c r="B402">
        <v>123</v>
      </c>
    </row>
    <row r="403" spans="1:2" x14ac:dyDescent="0.35">
      <c r="A403" s="4" t="s">
        <v>20</v>
      </c>
      <c r="B403">
        <v>3036</v>
      </c>
    </row>
    <row r="404" spans="1:2" x14ac:dyDescent="0.35">
      <c r="A404" s="4" t="s">
        <v>20</v>
      </c>
      <c r="B404">
        <v>144</v>
      </c>
    </row>
    <row r="405" spans="1:2" x14ac:dyDescent="0.35">
      <c r="A405" s="4" t="s">
        <v>20</v>
      </c>
      <c r="B405">
        <v>121</v>
      </c>
    </row>
    <row r="406" spans="1:2" x14ac:dyDescent="0.35">
      <c r="A406" s="4" t="s">
        <v>20</v>
      </c>
      <c r="B406">
        <v>181</v>
      </c>
    </row>
    <row r="407" spans="1:2" x14ac:dyDescent="0.35">
      <c r="A407" s="4" t="s">
        <v>20</v>
      </c>
      <c r="B407">
        <v>122</v>
      </c>
    </row>
    <row r="408" spans="1:2" x14ac:dyDescent="0.35">
      <c r="A408" s="4" t="s">
        <v>20</v>
      </c>
      <c r="B408">
        <v>1071</v>
      </c>
    </row>
    <row r="409" spans="1:2" x14ac:dyDescent="0.35">
      <c r="A409" s="4" t="s">
        <v>20</v>
      </c>
      <c r="B409">
        <v>980</v>
      </c>
    </row>
    <row r="410" spans="1:2" x14ac:dyDescent="0.35">
      <c r="A410" s="4" t="s">
        <v>20</v>
      </c>
      <c r="B410">
        <v>536</v>
      </c>
    </row>
    <row r="411" spans="1:2" x14ac:dyDescent="0.35">
      <c r="A411" s="4" t="s">
        <v>20</v>
      </c>
      <c r="B411">
        <v>1991</v>
      </c>
    </row>
    <row r="412" spans="1:2" x14ac:dyDescent="0.35">
      <c r="A412" s="4" t="s">
        <v>20</v>
      </c>
      <c r="B412">
        <v>180</v>
      </c>
    </row>
    <row r="413" spans="1:2" x14ac:dyDescent="0.35">
      <c r="A413" s="4" t="s">
        <v>20</v>
      </c>
      <c r="B413">
        <v>130</v>
      </c>
    </row>
    <row r="414" spans="1:2" x14ac:dyDescent="0.35">
      <c r="A414" s="4" t="s">
        <v>20</v>
      </c>
      <c r="B414">
        <v>122</v>
      </c>
    </row>
    <row r="415" spans="1:2" x14ac:dyDescent="0.35">
      <c r="A415" s="4" t="s">
        <v>20</v>
      </c>
      <c r="B415">
        <v>140</v>
      </c>
    </row>
    <row r="416" spans="1:2" x14ac:dyDescent="0.35">
      <c r="A416" s="4" t="s">
        <v>20</v>
      </c>
      <c r="B416">
        <v>3388</v>
      </c>
    </row>
    <row r="417" spans="1:2" x14ac:dyDescent="0.35">
      <c r="A417" s="4" t="s">
        <v>20</v>
      </c>
      <c r="B417">
        <v>280</v>
      </c>
    </row>
    <row r="418" spans="1:2" x14ac:dyDescent="0.35">
      <c r="A418" s="4" t="s">
        <v>20</v>
      </c>
      <c r="B418">
        <v>366</v>
      </c>
    </row>
    <row r="419" spans="1:2" x14ac:dyDescent="0.35">
      <c r="A419" s="4" t="s">
        <v>20</v>
      </c>
      <c r="B419">
        <v>270</v>
      </c>
    </row>
    <row r="420" spans="1:2" x14ac:dyDescent="0.35">
      <c r="A420" s="4" t="s">
        <v>20</v>
      </c>
      <c r="B420">
        <v>137</v>
      </c>
    </row>
    <row r="421" spans="1:2" x14ac:dyDescent="0.35">
      <c r="A421" s="4" t="s">
        <v>20</v>
      </c>
      <c r="B421">
        <v>3205</v>
      </c>
    </row>
    <row r="422" spans="1:2" x14ac:dyDescent="0.35">
      <c r="A422" s="4" t="s">
        <v>20</v>
      </c>
      <c r="B422">
        <v>288</v>
      </c>
    </row>
    <row r="423" spans="1:2" x14ac:dyDescent="0.35">
      <c r="A423" s="4" t="s">
        <v>20</v>
      </c>
      <c r="B423">
        <v>148</v>
      </c>
    </row>
    <row r="424" spans="1:2" x14ac:dyDescent="0.35">
      <c r="A424" s="4" t="s">
        <v>20</v>
      </c>
      <c r="B424">
        <v>114</v>
      </c>
    </row>
    <row r="425" spans="1:2" x14ac:dyDescent="0.35">
      <c r="A425" s="4" t="s">
        <v>20</v>
      </c>
      <c r="B425">
        <v>1518</v>
      </c>
    </row>
    <row r="426" spans="1:2" x14ac:dyDescent="0.35">
      <c r="A426" s="4" t="s">
        <v>20</v>
      </c>
      <c r="B426">
        <v>166</v>
      </c>
    </row>
    <row r="427" spans="1:2" x14ac:dyDescent="0.35">
      <c r="A427" s="4" t="s">
        <v>20</v>
      </c>
      <c r="B427">
        <v>100</v>
      </c>
    </row>
    <row r="428" spans="1:2" x14ac:dyDescent="0.35">
      <c r="A428" s="4" t="s">
        <v>20</v>
      </c>
      <c r="B428">
        <v>235</v>
      </c>
    </row>
    <row r="429" spans="1:2" x14ac:dyDescent="0.35">
      <c r="A429" s="4" t="s">
        <v>20</v>
      </c>
      <c r="B429">
        <v>148</v>
      </c>
    </row>
    <row r="430" spans="1:2" x14ac:dyDescent="0.35">
      <c r="A430" s="4" t="s">
        <v>20</v>
      </c>
      <c r="B430">
        <v>198</v>
      </c>
    </row>
    <row r="431" spans="1:2" x14ac:dyDescent="0.35">
      <c r="A431" s="4" t="s">
        <v>20</v>
      </c>
      <c r="B431">
        <v>150</v>
      </c>
    </row>
    <row r="432" spans="1:2" x14ac:dyDescent="0.35">
      <c r="A432" s="4" t="s">
        <v>20</v>
      </c>
      <c r="B432">
        <v>216</v>
      </c>
    </row>
    <row r="433" spans="1:2" x14ac:dyDescent="0.35">
      <c r="A433" s="4" t="s">
        <v>20</v>
      </c>
      <c r="B433">
        <v>5139</v>
      </c>
    </row>
    <row r="434" spans="1:2" x14ac:dyDescent="0.35">
      <c r="A434" s="4" t="s">
        <v>20</v>
      </c>
      <c r="B434">
        <v>2353</v>
      </c>
    </row>
    <row r="435" spans="1:2" x14ac:dyDescent="0.35">
      <c r="A435" s="4" t="s">
        <v>20</v>
      </c>
      <c r="B435">
        <v>78</v>
      </c>
    </row>
    <row r="436" spans="1:2" x14ac:dyDescent="0.35">
      <c r="A436" s="4" t="s">
        <v>20</v>
      </c>
      <c r="B436">
        <v>174</v>
      </c>
    </row>
    <row r="437" spans="1:2" x14ac:dyDescent="0.35">
      <c r="A437" s="4" t="s">
        <v>20</v>
      </c>
      <c r="B437">
        <v>164</v>
      </c>
    </row>
    <row r="438" spans="1:2" x14ac:dyDescent="0.35">
      <c r="A438" s="4" t="s">
        <v>20</v>
      </c>
      <c r="B438">
        <v>161</v>
      </c>
    </row>
    <row r="439" spans="1:2" x14ac:dyDescent="0.35">
      <c r="A439" s="4" t="s">
        <v>20</v>
      </c>
      <c r="B439">
        <v>138</v>
      </c>
    </row>
    <row r="440" spans="1:2" x14ac:dyDescent="0.35">
      <c r="A440" s="4" t="s">
        <v>20</v>
      </c>
      <c r="B440">
        <v>3308</v>
      </c>
    </row>
    <row r="441" spans="1:2" x14ac:dyDescent="0.35">
      <c r="A441" s="4" t="s">
        <v>20</v>
      </c>
      <c r="B441">
        <v>127</v>
      </c>
    </row>
    <row r="442" spans="1:2" x14ac:dyDescent="0.35">
      <c r="A442" s="4" t="s">
        <v>20</v>
      </c>
      <c r="B442">
        <v>207</v>
      </c>
    </row>
    <row r="443" spans="1:2" x14ac:dyDescent="0.35">
      <c r="A443" s="4" t="s">
        <v>20</v>
      </c>
      <c r="B443">
        <v>181</v>
      </c>
    </row>
    <row r="444" spans="1:2" x14ac:dyDescent="0.35">
      <c r="A444" s="4" t="s">
        <v>20</v>
      </c>
      <c r="B444">
        <v>110</v>
      </c>
    </row>
    <row r="445" spans="1:2" x14ac:dyDescent="0.35">
      <c r="A445" s="4" t="s">
        <v>20</v>
      </c>
      <c r="B445">
        <v>185</v>
      </c>
    </row>
    <row r="446" spans="1:2" x14ac:dyDescent="0.35">
      <c r="A446" s="4" t="s">
        <v>20</v>
      </c>
      <c r="B446">
        <v>121</v>
      </c>
    </row>
    <row r="447" spans="1:2" x14ac:dyDescent="0.35">
      <c r="A447" s="4" t="s">
        <v>20</v>
      </c>
      <c r="B447">
        <v>106</v>
      </c>
    </row>
    <row r="448" spans="1:2" x14ac:dyDescent="0.35">
      <c r="A448" s="4" t="s">
        <v>20</v>
      </c>
      <c r="B448">
        <v>142</v>
      </c>
    </row>
    <row r="449" spans="1:2" x14ac:dyDescent="0.35">
      <c r="A449" s="4" t="s">
        <v>20</v>
      </c>
      <c r="B449">
        <v>233</v>
      </c>
    </row>
    <row r="450" spans="1:2" x14ac:dyDescent="0.35">
      <c r="A450" s="4" t="s">
        <v>20</v>
      </c>
      <c r="B450">
        <v>218</v>
      </c>
    </row>
    <row r="451" spans="1:2" x14ac:dyDescent="0.35">
      <c r="A451" s="4" t="s">
        <v>20</v>
      </c>
      <c r="B451">
        <v>76</v>
      </c>
    </row>
    <row r="452" spans="1:2" x14ac:dyDescent="0.35">
      <c r="A452" s="4" t="s">
        <v>20</v>
      </c>
      <c r="B452">
        <v>43</v>
      </c>
    </row>
    <row r="453" spans="1:2" x14ac:dyDescent="0.35">
      <c r="A453" s="4" t="s">
        <v>20</v>
      </c>
      <c r="B453">
        <v>221</v>
      </c>
    </row>
    <row r="454" spans="1:2" x14ac:dyDescent="0.35">
      <c r="A454" s="4" t="s">
        <v>20</v>
      </c>
      <c r="B454">
        <v>2805</v>
      </c>
    </row>
    <row r="455" spans="1:2" x14ac:dyDescent="0.35">
      <c r="A455" s="4" t="s">
        <v>20</v>
      </c>
      <c r="B455">
        <v>68</v>
      </c>
    </row>
    <row r="456" spans="1:2" x14ac:dyDescent="0.35">
      <c r="A456" s="4" t="s">
        <v>20</v>
      </c>
      <c r="B456">
        <v>183</v>
      </c>
    </row>
    <row r="457" spans="1:2" x14ac:dyDescent="0.35">
      <c r="A457" s="4" t="s">
        <v>20</v>
      </c>
      <c r="B457">
        <v>133</v>
      </c>
    </row>
    <row r="458" spans="1:2" x14ac:dyDescent="0.35">
      <c r="A458" s="4" t="s">
        <v>20</v>
      </c>
      <c r="B458">
        <v>2489</v>
      </c>
    </row>
    <row r="459" spans="1:2" x14ac:dyDescent="0.35">
      <c r="A459" s="4" t="s">
        <v>20</v>
      </c>
      <c r="B459">
        <v>69</v>
      </c>
    </row>
    <row r="460" spans="1:2" x14ac:dyDescent="0.35">
      <c r="A460" s="4" t="s">
        <v>20</v>
      </c>
      <c r="B460">
        <v>279</v>
      </c>
    </row>
    <row r="461" spans="1:2" x14ac:dyDescent="0.35">
      <c r="A461" s="4" t="s">
        <v>20</v>
      </c>
      <c r="B461">
        <v>210</v>
      </c>
    </row>
    <row r="462" spans="1:2" x14ac:dyDescent="0.35">
      <c r="A462" s="4" t="s">
        <v>20</v>
      </c>
      <c r="B462">
        <v>2100</v>
      </c>
    </row>
    <row r="463" spans="1:2" x14ac:dyDescent="0.35">
      <c r="A463" s="4" t="s">
        <v>20</v>
      </c>
      <c r="B463">
        <v>252</v>
      </c>
    </row>
    <row r="464" spans="1:2" x14ac:dyDescent="0.35">
      <c r="A464" s="4" t="s">
        <v>20</v>
      </c>
      <c r="B464">
        <v>1280</v>
      </c>
    </row>
    <row r="465" spans="1:2" x14ac:dyDescent="0.35">
      <c r="A465" s="4" t="s">
        <v>20</v>
      </c>
      <c r="B465">
        <v>157</v>
      </c>
    </row>
    <row r="466" spans="1:2" x14ac:dyDescent="0.35">
      <c r="A466" s="4" t="s">
        <v>20</v>
      </c>
      <c r="B466">
        <v>194</v>
      </c>
    </row>
    <row r="467" spans="1:2" x14ac:dyDescent="0.35">
      <c r="A467" s="4" t="s">
        <v>20</v>
      </c>
      <c r="B467">
        <v>82</v>
      </c>
    </row>
    <row r="468" spans="1:2" x14ac:dyDescent="0.35">
      <c r="A468" s="4" t="s">
        <v>20</v>
      </c>
      <c r="B468">
        <v>4233</v>
      </c>
    </row>
    <row r="469" spans="1:2" x14ac:dyDescent="0.35">
      <c r="A469" s="4" t="s">
        <v>20</v>
      </c>
      <c r="B469">
        <v>1297</v>
      </c>
    </row>
    <row r="470" spans="1:2" x14ac:dyDescent="0.35">
      <c r="A470" s="4" t="s">
        <v>20</v>
      </c>
      <c r="B470">
        <v>165</v>
      </c>
    </row>
    <row r="471" spans="1:2" x14ac:dyDescent="0.35">
      <c r="A471" s="4" t="s">
        <v>20</v>
      </c>
      <c r="B471">
        <v>119</v>
      </c>
    </row>
    <row r="472" spans="1:2" x14ac:dyDescent="0.35">
      <c r="A472" s="4" t="s">
        <v>20</v>
      </c>
      <c r="B472">
        <v>1797</v>
      </c>
    </row>
    <row r="473" spans="1:2" x14ac:dyDescent="0.35">
      <c r="A473" s="4" t="s">
        <v>20</v>
      </c>
      <c r="B473">
        <v>261</v>
      </c>
    </row>
    <row r="474" spans="1:2" x14ac:dyDescent="0.35">
      <c r="A474" s="4" t="s">
        <v>20</v>
      </c>
      <c r="B474">
        <v>157</v>
      </c>
    </row>
    <row r="475" spans="1:2" x14ac:dyDescent="0.35">
      <c r="A475" s="4" t="s">
        <v>20</v>
      </c>
      <c r="B475">
        <v>3533</v>
      </c>
    </row>
    <row r="476" spans="1:2" x14ac:dyDescent="0.35">
      <c r="A476" s="4" t="s">
        <v>20</v>
      </c>
      <c r="B476">
        <v>155</v>
      </c>
    </row>
    <row r="477" spans="1:2" x14ac:dyDescent="0.35">
      <c r="A477" s="4" t="s">
        <v>20</v>
      </c>
      <c r="B477">
        <v>132</v>
      </c>
    </row>
    <row r="478" spans="1:2" x14ac:dyDescent="0.35">
      <c r="A478" s="4" t="s">
        <v>20</v>
      </c>
      <c r="B478">
        <v>1354</v>
      </c>
    </row>
    <row r="479" spans="1:2" x14ac:dyDescent="0.35">
      <c r="A479" s="4" t="s">
        <v>20</v>
      </c>
      <c r="B479">
        <v>48</v>
      </c>
    </row>
    <row r="480" spans="1:2" x14ac:dyDescent="0.35">
      <c r="A480" s="4" t="s">
        <v>20</v>
      </c>
      <c r="B480">
        <v>110</v>
      </c>
    </row>
    <row r="481" spans="1:2" x14ac:dyDescent="0.35">
      <c r="A481" s="4" t="s">
        <v>20</v>
      </c>
      <c r="B481">
        <v>172</v>
      </c>
    </row>
    <row r="482" spans="1:2" x14ac:dyDescent="0.35">
      <c r="A482" s="4" t="s">
        <v>20</v>
      </c>
      <c r="B482">
        <v>307</v>
      </c>
    </row>
    <row r="483" spans="1:2" x14ac:dyDescent="0.35">
      <c r="A483" s="4" t="s">
        <v>20</v>
      </c>
      <c r="B483">
        <v>160</v>
      </c>
    </row>
    <row r="484" spans="1:2" x14ac:dyDescent="0.35">
      <c r="A484" s="4" t="s">
        <v>20</v>
      </c>
      <c r="B484">
        <v>1467</v>
      </c>
    </row>
    <row r="485" spans="1:2" x14ac:dyDescent="0.35">
      <c r="A485" s="4" t="s">
        <v>20</v>
      </c>
      <c r="B485">
        <v>2662</v>
      </c>
    </row>
    <row r="486" spans="1:2" x14ac:dyDescent="0.35">
      <c r="A486" s="4" t="s">
        <v>20</v>
      </c>
      <c r="B486">
        <v>452</v>
      </c>
    </row>
    <row r="487" spans="1:2" x14ac:dyDescent="0.35">
      <c r="A487" s="4" t="s">
        <v>20</v>
      </c>
      <c r="B487">
        <v>158</v>
      </c>
    </row>
    <row r="488" spans="1:2" x14ac:dyDescent="0.35">
      <c r="A488" s="4" t="s">
        <v>20</v>
      </c>
      <c r="B488">
        <v>225</v>
      </c>
    </row>
    <row r="489" spans="1:2" x14ac:dyDescent="0.35">
      <c r="A489" s="4" t="s">
        <v>20</v>
      </c>
      <c r="B489">
        <v>65</v>
      </c>
    </row>
    <row r="490" spans="1:2" x14ac:dyDescent="0.35">
      <c r="A490" s="4" t="s">
        <v>20</v>
      </c>
      <c r="B490">
        <v>163</v>
      </c>
    </row>
    <row r="491" spans="1:2" x14ac:dyDescent="0.35">
      <c r="A491" s="4" t="s">
        <v>20</v>
      </c>
      <c r="B491">
        <v>85</v>
      </c>
    </row>
    <row r="492" spans="1:2" x14ac:dyDescent="0.35">
      <c r="A492" s="4" t="s">
        <v>20</v>
      </c>
      <c r="B492">
        <v>217</v>
      </c>
    </row>
    <row r="493" spans="1:2" x14ac:dyDescent="0.35">
      <c r="A493" s="4" t="s">
        <v>20</v>
      </c>
      <c r="B493">
        <v>150</v>
      </c>
    </row>
    <row r="494" spans="1:2" x14ac:dyDescent="0.35">
      <c r="A494" s="4" t="s">
        <v>20</v>
      </c>
      <c r="B494">
        <v>3272</v>
      </c>
    </row>
    <row r="495" spans="1:2" x14ac:dyDescent="0.35">
      <c r="A495" s="4" t="s">
        <v>20</v>
      </c>
      <c r="B495">
        <v>300</v>
      </c>
    </row>
    <row r="496" spans="1:2" x14ac:dyDescent="0.35">
      <c r="A496" s="4" t="s">
        <v>20</v>
      </c>
      <c r="B496">
        <v>126</v>
      </c>
    </row>
    <row r="497" spans="1:2" x14ac:dyDescent="0.35">
      <c r="A497" s="4" t="s">
        <v>20</v>
      </c>
      <c r="B497">
        <v>2320</v>
      </c>
    </row>
    <row r="498" spans="1:2" x14ac:dyDescent="0.35">
      <c r="A498" s="4" t="s">
        <v>20</v>
      </c>
      <c r="B498">
        <v>81</v>
      </c>
    </row>
    <row r="499" spans="1:2" x14ac:dyDescent="0.35">
      <c r="A499" s="4" t="s">
        <v>20</v>
      </c>
      <c r="B499">
        <v>1887</v>
      </c>
    </row>
    <row r="500" spans="1:2" x14ac:dyDescent="0.35">
      <c r="A500" s="4" t="s">
        <v>20</v>
      </c>
      <c r="B500">
        <v>4358</v>
      </c>
    </row>
    <row r="501" spans="1:2" x14ac:dyDescent="0.35">
      <c r="A501" s="4" t="s">
        <v>20</v>
      </c>
      <c r="B501">
        <v>53</v>
      </c>
    </row>
    <row r="502" spans="1:2" x14ac:dyDescent="0.35">
      <c r="A502" s="4" t="s">
        <v>20</v>
      </c>
      <c r="B502">
        <v>2414</v>
      </c>
    </row>
    <row r="503" spans="1:2" x14ac:dyDescent="0.35">
      <c r="A503" s="4" t="s">
        <v>20</v>
      </c>
      <c r="B503">
        <v>80</v>
      </c>
    </row>
    <row r="504" spans="1:2" x14ac:dyDescent="0.35">
      <c r="A504" s="4" t="s">
        <v>20</v>
      </c>
      <c r="B504">
        <v>193</v>
      </c>
    </row>
    <row r="505" spans="1:2" x14ac:dyDescent="0.35">
      <c r="A505" s="4" t="s">
        <v>20</v>
      </c>
      <c r="B505">
        <v>52</v>
      </c>
    </row>
    <row r="506" spans="1:2" x14ac:dyDescent="0.35">
      <c r="A506" s="4" t="s">
        <v>20</v>
      </c>
      <c r="B506">
        <v>290</v>
      </c>
    </row>
    <row r="507" spans="1:2" x14ac:dyDescent="0.35">
      <c r="A507" s="4" t="s">
        <v>20</v>
      </c>
      <c r="B507">
        <v>122</v>
      </c>
    </row>
    <row r="508" spans="1:2" x14ac:dyDescent="0.35">
      <c r="A508" s="4" t="s">
        <v>20</v>
      </c>
      <c r="B508">
        <v>1470</v>
      </c>
    </row>
    <row r="509" spans="1:2" x14ac:dyDescent="0.35">
      <c r="A509" s="4" t="s">
        <v>20</v>
      </c>
      <c r="B509">
        <v>165</v>
      </c>
    </row>
    <row r="510" spans="1:2" x14ac:dyDescent="0.35">
      <c r="A510" s="4" t="s">
        <v>20</v>
      </c>
      <c r="B510">
        <v>182</v>
      </c>
    </row>
    <row r="511" spans="1:2" x14ac:dyDescent="0.35">
      <c r="A511" s="4" t="s">
        <v>20</v>
      </c>
      <c r="B511">
        <v>199</v>
      </c>
    </row>
    <row r="512" spans="1:2" x14ac:dyDescent="0.35">
      <c r="A512" s="4" t="s">
        <v>20</v>
      </c>
      <c r="B512">
        <v>56</v>
      </c>
    </row>
    <row r="513" spans="1:2" x14ac:dyDescent="0.35">
      <c r="A513" s="4" t="s">
        <v>20</v>
      </c>
      <c r="B513">
        <v>1460</v>
      </c>
    </row>
    <row r="514" spans="1:2" x14ac:dyDescent="0.35">
      <c r="A514" s="4" t="s">
        <v>20</v>
      </c>
      <c r="B514">
        <v>123</v>
      </c>
    </row>
    <row r="515" spans="1:2" x14ac:dyDescent="0.35">
      <c r="A515" s="4" t="s">
        <v>20</v>
      </c>
      <c r="B515">
        <v>159</v>
      </c>
    </row>
    <row r="516" spans="1:2" x14ac:dyDescent="0.35">
      <c r="A516" s="4" t="s">
        <v>20</v>
      </c>
      <c r="B516">
        <v>110</v>
      </c>
    </row>
    <row r="517" spans="1:2" x14ac:dyDescent="0.35">
      <c r="A517" s="4" t="s">
        <v>20</v>
      </c>
      <c r="B517">
        <v>236</v>
      </c>
    </row>
    <row r="518" spans="1:2" x14ac:dyDescent="0.35">
      <c r="A518" s="4" t="s">
        <v>20</v>
      </c>
      <c r="B518">
        <v>191</v>
      </c>
    </row>
    <row r="519" spans="1:2" x14ac:dyDescent="0.35">
      <c r="A519" s="4" t="s">
        <v>20</v>
      </c>
      <c r="B519">
        <v>3934</v>
      </c>
    </row>
    <row r="520" spans="1:2" x14ac:dyDescent="0.35">
      <c r="A520" s="4" t="s">
        <v>20</v>
      </c>
      <c r="B520">
        <v>80</v>
      </c>
    </row>
    <row r="521" spans="1:2" x14ac:dyDescent="0.35">
      <c r="A521" s="4" t="s">
        <v>20</v>
      </c>
      <c r="B521">
        <v>462</v>
      </c>
    </row>
    <row r="522" spans="1:2" x14ac:dyDescent="0.35">
      <c r="A522" s="4" t="s">
        <v>20</v>
      </c>
      <c r="B522">
        <v>179</v>
      </c>
    </row>
    <row r="523" spans="1:2" x14ac:dyDescent="0.35">
      <c r="A523" s="4" t="s">
        <v>20</v>
      </c>
      <c r="B523">
        <v>1866</v>
      </c>
    </row>
    <row r="524" spans="1:2" x14ac:dyDescent="0.35">
      <c r="A524" s="4" t="s">
        <v>20</v>
      </c>
      <c r="B524">
        <v>156</v>
      </c>
    </row>
    <row r="525" spans="1:2" x14ac:dyDescent="0.35">
      <c r="A525" s="4" t="s">
        <v>20</v>
      </c>
      <c r="B525">
        <v>255</v>
      </c>
    </row>
    <row r="526" spans="1:2" x14ac:dyDescent="0.35">
      <c r="A526" s="4" t="s">
        <v>20</v>
      </c>
      <c r="B526">
        <v>2261</v>
      </c>
    </row>
    <row r="527" spans="1:2" x14ac:dyDescent="0.35">
      <c r="A527" s="4" t="s">
        <v>20</v>
      </c>
      <c r="B527">
        <v>40</v>
      </c>
    </row>
    <row r="528" spans="1:2" x14ac:dyDescent="0.35">
      <c r="A528" s="4" t="s">
        <v>20</v>
      </c>
      <c r="B528">
        <v>2289</v>
      </c>
    </row>
    <row r="529" spans="1:2" x14ac:dyDescent="0.35">
      <c r="A529" s="4" t="s">
        <v>20</v>
      </c>
      <c r="B529">
        <v>65</v>
      </c>
    </row>
    <row r="530" spans="1:2" x14ac:dyDescent="0.35">
      <c r="A530" s="4" t="s">
        <v>20</v>
      </c>
      <c r="B530">
        <v>3777</v>
      </c>
    </row>
    <row r="531" spans="1:2" x14ac:dyDescent="0.35">
      <c r="A531" s="4" t="s">
        <v>20</v>
      </c>
      <c r="B531">
        <v>184</v>
      </c>
    </row>
    <row r="532" spans="1:2" x14ac:dyDescent="0.35">
      <c r="A532" s="4" t="s">
        <v>20</v>
      </c>
      <c r="B532">
        <v>85</v>
      </c>
    </row>
    <row r="533" spans="1:2" x14ac:dyDescent="0.35">
      <c r="A533" s="4" t="s">
        <v>20</v>
      </c>
      <c r="B533">
        <v>144</v>
      </c>
    </row>
    <row r="534" spans="1:2" x14ac:dyDescent="0.35">
      <c r="A534" s="4" t="s">
        <v>20</v>
      </c>
      <c r="B534">
        <v>1902</v>
      </c>
    </row>
    <row r="535" spans="1:2" x14ac:dyDescent="0.35">
      <c r="A535" s="4" t="s">
        <v>20</v>
      </c>
      <c r="B535">
        <v>105</v>
      </c>
    </row>
    <row r="536" spans="1:2" x14ac:dyDescent="0.35">
      <c r="A536" s="4" t="s">
        <v>20</v>
      </c>
      <c r="B536">
        <v>132</v>
      </c>
    </row>
    <row r="537" spans="1:2" x14ac:dyDescent="0.35">
      <c r="A537" s="4" t="s">
        <v>20</v>
      </c>
      <c r="B537">
        <v>96</v>
      </c>
    </row>
    <row r="538" spans="1:2" x14ac:dyDescent="0.35">
      <c r="A538" s="4" t="s">
        <v>20</v>
      </c>
      <c r="B538">
        <v>114</v>
      </c>
    </row>
    <row r="539" spans="1:2" x14ac:dyDescent="0.35">
      <c r="A539" s="4" t="s">
        <v>20</v>
      </c>
      <c r="B539">
        <v>203</v>
      </c>
    </row>
    <row r="540" spans="1:2" x14ac:dyDescent="0.35">
      <c r="A540" s="4" t="s">
        <v>20</v>
      </c>
      <c r="B540">
        <v>1559</v>
      </c>
    </row>
    <row r="541" spans="1:2" x14ac:dyDescent="0.35">
      <c r="A541" s="4" t="s">
        <v>20</v>
      </c>
      <c r="B541">
        <v>1548</v>
      </c>
    </row>
    <row r="542" spans="1:2" x14ac:dyDescent="0.35">
      <c r="A542" s="4" t="s">
        <v>20</v>
      </c>
      <c r="B542">
        <v>80</v>
      </c>
    </row>
    <row r="543" spans="1:2" x14ac:dyDescent="0.35">
      <c r="A543" s="4" t="s">
        <v>20</v>
      </c>
      <c r="B543">
        <v>131</v>
      </c>
    </row>
    <row r="544" spans="1:2" x14ac:dyDescent="0.35">
      <c r="A544" s="4" t="s">
        <v>20</v>
      </c>
      <c r="B544">
        <v>112</v>
      </c>
    </row>
    <row r="545" spans="1:2" x14ac:dyDescent="0.35">
      <c r="A545" s="4" t="s">
        <v>20</v>
      </c>
      <c r="B545">
        <v>155</v>
      </c>
    </row>
    <row r="546" spans="1:2" x14ac:dyDescent="0.35">
      <c r="A546" s="4" t="s">
        <v>20</v>
      </c>
      <c r="B546">
        <v>266</v>
      </c>
    </row>
    <row r="547" spans="1:2" x14ac:dyDescent="0.35">
      <c r="A547" s="4" t="s">
        <v>20</v>
      </c>
      <c r="B547">
        <v>155</v>
      </c>
    </row>
    <row r="548" spans="1:2" x14ac:dyDescent="0.35">
      <c r="A548" s="4" t="s">
        <v>20</v>
      </c>
      <c r="B548">
        <v>207</v>
      </c>
    </row>
    <row r="549" spans="1:2" x14ac:dyDescent="0.35">
      <c r="A549" s="4" t="s">
        <v>20</v>
      </c>
      <c r="B549">
        <v>245</v>
      </c>
    </row>
    <row r="550" spans="1:2" x14ac:dyDescent="0.35">
      <c r="A550" s="4" t="s">
        <v>20</v>
      </c>
      <c r="B550">
        <v>1573</v>
      </c>
    </row>
    <row r="551" spans="1:2" x14ac:dyDescent="0.35">
      <c r="A551" s="4" t="s">
        <v>20</v>
      </c>
      <c r="B551">
        <v>114</v>
      </c>
    </row>
    <row r="552" spans="1:2" x14ac:dyDescent="0.35">
      <c r="A552" s="4" t="s">
        <v>20</v>
      </c>
      <c r="B552">
        <v>93</v>
      </c>
    </row>
    <row r="553" spans="1:2" x14ac:dyDescent="0.35">
      <c r="A553" s="4" t="s">
        <v>20</v>
      </c>
      <c r="B553">
        <v>1681</v>
      </c>
    </row>
    <row r="554" spans="1:2" x14ac:dyDescent="0.35">
      <c r="A554" s="4" t="s">
        <v>20</v>
      </c>
      <c r="B554">
        <v>32</v>
      </c>
    </row>
    <row r="555" spans="1:2" x14ac:dyDescent="0.35">
      <c r="A555" s="4" t="s">
        <v>20</v>
      </c>
      <c r="B555">
        <v>135</v>
      </c>
    </row>
    <row r="556" spans="1:2" x14ac:dyDescent="0.35">
      <c r="A556" s="4" t="s">
        <v>20</v>
      </c>
      <c r="B556">
        <v>140</v>
      </c>
    </row>
    <row r="557" spans="1:2" x14ac:dyDescent="0.35">
      <c r="A557" s="4" t="s">
        <v>20</v>
      </c>
      <c r="B557">
        <v>92</v>
      </c>
    </row>
    <row r="558" spans="1:2" x14ac:dyDescent="0.35">
      <c r="A558" s="4" t="s">
        <v>20</v>
      </c>
      <c r="B558">
        <v>1015</v>
      </c>
    </row>
    <row r="559" spans="1:2" x14ac:dyDescent="0.35">
      <c r="A559" s="4" t="s">
        <v>20</v>
      </c>
      <c r="B559">
        <v>323</v>
      </c>
    </row>
    <row r="560" spans="1:2" x14ac:dyDescent="0.35">
      <c r="A560" s="4" t="s">
        <v>20</v>
      </c>
      <c r="B560">
        <v>2326</v>
      </c>
    </row>
    <row r="561" spans="1:2" x14ac:dyDescent="0.35">
      <c r="A561" s="4" t="s">
        <v>20</v>
      </c>
      <c r="B561">
        <v>381</v>
      </c>
    </row>
    <row r="562" spans="1:2" x14ac:dyDescent="0.35">
      <c r="A562" s="4" t="s">
        <v>20</v>
      </c>
      <c r="B562">
        <v>480</v>
      </c>
    </row>
    <row r="563" spans="1:2" x14ac:dyDescent="0.35">
      <c r="A563" s="4" t="s">
        <v>20</v>
      </c>
      <c r="B563">
        <v>226</v>
      </c>
    </row>
    <row r="564" spans="1:2" x14ac:dyDescent="0.35">
      <c r="A564" s="4" t="s">
        <v>20</v>
      </c>
      <c r="B564">
        <v>241</v>
      </c>
    </row>
    <row r="565" spans="1:2" x14ac:dyDescent="0.35">
      <c r="A565" s="4" t="s">
        <v>20</v>
      </c>
      <c r="B565">
        <v>132</v>
      </c>
    </row>
    <row r="566" spans="1:2" x14ac:dyDescent="0.35">
      <c r="A566" s="4" t="s">
        <v>20</v>
      </c>
      <c r="B566">
        <v>2043</v>
      </c>
    </row>
  </sheetData>
  <conditionalFormatting sqref="A1">
    <cfRule type="containsText" dxfId="19" priority="14" operator="containsText" text="live">
      <formula>NOT(ISERROR(SEARCH("live",A1)))</formula>
    </cfRule>
    <cfRule type="containsText" dxfId="18" priority="15" operator="containsText" text="canceled">
      <formula>NOT(ISERROR(SEARCH("canceled",A1)))</formula>
    </cfRule>
    <cfRule type="containsText" dxfId="17" priority="16" operator="containsText" text="successful">
      <formula>NOT(ISERROR(SEARCH("successful",A1)))</formula>
    </cfRule>
    <cfRule type="containsText" dxfId="16" priority="18" operator="containsText" text="failed">
      <formula>NOT(ISERROR(SEARCH("failed",A1)))</formula>
    </cfRule>
  </conditionalFormatting>
  <conditionalFormatting sqref="A1:A566">
    <cfRule type="containsText" dxfId="15" priority="13" operator="containsText" text="live">
      <formula>NOT(ISERROR(SEARCH("live",A1)))</formula>
    </cfRule>
    <cfRule type="containsText" dxfId="14" priority="17" operator="containsText" text="live">
      <formula>NOT(ISERROR(SEARCH("live",A1)))</formula>
    </cfRule>
  </conditionalFormatting>
  <conditionalFormatting sqref="A2:A566">
    <cfRule type="containsText" dxfId="13" priority="21" operator="containsText" text="canceled">
      <formula>NOT(ISERROR(SEARCH("canceled",A2)))</formula>
    </cfRule>
    <cfRule type="containsText" dxfId="12" priority="22" operator="containsText" text="successful">
      <formula>NOT(ISERROR(SEARCH("successful",A2)))</formula>
    </cfRule>
    <cfRule type="containsText" dxfId="11" priority="23" operator="containsText" text="live">
      <formula>NOT(ISERROR(SEARCH("live",A2)))</formula>
    </cfRule>
    <cfRule type="containsText" dxfId="10" priority="24" operator="containsText" text="failed">
      <formula>NOT(ISERROR(SEARCH("failed",A2)))</formula>
    </cfRule>
  </conditionalFormatting>
  <conditionalFormatting sqref="J1">
    <cfRule type="containsText" dxfId="9" priority="9" operator="containsText" text="canceled">
      <formula>NOT(ISERROR(SEARCH("canceled",J1)))</formula>
    </cfRule>
    <cfRule type="containsText" dxfId="8" priority="10" operator="containsText" text="successful">
      <formula>NOT(ISERROR(SEARCH("successful",J1)))</formula>
    </cfRule>
    <cfRule type="containsText" dxfId="7" priority="11" operator="containsText" text="live">
      <formula>NOT(ISERROR(SEARCH("live",J1)))</formula>
    </cfRule>
    <cfRule type="containsText" dxfId="6" priority="12" operator="containsText" text="failed">
      <formula>NOT(ISERROR(SEARCH("failed",J1)))</formula>
    </cfRule>
  </conditionalFormatting>
  <conditionalFormatting sqref="J1:J365">
    <cfRule type="containsText" dxfId="5" priority="1" operator="containsText" text="live">
      <formula>NOT(ISERROR(SEARCH("live",J1)))</formula>
    </cfRule>
    <cfRule type="containsText" dxfId="4" priority="5" operator="containsText" text="live">
      <formula>NOT(ISERROR(SEARCH("live",J1)))</formula>
    </cfRule>
  </conditionalFormatting>
  <conditionalFormatting sqref="J2:J365">
    <cfRule type="containsText" dxfId="3" priority="2" operator="containsText" text="live">
      <formula>NOT(ISERROR(SEARCH("live",J2)))</formula>
    </cfRule>
    <cfRule type="containsText" dxfId="2" priority="3" operator="containsText" text="canceled">
      <formula>NOT(ISERROR(SEARCH("canceled",J2)))</formula>
    </cfRule>
    <cfRule type="containsText" dxfId="1" priority="4" operator="containsText" text="successful">
      <formula>NOT(ISERROR(SEARCH("successful",J2)))</formula>
    </cfRule>
    <cfRule type="containsText" dxfId="0" priority="6" operator="containsText" text="failed">
      <formula>NOT(ISERROR(SEARCH("failed",J2)))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 Goals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Laura Bishop</cp:lastModifiedBy>
  <dcterms:created xsi:type="dcterms:W3CDTF">2021-09-29T18:52:28Z</dcterms:created>
  <dcterms:modified xsi:type="dcterms:W3CDTF">2023-07-05T02:38:10Z</dcterms:modified>
</cp:coreProperties>
</file>