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hillipsonf\Desktop\GITprojecten\finance-case\"/>
    </mc:Choice>
  </mc:AlternateContent>
  <xr:revisionPtr revIDLastSave="0" documentId="13_ncr:1_{E9448E9F-8A44-46C3-B9AF-344CD7B920F1}" xr6:coauthVersionLast="45" xr6:coauthVersionMax="45" xr10:uidLastSave="{00000000-0000-0000-0000-000000000000}"/>
  <bookViews>
    <workbookView xWindow="2975" yWindow="3451" windowWidth="35049" windowHeight="1392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1" l="1"/>
  <c r="W3" i="1" s="1"/>
  <c r="V4" i="1"/>
  <c r="W4" i="1" s="1"/>
  <c r="V5" i="1"/>
  <c r="W5" i="1" s="1"/>
  <c r="V2" i="1"/>
  <c r="W2" i="1" s="1"/>
  <c r="U25" i="1"/>
  <c r="U23" i="1"/>
  <c r="U3" i="1"/>
  <c r="U4" i="1"/>
  <c r="U5" i="1"/>
  <c r="Q2" i="1"/>
  <c r="U2" i="1"/>
  <c r="P2" i="1"/>
  <c r="V28" i="1" l="1"/>
  <c r="W28" i="1"/>
  <c r="Q3" i="1"/>
  <c r="Q4" i="1"/>
  <c r="Q5" i="1"/>
  <c r="Q6" i="1"/>
  <c r="Q7" i="1"/>
  <c r="R7" i="1" s="1"/>
  <c r="Q8" i="1"/>
  <c r="Q9" i="1"/>
  <c r="Q10" i="1"/>
  <c r="R10" i="1" s="1"/>
  <c r="Q12" i="1"/>
  <c r="R12" i="1" s="1"/>
  <c r="Q13" i="1"/>
  <c r="Q14" i="1"/>
  <c r="R14" i="1" s="1"/>
  <c r="Q15" i="1"/>
  <c r="Q16" i="1"/>
  <c r="R16" i="1" s="1"/>
  <c r="Q17" i="1"/>
  <c r="R17" i="1" s="1"/>
  <c r="Q18" i="1"/>
  <c r="R18" i="1" s="1"/>
  <c r="Q19" i="1"/>
  <c r="Q20" i="1"/>
  <c r="R20" i="1" s="1"/>
  <c r="P3" i="1"/>
  <c r="P4" i="1"/>
  <c r="P25" i="1" s="1"/>
  <c r="P5" i="1"/>
  <c r="P6" i="1"/>
  <c r="P23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R21" i="1"/>
  <c r="R19" i="1"/>
  <c r="R15" i="1"/>
  <c r="R13" i="1"/>
  <c r="R11" i="1"/>
  <c r="R9" i="1"/>
  <c r="R8" i="1"/>
  <c r="R6" i="1"/>
  <c r="R5" i="1"/>
  <c r="R4" i="1"/>
  <c r="R2" i="1"/>
  <c r="AL6" i="1"/>
  <c r="AL5" i="1"/>
  <c r="AL7" i="1" s="1"/>
  <c r="AK6" i="1"/>
  <c r="AK5" i="1"/>
  <c r="AK7" i="1" s="1"/>
  <c r="AJ6" i="1"/>
  <c r="AJ7" i="1" s="1"/>
  <c r="AJ5" i="1"/>
  <c r="AH6" i="1"/>
  <c r="AH5" i="1"/>
  <c r="AH7" i="1" s="1"/>
  <c r="M29" i="1"/>
  <c r="M3" i="1"/>
  <c r="M4" i="1"/>
  <c r="M5" i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M13" i="1"/>
  <c r="M14" i="1"/>
  <c r="N14" i="1" s="1"/>
  <c r="M15" i="1"/>
  <c r="N15" i="1" s="1"/>
  <c r="M16" i="1"/>
  <c r="M17" i="1"/>
  <c r="N17" i="1" s="1"/>
  <c r="M18" i="1"/>
  <c r="N18" i="1" s="1"/>
  <c r="M19" i="1"/>
  <c r="N19" i="1" s="1"/>
  <c r="M20" i="1"/>
  <c r="M21" i="1"/>
  <c r="M22" i="1"/>
  <c r="M23" i="1"/>
  <c r="N23" i="1" s="1"/>
  <c r="M24" i="1"/>
  <c r="N24" i="1" s="1"/>
  <c r="M25" i="1"/>
  <c r="N25" i="1" s="1"/>
  <c r="M26" i="1"/>
  <c r="N26" i="1" s="1"/>
  <c r="M27" i="1"/>
  <c r="M28" i="1"/>
  <c r="M30" i="1"/>
  <c r="M31" i="1"/>
  <c r="M32" i="1"/>
  <c r="N32" i="1" s="1"/>
  <c r="M33" i="1"/>
  <c r="N33" i="1" s="1"/>
  <c r="M34" i="1"/>
  <c r="M35" i="1"/>
  <c r="M36" i="1"/>
  <c r="N36" i="1" s="1"/>
  <c r="M37" i="1"/>
  <c r="M38" i="1"/>
  <c r="M39" i="1"/>
  <c r="M40" i="1"/>
  <c r="N40" i="1" s="1"/>
  <c r="M41" i="1"/>
  <c r="N41" i="1" s="1"/>
  <c r="M42" i="1"/>
  <c r="M43" i="1"/>
  <c r="M44" i="1"/>
  <c r="N44" i="1" s="1"/>
  <c r="M45" i="1"/>
  <c r="M46" i="1"/>
  <c r="N46" i="1" s="1"/>
  <c r="M47" i="1"/>
  <c r="M48" i="1"/>
  <c r="N48" i="1" s="1"/>
  <c r="M49" i="1"/>
  <c r="N49" i="1" s="1"/>
  <c r="M50" i="1"/>
  <c r="M51" i="1"/>
  <c r="M52" i="1"/>
  <c r="N52" i="1" s="1"/>
  <c r="M53" i="1"/>
  <c r="M2" i="1"/>
  <c r="L53" i="1"/>
  <c r="L12" i="1"/>
  <c r="N12" i="1"/>
  <c r="L13" i="1"/>
  <c r="N13" i="1"/>
  <c r="L14" i="1"/>
  <c r="L15" i="1"/>
  <c r="L16" i="1"/>
  <c r="N16" i="1"/>
  <c r="L17" i="1"/>
  <c r="L18" i="1"/>
  <c r="L19" i="1"/>
  <c r="L20" i="1"/>
  <c r="N20" i="1"/>
  <c r="L21" i="1"/>
  <c r="N21" i="1"/>
  <c r="L22" i="1"/>
  <c r="N22" i="1"/>
  <c r="L23" i="1"/>
  <c r="L24" i="1"/>
  <c r="L25" i="1"/>
  <c r="L26" i="1"/>
  <c r="L27" i="1"/>
  <c r="N27" i="1"/>
  <c r="L28" i="1"/>
  <c r="N28" i="1"/>
  <c r="L29" i="1"/>
  <c r="N29" i="1"/>
  <c r="L30" i="1"/>
  <c r="N30" i="1"/>
  <c r="L31" i="1"/>
  <c r="N31" i="1"/>
  <c r="L32" i="1"/>
  <c r="L33" i="1"/>
  <c r="L34" i="1"/>
  <c r="N34" i="1"/>
  <c r="L35" i="1"/>
  <c r="N35" i="1"/>
  <c r="L36" i="1"/>
  <c r="L37" i="1"/>
  <c r="N37" i="1"/>
  <c r="L38" i="1"/>
  <c r="N38" i="1"/>
  <c r="L39" i="1"/>
  <c r="N39" i="1"/>
  <c r="L40" i="1"/>
  <c r="L41" i="1"/>
  <c r="L42" i="1"/>
  <c r="N42" i="1"/>
  <c r="L43" i="1"/>
  <c r="N43" i="1"/>
  <c r="L44" i="1"/>
  <c r="L45" i="1"/>
  <c r="N45" i="1"/>
  <c r="L46" i="1"/>
  <c r="L47" i="1"/>
  <c r="N47" i="1"/>
  <c r="L48" i="1"/>
  <c r="L49" i="1"/>
  <c r="L50" i="1"/>
  <c r="N50" i="1"/>
  <c r="L51" i="1"/>
  <c r="N51" i="1"/>
  <c r="L52" i="1"/>
  <c r="N53" i="1"/>
  <c r="N7" i="1"/>
  <c r="L6" i="1"/>
  <c r="L56" i="1" s="1"/>
  <c r="L7" i="1"/>
  <c r="L8" i="1"/>
  <c r="L9" i="1"/>
  <c r="L10" i="1"/>
  <c r="L11" i="1"/>
  <c r="L2" i="1"/>
  <c r="N5" i="1"/>
  <c r="N4" i="1"/>
  <c r="N3" i="1"/>
  <c r="N2" i="1"/>
  <c r="L3" i="1"/>
  <c r="L4" i="1"/>
  <c r="L5" i="1"/>
  <c r="M61" i="1" l="1"/>
  <c r="Q28" i="1"/>
  <c r="U28" i="1"/>
  <c r="W29" i="1"/>
  <c r="R3" i="1"/>
  <c r="R29" i="1" s="1"/>
  <c r="R28" i="1"/>
  <c r="N61" i="1"/>
  <c r="N62" i="1"/>
</calcChain>
</file>

<file path=xl/sharedStrings.xml><?xml version="1.0" encoding="utf-8"?>
<sst xmlns="http://schemas.openxmlformats.org/spreadsheetml/2006/main" count="60" uniqueCount="60">
  <si>
    <t>out_2021</t>
  </si>
  <si>
    <t>out_2030_min</t>
  </si>
  <si>
    <t>out_2030_max</t>
  </si>
  <si>
    <t>income_2021</t>
  </si>
  <si>
    <t>regcap_2021</t>
  </si>
  <si>
    <t>emis_intens_2021</t>
  </si>
  <si>
    <t>AP - Processing COUNTRY 1</t>
  </si>
  <si>
    <t>AP - Beef COUNTRY 1</t>
  </si>
  <si>
    <t>AP - Pork COUNTRY 1</t>
  </si>
  <si>
    <t>AP - Poultry COUNTRY 1</t>
  </si>
  <si>
    <t>AP - Seafood COUNTRY 1</t>
  </si>
  <si>
    <t>AP - Sheep COUNTRY 1</t>
  </si>
  <si>
    <t>Beverages COUNTRY 1</t>
  </si>
  <si>
    <t>Commodities COUNTRY 1</t>
  </si>
  <si>
    <t>Consumer Foods COUNTRY 1</t>
  </si>
  <si>
    <t>Dairy COUNTRY 1</t>
  </si>
  <si>
    <t>Farm Inputs COUNTRY 1</t>
  </si>
  <si>
    <t>Fresh Produce COUNTRY 1</t>
  </si>
  <si>
    <t>Packaging &amp; Logistics COUNTRY 1</t>
  </si>
  <si>
    <t>AP - Processing COUNTRY 2</t>
  </si>
  <si>
    <t>AP - Beef COUNTRY 2</t>
  </si>
  <si>
    <t>AP - Pork COUNTRY 2</t>
  </si>
  <si>
    <t>AP - Poultry COUNTRY 2</t>
  </si>
  <si>
    <t>AP - Seafood COUNTRY 2</t>
  </si>
  <si>
    <t>AP - Sheep COUNTRY 2</t>
  </si>
  <si>
    <t>Beverages COUNTRY 2</t>
  </si>
  <si>
    <t>Commodities COUNTRY 2</t>
  </si>
  <si>
    <t>Consumer Foods COUNTRY 2</t>
  </si>
  <si>
    <t>Dairy COUNTRY 2</t>
  </si>
  <si>
    <t>Farm Inputs COUNTRY 2</t>
  </si>
  <si>
    <t>Fresh Produce COUNTRY 2</t>
  </si>
  <si>
    <t>Packaging &amp; Logistics COUNTRY 2</t>
  </si>
  <si>
    <t>AP - Processing COUNTRY 3</t>
  </si>
  <si>
    <t>AP - Beef COUNTRY 3</t>
  </si>
  <si>
    <t>AP - Pork COUNTRY 3</t>
  </si>
  <si>
    <t>AP - Poultry COUNTRY 3</t>
  </si>
  <si>
    <t>AP - Seafood COUNTRY 3</t>
  </si>
  <si>
    <t>AP - Sheep COUNTRY 3</t>
  </si>
  <si>
    <t>Beverages COUNTRY 3</t>
  </si>
  <si>
    <t>Commodities COUNTRY 3</t>
  </si>
  <si>
    <t>Consumer Foods COUNTRY 3</t>
  </si>
  <si>
    <t>Dairy COUNTRY 3</t>
  </si>
  <si>
    <t>Farm Inputs COUNTRY 3</t>
  </si>
  <si>
    <t>Fresh Produce COUNTRY 3</t>
  </si>
  <si>
    <t>Packaging &amp; Logistics COUNTRY 3</t>
  </si>
  <si>
    <t>AP - Processing COUNTRY 4</t>
  </si>
  <si>
    <t>AP - Beef COUNTRY 4</t>
  </si>
  <si>
    <t>AP - Pork COUNTRY 4</t>
  </si>
  <si>
    <t>AP - Poultry COUNTRY 4</t>
  </si>
  <si>
    <t>AP - Seafood COUNTRY 4</t>
  </si>
  <si>
    <t>AP - Sheep COUNTRY 4</t>
  </si>
  <si>
    <t>Beverages COUNTRY 4</t>
  </si>
  <si>
    <t>Commodities COUNTRY 4</t>
  </si>
  <si>
    <t>Consumer Foods COUNTRY 4</t>
  </si>
  <si>
    <t>Dairy COUNTRY 4</t>
  </si>
  <si>
    <t>Farm Inputs COUNTRY 4</t>
  </si>
  <si>
    <t>Fresh Produce COUNTRY 4</t>
  </si>
  <si>
    <t>Packaging &amp; Logistics COUNTRY 4</t>
  </si>
  <si>
    <t>hhi</t>
  </si>
  <si>
    <t>hhi_d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</si>
</sst>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D9F1"/>
      <color rgb="FFD0F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7"/>
  <sheetViews>
    <sheetView tabSelected="1" workbookViewId="0">
      <pane ySplit="1" topLeftCell="A11" activePane="bottomLeft" state="frozen"/>
      <selection pane="bottomLeft" activeCell="E46" sqref="E46"/>
    </sheetView>
  </sheetViews>
  <sheetFormatPr defaultRowHeight="14.3" x14ac:dyDescent="0.25"/>
  <cols>
    <col min="1" max="1" width="29.25" bestFit="1" customWidth="1"/>
    <col min="2" max="7" width="12.875" customWidth="1"/>
    <col min="16" max="16" width="10.5" bestFit="1" customWidth="1"/>
    <col min="21" max="21" width="9.875" bestFit="1" customWidth="1"/>
  </cols>
  <sheetData>
    <row r="1" spans="1:38" ht="16.5" customHeight="1" x14ac:dyDescent="0.25">
      <c r="B1" t="s">
        <v>0</v>
      </c>
      <c r="C1" t="s">
        <v>1</v>
      </c>
      <c r="D1" t="s">
        <v>2</v>
      </c>
      <c r="E1" t="s">
        <v>5</v>
      </c>
      <c r="F1" t="s">
        <v>3</v>
      </c>
      <c r="G1" t="s">
        <v>4</v>
      </c>
    </row>
    <row r="2" spans="1:38" x14ac:dyDescent="0.25">
      <c r="A2" t="s">
        <v>6</v>
      </c>
      <c r="B2" s="1">
        <v>10.199999999999999</v>
      </c>
      <c r="C2">
        <v>14</v>
      </c>
      <c r="D2">
        <v>19</v>
      </c>
      <c r="E2" s="1">
        <v>10</v>
      </c>
      <c r="F2" s="1">
        <v>5</v>
      </c>
      <c r="G2" s="1">
        <v>5</v>
      </c>
      <c r="J2" s="1">
        <v>1</v>
      </c>
      <c r="L2" s="1">
        <f>B2^2</f>
        <v>104.03999999999999</v>
      </c>
      <c r="M2">
        <f>D2</f>
        <v>19</v>
      </c>
      <c r="N2">
        <f>M2^2</f>
        <v>361</v>
      </c>
      <c r="P2" s="1">
        <f>B2^2</f>
        <v>104.03999999999999</v>
      </c>
      <c r="Q2">
        <f>D2</f>
        <v>19</v>
      </c>
      <c r="R2">
        <f>Q2^2</f>
        <v>361</v>
      </c>
      <c r="U2" s="1">
        <f>B2^2</f>
        <v>104.03999999999999</v>
      </c>
      <c r="V2">
        <f>IF(X2=1,D2,C2)</f>
        <v>19</v>
      </c>
      <c r="W2">
        <f>V2^2</f>
        <v>361</v>
      </c>
      <c r="X2">
        <v>1</v>
      </c>
    </row>
    <row r="3" spans="1:38" x14ac:dyDescent="0.25">
      <c r="A3" t="s">
        <v>7</v>
      </c>
      <c r="B3" s="1">
        <v>600</v>
      </c>
      <c r="C3">
        <v>473</v>
      </c>
      <c r="D3">
        <v>528</v>
      </c>
      <c r="E3" s="1">
        <v>80</v>
      </c>
      <c r="F3" s="1">
        <v>70</v>
      </c>
      <c r="G3" s="1">
        <v>40</v>
      </c>
      <c r="J3" s="1">
        <v>2</v>
      </c>
      <c r="L3" s="1">
        <f t="shared" ref="L3:L11" si="0">B3^2</f>
        <v>360000</v>
      </c>
      <c r="M3">
        <f t="shared" ref="M3:M53" si="1">D3</f>
        <v>528</v>
      </c>
      <c r="N3">
        <f>M3^2</f>
        <v>278784</v>
      </c>
      <c r="P3" s="1">
        <f t="shared" ref="P3:P21" si="2">B3^2</f>
        <v>360000</v>
      </c>
      <c r="Q3">
        <f t="shared" ref="Q3:Q20" si="3">D3</f>
        <v>528</v>
      </c>
      <c r="R3">
        <f>Q3^2</f>
        <v>278784</v>
      </c>
      <c r="U3" s="1">
        <f t="shared" ref="U3:U5" si="4">B3^2</f>
        <v>360000</v>
      </c>
      <c r="V3">
        <f t="shared" ref="V3:V5" si="5">IF(X3=1,D3,C3)</f>
        <v>473</v>
      </c>
      <c r="W3">
        <f t="shared" ref="W3:W5" si="6">V3^2</f>
        <v>223729</v>
      </c>
      <c r="X3">
        <v>0</v>
      </c>
    </row>
    <row r="4" spans="1:38" x14ac:dyDescent="0.25">
      <c r="A4" t="s">
        <v>8</v>
      </c>
      <c r="B4" s="1">
        <v>20</v>
      </c>
      <c r="C4">
        <v>24</v>
      </c>
      <c r="D4">
        <v>28</v>
      </c>
      <c r="E4" s="1">
        <v>30</v>
      </c>
      <c r="F4" s="1">
        <v>5</v>
      </c>
      <c r="G4" s="1">
        <v>10</v>
      </c>
      <c r="J4" s="1">
        <v>3</v>
      </c>
      <c r="L4" s="1">
        <f t="shared" si="0"/>
        <v>400</v>
      </c>
      <c r="M4">
        <f t="shared" si="1"/>
        <v>28</v>
      </c>
      <c r="N4">
        <f>M4^2</f>
        <v>784</v>
      </c>
      <c r="P4" s="1">
        <f t="shared" si="2"/>
        <v>400</v>
      </c>
      <c r="Q4">
        <f t="shared" si="3"/>
        <v>28</v>
      </c>
      <c r="R4">
        <f>Q4^2</f>
        <v>784</v>
      </c>
      <c r="U4" s="1">
        <f t="shared" si="4"/>
        <v>400</v>
      </c>
      <c r="V4">
        <f t="shared" si="5"/>
        <v>28</v>
      </c>
      <c r="W4">
        <f t="shared" si="6"/>
        <v>784</v>
      </c>
      <c r="X4">
        <v>1</v>
      </c>
    </row>
    <row r="5" spans="1:38" x14ac:dyDescent="0.25">
      <c r="A5" t="s">
        <v>9</v>
      </c>
      <c r="B5" s="1">
        <v>800</v>
      </c>
      <c r="C5">
        <v>1090</v>
      </c>
      <c r="D5">
        <v>1410</v>
      </c>
      <c r="E5" s="1">
        <v>5</v>
      </c>
      <c r="F5" s="1">
        <v>1</v>
      </c>
      <c r="G5" s="1">
        <v>2</v>
      </c>
      <c r="J5" s="1">
        <v>4</v>
      </c>
      <c r="L5" s="1">
        <f t="shared" si="0"/>
        <v>640000</v>
      </c>
      <c r="M5">
        <f t="shared" si="1"/>
        <v>1410</v>
      </c>
      <c r="N5">
        <f>M5^2</f>
        <v>1988100</v>
      </c>
      <c r="P5" s="1">
        <f t="shared" si="2"/>
        <v>640000</v>
      </c>
      <c r="Q5">
        <f t="shared" si="3"/>
        <v>1410</v>
      </c>
      <c r="R5">
        <f>Q5^2</f>
        <v>1988100</v>
      </c>
      <c r="U5" s="1">
        <f t="shared" si="4"/>
        <v>640000</v>
      </c>
      <c r="V5">
        <f t="shared" si="5"/>
        <v>1090</v>
      </c>
      <c r="W5">
        <f t="shared" si="6"/>
        <v>1188100</v>
      </c>
      <c r="X5">
        <v>0</v>
      </c>
      <c r="AC5">
        <v>5</v>
      </c>
      <c r="AE5">
        <v>6</v>
      </c>
      <c r="AF5">
        <v>12</v>
      </c>
      <c r="AG5">
        <v>12</v>
      </c>
      <c r="AH5">
        <f>AC5^2</f>
        <v>25</v>
      </c>
      <c r="AJ5">
        <f>AE5^2</f>
        <v>36</v>
      </c>
      <c r="AK5">
        <f>AF5^2</f>
        <v>144</v>
      </c>
      <c r="AL5">
        <f>AG5^2</f>
        <v>144</v>
      </c>
    </row>
    <row r="6" spans="1:38" x14ac:dyDescent="0.25">
      <c r="A6" t="s">
        <v>10</v>
      </c>
      <c r="B6" s="1">
        <v>40</v>
      </c>
      <c r="C6">
        <v>56</v>
      </c>
      <c r="D6">
        <v>74</v>
      </c>
      <c r="E6" s="1">
        <v>5</v>
      </c>
      <c r="F6" s="1">
        <v>10</v>
      </c>
      <c r="G6" s="1">
        <v>5</v>
      </c>
      <c r="J6" s="1">
        <v>5</v>
      </c>
      <c r="L6" s="1">
        <f t="shared" si="0"/>
        <v>1600</v>
      </c>
      <c r="M6">
        <f t="shared" si="1"/>
        <v>74</v>
      </c>
      <c r="N6">
        <f>M6^2</f>
        <v>5476</v>
      </c>
      <c r="P6" s="1">
        <f t="shared" si="2"/>
        <v>1600</v>
      </c>
      <c r="Q6">
        <f t="shared" si="3"/>
        <v>74</v>
      </c>
      <c r="R6">
        <f>Q6^2</f>
        <v>5476</v>
      </c>
      <c r="AC6">
        <v>1000</v>
      </c>
      <c r="AE6">
        <v>1200</v>
      </c>
      <c r="AF6">
        <v>1500</v>
      </c>
      <c r="AG6">
        <v>1200</v>
      </c>
      <c r="AH6">
        <f>AC6^2</f>
        <v>1000000</v>
      </c>
      <c r="AJ6">
        <f>AE6^2</f>
        <v>1440000</v>
      </c>
      <c r="AK6">
        <f>AF6^2</f>
        <v>2250000</v>
      </c>
      <c r="AL6">
        <f>AG6^2</f>
        <v>1440000</v>
      </c>
    </row>
    <row r="7" spans="1:38" x14ac:dyDescent="0.25">
      <c r="A7" t="s">
        <v>11</v>
      </c>
      <c r="B7" s="1">
        <v>200</v>
      </c>
      <c r="C7">
        <v>291</v>
      </c>
      <c r="D7">
        <v>397</v>
      </c>
      <c r="E7" s="1">
        <v>40</v>
      </c>
      <c r="F7" s="1">
        <v>40</v>
      </c>
      <c r="G7" s="1">
        <v>20</v>
      </c>
      <c r="J7" s="1">
        <v>6</v>
      </c>
      <c r="L7" s="1">
        <f t="shared" si="0"/>
        <v>40000</v>
      </c>
      <c r="M7">
        <f t="shared" si="1"/>
        <v>397</v>
      </c>
      <c r="N7">
        <f>M7^2</f>
        <v>157609</v>
      </c>
      <c r="P7" s="1">
        <f t="shared" si="2"/>
        <v>40000</v>
      </c>
      <c r="Q7">
        <f t="shared" si="3"/>
        <v>397</v>
      </c>
      <c r="R7">
        <f>Q7^2</f>
        <v>157609</v>
      </c>
      <c r="AH7">
        <f>(AH5+AH6)/(SUM(AC5:AC6)^2)</f>
        <v>0.99009925496893636</v>
      </c>
      <c r="AJ7">
        <f>(AJ5+AJ6)/(SUM(AE5:AE6)^2)</f>
        <v>0.99009925496893636</v>
      </c>
      <c r="AK7">
        <f>(AK5+AK6)/(SUM(AF5:AF6)^2)</f>
        <v>0.98425296044343669</v>
      </c>
      <c r="AL7">
        <f>(AL5+AL6)/(SUM(AG5:AG6)^2)</f>
        <v>0.9803940790118616</v>
      </c>
    </row>
    <row r="8" spans="1:38" x14ac:dyDescent="0.25">
      <c r="A8" t="s">
        <v>12</v>
      </c>
      <c r="B8" s="1">
        <v>10</v>
      </c>
      <c r="C8">
        <v>12</v>
      </c>
      <c r="D8">
        <v>14</v>
      </c>
      <c r="E8" s="1">
        <v>10</v>
      </c>
      <c r="F8" s="1">
        <v>1</v>
      </c>
      <c r="G8" s="1">
        <v>10</v>
      </c>
      <c r="J8" s="1">
        <v>7</v>
      </c>
      <c r="L8" s="1">
        <f t="shared" si="0"/>
        <v>100</v>
      </c>
      <c r="M8">
        <f t="shared" si="1"/>
        <v>14</v>
      </c>
      <c r="N8">
        <f>M8^2</f>
        <v>196</v>
      </c>
      <c r="P8" s="1">
        <f t="shared" si="2"/>
        <v>100</v>
      </c>
      <c r="Q8">
        <f t="shared" si="3"/>
        <v>14</v>
      </c>
      <c r="R8">
        <f>Q8^2</f>
        <v>196</v>
      </c>
    </row>
    <row r="9" spans="1:38" x14ac:dyDescent="0.25">
      <c r="A9" t="s">
        <v>13</v>
      </c>
      <c r="B9" s="1">
        <v>500</v>
      </c>
      <c r="C9">
        <v>867</v>
      </c>
      <c r="D9">
        <v>1353</v>
      </c>
      <c r="E9" s="1">
        <v>30</v>
      </c>
      <c r="F9" s="1">
        <v>150</v>
      </c>
      <c r="G9" s="1">
        <v>80</v>
      </c>
      <c r="J9" s="1">
        <v>8</v>
      </c>
      <c r="L9" s="1">
        <f t="shared" si="0"/>
        <v>250000</v>
      </c>
      <c r="M9">
        <f t="shared" si="1"/>
        <v>1353</v>
      </c>
      <c r="N9">
        <f>M9^2</f>
        <v>1830609</v>
      </c>
      <c r="P9" s="1">
        <f t="shared" si="2"/>
        <v>250000</v>
      </c>
      <c r="Q9">
        <f t="shared" si="3"/>
        <v>1353</v>
      </c>
      <c r="R9">
        <f>Q9^2</f>
        <v>1830609</v>
      </c>
    </row>
    <row r="10" spans="1:38" x14ac:dyDescent="0.25">
      <c r="A10" t="s">
        <v>14</v>
      </c>
      <c r="B10" s="1">
        <v>9.9</v>
      </c>
      <c r="C10">
        <v>14</v>
      </c>
      <c r="D10">
        <v>19</v>
      </c>
      <c r="E10" s="1">
        <v>10</v>
      </c>
      <c r="F10" s="1">
        <v>10</v>
      </c>
      <c r="G10" s="1">
        <v>3</v>
      </c>
      <c r="J10" s="1">
        <v>9</v>
      </c>
      <c r="L10" s="1">
        <f t="shared" si="0"/>
        <v>98.01</v>
      </c>
      <c r="M10">
        <f t="shared" si="1"/>
        <v>19</v>
      </c>
      <c r="N10">
        <f>M10^2</f>
        <v>361</v>
      </c>
      <c r="P10" s="1">
        <f t="shared" si="2"/>
        <v>98.01</v>
      </c>
      <c r="Q10">
        <f t="shared" si="3"/>
        <v>19</v>
      </c>
      <c r="R10">
        <f>Q10^2</f>
        <v>361</v>
      </c>
    </row>
    <row r="11" spans="1:38" x14ac:dyDescent="0.25">
      <c r="A11" t="s">
        <v>15</v>
      </c>
      <c r="B11" s="1">
        <v>1250</v>
      </c>
      <c r="C11">
        <v>2041</v>
      </c>
      <c r="D11">
        <v>3045</v>
      </c>
      <c r="E11" s="1">
        <v>50</v>
      </c>
      <c r="F11" s="1">
        <v>50</v>
      </c>
      <c r="G11" s="1">
        <v>30</v>
      </c>
      <c r="J11" s="1">
        <v>10</v>
      </c>
      <c r="L11" s="1">
        <f t="shared" si="0"/>
        <v>1562500</v>
      </c>
      <c r="M11">
        <f t="shared" si="1"/>
        <v>3045</v>
      </c>
      <c r="N11">
        <f>M11^2</f>
        <v>9272025</v>
      </c>
      <c r="P11" s="1">
        <f t="shared" si="2"/>
        <v>1562500</v>
      </c>
      <c r="Q11">
        <v>3045</v>
      </c>
      <c r="R11">
        <f>Q11^2</f>
        <v>9272025</v>
      </c>
    </row>
    <row r="12" spans="1:38" x14ac:dyDescent="0.25">
      <c r="A12" t="s">
        <v>16</v>
      </c>
      <c r="B12" s="1">
        <v>70</v>
      </c>
      <c r="C12">
        <v>90</v>
      </c>
      <c r="D12">
        <v>110</v>
      </c>
      <c r="E12" s="1">
        <v>20</v>
      </c>
      <c r="F12" s="1">
        <v>10</v>
      </c>
      <c r="G12" s="1">
        <v>40</v>
      </c>
      <c r="J12" s="1">
        <v>11</v>
      </c>
      <c r="L12" s="1">
        <f t="shared" ref="L12:L52" si="7">B12^2</f>
        <v>4900</v>
      </c>
      <c r="M12">
        <f t="shared" si="1"/>
        <v>110</v>
      </c>
      <c r="N12">
        <f t="shared" ref="N12:N53" si="8">M12^2</f>
        <v>12100</v>
      </c>
      <c r="P12" s="1">
        <f t="shared" si="2"/>
        <v>4900</v>
      </c>
      <c r="Q12">
        <f t="shared" si="3"/>
        <v>110</v>
      </c>
      <c r="R12">
        <f t="shared" ref="R12:R21" si="9">Q12^2</f>
        <v>12100</v>
      </c>
    </row>
    <row r="13" spans="1:38" x14ac:dyDescent="0.25">
      <c r="A13" t="s">
        <v>17</v>
      </c>
      <c r="B13" s="1">
        <v>700</v>
      </c>
      <c r="C13">
        <v>1143</v>
      </c>
      <c r="D13">
        <v>1705</v>
      </c>
      <c r="E13" s="1">
        <v>40</v>
      </c>
      <c r="F13" s="1">
        <v>60</v>
      </c>
      <c r="G13" s="1">
        <v>100</v>
      </c>
      <c r="J13" s="1">
        <v>12</v>
      </c>
      <c r="L13" s="1">
        <f t="shared" si="7"/>
        <v>490000</v>
      </c>
      <c r="M13">
        <f t="shared" si="1"/>
        <v>1705</v>
      </c>
      <c r="N13">
        <f t="shared" si="8"/>
        <v>2907025</v>
      </c>
      <c r="P13" s="1">
        <f t="shared" si="2"/>
        <v>490000</v>
      </c>
      <c r="Q13">
        <f t="shared" si="3"/>
        <v>1705</v>
      </c>
      <c r="R13">
        <f t="shared" si="9"/>
        <v>2907025</v>
      </c>
      <c r="AA13">
        <v>0</v>
      </c>
      <c r="AB13">
        <v>1</v>
      </c>
      <c r="AC13">
        <v>1</v>
      </c>
    </row>
    <row r="14" spans="1:38" x14ac:dyDescent="0.25">
      <c r="A14" t="s">
        <v>18</v>
      </c>
      <c r="B14" s="1">
        <v>1</v>
      </c>
      <c r="C14">
        <v>1</v>
      </c>
      <c r="D14">
        <v>2</v>
      </c>
      <c r="E14" s="1">
        <v>10</v>
      </c>
      <c r="F14" s="1">
        <v>10</v>
      </c>
      <c r="G14" s="1">
        <v>5</v>
      </c>
      <c r="J14" s="1">
        <v>13</v>
      </c>
      <c r="L14" s="1">
        <f t="shared" si="7"/>
        <v>1</v>
      </c>
      <c r="M14">
        <f t="shared" si="1"/>
        <v>2</v>
      </c>
      <c r="N14">
        <f t="shared" si="8"/>
        <v>4</v>
      </c>
      <c r="P14" s="1">
        <f t="shared" si="2"/>
        <v>1</v>
      </c>
      <c r="Q14">
        <f t="shared" si="3"/>
        <v>2</v>
      </c>
      <c r="R14">
        <f t="shared" si="9"/>
        <v>4</v>
      </c>
      <c r="AA14">
        <v>0</v>
      </c>
      <c r="AB14">
        <v>0</v>
      </c>
      <c r="AC14">
        <v>1</v>
      </c>
    </row>
    <row r="15" spans="1:38" x14ac:dyDescent="0.25">
      <c r="A15" t="s">
        <v>19</v>
      </c>
      <c r="B15" s="1">
        <v>30</v>
      </c>
      <c r="C15">
        <v>33</v>
      </c>
      <c r="D15">
        <v>35</v>
      </c>
      <c r="E15" s="1">
        <v>10</v>
      </c>
      <c r="F15" s="1">
        <v>5</v>
      </c>
      <c r="G15" s="1">
        <v>5</v>
      </c>
      <c r="J15" s="1">
        <v>14</v>
      </c>
      <c r="L15" s="1">
        <f t="shared" si="7"/>
        <v>900</v>
      </c>
      <c r="M15">
        <f t="shared" si="1"/>
        <v>35</v>
      </c>
      <c r="N15">
        <f t="shared" si="8"/>
        <v>1225</v>
      </c>
      <c r="P15" s="1">
        <f t="shared" si="2"/>
        <v>900</v>
      </c>
      <c r="Q15">
        <f t="shared" si="3"/>
        <v>35</v>
      </c>
      <c r="R15">
        <f t="shared" si="9"/>
        <v>1225</v>
      </c>
      <c r="AA15">
        <v>0</v>
      </c>
      <c r="AB15">
        <v>1</v>
      </c>
      <c r="AC15">
        <v>1</v>
      </c>
    </row>
    <row r="16" spans="1:38" x14ac:dyDescent="0.25">
      <c r="A16" t="s">
        <v>20</v>
      </c>
      <c r="B16" s="1">
        <v>1200</v>
      </c>
      <c r="C16">
        <v>1447</v>
      </c>
      <c r="D16">
        <v>1693</v>
      </c>
      <c r="E16" s="1">
        <v>60</v>
      </c>
      <c r="F16" s="1">
        <v>30</v>
      </c>
      <c r="G16" s="1">
        <v>40</v>
      </c>
      <c r="J16" s="1">
        <v>15</v>
      </c>
      <c r="L16" s="1">
        <f t="shared" si="7"/>
        <v>1440000</v>
      </c>
      <c r="M16">
        <f t="shared" si="1"/>
        <v>1693</v>
      </c>
      <c r="N16">
        <f t="shared" si="8"/>
        <v>2866249</v>
      </c>
      <c r="P16" s="1">
        <f t="shared" si="2"/>
        <v>1440000</v>
      </c>
      <c r="Q16">
        <f t="shared" si="3"/>
        <v>1693</v>
      </c>
      <c r="R16">
        <f t="shared" si="9"/>
        <v>2866249</v>
      </c>
      <c r="AA16">
        <v>0</v>
      </c>
      <c r="AB16">
        <v>0</v>
      </c>
      <c r="AC16">
        <v>0</v>
      </c>
    </row>
    <row r="17" spans="1:30" x14ac:dyDescent="0.25">
      <c r="A17" t="s">
        <v>21</v>
      </c>
      <c r="B17" s="1">
        <v>10</v>
      </c>
      <c r="C17">
        <v>14</v>
      </c>
      <c r="D17">
        <v>18</v>
      </c>
      <c r="E17" s="1">
        <v>80</v>
      </c>
      <c r="F17" s="1">
        <v>10</v>
      </c>
      <c r="G17" s="1">
        <v>10</v>
      </c>
      <c r="J17" s="1">
        <v>16</v>
      </c>
      <c r="L17" s="1">
        <f t="shared" si="7"/>
        <v>100</v>
      </c>
      <c r="M17">
        <f t="shared" si="1"/>
        <v>18</v>
      </c>
      <c r="N17">
        <f t="shared" si="8"/>
        <v>324</v>
      </c>
      <c r="P17" s="1">
        <f t="shared" si="2"/>
        <v>100</v>
      </c>
      <c r="Q17">
        <f t="shared" si="3"/>
        <v>18</v>
      </c>
      <c r="R17">
        <f t="shared" si="9"/>
        <v>324</v>
      </c>
      <c r="Z17" t="s">
        <v>58</v>
      </c>
      <c r="AA17">
        <v>0.55110816514194561</v>
      </c>
      <c r="AB17">
        <v>0.5451078276301069</v>
      </c>
      <c r="AC17">
        <v>0.52954900846792741</v>
      </c>
      <c r="AD17">
        <v>0.57560900709984841</v>
      </c>
    </row>
    <row r="18" spans="1:30" x14ac:dyDescent="0.25">
      <c r="A18" t="s">
        <v>22</v>
      </c>
      <c r="B18" s="1">
        <v>800</v>
      </c>
      <c r="C18">
        <v>953</v>
      </c>
      <c r="D18">
        <v>1104</v>
      </c>
      <c r="E18" s="1">
        <v>5</v>
      </c>
      <c r="F18" s="1">
        <v>20</v>
      </c>
      <c r="G18" s="1">
        <v>30</v>
      </c>
      <c r="J18" s="1">
        <v>17</v>
      </c>
      <c r="L18" s="1">
        <f t="shared" si="7"/>
        <v>640000</v>
      </c>
      <c r="M18">
        <f t="shared" si="1"/>
        <v>1104</v>
      </c>
      <c r="N18">
        <f t="shared" si="8"/>
        <v>1218816</v>
      </c>
      <c r="P18" s="1">
        <f t="shared" si="2"/>
        <v>640000</v>
      </c>
      <c r="Q18">
        <f t="shared" si="3"/>
        <v>1104</v>
      </c>
      <c r="R18">
        <f t="shared" si="9"/>
        <v>1218816</v>
      </c>
      <c r="Z18" t="s">
        <v>59</v>
      </c>
      <c r="AA18">
        <v>3087203</v>
      </c>
      <c r="AB18">
        <v>3059796</v>
      </c>
      <c r="AC18">
        <v>3099891</v>
      </c>
      <c r="AD18">
        <v>5131891</v>
      </c>
    </row>
    <row r="19" spans="1:30" x14ac:dyDescent="0.25">
      <c r="A19" t="s">
        <v>23</v>
      </c>
      <c r="B19" s="1">
        <v>9.6</v>
      </c>
      <c r="C19">
        <v>14</v>
      </c>
      <c r="D19">
        <v>19</v>
      </c>
      <c r="E19" s="1">
        <v>5</v>
      </c>
      <c r="F19" s="1">
        <v>50</v>
      </c>
      <c r="G19" s="1">
        <v>70</v>
      </c>
      <c r="J19" s="1">
        <v>18</v>
      </c>
      <c r="L19" s="1">
        <f t="shared" si="7"/>
        <v>92.16</v>
      </c>
      <c r="M19">
        <f t="shared" si="1"/>
        <v>19</v>
      </c>
      <c r="N19">
        <f t="shared" si="8"/>
        <v>361</v>
      </c>
      <c r="P19" s="1">
        <f t="shared" si="2"/>
        <v>92.16</v>
      </c>
      <c r="Q19">
        <f t="shared" si="3"/>
        <v>19</v>
      </c>
      <c r="R19">
        <f t="shared" si="9"/>
        <v>361</v>
      </c>
    </row>
    <row r="20" spans="1:30" x14ac:dyDescent="0.25">
      <c r="A20" t="s">
        <v>24</v>
      </c>
      <c r="B20" s="1">
        <v>1000</v>
      </c>
      <c r="C20">
        <v>1133</v>
      </c>
      <c r="D20">
        <v>1260</v>
      </c>
      <c r="E20" s="1">
        <v>40</v>
      </c>
      <c r="F20" s="1">
        <v>100</v>
      </c>
      <c r="G20" s="1">
        <v>80</v>
      </c>
      <c r="J20" s="1">
        <v>19</v>
      </c>
      <c r="L20" s="1">
        <f t="shared" si="7"/>
        <v>1000000</v>
      </c>
      <c r="M20">
        <f t="shared" si="1"/>
        <v>1260</v>
      </c>
      <c r="N20">
        <f t="shared" si="8"/>
        <v>1587600</v>
      </c>
      <c r="P20" s="1">
        <f t="shared" si="2"/>
        <v>1000000</v>
      </c>
      <c r="Q20">
        <f t="shared" si="3"/>
        <v>1260</v>
      </c>
      <c r="R20">
        <f t="shared" si="9"/>
        <v>1587600</v>
      </c>
    </row>
    <row r="21" spans="1:30" x14ac:dyDescent="0.25">
      <c r="A21" t="s">
        <v>25</v>
      </c>
      <c r="B21" s="1">
        <v>50</v>
      </c>
      <c r="C21">
        <v>71</v>
      </c>
      <c r="D21">
        <v>96</v>
      </c>
      <c r="E21" s="1">
        <v>10</v>
      </c>
      <c r="F21" s="1">
        <v>10</v>
      </c>
      <c r="G21" s="1">
        <v>10</v>
      </c>
      <c r="J21" s="1">
        <v>20</v>
      </c>
      <c r="L21" s="1">
        <f t="shared" si="7"/>
        <v>2500</v>
      </c>
      <c r="M21">
        <f t="shared" si="1"/>
        <v>96</v>
      </c>
      <c r="N21">
        <f t="shared" si="8"/>
        <v>9216</v>
      </c>
      <c r="P21" s="1">
        <f t="shared" si="2"/>
        <v>2500</v>
      </c>
      <c r="Q21">
        <v>71</v>
      </c>
      <c r="R21">
        <f t="shared" si="9"/>
        <v>5041</v>
      </c>
    </row>
    <row r="22" spans="1:30" x14ac:dyDescent="0.25">
      <c r="A22" t="s">
        <v>26</v>
      </c>
      <c r="B22" s="1">
        <v>300</v>
      </c>
      <c r="C22">
        <v>410</v>
      </c>
      <c r="D22">
        <v>531</v>
      </c>
      <c r="E22" s="1">
        <v>30</v>
      </c>
      <c r="F22" s="1">
        <v>20</v>
      </c>
      <c r="G22" s="1">
        <v>80</v>
      </c>
      <c r="J22" s="1">
        <v>21</v>
      </c>
      <c r="L22" s="1">
        <f t="shared" si="7"/>
        <v>90000</v>
      </c>
      <c r="M22">
        <f t="shared" si="1"/>
        <v>531</v>
      </c>
      <c r="N22">
        <f t="shared" si="8"/>
        <v>281961</v>
      </c>
      <c r="P22" s="1"/>
    </row>
    <row r="23" spans="1:30" x14ac:dyDescent="0.25">
      <c r="A23" t="s">
        <v>27</v>
      </c>
      <c r="B23" s="1">
        <v>150</v>
      </c>
      <c r="C23">
        <v>217</v>
      </c>
      <c r="D23">
        <v>295</v>
      </c>
      <c r="E23" s="1">
        <v>10</v>
      </c>
      <c r="F23" s="1">
        <v>30</v>
      </c>
      <c r="G23" s="1">
        <v>15</v>
      </c>
      <c r="J23" s="1">
        <v>22</v>
      </c>
      <c r="L23" s="1">
        <f t="shared" si="7"/>
        <v>22500</v>
      </c>
      <c r="M23">
        <f t="shared" si="1"/>
        <v>295</v>
      </c>
      <c r="N23">
        <f t="shared" si="8"/>
        <v>87025</v>
      </c>
      <c r="P23" s="2">
        <f>SUM(P2:P21)/SUM(B2:B21)^2</f>
        <v>0.12036925022807114</v>
      </c>
      <c r="U23" s="2">
        <f>SUM(U2:U5)/SUM(B2:B5)^2</f>
        <v>0.48913112496028055</v>
      </c>
    </row>
    <row r="24" spans="1:30" x14ac:dyDescent="0.25">
      <c r="A24" t="s">
        <v>28</v>
      </c>
      <c r="B24" s="1">
        <v>800</v>
      </c>
      <c r="C24">
        <v>1230</v>
      </c>
      <c r="D24">
        <v>1752</v>
      </c>
      <c r="E24" s="1">
        <v>100</v>
      </c>
      <c r="F24" s="1">
        <v>150</v>
      </c>
      <c r="G24" s="1">
        <v>100</v>
      </c>
      <c r="J24" s="1">
        <v>23</v>
      </c>
      <c r="L24" s="1">
        <f t="shared" si="7"/>
        <v>640000</v>
      </c>
      <c r="M24">
        <f t="shared" si="1"/>
        <v>1752</v>
      </c>
      <c r="N24">
        <f t="shared" si="8"/>
        <v>3069504</v>
      </c>
    </row>
    <row r="25" spans="1:30" x14ac:dyDescent="0.25">
      <c r="A25" t="s">
        <v>29</v>
      </c>
      <c r="B25" s="1">
        <v>200</v>
      </c>
      <c r="C25">
        <v>314</v>
      </c>
      <c r="D25">
        <v>455</v>
      </c>
      <c r="E25" s="1">
        <v>20</v>
      </c>
      <c r="F25" s="1">
        <v>50</v>
      </c>
      <c r="G25" s="1">
        <v>40</v>
      </c>
      <c r="J25" s="1">
        <v>24</v>
      </c>
      <c r="L25" s="1">
        <f t="shared" si="7"/>
        <v>40000</v>
      </c>
      <c r="M25">
        <f t="shared" si="1"/>
        <v>455</v>
      </c>
      <c r="N25">
        <f t="shared" si="8"/>
        <v>207025</v>
      </c>
      <c r="P25" s="1">
        <f>20*SUM(P2:P21)-SUM(B2:B21)^2</f>
        <v>75219569.709999993</v>
      </c>
      <c r="U25" s="1">
        <f>4*SUM(U2:U5)-SUM(B2:B5)^2</f>
        <v>1956544.12</v>
      </c>
    </row>
    <row r="26" spans="1:30" x14ac:dyDescent="0.25">
      <c r="A26" t="s">
        <v>30</v>
      </c>
      <c r="B26" s="1">
        <v>1000</v>
      </c>
      <c r="C26">
        <v>1282</v>
      </c>
      <c r="D26">
        <v>1578</v>
      </c>
      <c r="E26" s="1">
        <v>50</v>
      </c>
      <c r="F26" s="1">
        <v>70</v>
      </c>
      <c r="G26" s="1">
        <v>100</v>
      </c>
      <c r="J26" s="1">
        <v>25</v>
      </c>
      <c r="L26" s="1">
        <f t="shared" si="7"/>
        <v>1000000</v>
      </c>
      <c r="M26">
        <f t="shared" si="1"/>
        <v>1578</v>
      </c>
      <c r="N26">
        <f t="shared" si="8"/>
        <v>2490084</v>
      </c>
    </row>
    <row r="27" spans="1:30" x14ac:dyDescent="0.25">
      <c r="A27" t="s">
        <v>31</v>
      </c>
      <c r="B27" s="1">
        <v>100</v>
      </c>
      <c r="C27">
        <v>136</v>
      </c>
      <c r="D27">
        <v>176</v>
      </c>
      <c r="E27" s="1">
        <v>10</v>
      </c>
      <c r="F27" s="1">
        <v>10</v>
      </c>
      <c r="G27" s="1">
        <v>5</v>
      </c>
      <c r="J27" s="1">
        <v>26</v>
      </c>
      <c r="L27" s="1">
        <f t="shared" si="7"/>
        <v>10000</v>
      </c>
      <c r="M27">
        <f t="shared" si="1"/>
        <v>176</v>
      </c>
      <c r="N27">
        <f t="shared" si="8"/>
        <v>30976</v>
      </c>
    </row>
    <row r="28" spans="1:30" x14ac:dyDescent="0.25">
      <c r="A28" t="s">
        <v>32</v>
      </c>
      <c r="B28" s="1">
        <v>100</v>
      </c>
      <c r="C28">
        <v>154</v>
      </c>
      <c r="D28">
        <v>219</v>
      </c>
      <c r="E28" s="1">
        <v>10</v>
      </c>
      <c r="F28" s="1">
        <v>10</v>
      </c>
      <c r="G28" s="1">
        <v>5</v>
      </c>
      <c r="J28" s="1">
        <v>27</v>
      </c>
      <c r="L28" s="1">
        <f t="shared" si="7"/>
        <v>10000</v>
      </c>
      <c r="M28">
        <f t="shared" si="1"/>
        <v>219</v>
      </c>
      <c r="N28">
        <f t="shared" si="8"/>
        <v>47961</v>
      </c>
      <c r="Q28">
        <f>SUM(Q2:Q21)</f>
        <v>12904</v>
      </c>
      <c r="R28">
        <f>SUM(R2:R21)</f>
        <v>22133050</v>
      </c>
      <c r="U28">
        <f>4*W28-V28^2</f>
        <v>3059796</v>
      </c>
      <c r="V28">
        <f>SUM(V2:V5)</f>
        <v>1610</v>
      </c>
      <c r="W28">
        <f>SUM(W2:W5)</f>
        <v>1412974</v>
      </c>
    </row>
    <row r="29" spans="1:30" x14ac:dyDescent="0.25">
      <c r="A29" t="s">
        <v>33</v>
      </c>
      <c r="B29" s="1">
        <v>1500</v>
      </c>
      <c r="C29">
        <v>1809</v>
      </c>
      <c r="D29">
        <v>2117</v>
      </c>
      <c r="E29" s="1">
        <v>220.00000000000003</v>
      </c>
      <c r="F29" s="1">
        <v>30</v>
      </c>
      <c r="G29" s="1">
        <v>40</v>
      </c>
      <c r="J29" s="1">
        <v>28</v>
      </c>
      <c r="L29" s="1">
        <f t="shared" si="7"/>
        <v>2250000</v>
      </c>
      <c r="M29">
        <f>C29</f>
        <v>1809</v>
      </c>
      <c r="N29">
        <f t="shared" si="8"/>
        <v>3272481</v>
      </c>
      <c r="R29" s="2">
        <f>SUM(R2:R21)/SUM(Q2:Q21)^2</f>
        <v>0.13292068060231327</v>
      </c>
      <c r="W29" s="2">
        <f>W28/V28^2</f>
        <v>0.5451078276301069</v>
      </c>
    </row>
    <row r="30" spans="1:30" x14ac:dyDescent="0.25">
      <c r="A30" t="s">
        <v>34</v>
      </c>
      <c r="B30" s="1">
        <v>230</v>
      </c>
      <c r="C30">
        <v>224</v>
      </c>
      <c r="D30">
        <v>227</v>
      </c>
      <c r="E30" s="1">
        <v>70</v>
      </c>
      <c r="F30" s="1">
        <v>60</v>
      </c>
      <c r="G30" s="1">
        <v>40</v>
      </c>
      <c r="J30" s="1">
        <v>29</v>
      </c>
      <c r="L30" s="1">
        <f t="shared" si="7"/>
        <v>52900</v>
      </c>
      <c r="M30">
        <f t="shared" si="1"/>
        <v>227</v>
      </c>
      <c r="N30">
        <f t="shared" si="8"/>
        <v>51529</v>
      </c>
    </row>
    <row r="31" spans="1:30" x14ac:dyDescent="0.25">
      <c r="A31" t="s">
        <v>35</v>
      </c>
      <c r="B31" s="1">
        <v>500</v>
      </c>
      <c r="C31">
        <v>681</v>
      </c>
      <c r="D31">
        <v>881</v>
      </c>
      <c r="E31" s="1">
        <v>5</v>
      </c>
      <c r="F31" s="1">
        <v>180</v>
      </c>
      <c r="G31" s="1">
        <v>200</v>
      </c>
      <c r="J31" s="1">
        <v>30</v>
      </c>
      <c r="L31" s="1">
        <f t="shared" si="7"/>
        <v>250000</v>
      </c>
      <c r="M31">
        <f t="shared" si="1"/>
        <v>881</v>
      </c>
      <c r="N31">
        <f t="shared" si="8"/>
        <v>776161</v>
      </c>
      <c r="P31" s="1"/>
    </row>
    <row r="32" spans="1:30" x14ac:dyDescent="0.25">
      <c r="A32" t="s">
        <v>36</v>
      </c>
      <c r="B32" s="1">
        <v>1</v>
      </c>
      <c r="C32">
        <v>1</v>
      </c>
      <c r="D32">
        <v>2</v>
      </c>
      <c r="E32" s="1">
        <v>5</v>
      </c>
      <c r="F32" s="1">
        <v>10</v>
      </c>
      <c r="G32" s="1">
        <v>5</v>
      </c>
      <c r="J32" s="1">
        <v>31</v>
      </c>
      <c r="L32" s="1">
        <f t="shared" si="7"/>
        <v>1</v>
      </c>
      <c r="M32">
        <f t="shared" si="1"/>
        <v>2</v>
      </c>
      <c r="N32">
        <f t="shared" si="8"/>
        <v>4</v>
      </c>
      <c r="P32" s="1"/>
    </row>
    <row r="33" spans="1:23" x14ac:dyDescent="0.25">
      <c r="A33" t="s">
        <v>37</v>
      </c>
      <c r="B33" s="1">
        <v>1200</v>
      </c>
      <c r="C33">
        <v>1447</v>
      </c>
      <c r="D33">
        <v>1693</v>
      </c>
      <c r="E33" s="1">
        <v>50</v>
      </c>
      <c r="F33" s="1">
        <v>1</v>
      </c>
      <c r="G33" s="1">
        <v>2</v>
      </c>
      <c r="J33" s="1">
        <v>32</v>
      </c>
      <c r="L33" s="1">
        <f t="shared" si="7"/>
        <v>1440000</v>
      </c>
      <c r="M33">
        <f t="shared" si="1"/>
        <v>1693</v>
      </c>
      <c r="N33">
        <f t="shared" si="8"/>
        <v>2866249</v>
      </c>
      <c r="P33" s="1"/>
    </row>
    <row r="34" spans="1:23" x14ac:dyDescent="0.25">
      <c r="A34" t="s">
        <v>38</v>
      </c>
      <c r="B34" s="1">
        <v>300</v>
      </c>
      <c r="C34">
        <v>385</v>
      </c>
      <c r="D34">
        <v>473</v>
      </c>
      <c r="E34" s="1">
        <v>10</v>
      </c>
      <c r="F34" s="1">
        <v>20</v>
      </c>
      <c r="G34" s="1">
        <v>10</v>
      </c>
      <c r="J34" s="1">
        <v>33</v>
      </c>
      <c r="L34" s="1">
        <f t="shared" si="7"/>
        <v>90000</v>
      </c>
      <c r="M34">
        <f t="shared" si="1"/>
        <v>473</v>
      </c>
      <c r="N34">
        <f t="shared" si="8"/>
        <v>223729</v>
      </c>
      <c r="P34" s="1"/>
    </row>
    <row r="35" spans="1:23" x14ac:dyDescent="0.25">
      <c r="A35" t="s">
        <v>39</v>
      </c>
      <c r="B35" s="1">
        <v>700</v>
      </c>
      <c r="C35">
        <v>1019</v>
      </c>
      <c r="D35">
        <v>1390</v>
      </c>
      <c r="E35" s="1">
        <v>30</v>
      </c>
      <c r="F35" s="1">
        <v>50</v>
      </c>
      <c r="G35" s="1">
        <v>80</v>
      </c>
      <c r="J35" s="1">
        <v>34</v>
      </c>
      <c r="L35" s="1">
        <f t="shared" si="7"/>
        <v>490000</v>
      </c>
      <c r="M35">
        <f t="shared" si="1"/>
        <v>1390</v>
      </c>
      <c r="N35">
        <f t="shared" si="8"/>
        <v>1932100</v>
      </c>
      <c r="P35" s="1"/>
    </row>
    <row r="36" spans="1:23" x14ac:dyDescent="0.25">
      <c r="A36" t="s">
        <v>40</v>
      </c>
      <c r="B36" s="1">
        <v>20</v>
      </c>
      <c r="C36">
        <v>22</v>
      </c>
      <c r="D36">
        <v>24</v>
      </c>
      <c r="E36" s="1">
        <v>10</v>
      </c>
      <c r="F36" s="1">
        <v>1</v>
      </c>
      <c r="G36" s="1">
        <v>3</v>
      </c>
      <c r="J36" s="1">
        <v>35</v>
      </c>
      <c r="L36" s="1">
        <f t="shared" si="7"/>
        <v>400</v>
      </c>
      <c r="M36">
        <f t="shared" si="1"/>
        <v>24</v>
      </c>
      <c r="N36">
        <f t="shared" si="8"/>
        <v>576</v>
      </c>
      <c r="P36" s="1"/>
    </row>
    <row r="37" spans="1:23" x14ac:dyDescent="0.25">
      <c r="A37" t="s">
        <v>41</v>
      </c>
      <c r="B37" s="1">
        <v>900</v>
      </c>
      <c r="C37">
        <v>1100</v>
      </c>
      <c r="D37">
        <v>1302</v>
      </c>
      <c r="E37" s="1">
        <v>150</v>
      </c>
      <c r="F37" s="1">
        <v>40</v>
      </c>
      <c r="G37" s="1">
        <v>30</v>
      </c>
      <c r="J37" s="1">
        <v>36</v>
      </c>
      <c r="L37" s="1">
        <f t="shared" si="7"/>
        <v>810000</v>
      </c>
      <c r="M37">
        <f t="shared" si="1"/>
        <v>1302</v>
      </c>
      <c r="N37">
        <f t="shared" si="8"/>
        <v>1695204</v>
      </c>
      <c r="P37" s="1"/>
      <c r="W37" s="2"/>
    </row>
    <row r="38" spans="1:23" x14ac:dyDescent="0.25">
      <c r="A38" t="s">
        <v>42</v>
      </c>
      <c r="B38" s="1">
        <v>500</v>
      </c>
      <c r="C38">
        <v>210</v>
      </c>
      <c r="D38">
        <v>317</v>
      </c>
      <c r="E38" s="1">
        <v>20</v>
      </c>
      <c r="F38" s="1">
        <v>20</v>
      </c>
      <c r="G38" s="1">
        <v>40</v>
      </c>
      <c r="J38" s="1">
        <v>37</v>
      </c>
      <c r="L38" s="1">
        <f t="shared" si="7"/>
        <v>250000</v>
      </c>
      <c r="M38">
        <f t="shared" si="1"/>
        <v>317</v>
      </c>
      <c r="N38">
        <f t="shared" si="8"/>
        <v>100489</v>
      </c>
      <c r="P38" s="1"/>
    </row>
    <row r="39" spans="1:23" x14ac:dyDescent="0.25">
      <c r="A39" t="s">
        <v>43</v>
      </c>
      <c r="B39" s="1">
        <v>1400</v>
      </c>
      <c r="C39">
        <v>1795</v>
      </c>
      <c r="D39">
        <v>2209</v>
      </c>
      <c r="E39" s="1">
        <v>40</v>
      </c>
      <c r="F39" s="1">
        <v>50</v>
      </c>
      <c r="G39" s="1">
        <v>60</v>
      </c>
      <c r="J39" s="1">
        <v>38</v>
      </c>
      <c r="L39" s="1">
        <f t="shared" si="7"/>
        <v>1960000</v>
      </c>
      <c r="M39">
        <f t="shared" si="1"/>
        <v>2209</v>
      </c>
      <c r="N39">
        <f t="shared" si="8"/>
        <v>4879681</v>
      </c>
      <c r="P39" s="1"/>
    </row>
    <row r="40" spans="1:23" x14ac:dyDescent="0.25">
      <c r="A40" t="s">
        <v>44</v>
      </c>
      <c r="B40" s="1">
        <v>100</v>
      </c>
      <c r="C40">
        <v>133</v>
      </c>
      <c r="D40">
        <v>168</v>
      </c>
      <c r="E40" s="1">
        <v>10</v>
      </c>
      <c r="F40" s="1">
        <v>30</v>
      </c>
      <c r="G40" s="1">
        <v>20</v>
      </c>
      <c r="J40" s="1">
        <v>39</v>
      </c>
      <c r="L40" s="1">
        <f t="shared" si="7"/>
        <v>10000</v>
      </c>
      <c r="M40">
        <f t="shared" si="1"/>
        <v>168</v>
      </c>
      <c r="N40">
        <f t="shared" si="8"/>
        <v>28224</v>
      </c>
      <c r="P40" s="1"/>
    </row>
    <row r="41" spans="1:23" x14ac:dyDescent="0.25">
      <c r="A41" t="s">
        <v>45</v>
      </c>
      <c r="B41" s="1">
        <v>60</v>
      </c>
      <c r="C41">
        <v>82</v>
      </c>
      <c r="D41">
        <v>106</v>
      </c>
      <c r="E41" s="1">
        <v>10</v>
      </c>
      <c r="F41" s="1">
        <v>1</v>
      </c>
      <c r="G41" s="1">
        <v>5</v>
      </c>
      <c r="J41" s="1">
        <v>40</v>
      </c>
      <c r="L41" s="1">
        <f t="shared" si="7"/>
        <v>3600</v>
      </c>
      <c r="M41">
        <f t="shared" si="1"/>
        <v>106</v>
      </c>
      <c r="N41">
        <f t="shared" si="8"/>
        <v>11236</v>
      </c>
      <c r="P41" s="1"/>
    </row>
    <row r="42" spans="1:23" x14ac:dyDescent="0.25">
      <c r="A42" t="s">
        <v>46</v>
      </c>
      <c r="B42" s="1">
        <v>500</v>
      </c>
      <c r="C42">
        <v>737</v>
      </c>
      <c r="D42">
        <v>1015</v>
      </c>
      <c r="E42" s="1">
        <v>180</v>
      </c>
      <c r="F42" s="1">
        <v>110</v>
      </c>
      <c r="G42" s="1">
        <v>40</v>
      </c>
      <c r="J42" s="1">
        <v>41</v>
      </c>
      <c r="L42" s="1">
        <f t="shared" si="7"/>
        <v>250000</v>
      </c>
      <c r="M42">
        <f t="shared" si="1"/>
        <v>1015</v>
      </c>
      <c r="N42">
        <f t="shared" si="8"/>
        <v>1030225</v>
      </c>
      <c r="P42" s="1"/>
    </row>
    <row r="43" spans="1:23" x14ac:dyDescent="0.25">
      <c r="A43" t="s">
        <v>47</v>
      </c>
      <c r="B43" s="1">
        <v>700</v>
      </c>
      <c r="C43">
        <v>672</v>
      </c>
      <c r="D43">
        <v>685</v>
      </c>
      <c r="E43" s="1">
        <v>50</v>
      </c>
      <c r="F43" s="1">
        <v>20</v>
      </c>
      <c r="G43" s="1">
        <v>10</v>
      </c>
      <c r="J43" s="1">
        <v>42</v>
      </c>
      <c r="L43" s="1">
        <f t="shared" si="7"/>
        <v>490000</v>
      </c>
      <c r="M43">
        <f t="shared" si="1"/>
        <v>685</v>
      </c>
      <c r="N43">
        <f t="shared" si="8"/>
        <v>469225</v>
      </c>
      <c r="P43" s="1"/>
    </row>
    <row r="44" spans="1:23" x14ac:dyDescent="0.25">
      <c r="A44" t="s">
        <v>48</v>
      </c>
      <c r="B44" s="1">
        <v>1</v>
      </c>
      <c r="C44">
        <v>1</v>
      </c>
      <c r="D44">
        <v>2</v>
      </c>
      <c r="E44" s="1">
        <v>5</v>
      </c>
      <c r="F44" s="1">
        <v>10</v>
      </c>
      <c r="G44" s="1">
        <v>5</v>
      </c>
      <c r="J44" s="1">
        <v>43</v>
      </c>
      <c r="L44" s="1">
        <f t="shared" si="7"/>
        <v>1</v>
      </c>
      <c r="M44">
        <f t="shared" si="1"/>
        <v>2</v>
      </c>
      <c r="N44">
        <f t="shared" si="8"/>
        <v>4</v>
      </c>
      <c r="P44" s="1"/>
    </row>
    <row r="45" spans="1:23" x14ac:dyDescent="0.25">
      <c r="A45" t="s">
        <v>49</v>
      </c>
      <c r="B45" s="1">
        <v>300</v>
      </c>
      <c r="C45">
        <v>385</v>
      </c>
      <c r="D45">
        <v>473</v>
      </c>
      <c r="E45" s="1">
        <v>5</v>
      </c>
      <c r="F45" s="1">
        <v>5</v>
      </c>
      <c r="G45" s="1">
        <v>5</v>
      </c>
      <c r="J45" s="1">
        <v>44</v>
      </c>
      <c r="L45" s="1">
        <f t="shared" si="7"/>
        <v>90000</v>
      </c>
      <c r="M45">
        <f t="shared" si="1"/>
        <v>473</v>
      </c>
      <c r="N45">
        <f t="shared" si="8"/>
        <v>223729</v>
      </c>
      <c r="P45" s="1"/>
    </row>
    <row r="46" spans="1:23" x14ac:dyDescent="0.25">
      <c r="A46" t="s">
        <v>50</v>
      </c>
      <c r="B46" s="1">
        <v>50</v>
      </c>
      <c r="C46">
        <v>50</v>
      </c>
      <c r="D46">
        <v>51</v>
      </c>
      <c r="E46" s="1">
        <v>40</v>
      </c>
      <c r="F46" s="1">
        <v>5</v>
      </c>
      <c r="G46" s="1">
        <v>10</v>
      </c>
      <c r="J46" s="1">
        <v>45</v>
      </c>
      <c r="L46" s="1">
        <f t="shared" si="7"/>
        <v>2500</v>
      </c>
      <c r="M46">
        <f t="shared" si="1"/>
        <v>51</v>
      </c>
      <c r="N46">
        <f t="shared" si="8"/>
        <v>2601</v>
      </c>
      <c r="P46" s="1"/>
    </row>
    <row r="47" spans="1:23" x14ac:dyDescent="0.25">
      <c r="A47" t="s">
        <v>51</v>
      </c>
      <c r="B47" s="1">
        <v>20</v>
      </c>
      <c r="C47">
        <v>23</v>
      </c>
      <c r="D47">
        <v>26</v>
      </c>
      <c r="E47" s="1">
        <v>10</v>
      </c>
      <c r="F47" s="1">
        <v>5</v>
      </c>
      <c r="G47" s="1">
        <v>10</v>
      </c>
      <c r="J47" s="1">
        <v>46</v>
      </c>
      <c r="L47" s="1">
        <f t="shared" si="7"/>
        <v>400</v>
      </c>
      <c r="M47">
        <f t="shared" si="1"/>
        <v>26</v>
      </c>
      <c r="N47">
        <f t="shared" si="8"/>
        <v>676</v>
      </c>
      <c r="P47" s="1"/>
    </row>
    <row r="48" spans="1:23" x14ac:dyDescent="0.25">
      <c r="A48" t="s">
        <v>52</v>
      </c>
      <c r="B48" s="1">
        <v>900</v>
      </c>
      <c r="C48">
        <v>1249</v>
      </c>
      <c r="D48">
        <v>1639</v>
      </c>
      <c r="E48" s="1">
        <v>30</v>
      </c>
      <c r="F48" s="1">
        <v>130</v>
      </c>
      <c r="G48" s="1">
        <v>80</v>
      </c>
      <c r="J48" s="1">
        <v>47</v>
      </c>
      <c r="L48" s="1">
        <f t="shared" si="7"/>
        <v>810000</v>
      </c>
      <c r="M48">
        <f t="shared" si="1"/>
        <v>1639</v>
      </c>
      <c r="N48">
        <f t="shared" si="8"/>
        <v>2686321</v>
      </c>
      <c r="P48" s="1"/>
    </row>
    <row r="49" spans="1:16" x14ac:dyDescent="0.25">
      <c r="A49" t="s">
        <v>53</v>
      </c>
      <c r="B49" s="1">
        <v>140</v>
      </c>
      <c r="C49">
        <v>191</v>
      </c>
      <c r="D49">
        <v>247</v>
      </c>
      <c r="E49" s="1">
        <v>10</v>
      </c>
      <c r="F49" s="1">
        <v>80</v>
      </c>
      <c r="G49" s="1">
        <v>50</v>
      </c>
      <c r="J49" s="1">
        <v>48</v>
      </c>
      <c r="L49" s="1">
        <f t="shared" si="7"/>
        <v>19600</v>
      </c>
      <c r="M49">
        <f t="shared" si="1"/>
        <v>247</v>
      </c>
      <c r="N49">
        <f t="shared" si="8"/>
        <v>61009</v>
      </c>
      <c r="P49" s="1"/>
    </row>
    <row r="50" spans="1:16" x14ac:dyDescent="0.25">
      <c r="A50" t="s">
        <v>54</v>
      </c>
      <c r="B50" s="1">
        <v>60</v>
      </c>
      <c r="C50">
        <v>87</v>
      </c>
      <c r="D50">
        <v>118</v>
      </c>
      <c r="E50" s="1">
        <v>229.99999999999997</v>
      </c>
      <c r="F50" s="1">
        <v>20</v>
      </c>
      <c r="G50" s="1">
        <v>30</v>
      </c>
      <c r="J50" s="1">
        <v>49</v>
      </c>
      <c r="L50" s="1">
        <f t="shared" si="7"/>
        <v>3600</v>
      </c>
      <c r="M50">
        <f t="shared" si="1"/>
        <v>118</v>
      </c>
      <c r="N50">
        <f t="shared" si="8"/>
        <v>13924</v>
      </c>
      <c r="P50" s="1"/>
    </row>
    <row r="51" spans="1:16" x14ac:dyDescent="0.25">
      <c r="A51" t="s">
        <v>55</v>
      </c>
      <c r="B51" s="1">
        <v>10</v>
      </c>
      <c r="C51">
        <v>3</v>
      </c>
      <c r="D51">
        <v>5</v>
      </c>
      <c r="E51" s="1">
        <v>20</v>
      </c>
      <c r="F51" s="1">
        <v>10</v>
      </c>
      <c r="G51" s="1">
        <v>40</v>
      </c>
      <c r="J51" s="1">
        <v>50</v>
      </c>
      <c r="L51" s="1">
        <f t="shared" si="7"/>
        <v>100</v>
      </c>
      <c r="M51">
        <f t="shared" si="1"/>
        <v>5</v>
      </c>
      <c r="N51">
        <f t="shared" si="8"/>
        <v>25</v>
      </c>
      <c r="P51" s="1"/>
    </row>
    <row r="52" spans="1:16" x14ac:dyDescent="0.25">
      <c r="A52" t="s">
        <v>56</v>
      </c>
      <c r="B52" s="1">
        <v>700</v>
      </c>
      <c r="C52">
        <v>1014</v>
      </c>
      <c r="D52">
        <v>1376</v>
      </c>
      <c r="E52" s="1">
        <v>40</v>
      </c>
      <c r="F52" s="1">
        <v>20</v>
      </c>
      <c r="G52" s="1">
        <v>30</v>
      </c>
      <c r="J52" s="1">
        <v>51</v>
      </c>
      <c r="L52" s="1">
        <f t="shared" si="7"/>
        <v>490000</v>
      </c>
      <c r="M52">
        <f t="shared" si="1"/>
        <v>1376</v>
      </c>
      <c r="N52">
        <f t="shared" si="8"/>
        <v>1893376</v>
      </c>
      <c r="P52" s="1"/>
    </row>
    <row r="53" spans="1:16" x14ac:dyDescent="0.25">
      <c r="A53" t="s">
        <v>57</v>
      </c>
      <c r="B53" s="1">
        <v>500</v>
      </c>
      <c r="C53">
        <v>635</v>
      </c>
      <c r="D53">
        <v>776</v>
      </c>
      <c r="E53" s="1">
        <v>10</v>
      </c>
      <c r="F53" s="1">
        <v>10</v>
      </c>
      <c r="G53" s="1">
        <v>5</v>
      </c>
      <c r="J53" s="1">
        <v>52</v>
      </c>
      <c r="L53" s="1">
        <f>B53^2</f>
        <v>250000</v>
      </c>
      <c r="M53">
        <f t="shared" si="1"/>
        <v>776</v>
      </c>
      <c r="N53">
        <f t="shared" si="8"/>
        <v>602176</v>
      </c>
      <c r="P53" s="1"/>
    </row>
    <row r="54" spans="1:16" x14ac:dyDescent="0.25">
      <c r="E54" s="1"/>
      <c r="F54" s="1"/>
      <c r="G54" s="1"/>
    </row>
    <row r="55" spans="1:16" x14ac:dyDescent="0.25">
      <c r="E55" s="1"/>
      <c r="F55" s="1"/>
      <c r="G55" s="1"/>
    </row>
    <row r="56" spans="1:16" x14ac:dyDescent="0.25">
      <c r="E56" s="1"/>
      <c r="F56" s="1"/>
      <c r="G56" s="1"/>
      <c r="L56" s="2">
        <f>SUM(L2:L53)/SUM(B2:B53)^2</f>
        <v>4.0424654806732609E-2</v>
      </c>
    </row>
    <row r="57" spans="1:16" x14ac:dyDescent="0.25">
      <c r="E57" s="1"/>
      <c r="F57" s="1"/>
      <c r="G57" s="1"/>
    </row>
    <row r="58" spans="1:16" x14ac:dyDescent="0.25">
      <c r="E58" s="1"/>
      <c r="F58" s="1"/>
      <c r="G58" s="1"/>
    </row>
    <row r="59" spans="1:16" x14ac:dyDescent="0.25">
      <c r="E59" s="1"/>
      <c r="F59" s="1"/>
      <c r="G59" s="1"/>
    </row>
    <row r="60" spans="1:16" x14ac:dyDescent="0.25">
      <c r="E60" s="1"/>
      <c r="F60" s="1"/>
      <c r="G60" s="1"/>
    </row>
    <row r="61" spans="1:16" x14ac:dyDescent="0.25">
      <c r="E61" s="1"/>
      <c r="F61" s="1"/>
      <c r="G61" s="1"/>
      <c r="M61">
        <f>SUM(M2:M53)</f>
        <v>34949</v>
      </c>
      <c r="N61">
        <f>SUM(N2:N11)</f>
        <v>13534305</v>
      </c>
    </row>
    <row r="62" spans="1:16" x14ac:dyDescent="0.25">
      <c r="E62" s="1"/>
      <c r="F62" s="1"/>
      <c r="G62" s="1"/>
      <c r="N62" s="2">
        <f>SUM(N2:N5)/SUM(M2:M5)^2</f>
        <v>0.57560900709984841</v>
      </c>
    </row>
    <row r="63" spans="1:16" x14ac:dyDescent="0.25">
      <c r="E63" s="1"/>
      <c r="F63" s="1"/>
      <c r="G63" s="1"/>
    </row>
    <row r="64" spans="1:16" x14ac:dyDescent="0.25">
      <c r="E64" s="1"/>
      <c r="F64" s="1"/>
      <c r="G64" s="1"/>
    </row>
    <row r="65" spans="5:7" x14ac:dyDescent="0.25">
      <c r="E65" s="1"/>
      <c r="F65" s="1"/>
      <c r="G65" s="1"/>
    </row>
    <row r="66" spans="5:7" x14ac:dyDescent="0.25">
      <c r="E66" s="1"/>
      <c r="F66" s="1"/>
      <c r="G66" s="1"/>
    </row>
    <row r="67" spans="5:7" x14ac:dyDescent="0.25">
      <c r="E67" s="1"/>
      <c r="F67" s="1"/>
      <c r="G67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4ABA94203F5748B109EBB7A2B66A24" ma:contentTypeVersion="14" ma:contentTypeDescription="Create a new document." ma:contentTypeScope="" ma:versionID="b14cb3232c46c11352faa6e192ede145">
  <xsd:schema xmlns:xsd="http://www.w3.org/2001/XMLSchema" xmlns:xs="http://www.w3.org/2001/XMLSchema" xmlns:p="http://schemas.microsoft.com/office/2006/metadata/properties" xmlns:ns3="606bd0ba-55e6-434f-bf07-749f78accee2" xmlns:ns4="21f765a5-c597-45a3-897b-84f427d866ba" targetNamespace="http://schemas.microsoft.com/office/2006/metadata/properties" ma:root="true" ma:fieldsID="84b2d4089f6effa903dbee879072b2e8" ns3:_="" ns4:_="">
    <xsd:import namespace="606bd0ba-55e6-434f-bf07-749f78accee2"/>
    <xsd:import namespace="21f765a5-c597-45a3-897b-84f427d866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bd0ba-55e6-434f-bf07-749f78acce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f765a5-c597-45a3-897b-84f427d86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63975D-6C90-4D2B-867A-E7435F56DE1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0865417-1B09-4DF2-BA06-A69EF24AD5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06bd0ba-55e6-434f-bf07-749f78accee2"/>
    <ds:schemaRef ds:uri="21f765a5-c597-45a3-897b-84f427d866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F3A1D81-B79C-470C-B259-EF659D59E7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Taamallah, S (Skander)</dc:creator>
  <cp:lastModifiedBy>Prof.dr. F. Phillipson</cp:lastModifiedBy>
  <cp:lastPrinted>2022-12-16T12:54:53Z</cp:lastPrinted>
  <dcterms:created xsi:type="dcterms:W3CDTF">2015-06-05T18:17:20Z</dcterms:created>
  <dcterms:modified xsi:type="dcterms:W3CDTF">2022-12-16T13:04:07Z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0x0101001C4ABA94203F5748B109EBB7A2B66A24</vt:lpwstr>
  </property>
</Properties>
</file>