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Readme" sheetId="7" r:id="rId1"/>
    <sheet name="Supply" sheetId="2" r:id="rId2"/>
    <sheet name="Use" sheetId="4" r:id="rId3"/>
    <sheet name="ModelA_product_technology" sheetId="3" r:id="rId4"/>
    <sheet name="ModelB_industry_technology" sheetId="6" r:id="rId5"/>
    <sheet name="Additional_calculatations" sheetId="5" r:id="rId6"/>
  </sheets>
  <calcPr calcId="145621"/>
</workbook>
</file>

<file path=xl/calcChain.xml><?xml version="1.0" encoding="utf-8"?>
<calcChain xmlns="http://schemas.openxmlformats.org/spreadsheetml/2006/main">
  <c r="P21" i="6" l="1"/>
  <c r="O21" i="6"/>
  <c r="N21" i="6"/>
  <c r="M21" i="6"/>
  <c r="P20" i="6"/>
  <c r="O20" i="6"/>
  <c r="N20" i="6"/>
  <c r="M20" i="6"/>
  <c r="Q19" i="6"/>
  <c r="P19" i="6"/>
  <c r="O19" i="6"/>
  <c r="N19" i="6"/>
  <c r="M19" i="6"/>
  <c r="Q18" i="6"/>
  <c r="P18" i="6"/>
  <c r="O18" i="6"/>
  <c r="N18" i="6"/>
  <c r="M18" i="6"/>
  <c r="Q17" i="6"/>
  <c r="P17" i="6"/>
  <c r="O17" i="6"/>
  <c r="N17" i="6"/>
  <c r="M17" i="6"/>
  <c r="Q16" i="6"/>
  <c r="P16" i="6"/>
  <c r="O16" i="6"/>
  <c r="N16" i="6"/>
  <c r="M16" i="6"/>
  <c r="Q15" i="6"/>
  <c r="P15" i="6"/>
  <c r="O15" i="6"/>
  <c r="N15" i="6"/>
  <c r="M15" i="6"/>
  <c r="Q14" i="6"/>
  <c r="P14" i="6"/>
  <c r="O14" i="6"/>
  <c r="N14" i="6"/>
  <c r="M14" i="6"/>
  <c r="Q13" i="6"/>
  <c r="P13" i="6"/>
  <c r="O13" i="6"/>
  <c r="N13" i="6"/>
  <c r="M13" i="6"/>
  <c r="Q12" i="6"/>
  <c r="P12" i="6"/>
  <c r="O12" i="6"/>
  <c r="N12" i="6"/>
  <c r="M12" i="6"/>
  <c r="D52" i="5" a="1"/>
  <c r="D52" i="5" s="1"/>
  <c r="K126" i="5"/>
  <c r="J126" i="5"/>
  <c r="I126" i="5"/>
  <c r="H126" i="5"/>
  <c r="G126" i="5"/>
  <c r="F126" i="5"/>
  <c r="E126" i="5"/>
  <c r="D126" i="5"/>
  <c r="K125" i="5"/>
  <c r="J125" i="5"/>
  <c r="I125" i="5"/>
  <c r="H125" i="5"/>
  <c r="G125" i="5"/>
  <c r="F125" i="5"/>
  <c r="E125" i="5"/>
  <c r="D125" i="5"/>
  <c r="K124" i="5"/>
  <c r="J124" i="5"/>
  <c r="I124" i="5"/>
  <c r="H124" i="5"/>
  <c r="G124" i="5"/>
  <c r="F124" i="5"/>
  <c r="E124" i="5"/>
  <c r="D124" i="5"/>
  <c r="K123" i="5"/>
  <c r="J123" i="5"/>
  <c r="I123" i="5"/>
  <c r="H123" i="5"/>
  <c r="G123" i="5"/>
  <c r="F123" i="5"/>
  <c r="E123" i="5"/>
  <c r="D123" i="5"/>
  <c r="K122" i="5"/>
  <c r="J122" i="5"/>
  <c r="I122" i="5"/>
  <c r="H122" i="5"/>
  <c r="G122" i="5"/>
  <c r="F122" i="5"/>
  <c r="E122" i="5"/>
  <c r="D122" i="5"/>
  <c r="K101" i="5"/>
  <c r="J101" i="5"/>
  <c r="I101" i="5"/>
  <c r="H101" i="5"/>
  <c r="G101" i="5"/>
  <c r="F101" i="5"/>
  <c r="E101" i="5"/>
  <c r="D101" i="5"/>
  <c r="K100" i="5"/>
  <c r="J100" i="5"/>
  <c r="I100" i="5"/>
  <c r="H100" i="5"/>
  <c r="G100" i="5"/>
  <c r="F100" i="5"/>
  <c r="E100" i="5"/>
  <c r="D100" i="5"/>
  <c r="K99" i="5"/>
  <c r="J99" i="5"/>
  <c r="I99" i="5"/>
  <c r="H99" i="5"/>
  <c r="G99" i="5"/>
  <c r="F99" i="5"/>
  <c r="E99" i="5"/>
  <c r="D99" i="5"/>
  <c r="K98" i="5"/>
  <c r="J98" i="5"/>
  <c r="I98" i="5"/>
  <c r="H98" i="5"/>
  <c r="G98" i="5"/>
  <c r="F98" i="5"/>
  <c r="E98" i="5"/>
  <c r="D98" i="5"/>
  <c r="K97" i="5"/>
  <c r="J97" i="5"/>
  <c r="I97" i="5"/>
  <c r="H97" i="5"/>
  <c r="G97" i="5"/>
  <c r="F97" i="5"/>
  <c r="E97" i="5"/>
  <c r="D97" i="5"/>
  <c r="K96" i="5"/>
  <c r="J96" i="5"/>
  <c r="I96" i="5"/>
  <c r="H96" i="5"/>
  <c r="G96" i="5"/>
  <c r="F96" i="5"/>
  <c r="E96" i="5"/>
  <c r="D96" i="5"/>
  <c r="K95" i="5"/>
  <c r="J95" i="5"/>
  <c r="I95" i="5"/>
  <c r="H95" i="5"/>
  <c r="G95" i="5"/>
  <c r="F95" i="5"/>
  <c r="E95" i="5"/>
  <c r="D95" i="5"/>
  <c r="K94" i="5"/>
  <c r="J94" i="5"/>
  <c r="I94" i="5"/>
  <c r="H94" i="5"/>
  <c r="G94" i="5"/>
  <c r="F94" i="5"/>
  <c r="E94" i="5"/>
  <c r="D94" i="5"/>
  <c r="P21" i="3"/>
  <c r="O21" i="3"/>
  <c r="N21" i="3"/>
  <c r="M21" i="3"/>
  <c r="P20" i="3"/>
  <c r="O20" i="3"/>
  <c r="N20" i="3"/>
  <c r="M20" i="3"/>
  <c r="Q19" i="3"/>
  <c r="P19" i="3"/>
  <c r="O19" i="3"/>
  <c r="N19" i="3"/>
  <c r="M19" i="3"/>
  <c r="Q18" i="3"/>
  <c r="P18" i="3"/>
  <c r="O18" i="3"/>
  <c r="N18" i="3"/>
  <c r="M18" i="3"/>
  <c r="Q17" i="3"/>
  <c r="P17" i="3"/>
  <c r="O17" i="3"/>
  <c r="N17" i="3"/>
  <c r="M17" i="3"/>
  <c r="Q16" i="3"/>
  <c r="P16" i="3"/>
  <c r="O16" i="3"/>
  <c r="N16" i="3"/>
  <c r="M16" i="3"/>
  <c r="Q15" i="3"/>
  <c r="P15" i="3"/>
  <c r="O15" i="3"/>
  <c r="N15" i="3"/>
  <c r="M15" i="3"/>
  <c r="Q14" i="3"/>
  <c r="P14" i="3"/>
  <c r="O14" i="3"/>
  <c r="N14" i="3"/>
  <c r="M14" i="3"/>
  <c r="Q13" i="3"/>
  <c r="P13" i="3"/>
  <c r="O13" i="3"/>
  <c r="N13" i="3"/>
  <c r="M13" i="3"/>
  <c r="Q12" i="3"/>
  <c r="P12" i="3"/>
  <c r="O12" i="3"/>
  <c r="N12" i="3"/>
  <c r="M12" i="3"/>
  <c r="P38" i="5" a="1"/>
  <c r="W45" i="5" s="1"/>
  <c r="P24" i="5" a="1"/>
  <c r="T31" i="5" s="1"/>
  <c r="K58" i="5" l="1"/>
  <c r="K55" i="5"/>
  <c r="K53" i="5"/>
  <c r="K57" i="5"/>
  <c r="G55" i="5"/>
  <c r="G53" i="5"/>
  <c r="K56" i="5"/>
  <c r="K54" i="5"/>
  <c r="K52" i="5"/>
  <c r="K59" i="5"/>
  <c r="G56" i="5"/>
  <c r="G54" i="5"/>
  <c r="G52" i="5"/>
  <c r="I59" i="5"/>
  <c r="I58" i="5"/>
  <c r="I57" i="5"/>
  <c r="I56" i="5"/>
  <c r="I55" i="5"/>
  <c r="I54" i="5"/>
  <c r="I53" i="5"/>
  <c r="I52" i="5"/>
  <c r="G59" i="5"/>
  <c r="G58" i="5"/>
  <c r="G57" i="5"/>
  <c r="E59" i="5"/>
  <c r="E58" i="5"/>
  <c r="E57" i="5"/>
  <c r="E56" i="5"/>
  <c r="E55" i="5"/>
  <c r="E54" i="5"/>
  <c r="E53" i="5"/>
  <c r="E52" i="5"/>
  <c r="D80" i="5" s="1" a="1"/>
  <c r="J59" i="5"/>
  <c r="F59" i="5"/>
  <c r="J58" i="5"/>
  <c r="F58" i="5"/>
  <c r="J57" i="5"/>
  <c r="F57" i="5"/>
  <c r="J56" i="5"/>
  <c r="F56" i="5"/>
  <c r="J55" i="5"/>
  <c r="F55" i="5"/>
  <c r="J54" i="5"/>
  <c r="F54" i="5"/>
  <c r="J53" i="5"/>
  <c r="F53" i="5"/>
  <c r="J52" i="5"/>
  <c r="F52" i="5"/>
  <c r="D108" i="5" a="1"/>
  <c r="D108" i="5" s="1"/>
  <c r="H59" i="5"/>
  <c r="D59" i="5"/>
  <c r="H58" i="5"/>
  <c r="D58" i="5"/>
  <c r="H57" i="5"/>
  <c r="D57" i="5"/>
  <c r="H56" i="5"/>
  <c r="D56" i="5"/>
  <c r="H55" i="5"/>
  <c r="D55" i="5"/>
  <c r="H54" i="5"/>
  <c r="D54" i="5"/>
  <c r="H53" i="5"/>
  <c r="D53" i="5"/>
  <c r="H52" i="5"/>
  <c r="T38" i="5"/>
  <c r="Q39" i="5"/>
  <c r="V39" i="5"/>
  <c r="T40" i="5"/>
  <c r="Q41" i="5"/>
  <c r="V41" i="5"/>
  <c r="T42" i="5"/>
  <c r="Q43" i="5"/>
  <c r="V43" i="5"/>
  <c r="T44" i="5"/>
  <c r="Q45" i="5"/>
  <c r="V45" i="5"/>
  <c r="R31" i="5"/>
  <c r="R30" i="5"/>
  <c r="R29" i="5"/>
  <c r="R28" i="5"/>
  <c r="R27" i="5"/>
  <c r="R26" i="5"/>
  <c r="R25" i="5"/>
  <c r="R24" i="5"/>
  <c r="P38" i="5"/>
  <c r="U38" i="5"/>
  <c r="R39" i="5"/>
  <c r="P40" i="5"/>
  <c r="U40" i="5"/>
  <c r="R41" i="5"/>
  <c r="P42" i="5"/>
  <c r="U42" i="5"/>
  <c r="R43" i="5"/>
  <c r="P44" i="5"/>
  <c r="U44" i="5"/>
  <c r="R45" i="5"/>
  <c r="Q38" i="5"/>
  <c r="V38" i="5"/>
  <c r="T39" i="5"/>
  <c r="Q40" i="5"/>
  <c r="V40" i="5"/>
  <c r="T41" i="5"/>
  <c r="Q42" i="5"/>
  <c r="V42" i="5"/>
  <c r="T43" i="5"/>
  <c r="Q44" i="5"/>
  <c r="V44" i="5"/>
  <c r="T45" i="5"/>
  <c r="S31" i="5"/>
  <c r="S30" i="5"/>
  <c r="S29" i="5"/>
  <c r="S28" i="5"/>
  <c r="S27" i="5"/>
  <c r="S26" i="5"/>
  <c r="S25" i="5"/>
  <c r="S24" i="5"/>
  <c r="W30" i="5"/>
  <c r="W29" i="5"/>
  <c r="W28" i="5"/>
  <c r="W27" i="5"/>
  <c r="W26" i="5"/>
  <c r="W25" i="5"/>
  <c r="W24" i="5"/>
  <c r="W31" i="5"/>
  <c r="V30" i="5"/>
  <c r="V29" i="5"/>
  <c r="V28" i="5"/>
  <c r="V27" i="5"/>
  <c r="V26" i="5"/>
  <c r="V25" i="5"/>
  <c r="V24" i="5"/>
  <c r="R38" i="5"/>
  <c r="P39" i="5"/>
  <c r="U39" i="5"/>
  <c r="R40" i="5"/>
  <c r="P41" i="5"/>
  <c r="U41" i="5"/>
  <c r="R42" i="5"/>
  <c r="P43" i="5"/>
  <c r="U43" i="5"/>
  <c r="R44" i="5"/>
  <c r="P45" i="5"/>
  <c r="U45" i="5"/>
  <c r="S38" i="5"/>
  <c r="W38" i="5"/>
  <c r="S39" i="5"/>
  <c r="W39" i="5"/>
  <c r="S40" i="5"/>
  <c r="W40" i="5"/>
  <c r="S41" i="5"/>
  <c r="W41" i="5"/>
  <c r="S42" i="5"/>
  <c r="W42" i="5"/>
  <c r="S43" i="5"/>
  <c r="W43" i="5"/>
  <c r="S44" i="5"/>
  <c r="W44" i="5"/>
  <c r="S45" i="5"/>
  <c r="V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31" i="5"/>
  <c r="P31" i="5"/>
  <c r="T30" i="5"/>
  <c r="P30" i="5"/>
  <c r="T29" i="5"/>
  <c r="P29" i="5"/>
  <c r="T28" i="5"/>
  <c r="P28" i="5"/>
  <c r="T27" i="5"/>
  <c r="P27" i="5"/>
  <c r="T26" i="5"/>
  <c r="P26" i="5"/>
  <c r="T25" i="5"/>
  <c r="P25" i="5"/>
  <c r="T24" i="5"/>
  <c r="P24" i="5"/>
  <c r="E80" i="5" l="1"/>
  <c r="I80" i="5"/>
  <c r="E81" i="5"/>
  <c r="I81" i="5"/>
  <c r="E82" i="5"/>
  <c r="I82" i="5"/>
  <c r="E83" i="5"/>
  <c r="I83" i="5"/>
  <c r="E84" i="5"/>
  <c r="I84" i="5"/>
  <c r="E85" i="5"/>
  <c r="I85" i="5"/>
  <c r="E86" i="5"/>
  <c r="I86" i="5"/>
  <c r="E87" i="5"/>
  <c r="I87" i="5"/>
  <c r="F80" i="5"/>
  <c r="J80" i="5"/>
  <c r="F81" i="5"/>
  <c r="J81" i="5"/>
  <c r="F82" i="5"/>
  <c r="J82" i="5"/>
  <c r="F83" i="5"/>
  <c r="J83" i="5"/>
  <c r="F84" i="5"/>
  <c r="J84" i="5"/>
  <c r="F85" i="5"/>
  <c r="J85" i="5"/>
  <c r="F86" i="5"/>
  <c r="J86" i="5"/>
  <c r="F87" i="5"/>
  <c r="J87" i="5"/>
  <c r="G80" i="5"/>
  <c r="K80" i="5"/>
  <c r="G81" i="5"/>
  <c r="K81" i="5"/>
  <c r="G82" i="5"/>
  <c r="K82" i="5"/>
  <c r="G83" i="5"/>
  <c r="K83" i="5"/>
  <c r="G84" i="5"/>
  <c r="K84" i="5"/>
  <c r="G85" i="5"/>
  <c r="K85" i="5"/>
  <c r="G86" i="5"/>
  <c r="K86" i="5"/>
  <c r="G87" i="5"/>
  <c r="K87" i="5"/>
  <c r="D80" i="5"/>
  <c r="H80" i="5"/>
  <c r="D81" i="5"/>
  <c r="H81" i="5"/>
  <c r="D82" i="5"/>
  <c r="H82" i="5"/>
  <c r="D83" i="5"/>
  <c r="H83" i="5"/>
  <c r="D84" i="5"/>
  <c r="H84" i="5"/>
  <c r="D85" i="5"/>
  <c r="H85" i="5"/>
  <c r="D86" i="5"/>
  <c r="H86" i="5"/>
  <c r="D87" i="5"/>
  <c r="H87" i="5"/>
  <c r="H109" i="5"/>
  <c r="H111" i="5"/>
  <c r="H113" i="5"/>
  <c r="H115" i="5"/>
  <c r="I109" i="5"/>
  <c r="I111" i="5"/>
  <c r="I113" i="5"/>
  <c r="I115" i="5"/>
  <c r="J109" i="5"/>
  <c r="J111" i="5"/>
  <c r="J113" i="5"/>
  <c r="J115" i="5"/>
  <c r="K109" i="5"/>
  <c r="K111" i="5"/>
  <c r="K113" i="5"/>
  <c r="K115" i="5"/>
  <c r="D110" i="5"/>
  <c r="D112" i="5"/>
  <c r="D114" i="5"/>
  <c r="E108" i="5"/>
  <c r="E110" i="5"/>
  <c r="E112" i="5"/>
  <c r="E114" i="5"/>
  <c r="F108" i="5"/>
  <c r="F110" i="5"/>
  <c r="F112" i="5"/>
  <c r="F114" i="5"/>
  <c r="G108" i="5"/>
  <c r="G110" i="5"/>
  <c r="G112" i="5"/>
  <c r="G114" i="5"/>
  <c r="H108" i="5"/>
  <c r="H110" i="5"/>
  <c r="H112" i="5"/>
  <c r="H114" i="5"/>
  <c r="I108" i="5"/>
  <c r="I110" i="5"/>
  <c r="I112" i="5"/>
  <c r="I114" i="5"/>
  <c r="J108" i="5"/>
  <c r="J110" i="5"/>
  <c r="J112" i="5"/>
  <c r="J114" i="5"/>
  <c r="K108" i="5"/>
  <c r="K110" i="5"/>
  <c r="K112" i="5"/>
  <c r="K114" i="5"/>
  <c r="D109" i="5"/>
  <c r="D111" i="5"/>
  <c r="D113" i="5"/>
  <c r="D115" i="5"/>
  <c r="E109" i="5"/>
  <c r="E111" i="5"/>
  <c r="E113" i="5"/>
  <c r="E115" i="5"/>
  <c r="F109" i="5"/>
  <c r="F111" i="5"/>
  <c r="F113" i="5"/>
  <c r="F115" i="5"/>
  <c r="G109" i="5"/>
  <c r="G111" i="5"/>
  <c r="G113" i="5"/>
  <c r="G115" i="5"/>
  <c r="D133" i="5" a="1"/>
  <c r="D66" i="5" a="1"/>
  <c r="E12" i="6" l="1" a="1"/>
  <c r="H133" i="5"/>
  <c r="G133" i="5"/>
  <c r="D134" i="5"/>
  <c r="I134" i="5"/>
  <c r="F135" i="5"/>
  <c r="K135" i="5"/>
  <c r="I136" i="5"/>
  <c r="F137" i="5"/>
  <c r="K137" i="5"/>
  <c r="D133" i="5"/>
  <c r="I133" i="5"/>
  <c r="E134" i="5"/>
  <c r="J134" i="5"/>
  <c r="G135" i="5"/>
  <c r="E136" i="5"/>
  <c r="J136" i="5"/>
  <c r="G137" i="5"/>
  <c r="F133" i="5"/>
  <c r="K133" i="5"/>
  <c r="G134" i="5"/>
  <c r="E135" i="5"/>
  <c r="J135" i="5"/>
  <c r="G136" i="5"/>
  <c r="E137" i="5"/>
  <c r="J137" i="5"/>
  <c r="E133" i="5"/>
  <c r="J133" i="5"/>
  <c r="F134" i="5"/>
  <c r="K134" i="5"/>
  <c r="I135" i="5"/>
  <c r="F136" i="5"/>
  <c r="K136" i="5"/>
  <c r="I137" i="5"/>
  <c r="H137" i="5"/>
  <c r="H135" i="5"/>
  <c r="D137" i="5"/>
  <c r="D135" i="5"/>
  <c r="H136" i="5"/>
  <c r="H134" i="5"/>
  <c r="D136" i="5"/>
  <c r="F66" i="5"/>
  <c r="J66" i="5"/>
  <c r="F67" i="5"/>
  <c r="J67" i="5"/>
  <c r="F68" i="5"/>
  <c r="J68" i="5"/>
  <c r="F69" i="5"/>
  <c r="J69" i="5"/>
  <c r="F70" i="5"/>
  <c r="J70" i="5"/>
  <c r="F71" i="5"/>
  <c r="J71" i="5"/>
  <c r="F72" i="5"/>
  <c r="J72" i="5"/>
  <c r="F73" i="5"/>
  <c r="J73" i="5"/>
  <c r="E66" i="5"/>
  <c r="I66" i="5"/>
  <c r="E67" i="5"/>
  <c r="I67" i="5"/>
  <c r="E68" i="5"/>
  <c r="I68" i="5"/>
  <c r="E69" i="5"/>
  <c r="I69" i="5"/>
  <c r="E70" i="5"/>
  <c r="I70" i="5"/>
  <c r="E71" i="5"/>
  <c r="I71" i="5"/>
  <c r="E72" i="5"/>
  <c r="I72" i="5"/>
  <c r="E73" i="5"/>
  <c r="I73" i="5"/>
  <c r="G66" i="5"/>
  <c r="K66" i="5"/>
  <c r="G67" i="5"/>
  <c r="K67" i="5"/>
  <c r="G68" i="5"/>
  <c r="K68" i="5"/>
  <c r="G69" i="5"/>
  <c r="K69" i="5"/>
  <c r="G70" i="5"/>
  <c r="K70" i="5"/>
  <c r="G71" i="5"/>
  <c r="K71" i="5"/>
  <c r="G72" i="5"/>
  <c r="K72" i="5"/>
  <c r="G73" i="5"/>
  <c r="K73" i="5"/>
  <c r="D66" i="5"/>
  <c r="H66" i="5"/>
  <c r="D67" i="5"/>
  <c r="H67" i="5"/>
  <c r="D68" i="5"/>
  <c r="H68" i="5"/>
  <c r="D69" i="5"/>
  <c r="H69" i="5"/>
  <c r="D70" i="5"/>
  <c r="H70" i="5"/>
  <c r="D71" i="5"/>
  <c r="H71" i="5"/>
  <c r="D72" i="5"/>
  <c r="H72" i="5"/>
  <c r="D73" i="5"/>
  <c r="H73" i="5"/>
  <c r="E20" i="6" l="1" a="1"/>
  <c r="G20" i="6" s="1"/>
  <c r="E12" i="6"/>
  <c r="K12" i="6"/>
  <c r="K13" i="6"/>
  <c r="K14" i="6"/>
  <c r="K15" i="6"/>
  <c r="K16" i="6"/>
  <c r="K17" i="6"/>
  <c r="K18" i="6"/>
  <c r="K19" i="6"/>
  <c r="G13" i="6"/>
  <c r="G15" i="6"/>
  <c r="G17" i="6"/>
  <c r="L12" i="6"/>
  <c r="L13" i="6"/>
  <c r="L14" i="6"/>
  <c r="L15" i="6"/>
  <c r="L16" i="6"/>
  <c r="L17" i="6"/>
  <c r="L18" i="6"/>
  <c r="L19" i="6"/>
  <c r="G12" i="6"/>
  <c r="G14" i="6"/>
  <c r="G16" i="6"/>
  <c r="G18" i="6"/>
  <c r="G19" i="6"/>
  <c r="H12" i="6"/>
  <c r="H13" i="6"/>
  <c r="H14" i="6"/>
  <c r="H15" i="6"/>
  <c r="H16" i="6"/>
  <c r="H17" i="6"/>
  <c r="H18" i="6"/>
  <c r="H19" i="6"/>
  <c r="F18" i="6"/>
  <c r="F16" i="6"/>
  <c r="F14" i="6"/>
  <c r="F12" i="6"/>
  <c r="E18" i="6"/>
  <c r="E16" i="6"/>
  <c r="E14" i="6"/>
  <c r="J19" i="6"/>
  <c r="J17" i="6"/>
  <c r="J15" i="6"/>
  <c r="J13" i="6"/>
  <c r="I19" i="6"/>
  <c r="I17" i="6"/>
  <c r="I15" i="6"/>
  <c r="I13" i="6"/>
  <c r="F19" i="6"/>
  <c r="F17" i="6"/>
  <c r="F15" i="6"/>
  <c r="F13" i="6"/>
  <c r="E19" i="6"/>
  <c r="E17" i="6"/>
  <c r="E15" i="6"/>
  <c r="E13" i="6"/>
  <c r="J18" i="6"/>
  <c r="J16" i="6"/>
  <c r="J14" i="6"/>
  <c r="J12" i="6"/>
  <c r="I18" i="6"/>
  <c r="I16" i="6"/>
  <c r="I14" i="6"/>
  <c r="I12" i="6"/>
  <c r="P66" i="5" a="1"/>
  <c r="G21" i="6" l="1"/>
  <c r="H24" i="6"/>
  <c r="F22" i="6"/>
  <c r="L20" i="6"/>
  <c r="I23" i="6"/>
  <c r="G22" i="6"/>
  <c r="E20" i="6"/>
  <c r="F23" i="6"/>
  <c r="L21" i="6"/>
  <c r="I24" i="6"/>
  <c r="G23" i="6"/>
  <c r="E21" i="6"/>
  <c r="F24" i="6"/>
  <c r="L22" i="6"/>
  <c r="J20" i="6"/>
  <c r="G24" i="6"/>
  <c r="E22" i="6"/>
  <c r="K20" i="6"/>
  <c r="L23" i="6"/>
  <c r="J21" i="6"/>
  <c r="H20" i="6"/>
  <c r="E23" i="6"/>
  <c r="K21" i="6"/>
  <c r="L24" i="6"/>
  <c r="J22" i="6"/>
  <c r="H21" i="6"/>
  <c r="E24" i="6"/>
  <c r="K22" i="6"/>
  <c r="I20" i="6"/>
  <c r="J23" i="6"/>
  <c r="H22" i="6"/>
  <c r="F20" i="6"/>
  <c r="K23" i="6"/>
  <c r="I21" i="6"/>
  <c r="J24" i="6"/>
  <c r="H23" i="6"/>
  <c r="F21" i="6"/>
  <c r="K24" i="6"/>
  <c r="I22" i="6"/>
  <c r="S66" i="5"/>
  <c r="W66" i="5"/>
  <c r="S67" i="5"/>
  <c r="W67" i="5"/>
  <c r="S68" i="5"/>
  <c r="W68" i="5"/>
  <c r="S69" i="5"/>
  <c r="W69" i="5"/>
  <c r="S70" i="5"/>
  <c r="W70" i="5"/>
  <c r="S71" i="5"/>
  <c r="W71" i="5"/>
  <c r="S72" i="5"/>
  <c r="W72" i="5"/>
  <c r="S73" i="5"/>
  <c r="W73" i="5"/>
  <c r="P66" i="5"/>
  <c r="T66" i="5"/>
  <c r="P67" i="5"/>
  <c r="T67" i="5"/>
  <c r="P68" i="5"/>
  <c r="T68" i="5"/>
  <c r="P69" i="5"/>
  <c r="T69" i="5"/>
  <c r="P70" i="5"/>
  <c r="T70" i="5"/>
  <c r="P71" i="5"/>
  <c r="T71" i="5"/>
  <c r="P72" i="5"/>
  <c r="T72" i="5"/>
  <c r="P73" i="5"/>
  <c r="T73" i="5"/>
  <c r="Q66" i="5"/>
  <c r="U66" i="5"/>
  <c r="Q67" i="5"/>
  <c r="U67" i="5"/>
  <c r="Q68" i="5"/>
  <c r="U68" i="5"/>
  <c r="Q69" i="5"/>
  <c r="U69" i="5"/>
  <c r="Q70" i="5"/>
  <c r="U70" i="5"/>
  <c r="Q71" i="5"/>
  <c r="U71" i="5"/>
  <c r="Q72" i="5"/>
  <c r="U72" i="5"/>
  <c r="Q73" i="5"/>
  <c r="U73" i="5"/>
  <c r="R66" i="5"/>
  <c r="V66" i="5"/>
  <c r="R67" i="5"/>
  <c r="V67" i="5"/>
  <c r="R68" i="5"/>
  <c r="V68" i="5"/>
  <c r="R69" i="5"/>
  <c r="V69" i="5"/>
  <c r="R70" i="5"/>
  <c r="V70" i="5"/>
  <c r="R71" i="5"/>
  <c r="V71" i="5"/>
  <c r="R72" i="5"/>
  <c r="V72" i="5"/>
  <c r="R73" i="5"/>
  <c r="V73" i="5"/>
  <c r="E20" i="3" l="1" a="1"/>
  <c r="E12" i="3" a="1"/>
  <c r="H12" i="3" l="1"/>
  <c r="G13" i="3"/>
  <c r="F13" i="3"/>
  <c r="E13" i="3"/>
  <c r="H13" i="3"/>
  <c r="K12" i="3"/>
  <c r="J12" i="3"/>
  <c r="I12" i="3"/>
  <c r="L12" i="3"/>
  <c r="G12" i="3"/>
  <c r="F12" i="3"/>
  <c r="E12" i="3"/>
  <c r="K19" i="3"/>
  <c r="J19" i="3"/>
  <c r="I19" i="3"/>
  <c r="L19" i="3"/>
  <c r="G17" i="3"/>
  <c r="F17" i="3"/>
  <c r="E17" i="3"/>
  <c r="H17" i="3"/>
  <c r="K16" i="3"/>
  <c r="J16" i="3"/>
  <c r="I16" i="3"/>
  <c r="L16" i="3"/>
  <c r="G16" i="3"/>
  <c r="F16" i="3"/>
  <c r="E16" i="3"/>
  <c r="H16" i="3"/>
  <c r="K15" i="3"/>
  <c r="J15" i="3"/>
  <c r="I15" i="3"/>
  <c r="L15" i="3"/>
  <c r="G15" i="3"/>
  <c r="F15" i="3"/>
  <c r="E15" i="3"/>
  <c r="H15" i="3"/>
  <c r="K14" i="3"/>
  <c r="J14" i="3"/>
  <c r="I14" i="3"/>
  <c r="L14" i="3"/>
  <c r="G14" i="3"/>
  <c r="F14" i="3"/>
  <c r="E14" i="3"/>
  <c r="H14" i="3"/>
  <c r="K13" i="3"/>
  <c r="J13" i="3"/>
  <c r="L13" i="3"/>
  <c r="G19" i="3"/>
  <c r="F19" i="3"/>
  <c r="E19" i="3"/>
  <c r="H19" i="3"/>
  <c r="K18" i="3"/>
  <c r="J18" i="3"/>
  <c r="I18" i="3"/>
  <c r="L18" i="3"/>
  <c r="G18" i="3"/>
  <c r="F18" i="3"/>
  <c r="E18" i="3"/>
  <c r="H18" i="3"/>
  <c r="K17" i="3"/>
  <c r="J17" i="3"/>
  <c r="I17" i="3"/>
  <c r="L17" i="3"/>
  <c r="I13" i="3"/>
  <c r="E20" i="3"/>
  <c r="H23" i="3"/>
  <c r="H21" i="3"/>
  <c r="G24" i="3"/>
  <c r="G22" i="3"/>
  <c r="G20" i="3"/>
  <c r="F23" i="3"/>
  <c r="F21" i="3"/>
  <c r="E24" i="3"/>
  <c r="E22" i="3"/>
  <c r="L24" i="3"/>
  <c r="L22" i="3"/>
  <c r="L20" i="3"/>
  <c r="K23" i="3"/>
  <c r="K21" i="3"/>
  <c r="J24" i="3"/>
  <c r="J22" i="3"/>
  <c r="J20" i="3"/>
  <c r="I23" i="3"/>
  <c r="I21" i="3"/>
  <c r="H24" i="3"/>
  <c r="H22" i="3"/>
  <c r="H20" i="3"/>
  <c r="G21" i="3"/>
  <c r="F24" i="3"/>
  <c r="F22" i="3"/>
  <c r="E23" i="3"/>
  <c r="G23" i="3"/>
  <c r="F20" i="3"/>
  <c r="E21" i="3"/>
  <c r="K24" i="3"/>
  <c r="J21" i="3"/>
  <c r="K22" i="3"/>
  <c r="I24" i="3"/>
  <c r="L23" i="3"/>
  <c r="K20" i="3"/>
  <c r="I22" i="3"/>
  <c r="L21" i="3"/>
  <c r="J23" i="3"/>
  <c r="I20" i="3"/>
  <c r="L38" i="6" l="1"/>
  <c r="L34" i="6"/>
  <c r="G35" i="6"/>
  <c r="H32" i="6"/>
  <c r="L37" i="6"/>
  <c r="K38" i="6"/>
  <c r="J38" i="6"/>
  <c r="H33" i="6"/>
  <c r="G34" i="6"/>
  <c r="I36" i="6"/>
  <c r="J33" i="6"/>
  <c r="I38" i="6"/>
  <c r="E34" i="6"/>
  <c r="F31" i="6"/>
  <c r="F35" i="6"/>
  <c r="I32" i="3"/>
  <c r="K36" i="3"/>
  <c r="G37" i="3"/>
  <c r="K37" i="3"/>
  <c r="G38" i="3"/>
  <c r="H33" i="3"/>
  <c r="L33" i="3"/>
  <c r="H34" i="3"/>
  <c r="L34" i="3"/>
  <c r="H35" i="3"/>
  <c r="L35" i="3"/>
  <c r="H36" i="3"/>
  <c r="L38" i="3"/>
  <c r="E31" i="3"/>
  <c r="I31" i="3"/>
  <c r="E32" i="3"/>
  <c r="K35" i="6"/>
  <c r="K31" i="6"/>
  <c r="G37" i="6"/>
  <c r="L35" i="6"/>
  <c r="K36" i="6"/>
  <c r="J37" i="6"/>
  <c r="H31" i="6"/>
  <c r="G32" i="6"/>
  <c r="I33" i="6"/>
  <c r="E38" i="6"/>
  <c r="J34" i="6"/>
  <c r="E31" i="6"/>
  <c r="E35" i="6"/>
  <c r="F32" i="6"/>
  <c r="F36" i="6"/>
  <c r="L36" i="3"/>
  <c r="H37" i="3"/>
  <c r="L37" i="3"/>
  <c r="H38" i="3"/>
  <c r="L32" i="3"/>
  <c r="E33" i="3"/>
  <c r="I33" i="3"/>
  <c r="E34" i="3"/>
  <c r="I34" i="3"/>
  <c r="E35" i="3"/>
  <c r="I35" i="3"/>
  <c r="E36" i="3"/>
  <c r="I38" i="3"/>
  <c r="F31" i="3"/>
  <c r="J31" i="3"/>
  <c r="F32" i="3"/>
  <c r="L36" i="6"/>
  <c r="H36" i="6"/>
  <c r="L33" i="6"/>
  <c r="K34" i="6"/>
  <c r="H37" i="6"/>
  <c r="F37" i="6"/>
  <c r="I34" i="6"/>
  <c r="J31" i="6"/>
  <c r="J35" i="6"/>
  <c r="E32" i="6"/>
  <c r="E36" i="6"/>
  <c r="I37" i="6"/>
  <c r="I36" i="3"/>
  <c r="E37" i="3"/>
  <c r="I37" i="3"/>
  <c r="E38" i="3"/>
  <c r="J32" i="3"/>
  <c r="F33" i="3"/>
  <c r="J33" i="3"/>
  <c r="F34" i="3"/>
  <c r="J34" i="3"/>
  <c r="F35" i="3"/>
  <c r="J35" i="3"/>
  <c r="F36" i="3"/>
  <c r="J38" i="3"/>
  <c r="G31" i="3"/>
  <c r="K31" i="3"/>
  <c r="G32" i="3"/>
  <c r="H38" i="6"/>
  <c r="E33" i="6"/>
  <c r="L32" i="6"/>
  <c r="G33" i="6"/>
  <c r="G38" i="6"/>
  <c r="I32" i="6"/>
  <c r="F33" i="6"/>
  <c r="K33" i="6"/>
  <c r="K37" i="6"/>
  <c r="H34" i="6"/>
  <c r="G31" i="6"/>
  <c r="L31" i="6"/>
  <c r="K32" i="6"/>
  <c r="H35" i="6"/>
  <c r="G36" i="6"/>
  <c r="I31" i="6"/>
  <c r="I35" i="6"/>
  <c r="J32" i="6"/>
  <c r="J36" i="6"/>
  <c r="E37" i="6"/>
  <c r="F34" i="6"/>
  <c r="F38" i="6"/>
  <c r="J36" i="3"/>
  <c r="F37" i="3"/>
  <c r="J37" i="3"/>
  <c r="F38" i="3"/>
  <c r="K32" i="3"/>
  <c r="G33" i="3"/>
  <c r="K33" i="3"/>
  <c r="G34" i="3"/>
  <c r="K34" i="3"/>
  <c r="G35" i="3"/>
  <c r="K35" i="3"/>
  <c r="G36" i="3"/>
  <c r="K38" i="3"/>
  <c r="L31" i="3"/>
  <c r="H32" i="3"/>
  <c r="H31" i="3"/>
  <c r="E46" i="6" l="1" a="1"/>
  <c r="E46" i="3" a="1"/>
  <c r="F46" i="3" l="1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G46" i="3"/>
  <c r="K46" i="3"/>
  <c r="G47" i="3"/>
  <c r="K47" i="3"/>
  <c r="G48" i="3"/>
  <c r="K48" i="3"/>
  <c r="G49" i="3"/>
  <c r="K49" i="3"/>
  <c r="G50" i="3"/>
  <c r="K50" i="3"/>
  <c r="G51" i="3"/>
  <c r="K51" i="3"/>
  <c r="G52" i="3"/>
  <c r="K52" i="3"/>
  <c r="G53" i="3"/>
  <c r="K53" i="3"/>
  <c r="H46" i="3"/>
  <c r="L46" i="3"/>
  <c r="H47" i="3"/>
  <c r="L47" i="3"/>
  <c r="L48" i="3"/>
  <c r="H49" i="3"/>
  <c r="L49" i="3"/>
  <c r="L50" i="3"/>
  <c r="L51" i="3"/>
  <c r="L52" i="3"/>
  <c r="H53" i="3"/>
  <c r="E46" i="3"/>
  <c r="I46" i="3"/>
  <c r="E47" i="3"/>
  <c r="I47" i="3"/>
  <c r="E48" i="3"/>
  <c r="I48" i="3"/>
  <c r="E49" i="3"/>
  <c r="I49" i="3"/>
  <c r="E50" i="3"/>
  <c r="I50" i="3"/>
  <c r="E51" i="3"/>
  <c r="I51" i="3"/>
  <c r="E52" i="3"/>
  <c r="I52" i="3"/>
  <c r="E53" i="3"/>
  <c r="I53" i="3"/>
  <c r="H48" i="3"/>
  <c r="H50" i="3"/>
  <c r="H51" i="3"/>
  <c r="H52" i="3"/>
  <c r="L53" i="3"/>
  <c r="K53" i="6"/>
  <c r="K51" i="6"/>
  <c r="K49" i="6"/>
  <c r="K47" i="6"/>
  <c r="J53" i="6"/>
  <c r="J51" i="6"/>
  <c r="J49" i="6"/>
  <c r="J47" i="6"/>
  <c r="I53" i="6"/>
  <c r="I51" i="6"/>
  <c r="I49" i="6"/>
  <c r="I47" i="6"/>
  <c r="L53" i="6"/>
  <c r="L51" i="6"/>
  <c r="L49" i="6"/>
  <c r="L47" i="6"/>
  <c r="G53" i="6"/>
  <c r="G51" i="6"/>
  <c r="G49" i="6"/>
  <c r="G47" i="6"/>
  <c r="F53" i="6"/>
  <c r="F51" i="6"/>
  <c r="F49" i="6"/>
  <c r="F47" i="6"/>
  <c r="E53" i="6"/>
  <c r="E51" i="6"/>
  <c r="E49" i="6"/>
  <c r="E47" i="6"/>
  <c r="H53" i="6"/>
  <c r="H51" i="6"/>
  <c r="H49" i="6"/>
  <c r="H47" i="6"/>
  <c r="K52" i="6"/>
  <c r="K50" i="6"/>
  <c r="K61" i="6" s="1"/>
  <c r="K48" i="6"/>
  <c r="K46" i="6"/>
  <c r="J52" i="6"/>
  <c r="J48" i="6"/>
  <c r="J46" i="6"/>
  <c r="I52" i="6"/>
  <c r="I50" i="6"/>
  <c r="I48" i="6"/>
  <c r="I46" i="6"/>
  <c r="L52" i="6"/>
  <c r="L50" i="6"/>
  <c r="L48" i="6"/>
  <c r="L46" i="6"/>
  <c r="G50" i="6"/>
  <c r="G48" i="6"/>
  <c r="G46" i="6"/>
  <c r="F50" i="6"/>
  <c r="F48" i="6"/>
  <c r="F46" i="6"/>
  <c r="E50" i="6"/>
  <c r="E46" i="6"/>
  <c r="H48" i="6"/>
  <c r="J50" i="6"/>
  <c r="H52" i="6"/>
  <c r="H46" i="6"/>
  <c r="G52" i="6"/>
  <c r="F52" i="6"/>
  <c r="E52" i="6"/>
  <c r="E48" i="6"/>
  <c r="H50" i="6"/>
  <c r="L60" i="3" l="1"/>
  <c r="J61" i="6"/>
  <c r="J62" i="6" s="1"/>
  <c r="I61" i="6"/>
  <c r="I62" i="6" s="1"/>
  <c r="I61" i="3"/>
  <c r="I62" i="3" s="1"/>
  <c r="F60" i="6"/>
  <c r="F61" i="6"/>
  <c r="F62" i="6" s="1"/>
  <c r="L61" i="3"/>
  <c r="L62" i="3" s="1"/>
  <c r="K60" i="6"/>
  <c r="K62" i="6"/>
  <c r="E61" i="3"/>
  <c r="E62" i="3" s="1"/>
  <c r="E60" i="3"/>
  <c r="H61" i="6"/>
  <c r="H62" i="6" s="1"/>
  <c r="H60" i="6"/>
  <c r="E61" i="6"/>
  <c r="E62" i="6" s="1"/>
  <c r="E60" i="6"/>
  <c r="L60" i="6"/>
  <c r="I60" i="6"/>
  <c r="J60" i="6"/>
  <c r="G61" i="6"/>
  <c r="G62" i="6" s="1"/>
  <c r="G60" i="6"/>
  <c r="K61" i="3"/>
  <c r="K62" i="3" s="1"/>
  <c r="K60" i="3"/>
  <c r="J61" i="3"/>
  <c r="J62" i="3" s="1"/>
  <c r="J60" i="3"/>
  <c r="L61" i="6"/>
  <c r="L62" i="6" s="1"/>
  <c r="I60" i="3"/>
  <c r="H61" i="3"/>
  <c r="H62" i="3" s="1"/>
  <c r="H60" i="3"/>
  <c r="G60" i="3"/>
  <c r="G61" i="3"/>
  <c r="G62" i="3" s="1"/>
  <c r="F61" i="3"/>
  <c r="F62" i="3" s="1"/>
  <c r="F60" i="3"/>
</calcChain>
</file>

<file path=xl/sharedStrings.xml><?xml version="1.0" encoding="utf-8"?>
<sst xmlns="http://schemas.openxmlformats.org/spreadsheetml/2006/main" count="1301" uniqueCount="89">
  <si>
    <t>EU27</t>
  </si>
  <si>
    <t>European Union</t>
  </si>
  <si>
    <t>United States</t>
  </si>
  <si>
    <t>US</t>
  </si>
  <si>
    <t>Products of agriculture, hunting and fishing</t>
  </si>
  <si>
    <t>Industrial products (incl Energy)</t>
  </si>
  <si>
    <t>Construction work</t>
  </si>
  <si>
    <t>P1</t>
  </si>
  <si>
    <t>P2</t>
  </si>
  <si>
    <t>P3</t>
  </si>
  <si>
    <t>P4</t>
  </si>
  <si>
    <t>Agriculture, hunting and fishing</t>
  </si>
  <si>
    <t>A1</t>
  </si>
  <si>
    <t>Industry incl. Energy</t>
  </si>
  <si>
    <t>A2</t>
  </si>
  <si>
    <t>Construction</t>
  </si>
  <si>
    <t>A3</t>
  </si>
  <si>
    <t>A4</t>
  </si>
  <si>
    <t>Rest of the World</t>
  </si>
  <si>
    <t>RoW</t>
  </si>
  <si>
    <t>Services</t>
  </si>
  <si>
    <t>Use of imported products, cif</t>
  </si>
  <si>
    <t>Taxes less subsidies on products</t>
  </si>
  <si>
    <t>Compensation of employees</t>
  </si>
  <si>
    <t>Other net taxes on production</t>
  </si>
  <si>
    <t>Operating surplus, gross</t>
  </si>
  <si>
    <t>Final consumption expenditure</t>
  </si>
  <si>
    <t>Gross capital formation</t>
  </si>
  <si>
    <t>Exports</t>
  </si>
  <si>
    <t>FC</t>
  </si>
  <si>
    <t>GCF</t>
  </si>
  <si>
    <t>EXP</t>
  </si>
  <si>
    <t>Year</t>
  </si>
  <si>
    <t>Currency</t>
  </si>
  <si>
    <t>Million euro</t>
  </si>
  <si>
    <t>Countries</t>
  </si>
  <si>
    <t>Industries</t>
  </si>
  <si>
    <t>Products</t>
  </si>
  <si>
    <t>Final uses</t>
  </si>
  <si>
    <t>OPS</t>
  </si>
  <si>
    <t>NTP</t>
  </si>
  <si>
    <t>TSP</t>
  </si>
  <si>
    <t>COE</t>
  </si>
  <si>
    <t>UIP</t>
  </si>
  <si>
    <t>For detailed formulas please see:</t>
  </si>
  <si>
    <t>Eurostat Manual of Supply, Use and Input-Output Tables, 2008 Edition, pp. 348-349, 352</t>
  </si>
  <si>
    <t>Step 1: Construct symmetric input-output table from supply and use tables using Product technology assumption</t>
  </si>
  <si>
    <t>Notation follows: Eurostat Manual of Supply, Use and Input-Output Tables, 2008 Edition, pp. 348-349, 352</t>
  </si>
  <si>
    <t>q = Column vector of product output</t>
  </si>
  <si>
    <t>U = Use matrix for intermediates (product by industry)</t>
  </si>
  <si>
    <t>Z = Input requirements for products per unit of output of an industry (intermediates)</t>
  </si>
  <si>
    <t>V = Make matrix - transpose of supply matrix (industry by product)</t>
  </si>
  <si>
    <t>C = Product-mix matrix (share of each product in output of an industry)</t>
  </si>
  <si>
    <t>g = Column vector of industry output</t>
  </si>
  <si>
    <t>L = Input requirements for value added per unit of output of an industry (primary input)</t>
  </si>
  <si>
    <t>W = Value added matrix (components by industry)</t>
  </si>
  <si>
    <t>Step 2: Calculate matrix A - matrix of direct requirements</t>
  </si>
  <si>
    <t>L = inv(I-A), where I in an identity matrix</t>
  </si>
  <si>
    <t>I = identity matrix</t>
  </si>
  <si>
    <t>Step 3: Calculate Leontief matrix L - matrix of full requirements</t>
  </si>
  <si>
    <t>Step 4: Calculate output multipliers</t>
  </si>
  <si>
    <t>Multipliers</t>
  </si>
  <si>
    <t>Simple output total</t>
  </si>
  <si>
    <t>Intra-regional</t>
  </si>
  <si>
    <t>Inter-regional</t>
  </si>
  <si>
    <t>Inputs of industries</t>
  </si>
  <si>
    <t>Output of industries</t>
  </si>
  <si>
    <t>diag(q) = diagonal matrix with product output on the diagonal</t>
  </si>
  <si>
    <t>diag(g) = diagonal matrix with industry output on the diagonal</t>
  </si>
  <si>
    <t>inv(C) = inverse matrix of C</t>
  </si>
  <si>
    <t>inv(diag(q)) = inverse matrix of diag(q)</t>
  </si>
  <si>
    <t>inv(diag(g)) = inverse matrix of diag(g)</t>
  </si>
  <si>
    <t>On this worksheet we calculate all the intermediate matrices needed for construction of an input-output table from a set of supply and use tables</t>
  </si>
  <si>
    <t>D = Market shares matrix (contribution of each industry to the output of a product)</t>
  </si>
  <si>
    <t>This workbook contains an example calculation of Leontief-type multipliers</t>
  </si>
  <si>
    <t>The example is based on inter-regional supply and use tables in basic prices</t>
  </si>
  <si>
    <t>Author: Tatyana Bulavskaya</t>
  </si>
  <si>
    <t>Date: 26 May 2014</t>
  </si>
  <si>
    <t>The following worksheets contain:</t>
  </si>
  <si>
    <t>Supply</t>
  </si>
  <si>
    <t>Example supply table with two regions: EU27 and US</t>
  </si>
  <si>
    <t>Use</t>
  </si>
  <si>
    <t>Example inter-regional use table in basic prices for two regions: EU27 and US</t>
  </si>
  <si>
    <t>ModelA_product_technology</t>
  </si>
  <si>
    <t>ModelB_industry_technology</t>
  </si>
  <si>
    <t>Additional_calculatations</t>
  </si>
  <si>
    <t>Step-by-step calculation of Leontief-type output multipliers based on 'Product technology assumption' for input-output table</t>
  </si>
  <si>
    <t>Step-by-step calculation of Leontief-type output multipliers based on 'Industry technology assumption' for input-output table</t>
  </si>
  <si>
    <t>Calculation of additional parameters/matrices needed in calculation of multipliers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</si>
</sst>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/>
    <xf numFmtId="3" fontId="0" fillId="3" borderId="6" xfId="0" applyNumberFormat="1" applyFill="1" applyBorder="1"/>
    <xf numFmtId="3" fontId="0" fillId="3" borderId="3" xfId="0" applyNumberFormat="1" applyFill="1" applyBorder="1"/>
    <xf numFmtId="3" fontId="0" fillId="3" borderId="1" xfId="0" applyNumberFormat="1" applyFill="1" applyBorder="1"/>
    <xf numFmtId="3" fontId="0" fillId="4" borderId="8" xfId="0" applyNumberFormat="1" applyFill="1" applyBorder="1"/>
    <xf numFmtId="3" fontId="0" fillId="4" borderId="6" xfId="0" applyNumberFormat="1" applyFill="1" applyBorder="1"/>
    <xf numFmtId="3" fontId="0" fillId="4" borderId="3" xfId="0" applyNumberFormat="1" applyFill="1" applyBorder="1"/>
    <xf numFmtId="3" fontId="0" fillId="4" borderId="1" xfId="0" applyNumberFormat="1" applyFill="1" applyBorder="1"/>
    <xf numFmtId="0" fontId="0" fillId="0" borderId="0" xfId="0" applyNumberFormat="1"/>
    <xf numFmtId="0" fontId="1" fillId="0" borderId="0" xfId="0" applyFont="1"/>
    <xf numFmtId="3" fontId="0" fillId="0" borderId="8" xfId="0" applyNumberFormat="1" applyFill="1" applyBorder="1"/>
    <xf numFmtId="3" fontId="0" fillId="0" borderId="6" xfId="0" applyNumberFormat="1" applyFill="1" applyBorder="1"/>
    <xf numFmtId="3" fontId="0" fillId="0" borderId="3" xfId="0" applyNumberFormat="1" applyFill="1" applyBorder="1"/>
    <xf numFmtId="3" fontId="0" fillId="0" borderId="1" xfId="0" applyNumberFormat="1" applyFill="1" applyBorder="1"/>
    <xf numFmtId="0" fontId="0" fillId="0" borderId="8" xfId="0" applyNumberFormat="1" applyFill="1" applyBorder="1"/>
    <xf numFmtId="0" fontId="0" fillId="0" borderId="6" xfId="0" applyNumberFormat="1" applyFill="1" applyBorder="1"/>
    <xf numFmtId="0" fontId="0" fillId="0" borderId="3" xfId="0" applyNumberFormat="1" applyFill="1" applyBorder="1"/>
    <xf numFmtId="0" fontId="0" fillId="0" borderId="1" xfId="0" applyNumberFormat="1" applyFill="1" applyBorder="1"/>
    <xf numFmtId="165" fontId="0" fillId="4" borderId="8" xfId="0" applyNumberFormat="1" applyFill="1" applyBorder="1"/>
    <xf numFmtId="165" fontId="0" fillId="4" borderId="6" xfId="0" applyNumberFormat="1" applyFill="1" applyBorder="1"/>
    <xf numFmtId="165" fontId="0" fillId="3" borderId="6" xfId="0" applyNumberFormat="1" applyFill="1" applyBorder="1"/>
    <xf numFmtId="165" fontId="0" fillId="4" borderId="3" xfId="0" applyNumberFormat="1" applyFill="1" applyBorder="1"/>
    <xf numFmtId="165" fontId="0" fillId="4" borderId="1" xfId="0" applyNumberFormat="1" applyFill="1" applyBorder="1"/>
    <xf numFmtId="165" fontId="0" fillId="3" borderId="1" xfId="0" applyNumberFormat="1" applyFill="1" applyBorder="1"/>
    <xf numFmtId="165" fontId="0" fillId="3" borderId="3" xfId="0" applyNumberFormat="1" applyFill="1" applyBorder="1"/>
    <xf numFmtId="166" fontId="0" fillId="3" borderId="3" xfId="0" applyNumberFormat="1" applyFill="1" applyBorder="1"/>
    <xf numFmtId="166" fontId="0" fillId="3" borderId="1" xfId="0" applyNumberFormat="1" applyFill="1" applyBorder="1"/>
    <xf numFmtId="3" fontId="2" fillId="3" borderId="6" xfId="0" applyNumberFormat="1" applyFont="1" applyFill="1" applyBorder="1"/>
    <xf numFmtId="166" fontId="0" fillId="4" borderId="8" xfId="0" applyNumberFormat="1" applyFill="1" applyBorder="1"/>
    <xf numFmtId="166" fontId="0" fillId="4" borderId="6" xfId="0" applyNumberFormat="1" applyFill="1" applyBorder="1"/>
    <xf numFmtId="166" fontId="0" fillId="3" borderId="6" xfId="0" applyNumberFormat="1" applyFill="1" applyBorder="1"/>
    <xf numFmtId="166" fontId="0" fillId="4" borderId="3" xfId="0" applyNumberFormat="1" applyFill="1" applyBorder="1"/>
    <xf numFmtId="166" fontId="0" fillId="4" borderId="1" xfId="0" applyNumberFormat="1" applyFill="1" applyBorder="1"/>
    <xf numFmtId="166" fontId="0" fillId="0" borderId="8" xfId="0" applyNumberFormat="1" applyFill="1" applyBorder="1"/>
    <xf numFmtId="166" fontId="0" fillId="0" borderId="6" xfId="0" applyNumberFormat="1" applyFill="1" applyBorder="1"/>
    <xf numFmtId="166" fontId="3" fillId="0" borderId="3" xfId="0" applyNumberFormat="1" applyFont="1" applyFill="1" applyBorder="1"/>
    <xf numFmtId="166" fontId="3" fillId="0" borderId="1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3" fillId="2" borderId="15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/>
  </sheetViews>
  <sheetFormatPr defaultRowHeight="15" x14ac:dyDescent="0.25"/>
  <cols>
    <col min="1" max="1" width="28.140625" customWidth="1"/>
  </cols>
  <sheetData>
    <row r="2" spans="1:2" x14ac:dyDescent="0.25">
      <c r="A2" t="s">
        <v>76</v>
      </c>
    </row>
    <row r="3" spans="1:2" x14ac:dyDescent="0.25">
      <c r="A3" t="s">
        <v>77</v>
      </c>
    </row>
    <row r="5" spans="1:2" x14ac:dyDescent="0.25">
      <c r="A5" t="s">
        <v>74</v>
      </c>
    </row>
    <row r="6" spans="1:2" x14ac:dyDescent="0.25">
      <c r="A6" t="s">
        <v>75</v>
      </c>
    </row>
    <row r="8" spans="1:2" x14ac:dyDescent="0.25">
      <c r="A8" t="s">
        <v>78</v>
      </c>
    </row>
    <row r="10" spans="1:2" x14ac:dyDescent="0.25">
      <c r="A10" t="s">
        <v>79</v>
      </c>
      <c r="B10" t="s">
        <v>80</v>
      </c>
    </row>
    <row r="11" spans="1:2" x14ac:dyDescent="0.25">
      <c r="A11" t="s">
        <v>81</v>
      </c>
      <c r="B11" t="s">
        <v>82</v>
      </c>
    </row>
    <row r="12" spans="1:2" x14ac:dyDescent="0.25">
      <c r="A12" t="s">
        <v>83</v>
      </c>
      <c r="B12" t="s">
        <v>86</v>
      </c>
    </row>
    <row r="13" spans="1:2" x14ac:dyDescent="0.25">
      <c r="A13" t="s">
        <v>84</v>
      </c>
      <c r="B13" t="s">
        <v>87</v>
      </c>
    </row>
    <row r="14" spans="1:2" x14ac:dyDescent="0.25">
      <c r="A14" t="s">
        <v>85</v>
      </c>
      <c r="B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H10" sqref="H10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16" x14ac:dyDescent="0.25">
      <c r="A1" t="s">
        <v>32</v>
      </c>
      <c r="B1">
        <v>2007</v>
      </c>
    </row>
    <row r="2" spans="1:16" x14ac:dyDescent="0.25">
      <c r="A2" t="s">
        <v>33</v>
      </c>
      <c r="B2" t="s">
        <v>34</v>
      </c>
    </row>
    <row r="3" spans="1:16" x14ac:dyDescent="0.25">
      <c r="A3" s="3"/>
      <c r="B3" s="3"/>
      <c r="C3" s="7"/>
      <c r="D3" s="8"/>
      <c r="E3" s="51" t="s">
        <v>66</v>
      </c>
      <c r="F3" s="52"/>
      <c r="G3" s="52"/>
      <c r="H3" s="52"/>
      <c r="I3" s="52"/>
      <c r="J3" s="52"/>
      <c r="K3" s="52"/>
      <c r="L3" s="52"/>
    </row>
    <row r="4" spans="1:16" x14ac:dyDescent="0.25">
      <c r="A4" s="3"/>
      <c r="B4" s="3"/>
      <c r="C4" s="53" t="s">
        <v>35</v>
      </c>
      <c r="D4" s="5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6" x14ac:dyDescent="0.25">
      <c r="A5" s="3"/>
      <c r="B5" s="3"/>
      <c r="C5" s="53"/>
      <c r="D5" s="5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</row>
    <row r="6" spans="1:16" x14ac:dyDescent="0.25">
      <c r="A6" s="53" t="s">
        <v>35</v>
      </c>
      <c r="B6" s="53"/>
      <c r="C6" s="55" t="s">
        <v>36</v>
      </c>
      <c r="D6" s="56"/>
      <c r="E6" s="5" t="s">
        <v>11</v>
      </c>
      <c r="F6" s="4" t="s">
        <v>13</v>
      </c>
      <c r="G6" s="4" t="s">
        <v>15</v>
      </c>
      <c r="H6" s="4" t="s">
        <v>20</v>
      </c>
      <c r="I6" s="4" t="s">
        <v>11</v>
      </c>
      <c r="J6" s="4" t="s">
        <v>13</v>
      </c>
      <c r="K6" s="4" t="s">
        <v>15</v>
      </c>
      <c r="L6" s="4" t="s">
        <v>20</v>
      </c>
    </row>
    <row r="7" spans="1:16" ht="15.75" thickBot="1" x14ac:dyDescent="0.3">
      <c r="A7" s="59"/>
      <c r="B7" s="59"/>
      <c r="C7" s="57" t="s">
        <v>37</v>
      </c>
      <c r="D7" s="5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</row>
    <row r="8" spans="1:16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414703.30757342721</v>
      </c>
      <c r="F8" s="17">
        <v>2017.4144509072992</v>
      </c>
      <c r="G8" s="17">
        <v>158.06670522416562</v>
      </c>
      <c r="H8" s="17">
        <v>2461.1260407251475</v>
      </c>
      <c r="I8" s="13">
        <v>0</v>
      </c>
      <c r="J8" s="13">
        <v>0</v>
      </c>
      <c r="K8" s="13">
        <v>0</v>
      </c>
      <c r="L8" s="13">
        <v>0</v>
      </c>
      <c r="N8" s="1"/>
      <c r="O8" s="1"/>
      <c r="P8" s="1"/>
    </row>
    <row r="9" spans="1:16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16615.963337081164</v>
      </c>
      <c r="F9" s="19">
        <v>7185181.2833809145</v>
      </c>
      <c r="G9" s="19">
        <v>12215.319196747674</v>
      </c>
      <c r="H9" s="19">
        <v>104083.02886548756</v>
      </c>
      <c r="I9" s="15">
        <v>0</v>
      </c>
      <c r="J9" s="15">
        <v>0</v>
      </c>
      <c r="K9" s="15">
        <v>0</v>
      </c>
      <c r="L9" s="15">
        <v>0</v>
      </c>
      <c r="N9" s="1"/>
      <c r="O9" s="1"/>
      <c r="P9" s="1"/>
    </row>
    <row r="10" spans="1:16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1752.2811967178363</v>
      </c>
      <c r="F10" s="19">
        <v>21275.685260218732</v>
      </c>
      <c r="G10" s="19">
        <v>1772227.7281089956</v>
      </c>
      <c r="H10" s="19">
        <v>40040.42130486494</v>
      </c>
      <c r="I10" s="15">
        <v>0</v>
      </c>
      <c r="J10" s="15">
        <v>0</v>
      </c>
      <c r="K10" s="15">
        <v>0</v>
      </c>
      <c r="L10" s="15">
        <v>0</v>
      </c>
      <c r="N10" s="1"/>
      <c r="O10" s="1"/>
      <c r="P10" s="1"/>
    </row>
    <row r="11" spans="1:16" x14ac:dyDescent="0.25">
      <c r="A11" s="4" t="s">
        <v>1</v>
      </c>
      <c r="B11" s="4" t="s">
        <v>0</v>
      </c>
      <c r="C11" s="4" t="s">
        <v>20</v>
      </c>
      <c r="D11" s="6" t="s">
        <v>10</v>
      </c>
      <c r="E11" s="18">
        <v>9013.0812878640681</v>
      </c>
      <c r="F11" s="19">
        <v>348797.84071919904</v>
      </c>
      <c r="G11" s="19">
        <v>34986.472044241353</v>
      </c>
      <c r="H11" s="19">
        <v>13502924.442151261</v>
      </c>
      <c r="I11" s="15">
        <v>0</v>
      </c>
      <c r="J11" s="15">
        <v>0</v>
      </c>
      <c r="K11" s="15">
        <v>0</v>
      </c>
      <c r="L11" s="15">
        <v>0</v>
      </c>
      <c r="N11" s="1"/>
      <c r="O11" s="1"/>
      <c r="P11" s="1"/>
    </row>
    <row r="12" spans="1:16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0</v>
      </c>
      <c r="F12" s="15">
        <v>0</v>
      </c>
      <c r="G12" s="15">
        <v>0</v>
      </c>
      <c r="H12" s="15">
        <v>0</v>
      </c>
      <c r="I12" s="19">
        <v>253005.4521488508</v>
      </c>
      <c r="J12" s="19">
        <v>0</v>
      </c>
      <c r="K12" s="19">
        <v>0</v>
      </c>
      <c r="L12" s="19">
        <v>1824.1517256475738</v>
      </c>
      <c r="N12" s="1"/>
      <c r="O12" s="1"/>
    </row>
    <row r="13" spans="1:16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0</v>
      </c>
      <c r="F13" s="15">
        <v>0</v>
      </c>
      <c r="G13" s="15">
        <v>0</v>
      </c>
      <c r="H13" s="15">
        <v>0</v>
      </c>
      <c r="I13" s="19">
        <v>9.4855964976286025</v>
      </c>
      <c r="J13" s="19">
        <v>4428954.9373513311</v>
      </c>
      <c r="K13" s="19">
        <v>0</v>
      </c>
      <c r="L13" s="19">
        <v>102092.42520977746</v>
      </c>
      <c r="N13" s="1"/>
      <c r="O13" s="1"/>
    </row>
    <row r="14" spans="1:16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0</v>
      </c>
      <c r="J14" s="19">
        <v>0</v>
      </c>
      <c r="K14" s="19">
        <v>1017210.5071141919</v>
      </c>
      <c r="L14" s="19">
        <v>0</v>
      </c>
      <c r="N14" s="1"/>
      <c r="O14" s="1"/>
    </row>
    <row r="15" spans="1:16" x14ac:dyDescent="0.25">
      <c r="A15" s="4" t="s">
        <v>2</v>
      </c>
      <c r="B15" s="4" t="s">
        <v>3</v>
      </c>
      <c r="C15" s="4" t="s">
        <v>20</v>
      </c>
      <c r="D15" s="6" t="s">
        <v>10</v>
      </c>
      <c r="E15" s="14">
        <v>0</v>
      </c>
      <c r="F15" s="15">
        <v>0</v>
      </c>
      <c r="G15" s="15">
        <v>0</v>
      </c>
      <c r="H15" s="15">
        <v>0</v>
      </c>
      <c r="I15" s="19">
        <v>1135.3649762860271</v>
      </c>
      <c r="J15" s="19">
        <v>118789.84624589566</v>
      </c>
      <c r="K15" s="19">
        <v>0</v>
      </c>
      <c r="L15" s="19">
        <v>12898769.64593944</v>
      </c>
      <c r="N15" s="1"/>
      <c r="O15" s="1"/>
    </row>
    <row r="17" spans="5:18" x14ac:dyDescent="0.25">
      <c r="E17" s="1"/>
      <c r="F17" s="1"/>
      <c r="G17" s="1"/>
      <c r="H17" s="1"/>
      <c r="I17" s="1"/>
      <c r="J17" s="1"/>
      <c r="R17" s="1"/>
    </row>
    <row r="18" spans="5:18" x14ac:dyDescent="0.25">
      <c r="E18" s="1"/>
      <c r="F18" s="1"/>
      <c r="G18" s="1"/>
      <c r="H18" s="1"/>
      <c r="I18" s="1"/>
      <c r="J18" s="1"/>
      <c r="K18" s="1"/>
      <c r="L18" s="1"/>
    </row>
    <row r="19" spans="5:18" x14ac:dyDescent="0.25">
      <c r="E19" s="2"/>
    </row>
  </sheetData>
  <mergeCells count="5">
    <mergeCell ref="E3:L3"/>
    <mergeCell ref="C4:D5"/>
    <mergeCell ref="C6:D6"/>
    <mergeCell ref="C7:D7"/>
    <mergeCell ref="A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>
      <selection activeCell="H13" sqref="H13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20" x14ac:dyDescent="0.25">
      <c r="A1" t="s">
        <v>32</v>
      </c>
      <c r="B1">
        <v>2007</v>
      </c>
    </row>
    <row r="2" spans="1:20" x14ac:dyDescent="0.25">
      <c r="A2" t="s">
        <v>33</v>
      </c>
      <c r="B2" t="s">
        <v>34</v>
      </c>
    </row>
    <row r="3" spans="1:20" x14ac:dyDescent="0.25">
      <c r="A3" s="3"/>
      <c r="B3" s="3"/>
      <c r="C3" s="7"/>
      <c r="D3" s="8"/>
      <c r="E3" s="51" t="s">
        <v>65</v>
      </c>
      <c r="F3" s="52"/>
      <c r="G3" s="52"/>
      <c r="H3" s="52"/>
      <c r="I3" s="52"/>
      <c r="J3" s="52"/>
      <c r="K3" s="52"/>
      <c r="L3" s="52"/>
      <c r="M3" s="60" t="s">
        <v>38</v>
      </c>
      <c r="N3" s="61"/>
      <c r="O3" s="61"/>
      <c r="P3" s="61"/>
      <c r="Q3" s="51"/>
    </row>
    <row r="4" spans="1:20" x14ac:dyDescent="0.25">
      <c r="A4" s="3"/>
      <c r="B4" s="3"/>
      <c r="C4" s="53" t="s">
        <v>35</v>
      </c>
      <c r="D4" s="54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1</v>
      </c>
      <c r="N4" s="4" t="s">
        <v>1</v>
      </c>
      <c r="O4" s="4" t="s">
        <v>2</v>
      </c>
      <c r="P4" s="4" t="s">
        <v>2</v>
      </c>
      <c r="Q4" s="4" t="s">
        <v>18</v>
      </c>
    </row>
    <row r="5" spans="1:20" x14ac:dyDescent="0.25">
      <c r="A5" s="3"/>
      <c r="B5" s="3"/>
      <c r="C5" s="53"/>
      <c r="D5" s="54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0</v>
      </c>
      <c r="N5" s="4" t="s">
        <v>0</v>
      </c>
      <c r="O5" s="4" t="s">
        <v>3</v>
      </c>
      <c r="P5" s="4" t="s">
        <v>3</v>
      </c>
      <c r="Q5" s="4" t="s">
        <v>19</v>
      </c>
    </row>
    <row r="6" spans="1:20" x14ac:dyDescent="0.25">
      <c r="A6" s="53" t="s">
        <v>35</v>
      </c>
      <c r="B6" s="53"/>
      <c r="C6" s="55" t="s">
        <v>36</v>
      </c>
      <c r="D6" s="56"/>
      <c r="E6" s="5" t="s">
        <v>11</v>
      </c>
      <c r="F6" s="4" t="s">
        <v>13</v>
      </c>
      <c r="G6" s="4" t="s">
        <v>15</v>
      </c>
      <c r="H6" s="4" t="s">
        <v>20</v>
      </c>
      <c r="I6" s="4" t="s">
        <v>11</v>
      </c>
      <c r="J6" s="4" t="s">
        <v>13</v>
      </c>
      <c r="K6" s="4" t="s">
        <v>15</v>
      </c>
      <c r="L6" s="4" t="s">
        <v>20</v>
      </c>
      <c r="M6" s="4" t="s">
        <v>26</v>
      </c>
      <c r="N6" s="4" t="s">
        <v>27</v>
      </c>
      <c r="O6" s="4" t="s">
        <v>26</v>
      </c>
      <c r="P6" s="4" t="s">
        <v>27</v>
      </c>
      <c r="Q6" s="4" t="s">
        <v>28</v>
      </c>
    </row>
    <row r="7" spans="1:20" ht="15.75" thickBot="1" x14ac:dyDescent="0.3">
      <c r="A7" s="59"/>
      <c r="B7" s="59"/>
      <c r="C7" s="57" t="s">
        <v>37</v>
      </c>
      <c r="D7" s="58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  <c r="M7" s="12" t="s">
        <v>29</v>
      </c>
      <c r="N7" s="12" t="s">
        <v>30</v>
      </c>
      <c r="O7" s="12" t="s">
        <v>29</v>
      </c>
      <c r="P7" s="12" t="s">
        <v>30</v>
      </c>
      <c r="Q7" s="12" t="s">
        <v>31</v>
      </c>
    </row>
    <row r="8" spans="1:20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56700.757021434023</v>
      </c>
      <c r="F8" s="17">
        <v>193849.24389048078</v>
      </c>
      <c r="G8" s="17">
        <v>2809.8968785729417</v>
      </c>
      <c r="H8" s="17">
        <v>27331.545737197877</v>
      </c>
      <c r="I8" s="13">
        <v>1850</v>
      </c>
      <c r="J8" s="13">
        <v>10280</v>
      </c>
      <c r="K8" s="13">
        <v>42</v>
      </c>
      <c r="L8" s="13">
        <v>210</v>
      </c>
      <c r="M8" s="17">
        <v>106323.30801193547</v>
      </c>
      <c r="N8" s="17">
        <v>16103.213972799878</v>
      </c>
      <c r="O8" s="13">
        <v>3644.0177900101125</v>
      </c>
      <c r="P8" s="13">
        <v>195.93146785278896</v>
      </c>
      <c r="Q8" s="13">
        <v>0</v>
      </c>
      <c r="S8" s="20"/>
      <c r="T8" s="1"/>
    </row>
    <row r="9" spans="1:20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91474.823036468137</v>
      </c>
      <c r="F9" s="19">
        <v>2741301.2588093295</v>
      </c>
      <c r="G9" s="19">
        <v>386923.48017737368</v>
      </c>
      <c r="H9" s="19">
        <v>909198.6936596015</v>
      </c>
      <c r="I9" s="15">
        <v>2203</v>
      </c>
      <c r="J9" s="15">
        <v>167398</v>
      </c>
      <c r="K9" s="15">
        <v>14993</v>
      </c>
      <c r="L9" s="15">
        <v>25037</v>
      </c>
      <c r="M9" s="19">
        <v>2105933.2445719279</v>
      </c>
      <c r="N9" s="19">
        <v>632906.35752765276</v>
      </c>
      <c r="O9" s="15">
        <v>208239.87900312577</v>
      </c>
      <c r="P9" s="15">
        <v>32486.857994751856</v>
      </c>
      <c r="Q9" s="15">
        <v>0</v>
      </c>
      <c r="S9" s="20"/>
      <c r="T9" s="1"/>
    </row>
    <row r="10" spans="1:20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2760.7920033219311</v>
      </c>
      <c r="F10" s="19">
        <v>44840.673707619775</v>
      </c>
      <c r="G10" s="19">
        <v>352792.97232488729</v>
      </c>
      <c r="H10" s="19">
        <v>198181.97923618896</v>
      </c>
      <c r="I10" s="15">
        <v>72</v>
      </c>
      <c r="J10" s="15">
        <v>90</v>
      </c>
      <c r="K10" s="15">
        <v>50</v>
      </c>
      <c r="L10" s="15">
        <v>115</v>
      </c>
      <c r="M10" s="19">
        <v>53676.343922698812</v>
      </c>
      <c r="N10" s="19">
        <v>1182390.8948782317</v>
      </c>
      <c r="O10" s="15">
        <v>33.814618238095967</v>
      </c>
      <c r="P10" s="15">
        <v>291.64517961074347</v>
      </c>
      <c r="Q10" s="15">
        <v>0</v>
      </c>
      <c r="S10" s="20"/>
      <c r="T10" s="1"/>
    </row>
    <row r="11" spans="1:20" x14ac:dyDescent="0.25">
      <c r="A11" s="4" t="s">
        <v>1</v>
      </c>
      <c r="B11" s="4" t="s">
        <v>0</v>
      </c>
      <c r="C11" s="4" t="s">
        <v>20</v>
      </c>
      <c r="D11" s="6" t="s">
        <v>10</v>
      </c>
      <c r="E11" s="18">
        <v>71052.509955392961</v>
      </c>
      <c r="F11" s="19">
        <v>1552059.3634475246</v>
      </c>
      <c r="G11" s="19">
        <v>314198.53323240392</v>
      </c>
      <c r="H11" s="19">
        <v>4065709.6439135293</v>
      </c>
      <c r="I11" s="15">
        <v>1498</v>
      </c>
      <c r="J11" s="15">
        <v>103208</v>
      </c>
      <c r="K11" s="15">
        <v>16317</v>
      </c>
      <c r="L11" s="15">
        <v>118935</v>
      </c>
      <c r="M11" s="19">
        <v>7048312.6373048685</v>
      </c>
      <c r="N11" s="19">
        <v>494454.62593600858</v>
      </c>
      <c r="O11" s="15">
        <v>106436.84578341726</v>
      </c>
      <c r="P11" s="15">
        <v>3539.6766294211593</v>
      </c>
      <c r="Q11" s="15">
        <v>0</v>
      </c>
      <c r="S11" s="20"/>
      <c r="T11" s="1"/>
    </row>
    <row r="12" spans="1:20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1545.0127611774947</v>
      </c>
      <c r="F12" s="15">
        <v>9583.9450672492094</v>
      </c>
      <c r="G12" s="15">
        <v>89.378648165293654</v>
      </c>
      <c r="H12" s="15">
        <v>1030.202747288052</v>
      </c>
      <c r="I12" s="19">
        <v>47081.649317767231</v>
      </c>
      <c r="J12" s="19">
        <v>132753.40588836191</v>
      </c>
      <c r="K12" s="19">
        <v>822.41641736592476</v>
      </c>
      <c r="L12" s="19">
        <v>6157.3112659613271</v>
      </c>
      <c r="M12" s="15">
        <v>6297.1026984646296</v>
      </c>
      <c r="N12" s="15">
        <v>819.49375627442464</v>
      </c>
      <c r="O12" s="19">
        <v>48683.249698980326</v>
      </c>
      <c r="P12" s="19">
        <v>-33.564392557460792</v>
      </c>
      <c r="Q12" s="15">
        <v>0</v>
      </c>
      <c r="S12" s="20"/>
      <c r="T12" s="1"/>
    </row>
    <row r="13" spans="1:20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4052.4974896688082</v>
      </c>
      <c r="F13" s="15">
        <v>323693.97234544298</v>
      </c>
      <c r="G13" s="15">
        <v>16531.433535497825</v>
      </c>
      <c r="H13" s="15">
        <v>61023.811582312192</v>
      </c>
      <c r="I13" s="19">
        <v>50001.869792046695</v>
      </c>
      <c r="J13" s="19">
        <v>1348708.2642466254</v>
      </c>
      <c r="K13" s="19">
        <v>222971.68110908422</v>
      </c>
      <c r="L13" s="19">
        <v>769937.2668004377</v>
      </c>
      <c r="M13" s="15">
        <v>129042.74822642509</v>
      </c>
      <c r="N13" s="15">
        <v>80809.185823161592</v>
      </c>
      <c r="O13" s="19">
        <v>1149202.8091295597</v>
      </c>
      <c r="P13" s="19">
        <v>375081.30807734397</v>
      </c>
      <c r="Q13" s="15">
        <v>0</v>
      </c>
      <c r="S13" s="20"/>
      <c r="T13" s="1"/>
    </row>
    <row r="14" spans="1:20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1363.0034439985407</v>
      </c>
      <c r="J14" s="19">
        <v>25334.059547610359</v>
      </c>
      <c r="K14" s="19">
        <v>739.87662896753</v>
      </c>
      <c r="L14" s="19">
        <v>110640.91028091937</v>
      </c>
      <c r="M14" s="15">
        <v>0</v>
      </c>
      <c r="N14" s="15">
        <v>10</v>
      </c>
      <c r="O14" s="19">
        <v>45.404385260888375</v>
      </c>
      <c r="P14" s="19">
        <v>879077.25282743527</v>
      </c>
      <c r="Q14" s="15">
        <v>0</v>
      </c>
      <c r="S14" s="20"/>
      <c r="T14" s="1"/>
    </row>
    <row r="15" spans="1:20" x14ac:dyDescent="0.25">
      <c r="A15" s="4" t="s">
        <v>2</v>
      </c>
      <c r="B15" s="4" t="s">
        <v>3</v>
      </c>
      <c r="C15" s="4" t="s">
        <v>20</v>
      </c>
      <c r="D15" s="6" t="s">
        <v>10</v>
      </c>
      <c r="E15" s="14">
        <v>3216.8778325903704</v>
      </c>
      <c r="F15" s="15">
        <v>189900.14028264055</v>
      </c>
      <c r="G15" s="15">
        <v>11558.417271392369</v>
      </c>
      <c r="H15" s="15">
        <v>55689.03994968484</v>
      </c>
      <c r="I15" s="19">
        <v>37975.149076979193</v>
      </c>
      <c r="J15" s="19">
        <v>840248.78194819402</v>
      </c>
      <c r="K15" s="19">
        <v>224858.4177307552</v>
      </c>
      <c r="L15" s="19">
        <v>3783418.0354542141</v>
      </c>
      <c r="M15" s="15">
        <v>18053.368693151053</v>
      </c>
      <c r="N15" s="15">
        <v>4220.0397558438808</v>
      </c>
      <c r="O15" s="19">
        <v>7378638.9453427522</v>
      </c>
      <c r="P15" s="19">
        <v>470917.6438234222</v>
      </c>
      <c r="Q15" s="15">
        <v>0</v>
      </c>
      <c r="S15" s="20"/>
      <c r="T15" s="1"/>
    </row>
    <row r="16" spans="1:20" x14ac:dyDescent="0.25">
      <c r="C16" s="4" t="s">
        <v>21</v>
      </c>
      <c r="D16" s="6" t="s">
        <v>43</v>
      </c>
      <c r="E16" s="14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"/>
    </row>
    <row r="17" spans="3:18" x14ac:dyDescent="0.25">
      <c r="C17" s="4" t="s">
        <v>22</v>
      </c>
      <c r="D17" s="6" t="s">
        <v>41</v>
      </c>
      <c r="E17" s="14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"/>
      <c r="R17" s="1"/>
    </row>
    <row r="18" spans="3:18" x14ac:dyDescent="0.25">
      <c r="C18" s="4" t="s">
        <v>23</v>
      </c>
      <c r="D18" s="6" t="s">
        <v>42</v>
      </c>
      <c r="E18" s="14">
        <v>43763.978517646319</v>
      </c>
      <c r="F18" s="15">
        <v>1261728.1978450278</v>
      </c>
      <c r="G18" s="15">
        <v>367397.85566209425</v>
      </c>
      <c r="H18" s="15">
        <v>4833323.2046840414</v>
      </c>
      <c r="I18" s="15">
        <v>19560.027310772057</v>
      </c>
      <c r="J18" s="15">
        <v>857396.56827209215</v>
      </c>
      <c r="K18" s="15">
        <v>250974.27487646061</v>
      </c>
      <c r="L18" s="15">
        <v>4640128.2654448878</v>
      </c>
      <c r="M18" s="1"/>
      <c r="N18" s="1"/>
      <c r="O18" s="1"/>
      <c r="P18" s="1"/>
      <c r="Q18" s="1"/>
    </row>
    <row r="19" spans="3:18" x14ac:dyDescent="0.25">
      <c r="C19" s="4" t="s">
        <v>24</v>
      </c>
      <c r="D19" s="6" t="s">
        <v>40</v>
      </c>
      <c r="E19" s="14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"/>
      <c r="N19" s="1"/>
      <c r="O19" s="1"/>
      <c r="P19" s="1"/>
      <c r="Q19" s="1"/>
    </row>
    <row r="20" spans="3:18" x14ac:dyDescent="0.25">
      <c r="C20" s="4" t="s">
        <v>25</v>
      </c>
      <c r="D20" s="6" t="s">
        <v>39</v>
      </c>
      <c r="E20" s="14">
        <v>167517.38477739022</v>
      </c>
      <c r="F20" s="15">
        <v>1240315.4284159234</v>
      </c>
      <c r="G20" s="15">
        <v>367285.61832482147</v>
      </c>
      <c r="H20" s="15">
        <v>3498020.896852497</v>
      </c>
      <c r="I20" s="15">
        <v>92545.603780070684</v>
      </c>
      <c r="J20" s="15">
        <v>1062327.7036943426</v>
      </c>
      <c r="K20" s="15">
        <v>285441.84035155841</v>
      </c>
      <c r="L20" s="15">
        <v>3548107.4336284427</v>
      </c>
      <c r="M20" s="1"/>
      <c r="N20" s="1"/>
      <c r="O20" s="1"/>
      <c r="P20" s="1"/>
      <c r="Q20" s="1"/>
    </row>
    <row r="23" spans="3:18" x14ac:dyDescent="0.25">
      <c r="E23" s="1"/>
      <c r="F23" s="1"/>
      <c r="G23" s="1"/>
      <c r="H23" s="1"/>
      <c r="I23" s="1"/>
      <c r="J23" s="1"/>
      <c r="K23" s="1"/>
      <c r="L23" s="1"/>
    </row>
  </sheetData>
  <mergeCells count="6">
    <mergeCell ref="M3:Q3"/>
    <mergeCell ref="E3:L3"/>
    <mergeCell ref="C4:D5"/>
    <mergeCell ref="A6:B7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2"/>
  <sheetViews>
    <sheetView workbookViewId="0">
      <selection activeCell="T31" sqref="T31"/>
    </sheetView>
  </sheetViews>
  <sheetFormatPr defaultRowHeight="15" x14ac:dyDescent="0.25"/>
  <sheetData>
    <row r="2" spans="1:24" x14ac:dyDescent="0.25">
      <c r="A2" s="21" t="s">
        <v>46</v>
      </c>
    </row>
    <row r="3" spans="1:24" x14ac:dyDescent="0.25">
      <c r="A3" t="s">
        <v>44</v>
      </c>
    </row>
    <row r="4" spans="1:24" x14ac:dyDescent="0.25">
      <c r="A4" t="s">
        <v>45</v>
      </c>
    </row>
    <row r="7" spans="1:24" x14ac:dyDescent="0.25">
      <c r="A7" s="3"/>
      <c r="B7" s="3"/>
      <c r="C7" s="7"/>
      <c r="D7" s="8"/>
      <c r="E7" s="51" t="s">
        <v>65</v>
      </c>
      <c r="F7" s="52"/>
      <c r="G7" s="52"/>
      <c r="H7" s="52"/>
      <c r="I7" s="52"/>
      <c r="J7" s="52"/>
      <c r="K7" s="52"/>
      <c r="L7" s="52"/>
      <c r="M7" s="60" t="s">
        <v>38</v>
      </c>
      <c r="N7" s="61"/>
      <c r="O7" s="61"/>
      <c r="P7" s="61"/>
      <c r="Q7" s="51"/>
    </row>
    <row r="8" spans="1:24" x14ac:dyDescent="0.25">
      <c r="A8" s="3"/>
      <c r="B8" s="3"/>
      <c r="C8" s="53" t="s">
        <v>35</v>
      </c>
      <c r="D8" s="54"/>
      <c r="E8" s="5" t="s">
        <v>1</v>
      </c>
      <c r="F8" s="4" t="s">
        <v>1</v>
      </c>
      <c r="G8" s="4" t="s">
        <v>1</v>
      </c>
      <c r="H8" s="4" t="s">
        <v>1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1</v>
      </c>
      <c r="N8" s="4" t="s">
        <v>1</v>
      </c>
      <c r="O8" s="4" t="s">
        <v>2</v>
      </c>
      <c r="P8" s="4" t="s">
        <v>2</v>
      </c>
      <c r="Q8" s="4" t="s">
        <v>18</v>
      </c>
    </row>
    <row r="9" spans="1:24" x14ac:dyDescent="0.25">
      <c r="A9" s="3"/>
      <c r="B9" s="3"/>
      <c r="C9" s="53"/>
      <c r="D9" s="54"/>
      <c r="E9" s="5" t="s">
        <v>0</v>
      </c>
      <c r="F9" s="4" t="s">
        <v>0</v>
      </c>
      <c r="G9" s="4" t="s">
        <v>0</v>
      </c>
      <c r="H9" s="4" t="s">
        <v>0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0</v>
      </c>
      <c r="N9" s="4" t="s">
        <v>0</v>
      </c>
      <c r="O9" s="4" t="s">
        <v>3</v>
      </c>
      <c r="P9" s="4" t="s">
        <v>3</v>
      </c>
      <c r="Q9" s="4" t="s">
        <v>19</v>
      </c>
    </row>
    <row r="10" spans="1:24" x14ac:dyDescent="0.25">
      <c r="A10" s="53" t="s">
        <v>35</v>
      </c>
      <c r="B10" s="53"/>
      <c r="C10" s="55" t="s">
        <v>37</v>
      </c>
      <c r="D10" s="56"/>
      <c r="E10" s="5" t="s">
        <v>4</v>
      </c>
      <c r="F10" s="4" t="s">
        <v>5</v>
      </c>
      <c r="G10" s="4" t="s">
        <v>6</v>
      </c>
      <c r="H10" s="4" t="s">
        <v>20</v>
      </c>
      <c r="I10" s="4" t="s">
        <v>4</v>
      </c>
      <c r="J10" s="4" t="s">
        <v>5</v>
      </c>
      <c r="K10" s="4" t="s">
        <v>6</v>
      </c>
      <c r="L10" s="4" t="s">
        <v>20</v>
      </c>
      <c r="M10" s="4" t="s">
        <v>26</v>
      </c>
      <c r="N10" s="4" t="s">
        <v>27</v>
      </c>
      <c r="O10" s="4" t="s">
        <v>26</v>
      </c>
      <c r="P10" s="4" t="s">
        <v>27</v>
      </c>
      <c r="Q10" s="4" t="s">
        <v>28</v>
      </c>
    </row>
    <row r="11" spans="1:24" ht="15.75" thickBot="1" x14ac:dyDescent="0.3">
      <c r="A11" s="59"/>
      <c r="B11" s="59"/>
      <c r="C11" s="57" t="s">
        <v>37</v>
      </c>
      <c r="D11" s="58"/>
      <c r="E11" s="11" t="s">
        <v>7</v>
      </c>
      <c r="F11" s="12" t="s">
        <v>8</v>
      </c>
      <c r="G11" s="12" t="s">
        <v>9</v>
      </c>
      <c r="H11" s="12" t="s">
        <v>10</v>
      </c>
      <c r="I11" s="12" t="s">
        <v>7</v>
      </c>
      <c r="J11" s="12" t="s">
        <v>8</v>
      </c>
      <c r="K11" s="12" t="s">
        <v>9</v>
      </c>
      <c r="L11" s="12" t="s">
        <v>10</v>
      </c>
      <c r="M11" s="12" t="s">
        <v>29</v>
      </c>
      <c r="N11" s="12" t="s">
        <v>30</v>
      </c>
      <c r="O11" s="12" t="s">
        <v>29</v>
      </c>
      <c r="P11" s="12" t="s">
        <v>30</v>
      </c>
      <c r="Q11" s="12" t="s">
        <v>31</v>
      </c>
    </row>
    <row r="12" spans="1:24" x14ac:dyDescent="0.25">
      <c r="A12" s="9" t="s">
        <v>1</v>
      </c>
      <c r="B12" s="9" t="s">
        <v>0</v>
      </c>
      <c r="C12" s="9" t="s">
        <v>4</v>
      </c>
      <c r="D12" s="10" t="s">
        <v>7</v>
      </c>
      <c r="E12" s="16">
        <f t="array" ref="E12:L19">MMULT(Additional_calculatations!D108:K115,MMULT(Additional_calculatations!P66:W73,Additional_calculatations!D24:K31))</f>
        <v>56864.87631283189</v>
      </c>
      <c r="F12" s="17">
        <v>196491.85198556454</v>
      </c>
      <c r="G12" s="17">
        <v>2483.2429781466158</v>
      </c>
      <c r="H12" s="17">
        <v>24851.472251142583</v>
      </c>
      <c r="I12" s="13">
        <v>1863.319768895072</v>
      </c>
      <c r="J12" s="13">
        <v>10517.367466302454</v>
      </c>
      <c r="K12" s="13">
        <v>42</v>
      </c>
      <c r="L12" s="39">
        <v>-40.687235197526206</v>
      </c>
      <c r="M12" s="17">
        <f>Use!M8</f>
        <v>106323.30801193547</v>
      </c>
      <c r="N12" s="17">
        <f>Use!N8</f>
        <v>16103.213972799878</v>
      </c>
      <c r="O12" s="13">
        <f>Use!O8</f>
        <v>3644.0177900101125</v>
      </c>
      <c r="P12" s="13">
        <f>Use!P8</f>
        <v>195.93146785278896</v>
      </c>
      <c r="Q12" s="13">
        <f>Use!Q8</f>
        <v>0</v>
      </c>
      <c r="S12" s="1"/>
      <c r="T12" s="1"/>
      <c r="V12" s="1"/>
      <c r="X12" s="1"/>
    </row>
    <row r="13" spans="1:24" x14ac:dyDescent="0.25">
      <c r="A13" s="4" t="s">
        <v>1</v>
      </c>
      <c r="B13" s="4" t="s">
        <v>0</v>
      </c>
      <c r="C13" s="4" t="s">
        <v>5</v>
      </c>
      <c r="D13" s="6" t="s">
        <v>8</v>
      </c>
      <c r="E13" s="18">
        <v>85189.989855871128</v>
      </c>
      <c r="F13" s="19">
        <v>2764299.8281257632</v>
      </c>
      <c r="G13" s="19">
        <v>393571.62145383813</v>
      </c>
      <c r="H13" s="19">
        <v>885836.81624730036</v>
      </c>
      <c r="I13" s="15">
        <v>2216.6462224770949</v>
      </c>
      <c r="J13" s="15">
        <v>171057.64362162797</v>
      </c>
      <c r="K13" s="15">
        <v>14993</v>
      </c>
      <c r="L13" s="15">
        <v>21363.710155894951</v>
      </c>
      <c r="M13" s="19">
        <f>Use!M9</f>
        <v>2105933.2445719279</v>
      </c>
      <c r="N13" s="19">
        <f>Use!N9</f>
        <v>632906.35752765276</v>
      </c>
      <c r="O13" s="15">
        <f>Use!O9</f>
        <v>208239.87900312577</v>
      </c>
      <c r="P13" s="15">
        <f>Use!P9</f>
        <v>32486.857994751856</v>
      </c>
      <c r="Q13" s="15">
        <f>Use!Q9</f>
        <v>0</v>
      </c>
      <c r="S13" s="1"/>
      <c r="V13" s="1"/>
      <c r="X13" s="1"/>
    </row>
    <row r="14" spans="1:24" x14ac:dyDescent="0.25">
      <c r="A14" s="4" t="s">
        <v>1</v>
      </c>
      <c r="B14" s="4" t="s">
        <v>0</v>
      </c>
      <c r="C14" s="4" t="s">
        <v>6</v>
      </c>
      <c r="D14" s="6" t="s">
        <v>9</v>
      </c>
      <c r="E14" s="18">
        <v>2227.9720067131652</v>
      </c>
      <c r="F14" s="19">
        <v>36361.68673933627</v>
      </c>
      <c r="G14" s="19">
        <v>364775.12282115972</v>
      </c>
      <c r="H14" s="19">
        <v>195211.63570480881</v>
      </c>
      <c r="I14" s="15">
        <v>72.508955491983201</v>
      </c>
      <c r="J14" s="15">
        <v>91.01551077955871</v>
      </c>
      <c r="K14" s="15">
        <v>50</v>
      </c>
      <c r="L14" s="15">
        <v>113.47553372845807</v>
      </c>
      <c r="M14" s="19">
        <f>Use!M10</f>
        <v>53676.343922698812</v>
      </c>
      <c r="N14" s="19">
        <f>Use!N10</f>
        <v>1182390.8948782317</v>
      </c>
      <c r="O14" s="15">
        <f>Use!O10</f>
        <v>33.814618238095967</v>
      </c>
      <c r="P14" s="15">
        <f>Use!P10</f>
        <v>291.64517961074347</v>
      </c>
      <c r="Q14" s="15">
        <f>Use!Q10</f>
        <v>0</v>
      </c>
      <c r="S14" s="1"/>
      <c r="V14" s="1"/>
      <c r="X14" s="1"/>
    </row>
    <row r="15" spans="1:24" x14ac:dyDescent="0.25">
      <c r="A15" s="4" t="s">
        <v>1</v>
      </c>
      <c r="B15" s="4" t="s">
        <v>0</v>
      </c>
      <c r="C15" s="4" t="s">
        <v>20</v>
      </c>
      <c r="D15" s="6" t="s">
        <v>10</v>
      </c>
      <c r="E15" s="18">
        <v>65444.283714990481</v>
      </c>
      <c r="F15" s="19">
        <v>1470539.9752961504</v>
      </c>
      <c r="G15" s="19">
        <v>311978.57618603925</v>
      </c>
      <c r="H15" s="19">
        <v>4155057.21535167</v>
      </c>
      <c r="I15" s="15">
        <v>1498.2455506838476</v>
      </c>
      <c r="J15" s="15">
        <v>104488.99506056555</v>
      </c>
      <c r="K15" s="15">
        <v>16317.000000000002</v>
      </c>
      <c r="L15" s="15">
        <v>117653.75938875064</v>
      </c>
      <c r="M15" s="19">
        <f>Use!M11</f>
        <v>7048312.6373048685</v>
      </c>
      <c r="N15" s="19">
        <f>Use!N11</f>
        <v>494454.62593600858</v>
      </c>
      <c r="O15" s="15">
        <f>Use!O11</f>
        <v>106436.84578341726</v>
      </c>
      <c r="P15" s="15">
        <f>Use!P11</f>
        <v>3539.6766294211593</v>
      </c>
      <c r="Q15" s="15">
        <f>Use!Q11</f>
        <v>0</v>
      </c>
      <c r="S15" s="1"/>
      <c r="V15" s="1"/>
      <c r="X15" s="1"/>
    </row>
    <row r="16" spans="1:24" x14ac:dyDescent="0.25">
      <c r="A16" s="4" t="s">
        <v>2</v>
      </c>
      <c r="B16" s="4" t="s">
        <v>3</v>
      </c>
      <c r="C16" s="4" t="s">
        <v>4</v>
      </c>
      <c r="D16" s="6" t="s">
        <v>7</v>
      </c>
      <c r="E16" s="14">
        <v>1539.2833486137108</v>
      </c>
      <c r="F16" s="15">
        <v>9729.6474577854988</v>
      </c>
      <c r="G16" s="15">
        <v>72.775414141737983</v>
      </c>
      <c r="H16" s="15">
        <v>906.83300333910233</v>
      </c>
      <c r="I16" s="19">
        <v>47420.573878985575</v>
      </c>
      <c r="J16" s="19">
        <v>135787.81835364515</v>
      </c>
      <c r="K16" s="19">
        <v>822.41641736592476</v>
      </c>
      <c r="L16" s="19">
        <v>2783.974239459727</v>
      </c>
      <c r="M16" s="15">
        <f>Use!M12</f>
        <v>6297.1026984646296</v>
      </c>
      <c r="N16" s="15">
        <f>Use!N12</f>
        <v>819.49375627442464</v>
      </c>
      <c r="O16" s="19">
        <f>Use!O12</f>
        <v>48683.249698980326</v>
      </c>
      <c r="P16" s="19">
        <f>Use!P12</f>
        <v>-33.564392557460792</v>
      </c>
      <c r="Q16" s="15">
        <f>Use!Q12</f>
        <v>0</v>
      </c>
      <c r="S16" s="1"/>
      <c r="V16" s="1"/>
      <c r="X16" s="1"/>
    </row>
    <row r="17" spans="1:24" x14ac:dyDescent="0.25">
      <c r="A17" s="4" t="s">
        <v>2</v>
      </c>
      <c r="B17" s="4" t="s">
        <v>3</v>
      </c>
      <c r="C17" s="4" t="s">
        <v>5</v>
      </c>
      <c r="D17" s="6" t="s">
        <v>8</v>
      </c>
      <c r="E17" s="14">
        <v>3291.1282435170497</v>
      </c>
      <c r="F17" s="15">
        <v>327999.18805410695</v>
      </c>
      <c r="G17" s="15">
        <v>16401.264196364071</v>
      </c>
      <c r="H17" s="15">
        <v>57610.134458933731</v>
      </c>
      <c r="I17" s="19">
        <v>50293.999932315091</v>
      </c>
      <c r="J17" s="19">
        <v>1372841.1152570746</v>
      </c>
      <c r="K17" s="19">
        <v>222971.68110908422</v>
      </c>
      <c r="L17" s="19">
        <v>745512.28564972035</v>
      </c>
      <c r="M17" s="15">
        <f>Use!M13</f>
        <v>129042.74822642509</v>
      </c>
      <c r="N17" s="15">
        <f>Use!N13</f>
        <v>80809.185823161592</v>
      </c>
      <c r="O17" s="19">
        <f>Use!O13</f>
        <v>1149202.8091295597</v>
      </c>
      <c r="P17" s="19">
        <f>Use!P13</f>
        <v>375081.30807734397</v>
      </c>
      <c r="Q17" s="15">
        <f>Use!Q13</f>
        <v>0</v>
      </c>
      <c r="S17" s="1"/>
      <c r="V17" s="1"/>
      <c r="X17" s="1"/>
    </row>
    <row r="18" spans="1:24" x14ac:dyDescent="0.25">
      <c r="A18" s="4" t="s">
        <v>2</v>
      </c>
      <c r="B18" s="4" t="s">
        <v>3</v>
      </c>
      <c r="C18" s="4" t="s">
        <v>6</v>
      </c>
      <c r="D18" s="6" t="s">
        <v>9</v>
      </c>
      <c r="E18" s="14">
        <v>0</v>
      </c>
      <c r="F18" s="15">
        <v>0</v>
      </c>
      <c r="G18" s="15">
        <v>0</v>
      </c>
      <c r="H18" s="15">
        <v>0</v>
      </c>
      <c r="I18" s="19">
        <v>1363.0197479820929</v>
      </c>
      <c r="J18" s="19">
        <v>24881.040914682788</v>
      </c>
      <c r="K18" s="19">
        <v>739.87662896753</v>
      </c>
      <c r="L18" s="19">
        <v>111093.91260986342</v>
      </c>
      <c r="M18" s="15">
        <f>Use!M14</f>
        <v>0</v>
      </c>
      <c r="N18" s="15">
        <f>Use!N14</f>
        <v>10</v>
      </c>
      <c r="O18" s="19">
        <f>Use!O14</f>
        <v>45.404385260888375</v>
      </c>
      <c r="P18" s="19">
        <f>Use!P14</f>
        <v>879077.25282743527</v>
      </c>
      <c r="Q18" s="15">
        <f>Use!Q14</f>
        <v>0</v>
      </c>
      <c r="S18" s="1"/>
      <c r="V18" s="1"/>
      <c r="X18" s="1"/>
    </row>
    <row r="19" spans="1:24" x14ac:dyDescent="0.25">
      <c r="A19" s="4" t="s">
        <v>2</v>
      </c>
      <c r="B19" s="4" t="s">
        <v>3</v>
      </c>
      <c r="C19" s="4" t="s">
        <v>20</v>
      </c>
      <c r="D19" s="6" t="s">
        <v>10</v>
      </c>
      <c r="E19" s="14">
        <v>2765.6460224266457</v>
      </c>
      <c r="F19" s="15">
        <v>191877.40206187061</v>
      </c>
      <c r="G19" s="15">
        <v>11495.601695191439</v>
      </c>
      <c r="H19" s="15">
        <v>54225.825556819414</v>
      </c>
      <c r="I19" s="19">
        <v>37913.457858398702</v>
      </c>
      <c r="J19" s="19">
        <v>824150.54997806193</v>
      </c>
      <c r="K19" s="19">
        <v>224858.4177307552</v>
      </c>
      <c r="L19" s="19">
        <v>3799577.9586429275</v>
      </c>
      <c r="M19" s="15">
        <f>Use!M15</f>
        <v>18053.368693151053</v>
      </c>
      <c r="N19" s="15">
        <f>Use!N15</f>
        <v>4220.0397558438808</v>
      </c>
      <c r="O19" s="19">
        <f>Use!O15</f>
        <v>7378638.9453427522</v>
      </c>
      <c r="P19" s="19">
        <f>Use!P15</f>
        <v>470917.6438234222</v>
      </c>
      <c r="Q19" s="15">
        <f>Use!Q15</f>
        <v>0</v>
      </c>
      <c r="S19" s="1"/>
      <c r="V19" s="1"/>
      <c r="X19" s="1"/>
    </row>
    <row r="20" spans="1:24" x14ac:dyDescent="0.25">
      <c r="C20" s="4" t="s">
        <v>21</v>
      </c>
      <c r="D20" s="6" t="s">
        <v>43</v>
      </c>
      <c r="E20" s="14">
        <f t="array" ref="E20:L24">MMULT(Additional_calculatations!D133:K137,MMULT(Additional_calculatations!P66:W73,Additional_calculatations!D24:K31))</f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f>Use!M16</f>
        <v>0</v>
      </c>
      <c r="N20" s="15">
        <f>Use!N16</f>
        <v>0</v>
      </c>
      <c r="O20" s="15">
        <f>Use!O16</f>
        <v>0</v>
      </c>
      <c r="P20" s="15">
        <f>Use!P16</f>
        <v>0</v>
      </c>
      <c r="Q20" s="1"/>
    </row>
    <row r="21" spans="1:24" x14ac:dyDescent="0.25">
      <c r="C21" s="4" t="s">
        <v>22</v>
      </c>
      <c r="D21" s="6" t="s">
        <v>41</v>
      </c>
      <c r="E21" s="14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f>Use!M17</f>
        <v>0</v>
      </c>
      <c r="N21" s="15">
        <f>Use!N17</f>
        <v>0</v>
      </c>
      <c r="O21" s="15">
        <f>Use!O17</f>
        <v>0</v>
      </c>
      <c r="P21" s="15">
        <f>Use!P17</f>
        <v>0</v>
      </c>
      <c r="Q21" s="1"/>
    </row>
    <row r="22" spans="1:24" x14ac:dyDescent="0.25">
      <c r="C22" s="4" t="s">
        <v>23</v>
      </c>
      <c r="D22" s="6" t="s">
        <v>42</v>
      </c>
      <c r="E22" s="14">
        <v>38005.088619822549</v>
      </c>
      <c r="F22" s="15">
        <v>1154052.8246036423</v>
      </c>
      <c r="G22" s="15">
        <v>365559.83363560599</v>
      </c>
      <c r="H22" s="15">
        <v>4948595.4898497388</v>
      </c>
      <c r="I22" s="15">
        <v>19289.599133732048</v>
      </c>
      <c r="J22" s="15">
        <v>833622.73669643328</v>
      </c>
      <c r="K22" s="15">
        <v>250974.27487646061</v>
      </c>
      <c r="L22" s="15">
        <v>4664172.5251975879</v>
      </c>
      <c r="M22" s="1"/>
      <c r="N22" s="1"/>
      <c r="O22" s="1"/>
      <c r="P22" s="1"/>
      <c r="Q22" s="1"/>
    </row>
    <row r="23" spans="1:24" x14ac:dyDescent="0.25">
      <c r="C23" s="4" t="s">
        <v>24</v>
      </c>
      <c r="D23" s="6" t="s">
        <v>40</v>
      </c>
      <c r="E23" s="14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"/>
      <c r="N23" s="1"/>
      <c r="O23" s="1"/>
      <c r="P23" s="1"/>
      <c r="Q23" s="1"/>
    </row>
    <row r="24" spans="1:24" x14ac:dyDescent="0.25">
      <c r="C24" s="4" t="s">
        <v>25</v>
      </c>
      <c r="D24" s="6" t="s">
        <v>39</v>
      </c>
      <c r="E24" s="14">
        <v>164011.64664549727</v>
      </c>
      <c r="F24" s="15">
        <v>1166743.1904560106</v>
      </c>
      <c r="G24" s="15">
        <v>368958.07749031053</v>
      </c>
      <c r="H24" s="15">
        <v>3573426.4137788131</v>
      </c>
      <c r="I24" s="15">
        <v>92898.232825536776</v>
      </c>
      <c r="J24" s="15">
        <v>1053618.5652984329</v>
      </c>
      <c r="K24" s="15">
        <v>285441.84035155841</v>
      </c>
      <c r="L24" s="15">
        <v>3556463.9429788864</v>
      </c>
      <c r="M24" s="1"/>
      <c r="N24" s="1"/>
      <c r="O24" s="1"/>
      <c r="P24" s="1"/>
      <c r="Q24" s="1"/>
    </row>
    <row r="26" spans="1:24" x14ac:dyDescent="0.25">
      <c r="E26" s="1"/>
      <c r="F26" s="1"/>
      <c r="G26" s="1"/>
      <c r="H26" s="1"/>
      <c r="I26" s="1"/>
      <c r="J26" s="1"/>
      <c r="K26" s="1"/>
      <c r="L26" s="1"/>
    </row>
    <row r="27" spans="1:24" x14ac:dyDescent="0.25">
      <c r="A27" s="21" t="s">
        <v>56</v>
      </c>
    </row>
    <row r="28" spans="1:24" x14ac:dyDescent="0.25">
      <c r="E28" s="49" t="s">
        <v>0</v>
      </c>
      <c r="F28" s="4" t="s">
        <v>0</v>
      </c>
      <c r="G28" s="4" t="s">
        <v>0</v>
      </c>
      <c r="H28" s="4" t="s">
        <v>0</v>
      </c>
      <c r="I28" s="4" t="s">
        <v>3</v>
      </c>
      <c r="J28" s="4" t="s">
        <v>3</v>
      </c>
      <c r="K28" s="4" t="s">
        <v>3</v>
      </c>
      <c r="L28" s="4" t="s">
        <v>3</v>
      </c>
    </row>
    <row r="29" spans="1:24" x14ac:dyDescent="0.25">
      <c r="C29" s="55" t="s">
        <v>37</v>
      </c>
      <c r="D29" s="56"/>
      <c r="E29" s="5" t="s">
        <v>4</v>
      </c>
      <c r="F29" s="4" t="s">
        <v>5</v>
      </c>
      <c r="G29" s="4" t="s">
        <v>6</v>
      </c>
      <c r="H29" s="4" t="s">
        <v>20</v>
      </c>
      <c r="I29" s="4" t="s">
        <v>4</v>
      </c>
      <c r="J29" s="4" t="s">
        <v>5</v>
      </c>
      <c r="K29" s="4" t="s">
        <v>6</v>
      </c>
      <c r="L29" s="4" t="s">
        <v>20</v>
      </c>
    </row>
    <row r="30" spans="1:24" ht="15.75" thickBot="1" x14ac:dyDescent="0.3">
      <c r="C30" s="57" t="s">
        <v>37</v>
      </c>
      <c r="D30" s="58"/>
      <c r="E30" s="11" t="s">
        <v>7</v>
      </c>
      <c r="F30" s="12" t="s">
        <v>8</v>
      </c>
      <c r="G30" s="12" t="s">
        <v>9</v>
      </c>
      <c r="H30" s="12" t="s">
        <v>10</v>
      </c>
      <c r="I30" s="12" t="s">
        <v>7</v>
      </c>
      <c r="J30" s="12" t="s">
        <v>8</v>
      </c>
      <c r="K30" s="12" t="s">
        <v>9</v>
      </c>
      <c r="L30" s="12" t="s">
        <v>10</v>
      </c>
    </row>
    <row r="31" spans="1:24" x14ac:dyDescent="0.25">
      <c r="B31" s="50" t="s">
        <v>0</v>
      </c>
      <c r="C31" s="9" t="s">
        <v>4</v>
      </c>
      <c r="D31" s="10" t="s">
        <v>7</v>
      </c>
      <c r="E31" s="40">
        <f>E12/SUM(E$12:E$24)</f>
        <v>0.13560568481534296</v>
      </c>
      <c r="F31" s="41">
        <f t="shared" ref="F31:L31" si="0">F12/SUM(F$12:F$24)</f>
        <v>2.6850134634168493E-2</v>
      </c>
      <c r="G31" s="41">
        <f t="shared" si="0"/>
        <v>1.3530475854401213E-3</v>
      </c>
      <c r="H31" s="41">
        <f t="shared" si="0"/>
        <v>1.7884261461248428E-3</v>
      </c>
      <c r="I31" s="42">
        <f t="shared" si="0"/>
        <v>7.312022388940115E-3</v>
      </c>
      <c r="J31" s="42">
        <f t="shared" si="0"/>
        <v>2.3211731432102797E-3</v>
      </c>
      <c r="K31" s="42">
        <f t="shared" si="0"/>
        <v>4.1289388682341918E-5</v>
      </c>
      <c r="L31" s="42">
        <f t="shared" si="0"/>
        <v>-3.1252929455631292E-6</v>
      </c>
    </row>
    <row r="32" spans="1:24" x14ac:dyDescent="0.25">
      <c r="B32" s="4" t="s">
        <v>0</v>
      </c>
      <c r="C32" s="4" t="s">
        <v>5</v>
      </c>
      <c r="D32" s="6" t="s">
        <v>8</v>
      </c>
      <c r="E32" s="43">
        <f t="shared" ref="E32:L32" si="1">E13/SUM(E$12:E$24)</f>
        <v>0.20315259019055831</v>
      </c>
      <c r="F32" s="44">
        <f t="shared" si="1"/>
        <v>0.37773486179894294</v>
      </c>
      <c r="G32" s="44">
        <f t="shared" si="1"/>
        <v>0.21444584230872152</v>
      </c>
      <c r="H32" s="44">
        <f t="shared" si="1"/>
        <v>6.3748888088665315E-2</v>
      </c>
      <c r="I32" s="38">
        <f t="shared" si="1"/>
        <v>8.6985428253805903E-3</v>
      </c>
      <c r="J32" s="38">
        <f t="shared" si="1"/>
        <v>3.775226163652802E-2</v>
      </c>
      <c r="K32" s="38">
        <f t="shared" si="1"/>
        <v>1.4739328678913153E-2</v>
      </c>
      <c r="L32" s="38">
        <f t="shared" si="1"/>
        <v>1.6410024499608508E-3</v>
      </c>
    </row>
    <row r="33" spans="1:12" x14ac:dyDescent="0.25">
      <c r="B33" s="4" t="s">
        <v>0</v>
      </c>
      <c r="C33" s="4" t="s">
        <v>6</v>
      </c>
      <c r="D33" s="6" t="s">
        <v>9</v>
      </c>
      <c r="E33" s="43">
        <f t="shared" ref="E33:L33" si="2">E14/SUM(E$12:E$24)</f>
        <v>5.3130454035925905E-3</v>
      </c>
      <c r="F33" s="44">
        <f t="shared" si="2"/>
        <v>4.9687362331358349E-3</v>
      </c>
      <c r="G33" s="44">
        <f t="shared" si="2"/>
        <v>0.19875545949601922</v>
      </c>
      <c r="H33" s="44">
        <f t="shared" si="2"/>
        <v>1.4048326384615971E-2</v>
      </c>
      <c r="I33" s="38">
        <f t="shared" si="2"/>
        <v>2.8453897973209318E-4</v>
      </c>
      <c r="J33" s="38">
        <f t="shared" si="2"/>
        <v>2.0087037931684072E-5</v>
      </c>
      <c r="K33" s="38">
        <f t="shared" si="2"/>
        <v>4.9154034145645144E-5</v>
      </c>
      <c r="L33" s="38">
        <f t="shared" si="2"/>
        <v>8.7163525202401421E-6</v>
      </c>
    </row>
    <row r="34" spans="1:12" x14ac:dyDescent="0.25">
      <c r="B34" s="4" t="s">
        <v>0</v>
      </c>
      <c r="C34" s="4" t="s">
        <v>20</v>
      </c>
      <c r="D34" s="6" t="s">
        <v>10</v>
      </c>
      <c r="E34" s="43">
        <f t="shared" ref="E34:L34" si="3">E15/SUM(E$12:E$24)</f>
        <v>0.1560649998005583</v>
      </c>
      <c r="F34" s="44">
        <f t="shared" si="3"/>
        <v>0.20094571822005727</v>
      </c>
      <c r="G34" s="44">
        <f t="shared" si="3"/>
        <v>0.1699881416890669</v>
      </c>
      <c r="H34" s="44">
        <f t="shared" si="3"/>
        <v>0.29901701144639253</v>
      </c>
      <c r="I34" s="38">
        <f t="shared" si="3"/>
        <v>5.8794014820260938E-3</v>
      </c>
      <c r="J34" s="38">
        <f t="shared" si="3"/>
        <v>2.3060623285503977E-2</v>
      </c>
      <c r="K34" s="38">
        <f t="shared" si="3"/>
        <v>1.6040927503089837E-2</v>
      </c>
      <c r="L34" s="38">
        <f t="shared" si="3"/>
        <v>9.0372929605942003E-3</v>
      </c>
    </row>
    <row r="35" spans="1:12" x14ac:dyDescent="0.25">
      <c r="B35" s="4" t="s">
        <v>3</v>
      </c>
      <c r="C35" s="4" t="s">
        <v>4</v>
      </c>
      <c r="D35" s="6" t="s">
        <v>7</v>
      </c>
      <c r="E35" s="37">
        <f t="shared" ref="E35:L35" si="4">E16/SUM(E$12:E$24)</f>
        <v>3.6707293877734884E-3</v>
      </c>
      <c r="F35" s="38">
        <f t="shared" si="4"/>
        <v>1.3295327085813629E-3</v>
      </c>
      <c r="G35" s="38">
        <f t="shared" si="4"/>
        <v>3.9653227352474427E-5</v>
      </c>
      <c r="H35" s="38">
        <f t="shared" si="4"/>
        <v>6.5259870198072583E-5</v>
      </c>
      <c r="I35" s="44">
        <f t="shared" si="4"/>
        <v>0.18608738214866063</v>
      </c>
      <c r="J35" s="44">
        <f t="shared" si="4"/>
        <v>2.9968244253845207E-2</v>
      </c>
      <c r="K35" s="44">
        <f t="shared" si="4"/>
        <v>8.0850169322287623E-4</v>
      </c>
      <c r="L35" s="44">
        <f t="shared" si="4"/>
        <v>2.1384434230964822E-4</v>
      </c>
    </row>
    <row r="36" spans="1:12" x14ac:dyDescent="0.25">
      <c r="B36" s="4" t="s">
        <v>3</v>
      </c>
      <c r="C36" s="4" t="s">
        <v>5</v>
      </c>
      <c r="D36" s="6" t="s">
        <v>8</v>
      </c>
      <c r="E36" s="37">
        <f t="shared" ref="E36:L36" si="5">E17/SUM(E$12:E$24)</f>
        <v>7.8483543483332443E-3</v>
      </c>
      <c r="F36" s="38">
        <f t="shared" si="5"/>
        <v>4.4820292903533343E-2</v>
      </c>
      <c r="G36" s="38">
        <f t="shared" si="5"/>
        <v>8.9365765309115369E-3</v>
      </c>
      <c r="H36" s="38">
        <f t="shared" si="5"/>
        <v>4.1458900183826272E-3</v>
      </c>
      <c r="I36" s="44">
        <f t="shared" si="5"/>
        <v>0.19736325437716615</v>
      </c>
      <c r="J36" s="44">
        <f t="shared" si="5"/>
        <v>0.30298474754632393</v>
      </c>
      <c r="K36" s="44">
        <f t="shared" si="5"/>
        <v>0.21919915253495653</v>
      </c>
      <c r="L36" s="44">
        <f t="shared" si="5"/>
        <v>5.7264748412135323E-2</v>
      </c>
    </row>
    <row r="37" spans="1:12" x14ac:dyDescent="0.25">
      <c r="B37" s="4" t="s">
        <v>3</v>
      </c>
      <c r="C37" s="4" t="s">
        <v>6</v>
      </c>
      <c r="D37" s="6" t="s">
        <v>9</v>
      </c>
      <c r="E37" s="37">
        <f t="shared" ref="E37:L37" si="6">E18/SUM(E$12:E$24)</f>
        <v>0</v>
      </c>
      <c r="F37" s="38">
        <f t="shared" si="6"/>
        <v>0</v>
      </c>
      <c r="G37" s="38">
        <f t="shared" si="6"/>
        <v>0</v>
      </c>
      <c r="H37" s="38">
        <f t="shared" si="6"/>
        <v>0</v>
      </c>
      <c r="I37" s="44">
        <f t="shared" si="6"/>
        <v>5.3487496242915723E-3</v>
      </c>
      <c r="J37" s="44">
        <f t="shared" si="6"/>
        <v>5.4912224120074286E-3</v>
      </c>
      <c r="K37" s="44">
        <f t="shared" si="6"/>
        <v>7.2735842167669584E-4</v>
      </c>
      <c r="L37" s="44">
        <f t="shared" si="6"/>
        <v>8.5334139734253266E-3</v>
      </c>
    </row>
    <row r="38" spans="1:12" x14ac:dyDescent="0.25">
      <c r="B38" s="4" t="s">
        <v>3</v>
      </c>
      <c r="C38" s="4" t="s">
        <v>20</v>
      </c>
      <c r="D38" s="6" t="s">
        <v>10</v>
      </c>
      <c r="E38" s="37">
        <f t="shared" ref="E38:L38" si="7">E19/SUM(E$12:E$24)</f>
        <v>6.5952367638117109E-3</v>
      </c>
      <c r="F38" s="38">
        <f t="shared" si="7"/>
        <v>2.6219581252632282E-2</v>
      </c>
      <c r="G38" s="38">
        <f t="shared" si="7"/>
        <v>6.2636223091100977E-3</v>
      </c>
      <c r="H38" s="38">
        <f t="shared" si="7"/>
        <v>3.902339597468388E-3</v>
      </c>
      <c r="I38" s="44">
        <f t="shared" si="7"/>
        <v>0.1487796444445709</v>
      </c>
      <c r="J38" s="44">
        <f t="shared" si="7"/>
        <v>0.18188925400774295</v>
      </c>
      <c r="K38" s="44">
        <f t="shared" si="7"/>
        <v>0.22105396686146561</v>
      </c>
      <c r="L38" s="44">
        <f t="shared" si="7"/>
        <v>0.29185552010636218</v>
      </c>
    </row>
    <row r="41" spans="1:12" x14ac:dyDescent="0.25">
      <c r="A41" s="21" t="s">
        <v>59</v>
      </c>
    </row>
    <row r="42" spans="1:12" x14ac:dyDescent="0.25">
      <c r="A42" t="s">
        <v>57</v>
      </c>
    </row>
    <row r="43" spans="1:12" x14ac:dyDescent="0.25">
      <c r="E43" s="49" t="s">
        <v>0</v>
      </c>
      <c r="F43" s="4" t="s">
        <v>0</v>
      </c>
      <c r="G43" s="4" t="s">
        <v>0</v>
      </c>
      <c r="H43" s="4" t="s">
        <v>0</v>
      </c>
      <c r="I43" s="4" t="s">
        <v>3</v>
      </c>
      <c r="J43" s="4" t="s">
        <v>3</v>
      </c>
      <c r="K43" s="4" t="s">
        <v>3</v>
      </c>
      <c r="L43" s="4" t="s">
        <v>3</v>
      </c>
    </row>
    <row r="44" spans="1:12" x14ac:dyDescent="0.25">
      <c r="C44" s="55" t="s">
        <v>37</v>
      </c>
      <c r="D44" s="56"/>
      <c r="E44" s="5" t="s">
        <v>4</v>
      </c>
      <c r="F44" s="4" t="s">
        <v>5</v>
      </c>
      <c r="G44" s="4" t="s">
        <v>6</v>
      </c>
      <c r="H44" s="4" t="s">
        <v>20</v>
      </c>
      <c r="I44" s="4" t="s">
        <v>4</v>
      </c>
      <c r="J44" s="4" t="s">
        <v>5</v>
      </c>
      <c r="K44" s="4" t="s">
        <v>6</v>
      </c>
      <c r="L44" s="4" t="s">
        <v>20</v>
      </c>
    </row>
    <row r="45" spans="1:12" ht="15.75" thickBot="1" x14ac:dyDescent="0.3">
      <c r="C45" s="62" t="s">
        <v>37</v>
      </c>
      <c r="D45" s="63"/>
      <c r="E45" s="11" t="s">
        <v>7</v>
      </c>
      <c r="F45" s="12" t="s">
        <v>8</v>
      </c>
      <c r="G45" s="12" t="s">
        <v>9</v>
      </c>
      <c r="H45" s="12" t="s">
        <v>10</v>
      </c>
      <c r="I45" s="12" t="s">
        <v>7</v>
      </c>
      <c r="J45" s="12" t="s">
        <v>8</v>
      </c>
      <c r="K45" s="12" t="s">
        <v>9</v>
      </c>
      <c r="L45" s="12" t="s">
        <v>10</v>
      </c>
    </row>
    <row r="46" spans="1:12" x14ac:dyDescent="0.25">
      <c r="B46" s="50" t="s">
        <v>0</v>
      </c>
      <c r="C46" s="9" t="s">
        <v>4</v>
      </c>
      <c r="D46" s="10" t="s">
        <v>7</v>
      </c>
      <c r="E46" s="40">
        <f t="array" ref="E46:L53">MINVERSE(Additional_calculatations!D144:K151-ModelA_product_technology!E31:L38)</f>
        <v>1.171323557533092</v>
      </c>
      <c r="F46" s="41">
        <v>5.4012342631205766E-2</v>
      </c>
      <c r="G46" s="41">
        <v>1.8295318612581553E-2</v>
      </c>
      <c r="H46" s="41">
        <v>8.3202663262811078E-3</v>
      </c>
      <c r="I46" s="42">
        <v>1.3275311442996896E-2</v>
      </c>
      <c r="J46" s="42">
        <v>7.9325590380791757E-3</v>
      </c>
      <c r="K46" s="42">
        <v>2.9310495951179361E-3</v>
      </c>
      <c r="L46" s="42">
        <v>9.0720543013290489E-4</v>
      </c>
    </row>
    <row r="47" spans="1:12" x14ac:dyDescent="0.25">
      <c r="B47" s="4" t="s">
        <v>0</v>
      </c>
      <c r="C47" s="4" t="s">
        <v>5</v>
      </c>
      <c r="D47" s="6" t="s">
        <v>8</v>
      </c>
      <c r="E47" s="43">
        <v>0.43167138096260965</v>
      </c>
      <c r="F47" s="44">
        <v>1.6913205252211707</v>
      </c>
      <c r="G47" s="44">
        <v>0.48978904132175788</v>
      </c>
      <c r="H47" s="44">
        <v>0.16544088472009358</v>
      </c>
      <c r="I47" s="38">
        <v>5.1955353723153311E-2</v>
      </c>
      <c r="J47" s="38">
        <v>0.10516019285858418</v>
      </c>
      <c r="K47" s="38">
        <v>5.4118510352913242E-2</v>
      </c>
      <c r="L47" s="38">
        <v>1.520652528761382E-2</v>
      </c>
    </row>
    <row r="48" spans="1:12" x14ac:dyDescent="0.25">
      <c r="B48" s="4" t="s">
        <v>0</v>
      </c>
      <c r="C48" s="4" t="s">
        <v>6</v>
      </c>
      <c r="D48" s="6" t="s">
        <v>9</v>
      </c>
      <c r="E48" s="43">
        <v>1.7303888956534733E-2</v>
      </c>
      <c r="F48" s="44">
        <v>1.9744577503674584E-2</v>
      </c>
      <c r="G48" s="44">
        <v>1.2591502316530887</v>
      </c>
      <c r="H48" s="44">
        <v>2.7091434937588227E-2</v>
      </c>
      <c r="I48" s="38">
        <v>1.6817827671633653E-3</v>
      </c>
      <c r="J48" s="38">
        <v>2.3026325974264805E-3</v>
      </c>
      <c r="K48" s="38">
        <v>1.4303696486466172E-3</v>
      </c>
      <c r="L48" s="38">
        <v>6.1086475517345797E-4</v>
      </c>
    </row>
    <row r="49" spans="1:12" x14ac:dyDescent="0.25">
      <c r="B49" s="4" t="s">
        <v>0</v>
      </c>
      <c r="C49" s="4" t="s">
        <v>20</v>
      </c>
      <c r="D49" s="6" t="s">
        <v>10</v>
      </c>
      <c r="E49" s="43">
        <v>0.39099634664078814</v>
      </c>
      <c r="F49" s="44">
        <v>0.50710250538414947</v>
      </c>
      <c r="G49" s="44">
        <v>0.45229502855241366</v>
      </c>
      <c r="H49" s="44">
        <v>1.4834246888300529</v>
      </c>
      <c r="I49" s="38">
        <v>4.651561223356588E-2</v>
      </c>
      <c r="J49" s="38">
        <v>8.7585318009347407E-2</v>
      </c>
      <c r="K49" s="38">
        <v>5.6751146450305677E-2</v>
      </c>
      <c r="L49" s="38">
        <v>2.7890918060169186E-2</v>
      </c>
    </row>
    <row r="50" spans="1:12" x14ac:dyDescent="0.25">
      <c r="B50" s="4" t="s">
        <v>3</v>
      </c>
      <c r="C50" s="4" t="s">
        <v>4</v>
      </c>
      <c r="D50" s="6" t="s">
        <v>7</v>
      </c>
      <c r="E50" s="37">
        <v>7.855960192006569E-3</v>
      </c>
      <c r="F50" s="38">
        <v>7.6229334727653539E-3</v>
      </c>
      <c r="G50" s="38">
        <v>3.0363343767275935E-3</v>
      </c>
      <c r="H50" s="38">
        <v>1.245515845403636E-3</v>
      </c>
      <c r="I50" s="44">
        <v>1.2432407029510144</v>
      </c>
      <c r="J50" s="44">
        <v>5.5367478684414072E-2</v>
      </c>
      <c r="K50" s="44">
        <v>1.4403464601579432E-2</v>
      </c>
      <c r="L50" s="44">
        <v>5.0599034703171309E-3</v>
      </c>
    </row>
    <row r="51" spans="1:12" x14ac:dyDescent="0.25">
      <c r="B51" s="4" t="s">
        <v>3</v>
      </c>
      <c r="C51" s="4" t="s">
        <v>5</v>
      </c>
      <c r="D51" s="6" t="s">
        <v>8</v>
      </c>
      <c r="E51" s="37">
        <v>4.9532746355485949E-2</v>
      </c>
      <c r="F51" s="38">
        <v>0.12349601082749605</v>
      </c>
      <c r="G51" s="38">
        <v>5.548776834938899E-2</v>
      </c>
      <c r="H51" s="38">
        <v>2.2046647713318518E-2</v>
      </c>
      <c r="I51" s="44">
        <v>0.38975194333248625</v>
      </c>
      <c r="J51" s="44">
        <v>1.4947002281483228</v>
      </c>
      <c r="K51" s="44">
        <v>0.35821600493842881</v>
      </c>
      <c r="L51" s="44">
        <v>0.12587263598667667</v>
      </c>
    </row>
    <row r="52" spans="1:12" x14ac:dyDescent="0.25">
      <c r="B52" s="4" t="s">
        <v>3</v>
      </c>
      <c r="C52" s="4" t="s">
        <v>6</v>
      </c>
      <c r="D52" s="6" t="s">
        <v>9</v>
      </c>
      <c r="E52" s="37">
        <v>6.8817366528824055E-4</v>
      </c>
      <c r="F52" s="38">
        <v>1.5726121827208974E-3</v>
      </c>
      <c r="G52" s="38">
        <v>7.2296607396181531E-4</v>
      </c>
      <c r="H52" s="38">
        <v>3.0404745745406584E-4</v>
      </c>
      <c r="I52" s="44">
        <v>1.1933469815397821E-2</v>
      </c>
      <c r="J52" s="44">
        <v>1.195798123772975E-2</v>
      </c>
      <c r="K52" s="44">
        <v>1.0062876330575996</v>
      </c>
      <c r="L52" s="44">
        <v>1.3104280951235928E-2</v>
      </c>
    </row>
    <row r="53" spans="1:12" x14ac:dyDescent="0.25">
      <c r="B53" s="4" t="s">
        <v>3</v>
      </c>
      <c r="C53" s="4" t="s">
        <v>20</v>
      </c>
      <c r="D53" s="6" t="s">
        <v>10</v>
      </c>
      <c r="E53" s="37">
        <v>4.378765948773742E-2</v>
      </c>
      <c r="F53" s="38">
        <v>9.9907388492209398E-2</v>
      </c>
      <c r="G53" s="38">
        <v>4.7050799391721271E-2</v>
      </c>
      <c r="H53" s="38">
        <v>2.0636676959602727E-2</v>
      </c>
      <c r="I53" s="44">
        <v>0.367354972608393</v>
      </c>
      <c r="J53" s="44">
        <v>0.40375462121584199</v>
      </c>
      <c r="K53" s="44">
        <v>0.41151372750320209</v>
      </c>
      <c r="L53" s="44">
        <v>1.4503562916430015</v>
      </c>
    </row>
    <row r="56" spans="1:12" x14ac:dyDescent="0.25">
      <c r="A56" s="21" t="s">
        <v>60</v>
      </c>
    </row>
    <row r="57" spans="1:12" x14ac:dyDescent="0.25">
      <c r="E57" s="49" t="s">
        <v>0</v>
      </c>
      <c r="F57" s="4" t="s">
        <v>0</v>
      </c>
      <c r="G57" s="4" t="s">
        <v>0</v>
      </c>
      <c r="H57" s="4" t="s">
        <v>0</v>
      </c>
      <c r="I57" s="4" t="s">
        <v>3</v>
      </c>
      <c r="J57" s="4" t="s">
        <v>3</v>
      </c>
      <c r="K57" s="4" t="s">
        <v>3</v>
      </c>
      <c r="L57" s="4" t="s">
        <v>3</v>
      </c>
    </row>
    <row r="58" spans="1:12" x14ac:dyDescent="0.25">
      <c r="C58" s="55" t="s">
        <v>37</v>
      </c>
      <c r="D58" s="56"/>
      <c r="E58" s="5" t="s">
        <v>4</v>
      </c>
      <c r="F58" s="4" t="s">
        <v>5</v>
      </c>
      <c r="G58" s="4" t="s">
        <v>6</v>
      </c>
      <c r="H58" s="4" t="s">
        <v>20</v>
      </c>
      <c r="I58" s="4" t="s">
        <v>4</v>
      </c>
      <c r="J58" s="4" t="s">
        <v>5</v>
      </c>
      <c r="K58" s="4" t="s">
        <v>6</v>
      </c>
      <c r="L58" s="4" t="s">
        <v>20</v>
      </c>
    </row>
    <row r="59" spans="1:12" ht="15.75" thickBot="1" x14ac:dyDescent="0.3">
      <c r="C59" s="62" t="s">
        <v>61</v>
      </c>
      <c r="D59" s="63"/>
      <c r="E59" s="11" t="s">
        <v>7</v>
      </c>
      <c r="F59" s="12" t="s">
        <v>8</v>
      </c>
      <c r="G59" s="12" t="s">
        <v>9</v>
      </c>
      <c r="H59" s="12" t="s">
        <v>10</v>
      </c>
      <c r="I59" s="12" t="s">
        <v>7</v>
      </c>
      <c r="J59" s="12" t="s">
        <v>8</v>
      </c>
      <c r="K59" s="12" t="s">
        <v>9</v>
      </c>
      <c r="L59" s="12" t="s">
        <v>10</v>
      </c>
    </row>
    <row r="60" spans="1:12" x14ac:dyDescent="0.25">
      <c r="C60" s="64" t="s">
        <v>62</v>
      </c>
      <c r="D60" s="65"/>
      <c r="E60" s="45">
        <f>SUM(E46:E53)</f>
        <v>2.1131597137935425</v>
      </c>
      <c r="F60" s="46">
        <f t="shared" ref="F60:L60" si="8">SUM(F46:F53)</f>
        <v>2.5047788957153925</v>
      </c>
      <c r="G60" s="46">
        <f t="shared" si="8"/>
        <v>2.3258274883316412</v>
      </c>
      <c r="H60" s="46">
        <f t="shared" si="8"/>
        <v>1.7285101627897947</v>
      </c>
      <c r="I60" s="46">
        <f t="shared" si="8"/>
        <v>2.1257091488741708</v>
      </c>
      <c r="J60" s="46">
        <f t="shared" si="8"/>
        <v>2.1687610117897456</v>
      </c>
      <c r="K60" s="46">
        <f t="shared" si="8"/>
        <v>1.9056519061477935</v>
      </c>
      <c r="L60" s="46">
        <f t="shared" si="8"/>
        <v>1.6390086255843206</v>
      </c>
    </row>
    <row r="61" spans="1:12" x14ac:dyDescent="0.25">
      <c r="C61" s="66" t="s">
        <v>63</v>
      </c>
      <c r="D61" s="67"/>
      <c r="E61" s="47">
        <f>SUMIF($B$46:$B$53,E$57,E46:E53)</f>
        <v>2.0112951740930245</v>
      </c>
      <c r="F61" s="48">
        <f t="shared" ref="F61:L61" si="9">SUMIF($B$46:$B$53,F$57,F46:F53)</f>
        <v>2.2721799507402007</v>
      </c>
      <c r="G61" s="48">
        <f t="shared" si="9"/>
        <v>2.2195296201398418</v>
      </c>
      <c r="H61" s="48">
        <f t="shared" si="9"/>
        <v>1.6842772748140158</v>
      </c>
      <c r="I61" s="48">
        <f t="shared" si="9"/>
        <v>2.0122810887072915</v>
      </c>
      <c r="J61" s="48">
        <f t="shared" si="9"/>
        <v>1.9657803092863086</v>
      </c>
      <c r="K61" s="48">
        <f t="shared" si="9"/>
        <v>1.79042083010081</v>
      </c>
      <c r="L61" s="48">
        <f t="shared" si="9"/>
        <v>1.5943931120512311</v>
      </c>
    </row>
    <row r="62" spans="1:12" x14ac:dyDescent="0.25">
      <c r="C62" s="66" t="s">
        <v>64</v>
      </c>
      <c r="D62" s="67"/>
      <c r="E62" s="47">
        <f>SUM(E46:E53)-E61</f>
        <v>0.10186453970051801</v>
      </c>
      <c r="F62" s="48">
        <f t="shared" ref="F62:L62" si="10">SUM(F46:F53)-F61</f>
        <v>0.23259894497519173</v>
      </c>
      <c r="G62" s="48">
        <f t="shared" si="10"/>
        <v>0.10629786819179943</v>
      </c>
      <c r="H62" s="48">
        <f t="shared" si="10"/>
        <v>4.4232887975778956E-2</v>
      </c>
      <c r="I62" s="48">
        <f t="shared" si="10"/>
        <v>0.11342806016687934</v>
      </c>
      <c r="J62" s="48">
        <f t="shared" si="10"/>
        <v>0.20298070250343692</v>
      </c>
      <c r="K62" s="48">
        <f t="shared" si="10"/>
        <v>0.11523107604698346</v>
      </c>
      <c r="L62" s="48">
        <f t="shared" si="10"/>
        <v>4.4615513533089457E-2</v>
      </c>
    </row>
  </sheetData>
  <mergeCells count="15">
    <mergeCell ref="E7:L7"/>
    <mergeCell ref="M7:Q7"/>
    <mergeCell ref="C8:D9"/>
    <mergeCell ref="A10:B11"/>
    <mergeCell ref="C10:D10"/>
    <mergeCell ref="C11:D11"/>
    <mergeCell ref="C59:D59"/>
    <mergeCell ref="C60:D60"/>
    <mergeCell ref="C61:D61"/>
    <mergeCell ref="C62:D62"/>
    <mergeCell ref="C29:D29"/>
    <mergeCell ref="C30:D30"/>
    <mergeCell ref="C44:D44"/>
    <mergeCell ref="C45:D45"/>
    <mergeCell ref="C58:D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2"/>
  <sheetViews>
    <sheetView tabSelected="1" topLeftCell="A37" workbookViewId="0">
      <selection activeCell="E60" sqref="E60"/>
    </sheetView>
  </sheetViews>
  <sheetFormatPr defaultRowHeight="15" x14ac:dyDescent="0.25"/>
  <sheetData>
    <row r="2" spans="1:24" x14ac:dyDescent="0.25">
      <c r="A2" s="21" t="s">
        <v>46</v>
      </c>
    </row>
    <row r="3" spans="1:24" x14ac:dyDescent="0.25">
      <c r="A3" t="s">
        <v>44</v>
      </c>
    </row>
    <row r="4" spans="1:24" x14ac:dyDescent="0.25">
      <c r="A4" t="s">
        <v>45</v>
      </c>
    </row>
    <row r="7" spans="1:24" x14ac:dyDescent="0.25">
      <c r="A7" s="3"/>
      <c r="B7" s="3"/>
      <c r="C7" s="7"/>
      <c r="D7" s="8"/>
      <c r="E7" s="51" t="s">
        <v>65</v>
      </c>
      <c r="F7" s="52"/>
      <c r="G7" s="52"/>
      <c r="H7" s="52"/>
      <c r="I7" s="52"/>
      <c r="J7" s="52"/>
      <c r="K7" s="52"/>
      <c r="L7" s="52"/>
      <c r="M7" s="60" t="s">
        <v>38</v>
      </c>
      <c r="N7" s="61"/>
      <c r="O7" s="61"/>
      <c r="P7" s="61"/>
      <c r="Q7" s="51"/>
    </row>
    <row r="8" spans="1:24" x14ac:dyDescent="0.25">
      <c r="A8" s="3"/>
      <c r="B8" s="3"/>
      <c r="C8" s="53" t="s">
        <v>35</v>
      </c>
      <c r="D8" s="54"/>
      <c r="E8" s="5" t="s">
        <v>1</v>
      </c>
      <c r="F8" s="4" t="s">
        <v>1</v>
      </c>
      <c r="G8" s="4" t="s">
        <v>1</v>
      </c>
      <c r="H8" s="4" t="s">
        <v>1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1</v>
      </c>
      <c r="N8" s="4" t="s">
        <v>1</v>
      </c>
      <c r="O8" s="4" t="s">
        <v>2</v>
      </c>
      <c r="P8" s="4" t="s">
        <v>2</v>
      </c>
      <c r="Q8" s="4" t="s">
        <v>18</v>
      </c>
    </row>
    <row r="9" spans="1:24" x14ac:dyDescent="0.25">
      <c r="A9" s="3"/>
      <c r="B9" s="3"/>
      <c r="C9" s="53"/>
      <c r="D9" s="54"/>
      <c r="E9" s="5" t="s">
        <v>0</v>
      </c>
      <c r="F9" s="4" t="s">
        <v>0</v>
      </c>
      <c r="G9" s="4" t="s">
        <v>0</v>
      </c>
      <c r="H9" s="4" t="s">
        <v>0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0</v>
      </c>
      <c r="N9" s="4" t="s">
        <v>0</v>
      </c>
      <c r="O9" s="4" t="s">
        <v>3</v>
      </c>
      <c r="P9" s="4" t="s">
        <v>3</v>
      </c>
      <c r="Q9" s="4" t="s">
        <v>19</v>
      </c>
    </row>
    <row r="10" spans="1:24" x14ac:dyDescent="0.25">
      <c r="A10" s="53" t="s">
        <v>35</v>
      </c>
      <c r="B10" s="53"/>
      <c r="C10" s="55" t="s">
        <v>37</v>
      </c>
      <c r="D10" s="56"/>
      <c r="E10" s="5" t="s">
        <v>4</v>
      </c>
      <c r="F10" s="4" t="s">
        <v>5</v>
      </c>
      <c r="G10" s="4" t="s">
        <v>6</v>
      </c>
      <c r="H10" s="4" t="s">
        <v>20</v>
      </c>
      <c r="I10" s="4" t="s">
        <v>4</v>
      </c>
      <c r="J10" s="4" t="s">
        <v>5</v>
      </c>
      <c r="K10" s="4" t="s">
        <v>6</v>
      </c>
      <c r="L10" s="4" t="s">
        <v>20</v>
      </c>
      <c r="M10" s="4" t="s">
        <v>26</v>
      </c>
      <c r="N10" s="4" t="s">
        <v>27</v>
      </c>
      <c r="O10" s="4" t="s">
        <v>26</v>
      </c>
      <c r="P10" s="4" t="s">
        <v>27</v>
      </c>
      <c r="Q10" s="4" t="s">
        <v>28</v>
      </c>
    </row>
    <row r="11" spans="1:24" ht="15.75" thickBot="1" x14ac:dyDescent="0.3">
      <c r="A11" s="59"/>
      <c r="B11" s="59"/>
      <c r="C11" s="57" t="s">
        <v>37</v>
      </c>
      <c r="D11" s="58"/>
      <c r="E11" s="11" t="s">
        <v>7</v>
      </c>
      <c r="F11" s="12" t="s">
        <v>8</v>
      </c>
      <c r="G11" s="12" t="s">
        <v>9</v>
      </c>
      <c r="H11" s="12" t="s">
        <v>10</v>
      </c>
      <c r="I11" s="12" t="s">
        <v>7</v>
      </c>
      <c r="J11" s="12" t="s">
        <v>8</v>
      </c>
      <c r="K11" s="12" t="s">
        <v>9</v>
      </c>
      <c r="L11" s="12" t="s">
        <v>10</v>
      </c>
      <c r="M11" s="12" t="s">
        <v>29</v>
      </c>
      <c r="N11" s="12" t="s">
        <v>30</v>
      </c>
      <c r="O11" s="12" t="s">
        <v>29</v>
      </c>
      <c r="P11" s="12" t="s">
        <v>30</v>
      </c>
      <c r="Q11" s="12" t="s">
        <v>31</v>
      </c>
    </row>
    <row r="12" spans="1:24" x14ac:dyDescent="0.25">
      <c r="A12" s="9" t="s">
        <v>1</v>
      </c>
      <c r="B12" s="9" t="s">
        <v>0</v>
      </c>
      <c r="C12" s="9" t="s">
        <v>4</v>
      </c>
      <c r="D12" s="10" t="s">
        <v>7</v>
      </c>
      <c r="E12" s="16">
        <f t="array" ref="E12:L19">MMULT(Additional_calculatations!D108:K115,MMULT(Additional_calculatations!D80:K87,Additional_calculatations!D24:K31))</f>
        <v>53245.811510180909</v>
      </c>
      <c r="F12" s="17">
        <v>186663.25746797925</v>
      </c>
      <c r="G12" s="17">
        <v>3587.4172614050876</v>
      </c>
      <c r="H12" s="17">
        <v>37194.957288120379</v>
      </c>
      <c r="I12" s="13">
        <v>1841.6959137156887</v>
      </c>
      <c r="J12" s="13">
        <v>10013.198069857886</v>
      </c>
      <c r="K12" s="13">
        <v>42</v>
      </c>
      <c r="L12" s="13">
        <v>485.10601642642382</v>
      </c>
      <c r="M12" s="17">
        <f>Use!M8</f>
        <v>106323.30801193547</v>
      </c>
      <c r="N12" s="17">
        <f>Use!N8</f>
        <v>16103.213972799878</v>
      </c>
      <c r="O12" s="13">
        <f>Use!O8</f>
        <v>3644.0177900101125</v>
      </c>
      <c r="P12" s="13">
        <f>Use!P8</f>
        <v>195.93146785278896</v>
      </c>
      <c r="Q12" s="13">
        <f>Use!Q8</f>
        <v>0</v>
      </c>
      <c r="S12" s="1"/>
      <c r="V12" s="1"/>
      <c r="X12" s="1"/>
    </row>
    <row r="13" spans="1:24" x14ac:dyDescent="0.25">
      <c r="A13" s="4" t="s">
        <v>1</v>
      </c>
      <c r="B13" s="4" t="s">
        <v>0</v>
      </c>
      <c r="C13" s="4" t="s">
        <v>5</v>
      </c>
      <c r="D13" s="6" t="s">
        <v>8</v>
      </c>
      <c r="E13" s="18">
        <v>86738.500377065604</v>
      </c>
      <c r="F13" s="19">
        <v>2619298.7977311802</v>
      </c>
      <c r="G13" s="19">
        <v>387599.87306168082</v>
      </c>
      <c r="H13" s="19">
        <v>1035261.0845128457</v>
      </c>
      <c r="I13" s="15">
        <v>2196.5887719445377</v>
      </c>
      <c r="J13" s="15">
        <v>163222.12668289142</v>
      </c>
      <c r="K13" s="15">
        <v>14993</v>
      </c>
      <c r="L13" s="15">
        <v>29219.284545163988</v>
      </c>
      <c r="M13" s="19">
        <f>Use!M9</f>
        <v>2105933.2445719279</v>
      </c>
      <c r="N13" s="19">
        <f>Use!N9</f>
        <v>632906.35752765276</v>
      </c>
      <c r="O13" s="15">
        <f>Use!O9</f>
        <v>208239.87900312577</v>
      </c>
      <c r="P13" s="15">
        <f>Use!P9</f>
        <v>32486.857994751856</v>
      </c>
      <c r="Q13" s="15">
        <f>Use!Q9</f>
        <v>0</v>
      </c>
      <c r="S13" s="1"/>
      <c r="V13" s="1"/>
      <c r="X13" s="1"/>
    </row>
    <row r="14" spans="1:24" x14ac:dyDescent="0.25">
      <c r="A14" s="4" t="s">
        <v>1</v>
      </c>
      <c r="B14" s="4" t="s">
        <v>0</v>
      </c>
      <c r="C14" s="4" t="s">
        <v>6</v>
      </c>
      <c r="D14" s="6" t="s">
        <v>9</v>
      </c>
      <c r="E14" s="18">
        <v>2668.1483924747067</v>
      </c>
      <c r="F14" s="19">
        <v>46616.257482389461</v>
      </c>
      <c r="G14" s="19">
        <v>344329.09001581336</v>
      </c>
      <c r="H14" s="19">
        <v>204962.92138134039</v>
      </c>
      <c r="I14" s="15">
        <v>71.691800742882293</v>
      </c>
      <c r="J14" s="15">
        <v>88.554771491747232</v>
      </c>
      <c r="K14" s="15">
        <v>50</v>
      </c>
      <c r="L14" s="15">
        <v>116.75342776537047</v>
      </c>
      <c r="M14" s="19">
        <f>Use!M10</f>
        <v>53676.343922698812</v>
      </c>
      <c r="N14" s="19">
        <f>Use!N10</f>
        <v>1182390.8948782317</v>
      </c>
      <c r="O14" s="15">
        <f>Use!O10</f>
        <v>33.814618238095967</v>
      </c>
      <c r="P14" s="15">
        <f>Use!P10</f>
        <v>291.64517961074347</v>
      </c>
      <c r="Q14" s="15">
        <f>Use!Q10</f>
        <v>0</v>
      </c>
      <c r="S14" s="1"/>
      <c r="V14" s="1"/>
      <c r="X14" s="1"/>
    </row>
    <row r="15" spans="1:24" x14ac:dyDescent="0.25">
      <c r="A15" s="4" t="s">
        <v>1</v>
      </c>
      <c r="B15" s="4" t="s">
        <v>0</v>
      </c>
      <c r="C15" s="4" t="s">
        <v>20</v>
      </c>
      <c r="D15" s="6" t="s">
        <v>10</v>
      </c>
      <c r="E15" s="18">
        <v>67826.441631761772</v>
      </c>
      <c r="F15" s="19">
        <v>1511424.4581128086</v>
      </c>
      <c r="G15" s="19">
        <v>322598.35314349347</v>
      </c>
      <c r="H15" s="19">
        <v>4101170.7976607857</v>
      </c>
      <c r="I15" s="15">
        <v>1507.9375147724388</v>
      </c>
      <c r="J15" s="15">
        <v>101446.03541447938</v>
      </c>
      <c r="K15" s="15">
        <v>16317.000000000002</v>
      </c>
      <c r="L15" s="15">
        <v>120687.02707074818</v>
      </c>
      <c r="M15" s="19">
        <f>Use!M11</f>
        <v>7048312.6373048685</v>
      </c>
      <c r="N15" s="19">
        <f>Use!N11</f>
        <v>494454.62593600858</v>
      </c>
      <c r="O15" s="15">
        <f>Use!O11</f>
        <v>106436.84578341726</v>
      </c>
      <c r="P15" s="15">
        <f>Use!P11</f>
        <v>3539.6766294211593</v>
      </c>
      <c r="Q15" s="15">
        <f>Use!Q11</f>
        <v>0</v>
      </c>
      <c r="S15" s="1"/>
      <c r="V15" s="1"/>
      <c r="X15" s="1"/>
    </row>
    <row r="16" spans="1:24" x14ac:dyDescent="0.25">
      <c r="A16" s="4" t="s">
        <v>2</v>
      </c>
      <c r="B16" s="4" t="s">
        <v>3</v>
      </c>
      <c r="C16" s="4" t="s">
        <v>4</v>
      </c>
      <c r="D16" s="6" t="s">
        <v>7</v>
      </c>
      <c r="E16" s="14">
        <v>1452.0715046311909</v>
      </c>
      <c r="F16" s="15">
        <v>9178.5943512149133</v>
      </c>
      <c r="G16" s="15">
        <v>123.17961663434689</v>
      </c>
      <c r="H16" s="15">
        <v>1494.6937513995986</v>
      </c>
      <c r="I16" s="19">
        <v>46870.428183429103</v>
      </c>
      <c r="J16" s="19">
        <v>129335.90879446387</v>
      </c>
      <c r="K16" s="19">
        <v>822.41641736592476</v>
      </c>
      <c r="L16" s="19">
        <v>9786.0294941974826</v>
      </c>
      <c r="M16" s="15">
        <f>Use!M12</f>
        <v>6297.1026984646296</v>
      </c>
      <c r="N16" s="15">
        <f>Use!N12</f>
        <v>819.49375627442464</v>
      </c>
      <c r="O16" s="19">
        <f>Use!O12</f>
        <v>48683.249698980326</v>
      </c>
      <c r="P16" s="19">
        <f>Use!P12</f>
        <v>-33.564392557460792</v>
      </c>
      <c r="Q16" s="15">
        <f>Use!Q12</f>
        <v>0</v>
      </c>
      <c r="S16" s="1"/>
      <c r="V16" s="1"/>
      <c r="X16" s="1"/>
    </row>
    <row r="17" spans="1:24" x14ac:dyDescent="0.25">
      <c r="A17" s="4" t="s">
        <v>2</v>
      </c>
      <c r="B17" s="4" t="s">
        <v>3</v>
      </c>
      <c r="C17" s="4" t="s">
        <v>5</v>
      </c>
      <c r="D17" s="6" t="s">
        <v>8</v>
      </c>
      <c r="E17" s="14">
        <v>3900.3479338492657</v>
      </c>
      <c r="F17" s="15">
        <v>308485.15515888599</v>
      </c>
      <c r="G17" s="15">
        <v>17207.513675545764</v>
      </c>
      <c r="H17" s="15">
        <v>75708.698184640831</v>
      </c>
      <c r="I17" s="19">
        <v>49884.645150086602</v>
      </c>
      <c r="J17" s="19">
        <v>1319526.3253627345</v>
      </c>
      <c r="K17" s="19">
        <v>222971.68110908422</v>
      </c>
      <c r="L17" s="19">
        <v>799236.43032628857</v>
      </c>
      <c r="M17" s="15">
        <f>Use!M13</f>
        <v>129042.74822642509</v>
      </c>
      <c r="N17" s="15">
        <f>Use!N13</f>
        <v>80809.185823161592</v>
      </c>
      <c r="O17" s="19">
        <f>Use!O13</f>
        <v>1149202.8091295597</v>
      </c>
      <c r="P17" s="19">
        <f>Use!P13</f>
        <v>375081.30807734397</v>
      </c>
      <c r="Q17" s="15">
        <f>Use!Q13</f>
        <v>0</v>
      </c>
      <c r="S17" s="1"/>
      <c r="V17" s="1"/>
      <c r="X17" s="1"/>
    </row>
    <row r="18" spans="1:24" x14ac:dyDescent="0.25">
      <c r="A18" s="4" t="s">
        <v>2</v>
      </c>
      <c r="B18" s="4" t="s">
        <v>3</v>
      </c>
      <c r="C18" s="4" t="s">
        <v>6</v>
      </c>
      <c r="D18" s="6" t="s">
        <v>9</v>
      </c>
      <c r="E18" s="14">
        <v>0</v>
      </c>
      <c r="F18" s="15">
        <v>0</v>
      </c>
      <c r="G18" s="15">
        <v>0</v>
      </c>
      <c r="H18" s="15">
        <v>0</v>
      </c>
      <c r="I18" s="19">
        <v>1372.3854860196579</v>
      </c>
      <c r="J18" s="19">
        <v>25541.082165543878</v>
      </c>
      <c r="K18" s="19">
        <v>739.87662896753</v>
      </c>
      <c r="L18" s="19">
        <v>110424.50562096474</v>
      </c>
      <c r="M18" s="15">
        <f>Use!M14</f>
        <v>0</v>
      </c>
      <c r="N18" s="15">
        <f>Use!N14</f>
        <v>10</v>
      </c>
      <c r="O18" s="19">
        <f>Use!O14</f>
        <v>45.404385260888375</v>
      </c>
      <c r="P18" s="19">
        <f>Use!P14</f>
        <v>879077.25282743527</v>
      </c>
      <c r="Q18" s="15">
        <f>Use!Q14</f>
        <v>0</v>
      </c>
      <c r="S18" s="1"/>
      <c r="V18" s="1"/>
      <c r="X18" s="1"/>
    </row>
    <row r="19" spans="1:24" x14ac:dyDescent="0.25">
      <c r="A19" s="4" t="s">
        <v>2</v>
      </c>
      <c r="B19" s="4" t="s">
        <v>3</v>
      </c>
      <c r="C19" s="4" t="s">
        <v>20</v>
      </c>
      <c r="D19" s="6" t="s">
        <v>10</v>
      </c>
      <c r="E19" s="14">
        <v>3079.3737346959483</v>
      </c>
      <c r="F19" s="15">
        <v>181173.34343861361</v>
      </c>
      <c r="G19" s="15">
        <v>11968.308148323551</v>
      </c>
      <c r="H19" s="15">
        <v>64143.450014674985</v>
      </c>
      <c r="I19" s="19">
        <v>38334.862590355042</v>
      </c>
      <c r="J19" s="19">
        <v>848008.43299018696</v>
      </c>
      <c r="K19" s="19">
        <v>224858.4177307552</v>
      </c>
      <c r="L19" s="19">
        <v>3775298.6708988454</v>
      </c>
      <c r="M19" s="15">
        <f>Use!M15</f>
        <v>18053.368693151053</v>
      </c>
      <c r="N19" s="15">
        <f>Use!N15</f>
        <v>4220.0397558438808</v>
      </c>
      <c r="O19" s="19">
        <f>Use!O15</f>
        <v>7378638.9453427522</v>
      </c>
      <c r="P19" s="19">
        <f>Use!P15</f>
        <v>470917.6438234222</v>
      </c>
      <c r="Q19" s="15">
        <f>Use!Q15</f>
        <v>0</v>
      </c>
      <c r="S19" s="1"/>
      <c r="V19" s="1"/>
      <c r="X19" s="1"/>
    </row>
    <row r="20" spans="1:24" x14ac:dyDescent="0.25">
      <c r="C20" s="4" t="s">
        <v>21</v>
      </c>
      <c r="D20" s="6" t="s">
        <v>43</v>
      </c>
      <c r="E20" s="14">
        <f t="array" ref="E20:L24">MMULT(Additional_calculatations!D133:K137,MMULT(Additional_calculatations!D80:K87,Additional_calculatations!D24:K31))</f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f>Use!M16</f>
        <v>0</v>
      </c>
      <c r="N20" s="15">
        <f>Use!N16</f>
        <v>0</v>
      </c>
      <c r="O20" s="15">
        <f>Use!O16</f>
        <v>0</v>
      </c>
      <c r="P20" s="15">
        <f>Use!P16</f>
        <v>0</v>
      </c>
      <c r="Q20" s="1"/>
    </row>
    <row r="21" spans="1:24" x14ac:dyDescent="0.25">
      <c r="C21" s="4" t="s">
        <v>22</v>
      </c>
      <c r="D21" s="6" t="s">
        <v>41</v>
      </c>
      <c r="E21" s="14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f>Use!M17</f>
        <v>0</v>
      </c>
      <c r="N21" s="15">
        <f>Use!N17</f>
        <v>0</v>
      </c>
      <c r="O21" s="15">
        <f>Use!O17</f>
        <v>0</v>
      </c>
      <c r="P21" s="15">
        <f>Use!P17</f>
        <v>0</v>
      </c>
      <c r="Q21" s="1"/>
    </row>
    <row r="22" spans="1:24" x14ac:dyDescent="0.25">
      <c r="C22" s="4" t="s">
        <v>23</v>
      </c>
      <c r="D22" s="6" t="s">
        <v>42</v>
      </c>
      <c r="E22" s="14">
        <v>42293.600557453719</v>
      </c>
      <c r="F22" s="15">
        <v>1240572.9304418322</v>
      </c>
      <c r="G22" s="15">
        <v>375739.2648560151</v>
      </c>
      <c r="H22" s="15">
        <v>4847607.4408535073</v>
      </c>
      <c r="I22" s="15">
        <v>20122.882151971229</v>
      </c>
      <c r="J22" s="15">
        <v>871434.20268275857</v>
      </c>
      <c r="K22" s="15">
        <v>250974.27487646061</v>
      </c>
      <c r="L22" s="15">
        <v>4625527.7761930227</v>
      </c>
      <c r="M22" s="1"/>
      <c r="N22" s="1"/>
      <c r="O22" s="1"/>
      <c r="P22" s="1"/>
      <c r="Q22" s="1"/>
    </row>
    <row r="23" spans="1:24" x14ac:dyDescent="0.25">
      <c r="C23" s="4" t="s">
        <v>24</v>
      </c>
      <c r="D23" s="6" t="s">
        <v>40</v>
      </c>
      <c r="E23" s="14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"/>
      <c r="N23" s="1"/>
      <c r="O23" s="1"/>
      <c r="P23" s="1"/>
      <c r="Q23" s="1"/>
    </row>
    <row r="24" spans="1:24" x14ac:dyDescent="0.25">
      <c r="C24" s="4" t="s">
        <v>25</v>
      </c>
      <c r="D24" s="6" t="s">
        <v>39</v>
      </c>
      <c r="E24" s="14">
        <v>158135.61912817074</v>
      </c>
      <c r="F24" s="15">
        <v>1214682.8005953252</v>
      </c>
      <c r="G24" s="15">
        <v>372143.11609188572</v>
      </c>
      <c r="H24" s="15">
        <v>3528177.7925552498</v>
      </c>
      <c r="I24" s="15">
        <v>92626.486311461151</v>
      </c>
      <c r="J24" s="15">
        <v>1062440.9812231972</v>
      </c>
      <c r="K24" s="15">
        <v>285441.84035155841</v>
      </c>
      <c r="L24" s="15">
        <v>3547913.2735681972</v>
      </c>
      <c r="M24" s="1"/>
      <c r="N24" s="1"/>
      <c r="O24" s="1"/>
      <c r="P24" s="1"/>
      <c r="Q24" s="1"/>
    </row>
    <row r="26" spans="1:24" x14ac:dyDescent="0.25">
      <c r="E26" s="1"/>
      <c r="F26" s="1"/>
      <c r="G26" s="1"/>
      <c r="H26" s="1"/>
      <c r="I26" s="1"/>
      <c r="J26" s="1"/>
      <c r="K26" s="1"/>
      <c r="L26" s="1"/>
    </row>
    <row r="27" spans="1:24" x14ac:dyDescent="0.25">
      <c r="A27" s="21" t="s">
        <v>56</v>
      </c>
    </row>
    <row r="28" spans="1:24" x14ac:dyDescent="0.25">
      <c r="E28" s="49" t="s">
        <v>0</v>
      </c>
      <c r="F28" s="4" t="s">
        <v>0</v>
      </c>
      <c r="G28" s="4" t="s">
        <v>0</v>
      </c>
      <c r="H28" s="4" t="s">
        <v>0</v>
      </c>
      <c r="I28" s="4" t="s">
        <v>3</v>
      </c>
      <c r="J28" s="4" t="s">
        <v>3</v>
      </c>
      <c r="K28" s="4" t="s">
        <v>3</v>
      </c>
      <c r="L28" s="4" t="s">
        <v>3</v>
      </c>
    </row>
    <row r="29" spans="1:24" x14ac:dyDescent="0.25">
      <c r="C29" s="55" t="s">
        <v>37</v>
      </c>
      <c r="D29" s="56"/>
      <c r="E29" s="5" t="s">
        <v>4</v>
      </c>
      <c r="F29" s="4" t="s">
        <v>5</v>
      </c>
      <c r="G29" s="4" t="s">
        <v>6</v>
      </c>
      <c r="H29" s="4" t="s">
        <v>20</v>
      </c>
      <c r="I29" s="4" t="s">
        <v>4</v>
      </c>
      <c r="J29" s="4" t="s">
        <v>5</v>
      </c>
      <c r="K29" s="4" t="s">
        <v>6</v>
      </c>
      <c r="L29" s="4" t="s">
        <v>20</v>
      </c>
    </row>
    <row r="30" spans="1:24" ht="15.75" thickBot="1" x14ac:dyDescent="0.3">
      <c r="C30" s="57" t="s">
        <v>37</v>
      </c>
      <c r="D30" s="58"/>
      <c r="E30" s="11" t="s">
        <v>7</v>
      </c>
      <c r="F30" s="12" t="s">
        <v>8</v>
      </c>
      <c r="G30" s="12" t="s">
        <v>9</v>
      </c>
      <c r="H30" s="12" t="s">
        <v>10</v>
      </c>
      <c r="I30" s="12" t="s">
        <v>7</v>
      </c>
      <c r="J30" s="12" t="s">
        <v>8</v>
      </c>
      <c r="K30" s="12" t="s">
        <v>9</v>
      </c>
      <c r="L30" s="12" t="s">
        <v>10</v>
      </c>
    </row>
    <row r="31" spans="1:24" x14ac:dyDescent="0.25">
      <c r="B31" s="50" t="s">
        <v>0</v>
      </c>
      <c r="C31" s="9" t="s">
        <v>4</v>
      </c>
      <c r="D31" s="10" t="s">
        <v>7</v>
      </c>
      <c r="E31" s="40">
        <f>E12/SUM(E$12:E$24)</f>
        <v>0.12697530007213642</v>
      </c>
      <c r="F31" s="41">
        <f t="shared" ref="F31:L31" si="0">F12/SUM(F$12:F$24)</f>
        <v>2.5507081050037166E-2</v>
      </c>
      <c r="G31" s="41">
        <f t="shared" si="0"/>
        <v>1.9546803539672712E-3</v>
      </c>
      <c r="H31" s="41">
        <f t="shared" si="0"/>
        <v>2.6767200528738455E-3</v>
      </c>
      <c r="I31" s="42">
        <f t="shared" si="0"/>
        <v>7.2271662542893172E-3</v>
      </c>
      <c r="J31" s="42">
        <f t="shared" si="0"/>
        <v>2.209903429909382E-3</v>
      </c>
      <c r="K31" s="42">
        <f t="shared" si="0"/>
        <v>4.1289388682341918E-5</v>
      </c>
      <c r="L31" s="42">
        <f t="shared" si="0"/>
        <v>3.7262261828002344E-5</v>
      </c>
    </row>
    <row r="32" spans="1:24" x14ac:dyDescent="0.25">
      <c r="B32" s="4" t="s">
        <v>0</v>
      </c>
      <c r="C32" s="4" t="s">
        <v>5</v>
      </c>
      <c r="D32" s="6" t="s">
        <v>8</v>
      </c>
      <c r="E32" s="43">
        <f t="shared" ref="E32:L38" si="1">E13/SUM(E$12:E$24)</f>
        <v>0.20684532361910102</v>
      </c>
      <c r="F32" s="44">
        <f t="shared" si="1"/>
        <v>0.35792082295282462</v>
      </c>
      <c r="G32" s="44">
        <f t="shared" si="1"/>
        <v>0.21119200858645931</v>
      </c>
      <c r="H32" s="44">
        <f t="shared" si="1"/>
        <v>7.4502145100204656E-2</v>
      </c>
      <c r="I32" s="38">
        <f t="shared" si="1"/>
        <v>8.6198335615132893E-3</v>
      </c>
      <c r="J32" s="38">
        <f t="shared" si="1"/>
        <v>3.6022970391391129E-2</v>
      </c>
      <c r="K32" s="38">
        <f t="shared" si="1"/>
        <v>1.4739328678913153E-2</v>
      </c>
      <c r="L32" s="38">
        <f t="shared" si="1"/>
        <v>2.2444096636223395E-3</v>
      </c>
    </row>
    <row r="33" spans="1:12" x14ac:dyDescent="0.25">
      <c r="B33" s="4" t="s">
        <v>0</v>
      </c>
      <c r="C33" s="4" t="s">
        <v>6</v>
      </c>
      <c r="D33" s="6" t="s">
        <v>9</v>
      </c>
      <c r="E33" s="43">
        <f t="shared" si="1"/>
        <v>6.3627341411950479E-3</v>
      </c>
      <c r="F33" s="44">
        <f t="shared" si="1"/>
        <v>6.3699984345161323E-3</v>
      </c>
      <c r="G33" s="44">
        <f t="shared" si="1"/>
        <v>0.18761500503281933</v>
      </c>
      <c r="H33" s="44">
        <f t="shared" si="1"/>
        <v>1.4750073713144565E-2</v>
      </c>
      <c r="I33" s="38">
        <f t="shared" si="1"/>
        <v>2.8133230854210319E-4</v>
      </c>
      <c r="J33" s="38">
        <f t="shared" si="1"/>
        <v>1.9543955077004807E-5</v>
      </c>
      <c r="K33" s="38">
        <f t="shared" si="1"/>
        <v>4.9154034145645144E-5</v>
      </c>
      <c r="L33" s="38">
        <f t="shared" si="1"/>
        <v>8.9681361339492565E-6</v>
      </c>
    </row>
    <row r="34" spans="1:12" x14ac:dyDescent="0.25">
      <c r="B34" s="4" t="s">
        <v>0</v>
      </c>
      <c r="C34" s="4" t="s">
        <v>20</v>
      </c>
      <c r="D34" s="6" t="s">
        <v>10</v>
      </c>
      <c r="E34" s="43">
        <f t="shared" si="1"/>
        <v>0.16174573238256459</v>
      </c>
      <c r="F34" s="44">
        <f t="shared" si="1"/>
        <v>0.20653248355909165</v>
      </c>
      <c r="G34" s="44">
        <f t="shared" si="1"/>
        <v>0.17577455232090955</v>
      </c>
      <c r="H34" s="44">
        <f t="shared" si="1"/>
        <v>0.29513909719867831</v>
      </c>
      <c r="I34" s="38">
        <f t="shared" si="1"/>
        <v>5.9174345988274061E-3</v>
      </c>
      <c r="J34" s="38">
        <f t="shared" si="1"/>
        <v>2.2389044943395234E-2</v>
      </c>
      <c r="K34" s="38">
        <f t="shared" si="1"/>
        <v>1.6040927503089837E-2</v>
      </c>
      <c r="L34" s="38">
        <f t="shared" si="1"/>
        <v>9.2702861842067011E-3</v>
      </c>
    </row>
    <row r="35" spans="1:12" x14ac:dyDescent="0.25">
      <c r="B35" s="4" t="s">
        <v>3</v>
      </c>
      <c r="C35" s="4" t="s">
        <v>4</v>
      </c>
      <c r="D35" s="6" t="s">
        <v>7</v>
      </c>
      <c r="E35" s="37">
        <f t="shared" si="1"/>
        <v>3.4627552815396593E-3</v>
      </c>
      <c r="F35" s="38">
        <f t="shared" si="1"/>
        <v>1.2542326391256381E-3</v>
      </c>
      <c r="G35" s="38">
        <f t="shared" si="1"/>
        <v>6.711702573178583E-5</v>
      </c>
      <c r="H35" s="38">
        <f t="shared" si="1"/>
        <v>1.075650310950719E-4</v>
      </c>
      <c r="I35" s="44">
        <f t="shared" si="1"/>
        <v>0.1839285054436314</v>
      </c>
      <c r="J35" s="44">
        <f t="shared" si="1"/>
        <v>2.8544313860695385E-2</v>
      </c>
      <c r="K35" s="44">
        <f t="shared" si="1"/>
        <v>8.0850169322287623E-4</v>
      </c>
      <c r="L35" s="44">
        <f t="shared" si="1"/>
        <v>7.5169051902419857E-4</v>
      </c>
    </row>
    <row r="36" spans="1:12" x14ac:dyDescent="0.25">
      <c r="B36" s="4" t="s">
        <v>3</v>
      </c>
      <c r="C36" s="4" t="s">
        <v>5</v>
      </c>
      <c r="D36" s="6" t="s">
        <v>8</v>
      </c>
      <c r="E36" s="37">
        <f t="shared" si="1"/>
        <v>9.3011606967724324E-3</v>
      </c>
      <c r="F36" s="38">
        <f t="shared" si="1"/>
        <v>4.2153747674315553E-2</v>
      </c>
      <c r="G36" s="38">
        <f t="shared" si="1"/>
        <v>9.375878653446218E-3</v>
      </c>
      <c r="H36" s="38">
        <f t="shared" si="1"/>
        <v>5.448345834571669E-3</v>
      </c>
      <c r="I36" s="44">
        <f t="shared" si="1"/>
        <v>0.19575686808607376</v>
      </c>
      <c r="J36" s="44">
        <f t="shared" si="1"/>
        <v>0.2912182233818747</v>
      </c>
      <c r="K36" s="44">
        <f t="shared" si="1"/>
        <v>0.21919915253495653</v>
      </c>
      <c r="L36" s="44">
        <f t="shared" si="1"/>
        <v>6.1391440470442128E-2</v>
      </c>
    </row>
    <row r="37" spans="1:12" x14ac:dyDescent="0.25">
      <c r="B37" s="4" t="s">
        <v>3</v>
      </c>
      <c r="C37" s="4" t="s">
        <v>6</v>
      </c>
      <c r="D37" s="6" t="s">
        <v>9</v>
      </c>
      <c r="E37" s="37">
        <f t="shared" si="1"/>
        <v>0</v>
      </c>
      <c r="F37" s="38">
        <f t="shared" si="1"/>
        <v>0</v>
      </c>
      <c r="G37" s="38">
        <f t="shared" si="1"/>
        <v>0</v>
      </c>
      <c r="H37" s="38">
        <f t="shared" si="1"/>
        <v>0</v>
      </c>
      <c r="I37" s="44">
        <f t="shared" si="1"/>
        <v>5.3855025678082027E-3</v>
      </c>
      <c r="J37" s="44">
        <f t="shared" si="1"/>
        <v>5.6368928974990153E-3</v>
      </c>
      <c r="K37" s="44">
        <f t="shared" si="1"/>
        <v>7.2735842167669584E-4</v>
      </c>
      <c r="L37" s="44">
        <f t="shared" si="1"/>
        <v>8.4819950718961618E-3</v>
      </c>
    </row>
    <row r="38" spans="1:12" x14ac:dyDescent="0.25">
      <c r="B38" s="4" t="s">
        <v>3</v>
      </c>
      <c r="C38" s="4" t="s">
        <v>20</v>
      </c>
      <c r="D38" s="6" t="s">
        <v>10</v>
      </c>
      <c r="E38" s="37">
        <f t="shared" si="1"/>
        <v>7.3433833180007249E-3</v>
      </c>
      <c r="F38" s="38">
        <f t="shared" si="1"/>
        <v>2.4756897623452602E-2</v>
      </c>
      <c r="G38" s="38">
        <f t="shared" si="1"/>
        <v>6.5211864422460904E-3</v>
      </c>
      <c r="H38" s="38">
        <f t="shared" si="1"/>
        <v>4.6160574290974839E-3</v>
      </c>
      <c r="I38" s="44">
        <f t="shared" si="1"/>
        <v>0.15043331703813609</v>
      </c>
      <c r="J38" s="44">
        <f t="shared" si="1"/>
        <v>0.18715466642953282</v>
      </c>
      <c r="K38" s="44">
        <f t="shared" si="1"/>
        <v>0.22105396686146561</v>
      </c>
      <c r="L38" s="44">
        <f t="shared" si="1"/>
        <v>0.28999056451669142</v>
      </c>
    </row>
    <row r="41" spans="1:12" x14ac:dyDescent="0.25">
      <c r="A41" s="21" t="s">
        <v>59</v>
      </c>
    </row>
    <row r="42" spans="1:12" x14ac:dyDescent="0.25">
      <c r="A42" t="s">
        <v>57</v>
      </c>
    </row>
    <row r="43" spans="1:12" x14ac:dyDescent="0.25">
      <c r="E43" s="49" t="s">
        <v>0</v>
      </c>
      <c r="F43" s="4" t="s">
        <v>0</v>
      </c>
      <c r="G43" s="4" t="s">
        <v>0</v>
      </c>
      <c r="H43" s="4" t="s">
        <v>0</v>
      </c>
      <c r="I43" s="4" t="s">
        <v>3</v>
      </c>
      <c r="J43" s="4" t="s">
        <v>3</v>
      </c>
      <c r="K43" s="4" t="s">
        <v>3</v>
      </c>
      <c r="L43" s="4" t="s">
        <v>3</v>
      </c>
    </row>
    <row r="44" spans="1:12" x14ac:dyDescent="0.25">
      <c r="C44" s="55" t="s">
        <v>37</v>
      </c>
      <c r="D44" s="56"/>
      <c r="E44" s="5" t="s">
        <v>4</v>
      </c>
      <c r="F44" s="4" t="s">
        <v>5</v>
      </c>
      <c r="G44" s="4" t="s">
        <v>6</v>
      </c>
      <c r="H44" s="4" t="s">
        <v>20</v>
      </c>
      <c r="I44" s="4" t="s">
        <v>4</v>
      </c>
      <c r="J44" s="4" t="s">
        <v>5</v>
      </c>
      <c r="K44" s="4" t="s">
        <v>6</v>
      </c>
      <c r="L44" s="4" t="s">
        <v>20</v>
      </c>
    </row>
    <row r="45" spans="1:12" ht="15.75" thickBot="1" x14ac:dyDescent="0.3">
      <c r="C45" s="62" t="s">
        <v>37</v>
      </c>
      <c r="D45" s="63"/>
      <c r="E45" s="11" t="s">
        <v>7</v>
      </c>
      <c r="F45" s="12" t="s">
        <v>8</v>
      </c>
      <c r="G45" s="12" t="s">
        <v>9</v>
      </c>
      <c r="H45" s="12" t="s">
        <v>10</v>
      </c>
      <c r="I45" s="12" t="s">
        <v>7</v>
      </c>
      <c r="J45" s="12" t="s">
        <v>8</v>
      </c>
      <c r="K45" s="12" t="s">
        <v>9</v>
      </c>
      <c r="L45" s="12" t="s">
        <v>10</v>
      </c>
    </row>
    <row r="46" spans="1:12" x14ac:dyDescent="0.25">
      <c r="B46" s="50" t="s">
        <v>0</v>
      </c>
      <c r="C46" s="9" t="s">
        <v>4</v>
      </c>
      <c r="D46" s="10" t="s">
        <v>7</v>
      </c>
      <c r="E46" s="40">
        <f t="array" ref="E46:L53">MINVERSE(Additional_calculatations!D144:K151-ModelB_industry_technology!E31:L38)</f>
        <v>1.1594465487130254</v>
      </c>
      <c r="F46" s="41">
        <v>5.0042988116341135E-2</v>
      </c>
      <c r="G46" s="41">
        <v>1.8085743534373786E-2</v>
      </c>
      <c r="H46" s="41">
        <v>1.0135951714228908E-2</v>
      </c>
      <c r="I46" s="42">
        <v>1.2833098428220112E-2</v>
      </c>
      <c r="J46" s="42">
        <v>7.2897103447442397E-3</v>
      </c>
      <c r="K46" s="42">
        <v>2.7866721839147454E-3</v>
      </c>
      <c r="L46" s="42">
        <v>1.0287959227991575E-3</v>
      </c>
    </row>
    <row r="47" spans="1:12" x14ac:dyDescent="0.25">
      <c r="B47" s="4" t="s">
        <v>0</v>
      </c>
      <c r="C47" s="4" t="s">
        <v>5</v>
      </c>
      <c r="D47" s="6" t="s">
        <v>8</v>
      </c>
      <c r="E47" s="43">
        <v>0.42938706481624028</v>
      </c>
      <c r="F47" s="44">
        <v>1.6462740471573292</v>
      </c>
      <c r="G47" s="44">
        <v>0.47059688754412143</v>
      </c>
      <c r="H47" s="44">
        <v>0.18635895101852426</v>
      </c>
      <c r="I47" s="38">
        <v>4.9598468352693804E-2</v>
      </c>
      <c r="J47" s="38">
        <v>9.7759087883870777E-2</v>
      </c>
      <c r="K47" s="38">
        <v>5.2515566663588802E-2</v>
      </c>
      <c r="L47" s="38">
        <v>1.6798403801117225E-2</v>
      </c>
    </row>
    <row r="48" spans="1:12" x14ac:dyDescent="0.25">
      <c r="B48" s="4" t="s">
        <v>0</v>
      </c>
      <c r="C48" s="4" t="s">
        <v>6</v>
      </c>
      <c r="D48" s="6" t="s">
        <v>9</v>
      </c>
      <c r="E48" s="43">
        <v>1.9697531378240707E-2</v>
      </c>
      <c r="F48" s="44">
        <v>2.2464426455463926E-2</v>
      </c>
      <c r="G48" s="44">
        <v>1.2430273516316468</v>
      </c>
      <c r="H48" s="44">
        <v>2.8484437221039948E-2</v>
      </c>
      <c r="I48" s="38">
        <v>1.7597483879219259E-3</v>
      </c>
      <c r="J48" s="38">
        <v>2.4017589431615332E-3</v>
      </c>
      <c r="K48" s="38">
        <v>1.5309098235626263E-3</v>
      </c>
      <c r="L48" s="38">
        <v>6.8747716056471401E-4</v>
      </c>
    </row>
    <row r="49" spans="1:12" x14ac:dyDescent="0.25">
      <c r="B49" s="4" t="s">
        <v>0</v>
      </c>
      <c r="C49" s="4" t="s">
        <v>20</v>
      </c>
      <c r="D49" s="6" t="s">
        <v>10</v>
      </c>
      <c r="E49" s="43">
        <v>0.39905054912741861</v>
      </c>
      <c r="F49" s="44">
        <v>0.50437320572869226</v>
      </c>
      <c r="G49" s="44">
        <v>0.45435048414569873</v>
      </c>
      <c r="H49" s="44">
        <v>1.4838973741354882</v>
      </c>
      <c r="I49" s="38">
        <v>4.5560154208174657E-2</v>
      </c>
      <c r="J49" s="38">
        <v>8.3689654580062625E-2</v>
      </c>
      <c r="K49" s="38">
        <v>5.6097950376127338E-2</v>
      </c>
      <c r="L49" s="38">
        <v>2.8950341672609174E-2</v>
      </c>
    </row>
    <row r="50" spans="1:12" x14ac:dyDescent="0.25">
      <c r="B50" s="4" t="s">
        <v>3</v>
      </c>
      <c r="C50" s="4" t="s">
        <v>4</v>
      </c>
      <c r="D50" s="6" t="s">
        <v>7</v>
      </c>
      <c r="E50" s="37">
        <v>7.4327374747395593E-3</v>
      </c>
      <c r="F50" s="38">
        <v>6.8560059035409687E-3</v>
      </c>
      <c r="G50" s="38">
        <v>2.863600749642493E-3</v>
      </c>
      <c r="H50" s="38">
        <v>1.4434422311699537E-3</v>
      </c>
      <c r="I50" s="44">
        <v>1.2392121432347711</v>
      </c>
      <c r="J50" s="44">
        <v>5.2022328097164651E-2</v>
      </c>
      <c r="K50" s="44">
        <v>1.3869923841125077E-2</v>
      </c>
      <c r="L50" s="44">
        <v>6.0167450459985691E-3</v>
      </c>
    </row>
    <row r="51" spans="1:12" x14ac:dyDescent="0.25">
      <c r="B51" s="4" t="s">
        <v>3</v>
      </c>
      <c r="C51" s="4" t="s">
        <v>5</v>
      </c>
      <c r="D51" s="6" t="s">
        <v>8</v>
      </c>
      <c r="E51" s="37">
        <v>5.022871467361073E-2</v>
      </c>
      <c r="F51" s="38">
        <v>0.11315507238437714</v>
      </c>
      <c r="G51" s="38">
        <v>5.3136400701049823E-2</v>
      </c>
      <c r="H51" s="38">
        <v>2.5557296228504143E-2</v>
      </c>
      <c r="I51" s="44">
        <v>0.38140697666402834</v>
      </c>
      <c r="J51" s="44">
        <v>1.4707529775699439</v>
      </c>
      <c r="K51" s="44">
        <v>0.3543262513393769</v>
      </c>
      <c r="L51" s="44">
        <v>0.13250102132684571</v>
      </c>
    </row>
    <row r="52" spans="1:12" x14ac:dyDescent="0.25">
      <c r="B52" s="4" t="s">
        <v>3</v>
      </c>
      <c r="C52" s="4" t="s">
        <v>6</v>
      </c>
      <c r="D52" s="6" t="s">
        <v>9</v>
      </c>
      <c r="E52" s="37">
        <v>7.0343843522661009E-4</v>
      </c>
      <c r="F52" s="38">
        <v>1.4658627407280445E-3</v>
      </c>
      <c r="G52" s="38">
        <v>7.0392550821947984E-4</v>
      </c>
      <c r="H52" s="38">
        <v>3.5281490102933541E-4</v>
      </c>
      <c r="I52" s="44">
        <v>1.1962235302848118E-2</v>
      </c>
      <c r="J52" s="44">
        <v>1.2027319540080789E-2</v>
      </c>
      <c r="K52" s="44">
        <v>1.0062974651499117</v>
      </c>
      <c r="L52" s="44">
        <v>1.3083445462351522E-2</v>
      </c>
    </row>
    <row r="53" spans="1:12" x14ac:dyDescent="0.25">
      <c r="B53" s="4" t="s">
        <v>3</v>
      </c>
      <c r="C53" s="4" t="s">
        <v>20</v>
      </c>
      <c r="D53" s="6" t="s">
        <v>10</v>
      </c>
      <c r="E53" s="37">
        <v>4.4772941788739473E-2</v>
      </c>
      <c r="F53" s="38">
        <v>9.3142057403250877E-2</v>
      </c>
      <c r="G53" s="38">
        <v>4.5799056693534991E-2</v>
      </c>
      <c r="H53" s="38">
        <v>2.366434700871917E-2</v>
      </c>
      <c r="I53" s="44">
        <v>0.36899384949711339</v>
      </c>
      <c r="J53" s="44">
        <v>0.40649964352810414</v>
      </c>
      <c r="K53" s="44">
        <v>0.41187604381712134</v>
      </c>
      <c r="L53" s="44">
        <v>1.4494976408230471</v>
      </c>
    </row>
    <row r="56" spans="1:12" x14ac:dyDescent="0.25">
      <c r="A56" s="21" t="s">
        <v>60</v>
      </c>
    </row>
    <row r="57" spans="1:12" x14ac:dyDescent="0.25">
      <c r="E57" s="49" t="s">
        <v>0</v>
      </c>
      <c r="F57" s="4" t="s">
        <v>0</v>
      </c>
      <c r="G57" s="4" t="s">
        <v>0</v>
      </c>
      <c r="H57" s="4" t="s">
        <v>0</v>
      </c>
      <c r="I57" s="4" t="s">
        <v>3</v>
      </c>
      <c r="J57" s="4" t="s">
        <v>3</v>
      </c>
      <c r="K57" s="4" t="s">
        <v>3</v>
      </c>
      <c r="L57" s="4" t="s">
        <v>3</v>
      </c>
    </row>
    <row r="58" spans="1:12" x14ac:dyDescent="0.25">
      <c r="C58" s="55" t="s">
        <v>37</v>
      </c>
      <c r="D58" s="56"/>
      <c r="E58" s="5" t="s">
        <v>4</v>
      </c>
      <c r="F58" s="4" t="s">
        <v>5</v>
      </c>
      <c r="G58" s="4" t="s">
        <v>6</v>
      </c>
      <c r="H58" s="4" t="s">
        <v>20</v>
      </c>
      <c r="I58" s="4" t="s">
        <v>4</v>
      </c>
      <c r="J58" s="4" t="s">
        <v>5</v>
      </c>
      <c r="K58" s="4" t="s">
        <v>6</v>
      </c>
      <c r="L58" s="4" t="s">
        <v>20</v>
      </c>
    </row>
    <row r="59" spans="1:12" ht="15.75" thickBot="1" x14ac:dyDescent="0.3">
      <c r="C59" s="62" t="s">
        <v>61</v>
      </c>
      <c r="D59" s="63"/>
      <c r="E59" s="11" t="s">
        <v>7</v>
      </c>
      <c r="F59" s="12" t="s">
        <v>8</v>
      </c>
      <c r="G59" s="12" t="s">
        <v>9</v>
      </c>
      <c r="H59" s="12" t="s">
        <v>10</v>
      </c>
      <c r="I59" s="12" t="s">
        <v>7</v>
      </c>
      <c r="J59" s="12" t="s">
        <v>8</v>
      </c>
      <c r="K59" s="12" t="s">
        <v>9</v>
      </c>
      <c r="L59" s="12" t="s">
        <v>10</v>
      </c>
    </row>
    <row r="60" spans="1:12" x14ac:dyDescent="0.25">
      <c r="C60" s="64" t="s">
        <v>62</v>
      </c>
      <c r="D60" s="65"/>
      <c r="E60" s="45">
        <f>SUM(E46:E53)</f>
        <v>2.1107195264072414</v>
      </c>
      <c r="F60" s="46">
        <f t="shared" ref="F60:L60" si="2">SUM(F46:F53)</f>
        <v>2.4377736658897238</v>
      </c>
      <c r="G60" s="46">
        <f t="shared" si="2"/>
        <v>2.2885634505082879</v>
      </c>
      <c r="H60" s="46">
        <f t="shared" si="2"/>
        <v>1.759894614458704</v>
      </c>
      <c r="I60" s="46">
        <f t="shared" si="2"/>
        <v>2.1113266740757717</v>
      </c>
      <c r="J60" s="46">
        <f t="shared" si="2"/>
        <v>2.1324424804871329</v>
      </c>
      <c r="K60" s="46">
        <f t="shared" si="2"/>
        <v>1.8993007831947286</v>
      </c>
      <c r="L60" s="46">
        <f t="shared" si="2"/>
        <v>1.6485638712153332</v>
      </c>
    </row>
    <row r="61" spans="1:12" x14ac:dyDescent="0.25">
      <c r="C61" s="66" t="s">
        <v>63</v>
      </c>
      <c r="D61" s="67"/>
      <c r="E61" s="47">
        <f>SUMIF($B$46:$B$53,E$57,E46:E53)</f>
        <v>2.0075816940349251</v>
      </c>
      <c r="F61" s="48">
        <f t="shared" ref="F61:L61" si="3">SUMIF($B$46:$B$53,F$57,F46:F53)</f>
        <v>2.2231546674578264</v>
      </c>
      <c r="G61" s="48">
        <f t="shared" si="3"/>
        <v>2.186060466855841</v>
      </c>
      <c r="H61" s="48">
        <f t="shared" si="3"/>
        <v>1.7088767140892813</v>
      </c>
      <c r="I61" s="48">
        <f t="shared" si="3"/>
        <v>2.0015752046987609</v>
      </c>
      <c r="J61" s="48">
        <f t="shared" si="3"/>
        <v>1.9413022687352934</v>
      </c>
      <c r="K61" s="48">
        <f t="shared" si="3"/>
        <v>1.7863696841475352</v>
      </c>
      <c r="L61" s="48">
        <f t="shared" si="3"/>
        <v>1.6010988526582428</v>
      </c>
    </row>
    <row r="62" spans="1:12" x14ac:dyDescent="0.25">
      <c r="C62" s="66" t="s">
        <v>64</v>
      </c>
      <c r="D62" s="67"/>
      <c r="E62" s="47">
        <f>SUM(E46:E53)-E61</f>
        <v>0.10313783237231622</v>
      </c>
      <c r="F62" s="48">
        <f t="shared" ref="F62:L62" si="4">SUM(F46:F53)-F61</f>
        <v>0.21461899843189736</v>
      </c>
      <c r="G62" s="48">
        <f t="shared" si="4"/>
        <v>0.10250298365244692</v>
      </c>
      <c r="H62" s="48">
        <f t="shared" si="4"/>
        <v>5.1017900369422664E-2</v>
      </c>
      <c r="I62" s="48">
        <f t="shared" si="4"/>
        <v>0.10975146937701075</v>
      </c>
      <c r="J62" s="48">
        <f t="shared" si="4"/>
        <v>0.19114021175183948</v>
      </c>
      <c r="K62" s="48">
        <f t="shared" si="4"/>
        <v>0.11293109904719345</v>
      </c>
      <c r="L62" s="48">
        <f t="shared" si="4"/>
        <v>4.7465018557090399E-2</v>
      </c>
    </row>
  </sheetData>
  <mergeCells count="15">
    <mergeCell ref="E7:L7"/>
    <mergeCell ref="M7:Q7"/>
    <mergeCell ref="C8:D9"/>
    <mergeCell ref="A10:B11"/>
    <mergeCell ref="C10:D10"/>
    <mergeCell ref="C11:D11"/>
    <mergeCell ref="C60:D60"/>
    <mergeCell ref="C61:D61"/>
    <mergeCell ref="C62:D62"/>
    <mergeCell ref="C29:D29"/>
    <mergeCell ref="C30:D30"/>
    <mergeCell ref="C44:D44"/>
    <mergeCell ref="C45:D45"/>
    <mergeCell ref="C58:D58"/>
    <mergeCell ref="C59:D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51"/>
  <sheetViews>
    <sheetView workbookViewId="0"/>
  </sheetViews>
  <sheetFormatPr defaultColWidth="10" defaultRowHeight="15" x14ac:dyDescent="0.25"/>
  <cols>
    <col min="16" max="23" width="10" customWidth="1"/>
  </cols>
  <sheetData>
    <row r="2" spans="1:2" x14ac:dyDescent="0.25">
      <c r="A2" t="s">
        <v>72</v>
      </c>
    </row>
    <row r="3" spans="1:2" x14ac:dyDescent="0.25">
      <c r="A3" t="s">
        <v>47</v>
      </c>
    </row>
    <row r="5" spans="1:2" x14ac:dyDescent="0.25">
      <c r="B5" t="s">
        <v>48</v>
      </c>
    </row>
    <row r="6" spans="1:2" x14ac:dyDescent="0.25">
      <c r="B6" t="s">
        <v>53</v>
      </c>
    </row>
    <row r="8" spans="1:2" x14ac:dyDescent="0.25">
      <c r="B8" t="s">
        <v>51</v>
      </c>
    </row>
    <row r="9" spans="1:2" x14ac:dyDescent="0.25">
      <c r="B9" t="s">
        <v>52</v>
      </c>
    </row>
    <row r="10" spans="1:2" x14ac:dyDescent="0.25">
      <c r="B10" t="s">
        <v>73</v>
      </c>
    </row>
    <row r="12" spans="1:2" x14ac:dyDescent="0.25">
      <c r="B12" t="s">
        <v>49</v>
      </c>
    </row>
    <row r="13" spans="1:2" x14ac:dyDescent="0.25">
      <c r="B13" t="s">
        <v>50</v>
      </c>
    </row>
    <row r="14" spans="1:2" x14ac:dyDescent="0.25">
      <c r="B14" t="s">
        <v>55</v>
      </c>
    </row>
    <row r="15" spans="1:2" x14ac:dyDescent="0.25">
      <c r="B15" t="s">
        <v>54</v>
      </c>
    </row>
    <row r="17" spans="1:23" x14ac:dyDescent="0.25">
      <c r="B17" t="s">
        <v>58</v>
      </c>
    </row>
    <row r="20" spans="1:23" x14ac:dyDescent="0.25">
      <c r="B20" t="s">
        <v>67</v>
      </c>
      <c r="N20" t="s">
        <v>70</v>
      </c>
    </row>
    <row r="21" spans="1:23" x14ac:dyDescent="0.25">
      <c r="D21" s="49" t="s">
        <v>0</v>
      </c>
      <c r="E21" s="4" t="s">
        <v>0</v>
      </c>
      <c r="F21" s="4" t="s">
        <v>0</v>
      </c>
      <c r="G21" s="4" t="s">
        <v>0</v>
      </c>
      <c r="H21" s="4" t="s">
        <v>3</v>
      </c>
      <c r="I21" s="4" t="s">
        <v>3</v>
      </c>
      <c r="J21" s="4" t="s">
        <v>3</v>
      </c>
      <c r="K21" s="4" t="s">
        <v>3</v>
      </c>
      <c r="P21" s="49" t="s">
        <v>0</v>
      </c>
      <c r="Q21" s="4" t="s">
        <v>0</v>
      </c>
      <c r="R21" s="4" t="s">
        <v>0</v>
      </c>
      <c r="S21" s="4" t="s">
        <v>0</v>
      </c>
      <c r="T21" s="4" t="s">
        <v>3</v>
      </c>
      <c r="U21" s="4" t="s">
        <v>3</v>
      </c>
      <c r="V21" s="4" t="s">
        <v>3</v>
      </c>
      <c r="W21" s="4" t="s">
        <v>3</v>
      </c>
    </row>
    <row r="22" spans="1:23" x14ac:dyDescent="0.25">
      <c r="B22" s="55" t="s">
        <v>37</v>
      </c>
      <c r="C22" s="56"/>
      <c r="D22" s="5" t="s">
        <v>4</v>
      </c>
      <c r="E22" s="4" t="s">
        <v>5</v>
      </c>
      <c r="F22" s="4" t="s">
        <v>6</v>
      </c>
      <c r="G22" s="4" t="s">
        <v>20</v>
      </c>
      <c r="H22" s="4" t="s">
        <v>4</v>
      </c>
      <c r="I22" s="4" t="s">
        <v>5</v>
      </c>
      <c r="J22" s="4" t="s">
        <v>6</v>
      </c>
      <c r="K22" s="4" t="s">
        <v>20</v>
      </c>
      <c r="N22" s="55" t="s">
        <v>37</v>
      </c>
      <c r="O22" s="56"/>
      <c r="P22" s="5" t="s">
        <v>4</v>
      </c>
      <c r="Q22" s="4" t="s">
        <v>5</v>
      </c>
      <c r="R22" s="4" t="s">
        <v>6</v>
      </c>
      <c r="S22" s="4" t="s">
        <v>20</v>
      </c>
      <c r="T22" s="4" t="s">
        <v>4</v>
      </c>
      <c r="U22" s="4" t="s">
        <v>5</v>
      </c>
      <c r="V22" s="4" t="s">
        <v>6</v>
      </c>
      <c r="W22" s="4" t="s">
        <v>20</v>
      </c>
    </row>
    <row r="23" spans="1:23" ht="15.75" thickBot="1" x14ac:dyDescent="0.3">
      <c r="B23" s="57" t="s">
        <v>37</v>
      </c>
      <c r="C23" s="58"/>
      <c r="D23" s="11" t="s">
        <v>7</v>
      </c>
      <c r="E23" s="12" t="s">
        <v>8</v>
      </c>
      <c r="F23" s="12" t="s">
        <v>9</v>
      </c>
      <c r="G23" s="12" t="s">
        <v>10</v>
      </c>
      <c r="H23" s="12" t="s">
        <v>7</v>
      </c>
      <c r="I23" s="12" t="s">
        <v>8</v>
      </c>
      <c r="J23" s="12" t="s">
        <v>9</v>
      </c>
      <c r="K23" s="12" t="s">
        <v>10</v>
      </c>
      <c r="N23" s="57" t="s">
        <v>37</v>
      </c>
      <c r="O23" s="58"/>
      <c r="P23" s="11" t="s">
        <v>7</v>
      </c>
      <c r="Q23" s="12" t="s">
        <v>8</v>
      </c>
      <c r="R23" s="12" t="s">
        <v>9</v>
      </c>
      <c r="S23" s="12" t="s">
        <v>10</v>
      </c>
      <c r="T23" s="12" t="s">
        <v>7</v>
      </c>
      <c r="U23" s="12" t="s">
        <v>8</v>
      </c>
      <c r="V23" s="12" t="s">
        <v>9</v>
      </c>
      <c r="W23" s="12" t="s">
        <v>10</v>
      </c>
    </row>
    <row r="24" spans="1:23" x14ac:dyDescent="0.25">
      <c r="A24" s="50" t="s">
        <v>0</v>
      </c>
      <c r="B24" s="9" t="s">
        <v>4</v>
      </c>
      <c r="C24" s="10" t="s">
        <v>7</v>
      </c>
      <c r="D24" s="22">
        <v>419339.91477028385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M24" s="50" t="s">
        <v>0</v>
      </c>
      <c r="N24" s="9" t="s">
        <v>4</v>
      </c>
      <c r="O24" s="10" t="s">
        <v>7</v>
      </c>
      <c r="P24" s="26">
        <f t="array" ref="P24:W31">MINVERSE(D24:K31)</f>
        <v>2.3847002509832723E-6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</row>
    <row r="25" spans="1:23" x14ac:dyDescent="0.25">
      <c r="A25" s="4" t="s">
        <v>0</v>
      </c>
      <c r="B25" s="4" t="s">
        <v>5</v>
      </c>
      <c r="C25" s="6" t="s">
        <v>8</v>
      </c>
      <c r="D25" s="24">
        <v>0</v>
      </c>
      <c r="E25" s="25">
        <v>7318095.5947802309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M25" s="4" t="s">
        <v>0</v>
      </c>
      <c r="N25" s="4" t="s">
        <v>5</v>
      </c>
      <c r="O25" s="6" t="s">
        <v>8</v>
      </c>
      <c r="P25" s="28">
        <v>0</v>
      </c>
      <c r="Q25" s="29">
        <v>1.3664757272551464E-7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</row>
    <row r="26" spans="1:23" x14ac:dyDescent="0.25">
      <c r="A26" s="4" t="s">
        <v>0</v>
      </c>
      <c r="B26" s="4" t="s">
        <v>6</v>
      </c>
      <c r="C26" s="6" t="s">
        <v>9</v>
      </c>
      <c r="D26" s="24">
        <v>0</v>
      </c>
      <c r="E26" s="25">
        <v>0</v>
      </c>
      <c r="F26" s="25">
        <v>1835296.1158707973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M26" s="4" t="s">
        <v>0</v>
      </c>
      <c r="N26" s="4" t="s">
        <v>6</v>
      </c>
      <c r="O26" s="6" t="s">
        <v>9</v>
      </c>
      <c r="P26" s="28">
        <v>0</v>
      </c>
      <c r="Q26" s="29">
        <v>0</v>
      </c>
      <c r="R26" s="29">
        <v>5.4487120162924097E-7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</row>
    <row r="27" spans="1:23" x14ac:dyDescent="0.25">
      <c r="A27" s="4" t="s">
        <v>0</v>
      </c>
      <c r="B27" s="4" t="s">
        <v>20</v>
      </c>
      <c r="C27" s="6" t="s">
        <v>10</v>
      </c>
      <c r="D27" s="24">
        <v>0</v>
      </c>
      <c r="E27" s="25">
        <v>0</v>
      </c>
      <c r="F27" s="25">
        <v>0</v>
      </c>
      <c r="G27" s="25">
        <v>13895721.836202566</v>
      </c>
      <c r="H27" s="25">
        <v>0</v>
      </c>
      <c r="I27" s="25">
        <v>0</v>
      </c>
      <c r="J27" s="25">
        <v>0</v>
      </c>
      <c r="K27" s="25">
        <v>0</v>
      </c>
      <c r="M27" s="4" t="s">
        <v>0</v>
      </c>
      <c r="N27" s="4" t="s">
        <v>20</v>
      </c>
      <c r="O27" s="6" t="s">
        <v>10</v>
      </c>
      <c r="P27" s="28">
        <v>0</v>
      </c>
      <c r="Q27" s="29">
        <v>0</v>
      </c>
      <c r="R27" s="29">
        <v>0</v>
      </c>
      <c r="S27" s="29">
        <v>7.1964595419195636E-8</v>
      </c>
      <c r="T27" s="29">
        <v>0</v>
      </c>
      <c r="U27" s="29">
        <v>0</v>
      </c>
      <c r="V27" s="29">
        <v>0</v>
      </c>
      <c r="W27" s="29">
        <v>0</v>
      </c>
    </row>
    <row r="28" spans="1:23" x14ac:dyDescent="0.25">
      <c r="A28" s="4" t="s">
        <v>3</v>
      </c>
      <c r="B28" s="4" t="s">
        <v>4</v>
      </c>
      <c r="C28" s="6" t="s">
        <v>7</v>
      </c>
      <c r="D28" s="24">
        <v>0</v>
      </c>
      <c r="E28" s="25">
        <v>0</v>
      </c>
      <c r="F28" s="25">
        <v>0</v>
      </c>
      <c r="G28" s="25">
        <v>0</v>
      </c>
      <c r="H28" s="25">
        <v>254829.60387449837</v>
      </c>
      <c r="I28" s="25">
        <v>0</v>
      </c>
      <c r="J28" s="25">
        <v>0</v>
      </c>
      <c r="K28" s="25">
        <v>0</v>
      </c>
      <c r="M28" s="4" t="s">
        <v>3</v>
      </c>
      <c r="N28" s="4" t="s">
        <v>4</v>
      </c>
      <c r="O28" s="6" t="s">
        <v>7</v>
      </c>
      <c r="P28" s="28">
        <v>0</v>
      </c>
      <c r="Q28" s="29">
        <v>0</v>
      </c>
      <c r="R28" s="29">
        <v>0</v>
      </c>
      <c r="S28" s="29">
        <v>0</v>
      </c>
      <c r="T28" s="29">
        <v>3.9241908506536487E-6</v>
      </c>
      <c r="U28" s="29">
        <v>0</v>
      </c>
      <c r="V28" s="29">
        <v>0</v>
      </c>
      <c r="W28" s="29">
        <v>0</v>
      </c>
    </row>
    <row r="29" spans="1:23" x14ac:dyDescent="0.25">
      <c r="A29" s="4" t="s">
        <v>3</v>
      </c>
      <c r="B29" s="4" t="s">
        <v>5</v>
      </c>
      <c r="C29" s="6" t="s">
        <v>8</v>
      </c>
      <c r="D29" s="24">
        <v>0</v>
      </c>
      <c r="E29" s="25">
        <v>0</v>
      </c>
      <c r="F29" s="25">
        <v>0</v>
      </c>
      <c r="G29" s="25">
        <v>0</v>
      </c>
      <c r="H29" s="25">
        <v>0</v>
      </c>
      <c r="I29" s="25">
        <v>4531056.8481576061</v>
      </c>
      <c r="J29" s="25">
        <v>0</v>
      </c>
      <c r="K29" s="25">
        <v>0</v>
      </c>
      <c r="M29" s="4" t="s">
        <v>3</v>
      </c>
      <c r="N29" s="4" t="s">
        <v>5</v>
      </c>
      <c r="O29" s="6" t="s">
        <v>8</v>
      </c>
      <c r="P29" s="28">
        <v>0</v>
      </c>
      <c r="Q29" s="29">
        <v>0</v>
      </c>
      <c r="R29" s="29">
        <v>0</v>
      </c>
      <c r="S29" s="29">
        <v>0</v>
      </c>
      <c r="T29" s="29">
        <v>0</v>
      </c>
      <c r="U29" s="29">
        <v>2.2069906282606332E-7</v>
      </c>
      <c r="V29" s="29">
        <v>0</v>
      </c>
      <c r="W29" s="29">
        <v>0</v>
      </c>
    </row>
    <row r="30" spans="1:23" x14ac:dyDescent="0.25">
      <c r="A30" s="4" t="s">
        <v>3</v>
      </c>
      <c r="B30" s="4" t="s">
        <v>6</v>
      </c>
      <c r="C30" s="6" t="s">
        <v>9</v>
      </c>
      <c r="D30" s="24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1017210.5071141919</v>
      </c>
      <c r="K30" s="25">
        <v>0</v>
      </c>
      <c r="M30" s="4" t="s">
        <v>3</v>
      </c>
      <c r="N30" s="4" t="s">
        <v>6</v>
      </c>
      <c r="O30" s="6" t="s">
        <v>9</v>
      </c>
      <c r="P30" s="28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9.8308068291290286E-7</v>
      </c>
      <c r="W30" s="29">
        <v>0</v>
      </c>
    </row>
    <row r="31" spans="1:23" x14ac:dyDescent="0.25">
      <c r="A31" s="4" t="s">
        <v>3</v>
      </c>
      <c r="B31" s="4" t="s">
        <v>20</v>
      </c>
      <c r="C31" s="6" t="s">
        <v>10</v>
      </c>
      <c r="D31" s="24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13018694.857161621</v>
      </c>
      <c r="M31" s="4" t="s">
        <v>3</v>
      </c>
      <c r="N31" s="4" t="s">
        <v>20</v>
      </c>
      <c r="O31" s="6" t="s">
        <v>10</v>
      </c>
      <c r="P31" s="28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7.6812615317571347E-8</v>
      </c>
    </row>
    <row r="34" spans="1:23" x14ac:dyDescent="0.25">
      <c r="B34" t="s">
        <v>68</v>
      </c>
      <c r="N34" t="s">
        <v>71</v>
      </c>
    </row>
    <row r="35" spans="1:23" x14ac:dyDescent="0.25">
      <c r="D35" s="49" t="s">
        <v>0</v>
      </c>
      <c r="E35" s="4" t="s">
        <v>0</v>
      </c>
      <c r="F35" s="4" t="s">
        <v>0</v>
      </c>
      <c r="G35" s="4" t="s">
        <v>0</v>
      </c>
      <c r="H35" s="4" t="s">
        <v>3</v>
      </c>
      <c r="I35" s="4" t="s">
        <v>3</v>
      </c>
      <c r="J35" s="4" t="s">
        <v>3</v>
      </c>
      <c r="K35" s="4" t="s">
        <v>3</v>
      </c>
      <c r="P35" s="49" t="s">
        <v>0</v>
      </c>
      <c r="Q35" s="4" t="s">
        <v>0</v>
      </c>
      <c r="R35" s="4" t="s">
        <v>0</v>
      </c>
      <c r="S35" s="4" t="s">
        <v>0</v>
      </c>
      <c r="T35" s="4" t="s">
        <v>3</v>
      </c>
      <c r="U35" s="4" t="s">
        <v>3</v>
      </c>
      <c r="V35" s="4" t="s">
        <v>3</v>
      </c>
      <c r="W35" s="4" t="s">
        <v>3</v>
      </c>
    </row>
    <row r="36" spans="1:23" x14ac:dyDescent="0.25">
      <c r="B36" s="55" t="s">
        <v>37</v>
      </c>
      <c r="C36" s="56"/>
      <c r="D36" s="5" t="s">
        <v>4</v>
      </c>
      <c r="E36" s="4" t="s">
        <v>5</v>
      </c>
      <c r="F36" s="4" t="s">
        <v>6</v>
      </c>
      <c r="G36" s="4" t="s">
        <v>20</v>
      </c>
      <c r="H36" s="4" t="s">
        <v>4</v>
      </c>
      <c r="I36" s="4" t="s">
        <v>5</v>
      </c>
      <c r="J36" s="4" t="s">
        <v>6</v>
      </c>
      <c r="K36" s="4" t="s">
        <v>20</v>
      </c>
      <c r="N36" s="55" t="s">
        <v>37</v>
      </c>
      <c r="O36" s="56"/>
      <c r="P36" s="5" t="s">
        <v>4</v>
      </c>
      <c r="Q36" s="4" t="s">
        <v>5</v>
      </c>
      <c r="R36" s="4" t="s">
        <v>6</v>
      </c>
      <c r="S36" s="4" t="s">
        <v>20</v>
      </c>
      <c r="T36" s="4" t="s">
        <v>4</v>
      </c>
      <c r="U36" s="4" t="s">
        <v>5</v>
      </c>
      <c r="V36" s="4" t="s">
        <v>6</v>
      </c>
      <c r="W36" s="4" t="s">
        <v>20</v>
      </c>
    </row>
    <row r="37" spans="1:23" ht="15.75" thickBot="1" x14ac:dyDescent="0.3">
      <c r="B37" s="57" t="s">
        <v>37</v>
      </c>
      <c r="C37" s="58"/>
      <c r="D37" s="11" t="s">
        <v>7</v>
      </c>
      <c r="E37" s="12" t="s">
        <v>8</v>
      </c>
      <c r="F37" s="12" t="s">
        <v>9</v>
      </c>
      <c r="G37" s="12" t="s">
        <v>10</v>
      </c>
      <c r="H37" s="12" t="s">
        <v>7</v>
      </c>
      <c r="I37" s="12" t="s">
        <v>8</v>
      </c>
      <c r="J37" s="12" t="s">
        <v>9</v>
      </c>
      <c r="K37" s="12" t="s">
        <v>10</v>
      </c>
      <c r="N37" s="57" t="s">
        <v>37</v>
      </c>
      <c r="O37" s="58"/>
      <c r="P37" s="11" t="s">
        <v>7</v>
      </c>
      <c r="Q37" s="12" t="s">
        <v>8</v>
      </c>
      <c r="R37" s="12" t="s">
        <v>9</v>
      </c>
      <c r="S37" s="12" t="s">
        <v>10</v>
      </c>
      <c r="T37" s="12" t="s">
        <v>7</v>
      </c>
      <c r="U37" s="12" t="s">
        <v>8</v>
      </c>
      <c r="V37" s="12" t="s">
        <v>9</v>
      </c>
      <c r="W37" s="12" t="s">
        <v>10</v>
      </c>
    </row>
    <row r="38" spans="1:23" x14ac:dyDescent="0.25">
      <c r="A38" s="50" t="s">
        <v>0</v>
      </c>
      <c r="B38" s="9" t="s">
        <v>4</v>
      </c>
      <c r="C38" s="10" t="s">
        <v>7</v>
      </c>
      <c r="D38" s="22">
        <v>442084.63339509023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M38" s="50" t="s">
        <v>0</v>
      </c>
      <c r="N38" s="9" t="s">
        <v>4</v>
      </c>
      <c r="O38" s="10" t="s">
        <v>7</v>
      </c>
      <c r="P38" s="26">
        <f t="array" ref="P38:W45">MINVERSE(D38:K45)</f>
        <v>2.2620103130938319E-6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</row>
    <row r="39" spans="1:23" x14ac:dyDescent="0.25">
      <c r="A39" s="4" t="s">
        <v>0</v>
      </c>
      <c r="B39" s="4" t="s">
        <v>5</v>
      </c>
      <c r="C39" s="6" t="s">
        <v>8</v>
      </c>
      <c r="D39" s="24">
        <v>0</v>
      </c>
      <c r="E39" s="25">
        <v>7557272.223811239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M39" s="4" t="s">
        <v>0</v>
      </c>
      <c r="N39" s="4" t="s">
        <v>5</v>
      </c>
      <c r="O39" s="6" t="s">
        <v>8</v>
      </c>
      <c r="P39" s="28">
        <v>0</v>
      </c>
      <c r="Q39" s="29">
        <v>1.3232287661270535E-7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</row>
    <row r="40" spans="1:23" x14ac:dyDescent="0.25">
      <c r="A40" s="4" t="s">
        <v>0</v>
      </c>
      <c r="B40" s="4" t="s">
        <v>6</v>
      </c>
      <c r="C40" s="6" t="s">
        <v>9</v>
      </c>
      <c r="D40" s="24">
        <v>0</v>
      </c>
      <c r="E40" s="25">
        <v>0</v>
      </c>
      <c r="F40" s="25">
        <v>1819587.5860552089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M40" s="4" t="s">
        <v>0</v>
      </c>
      <c r="N40" s="4" t="s">
        <v>6</v>
      </c>
      <c r="O40" s="6" t="s">
        <v>9</v>
      </c>
      <c r="P40" s="28">
        <v>0</v>
      </c>
      <c r="Q40" s="29">
        <v>0</v>
      </c>
      <c r="R40" s="29">
        <v>5.4957508375178518E-7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</row>
    <row r="41" spans="1:23" x14ac:dyDescent="0.25">
      <c r="A41" s="4" t="s">
        <v>0</v>
      </c>
      <c r="B41" s="4" t="s">
        <v>20</v>
      </c>
      <c r="C41" s="6" t="s">
        <v>10</v>
      </c>
      <c r="D41" s="24">
        <v>0</v>
      </c>
      <c r="E41" s="25">
        <v>0</v>
      </c>
      <c r="F41" s="25">
        <v>0</v>
      </c>
      <c r="G41" s="25">
        <v>13649509.01836234</v>
      </c>
      <c r="H41" s="25">
        <v>0</v>
      </c>
      <c r="I41" s="25">
        <v>0</v>
      </c>
      <c r="J41" s="25">
        <v>0</v>
      </c>
      <c r="K41" s="25">
        <v>0</v>
      </c>
      <c r="M41" s="4" t="s">
        <v>0</v>
      </c>
      <c r="N41" s="4" t="s">
        <v>20</v>
      </c>
      <c r="O41" s="6" t="s">
        <v>10</v>
      </c>
      <c r="P41" s="28">
        <v>0</v>
      </c>
      <c r="Q41" s="29">
        <v>0</v>
      </c>
      <c r="R41" s="29">
        <v>0</v>
      </c>
      <c r="S41" s="29">
        <v>7.3262708472130777E-8</v>
      </c>
      <c r="T41" s="29">
        <v>0</v>
      </c>
      <c r="U41" s="29">
        <v>0</v>
      </c>
      <c r="V41" s="29">
        <v>0</v>
      </c>
      <c r="W41" s="29">
        <v>0</v>
      </c>
    </row>
    <row r="42" spans="1:23" x14ac:dyDescent="0.25">
      <c r="A42" s="4" t="s">
        <v>3</v>
      </c>
      <c r="B42" s="4" t="s">
        <v>4</v>
      </c>
      <c r="C42" s="6" t="s">
        <v>7</v>
      </c>
      <c r="D42" s="24">
        <v>0</v>
      </c>
      <c r="E42" s="25">
        <v>0</v>
      </c>
      <c r="F42" s="25">
        <v>0</v>
      </c>
      <c r="G42" s="25">
        <v>0</v>
      </c>
      <c r="H42" s="25">
        <v>254150.30272163445</v>
      </c>
      <c r="I42" s="25">
        <v>0</v>
      </c>
      <c r="J42" s="25">
        <v>0</v>
      </c>
      <c r="K42" s="25">
        <v>0</v>
      </c>
      <c r="M42" s="4" t="s">
        <v>3</v>
      </c>
      <c r="N42" s="4" t="s">
        <v>4</v>
      </c>
      <c r="O42" s="6" t="s">
        <v>7</v>
      </c>
      <c r="P42" s="28">
        <v>0</v>
      </c>
      <c r="Q42" s="29">
        <v>0</v>
      </c>
      <c r="R42" s="29">
        <v>0</v>
      </c>
      <c r="S42" s="29">
        <v>0</v>
      </c>
      <c r="T42" s="29">
        <v>3.9346795549375333E-6</v>
      </c>
      <c r="U42" s="29">
        <v>0</v>
      </c>
      <c r="V42" s="29">
        <v>0</v>
      </c>
      <c r="W42" s="29">
        <v>0</v>
      </c>
    </row>
    <row r="43" spans="1:23" x14ac:dyDescent="0.25">
      <c r="A43" s="4" t="s">
        <v>3</v>
      </c>
      <c r="B43" s="4" t="s">
        <v>5</v>
      </c>
      <c r="C43" s="6" t="s">
        <v>8</v>
      </c>
      <c r="D43" s="24">
        <v>0</v>
      </c>
      <c r="E43" s="25">
        <v>0</v>
      </c>
      <c r="F43" s="25">
        <v>0</v>
      </c>
      <c r="G43" s="25">
        <v>0</v>
      </c>
      <c r="H43" s="25">
        <v>0</v>
      </c>
      <c r="I43" s="25">
        <v>4547744.7835972272</v>
      </c>
      <c r="J43" s="25">
        <v>0</v>
      </c>
      <c r="K43" s="25">
        <v>0</v>
      </c>
      <c r="M43" s="4" t="s">
        <v>3</v>
      </c>
      <c r="N43" s="4" t="s">
        <v>5</v>
      </c>
      <c r="O43" s="6" t="s">
        <v>8</v>
      </c>
      <c r="P43" s="28">
        <v>0</v>
      </c>
      <c r="Q43" s="29">
        <v>0</v>
      </c>
      <c r="R43" s="29">
        <v>0</v>
      </c>
      <c r="S43" s="29">
        <v>0</v>
      </c>
      <c r="T43" s="29">
        <v>0</v>
      </c>
      <c r="U43" s="29">
        <v>2.1988920829655892E-7</v>
      </c>
      <c r="V43" s="29">
        <v>0</v>
      </c>
      <c r="W43" s="29">
        <v>0</v>
      </c>
    </row>
    <row r="44" spans="1:23" x14ac:dyDescent="0.25">
      <c r="A44" s="4" t="s">
        <v>3</v>
      </c>
      <c r="B44" s="4" t="s">
        <v>6</v>
      </c>
      <c r="C44" s="6" t="s">
        <v>9</v>
      </c>
      <c r="D44" s="24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1017210.5071141919</v>
      </c>
      <c r="K44" s="25">
        <v>0</v>
      </c>
      <c r="M44" s="4" t="s">
        <v>3</v>
      </c>
      <c r="N44" s="4" t="s">
        <v>6</v>
      </c>
      <c r="O44" s="6" t="s">
        <v>9</v>
      </c>
      <c r="P44" s="28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9.8308068291290286E-7</v>
      </c>
      <c r="W44" s="29">
        <v>0</v>
      </c>
    </row>
    <row r="45" spans="1:23" x14ac:dyDescent="0.25">
      <c r="A45" s="4" t="s">
        <v>3</v>
      </c>
      <c r="B45" s="4" t="s">
        <v>20</v>
      </c>
      <c r="C45" s="6" t="s">
        <v>10</v>
      </c>
      <c r="D45" s="24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13002686.222874865</v>
      </c>
      <c r="M45" s="4" t="s">
        <v>3</v>
      </c>
      <c r="N45" s="4" t="s">
        <v>20</v>
      </c>
      <c r="O45" s="6" t="s">
        <v>10</v>
      </c>
      <c r="P45" s="28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7.6907185396872732E-8</v>
      </c>
    </row>
    <row r="48" spans="1:23" x14ac:dyDescent="0.25">
      <c r="B48" t="s">
        <v>51</v>
      </c>
    </row>
    <row r="49" spans="1:23" x14ac:dyDescent="0.25">
      <c r="D49" s="49" t="s">
        <v>0</v>
      </c>
      <c r="E49" s="4" t="s">
        <v>0</v>
      </c>
      <c r="F49" s="4" t="s">
        <v>0</v>
      </c>
      <c r="G49" s="4" t="s">
        <v>0</v>
      </c>
      <c r="H49" s="4" t="s">
        <v>3</v>
      </c>
      <c r="I49" s="4" t="s">
        <v>3</v>
      </c>
      <c r="J49" s="4" t="s">
        <v>3</v>
      </c>
      <c r="K49" s="4" t="s">
        <v>3</v>
      </c>
    </row>
    <row r="50" spans="1:23" x14ac:dyDescent="0.25">
      <c r="B50" s="68" t="s">
        <v>37</v>
      </c>
      <c r="C50" s="69"/>
      <c r="D50" s="5" t="s">
        <v>4</v>
      </c>
      <c r="E50" s="4" t="s">
        <v>5</v>
      </c>
      <c r="F50" s="4" t="s">
        <v>6</v>
      </c>
      <c r="G50" s="4" t="s">
        <v>20</v>
      </c>
      <c r="H50" s="4" t="s">
        <v>4</v>
      </c>
      <c r="I50" s="4" t="s">
        <v>5</v>
      </c>
      <c r="J50" s="4" t="s">
        <v>6</v>
      </c>
      <c r="K50" s="4" t="s">
        <v>20</v>
      </c>
    </row>
    <row r="51" spans="1:23" ht="15.75" thickBot="1" x14ac:dyDescent="0.3">
      <c r="B51" s="57" t="s">
        <v>36</v>
      </c>
      <c r="C51" s="58"/>
      <c r="D51" s="11" t="s">
        <v>7</v>
      </c>
      <c r="E51" s="12" t="s">
        <v>8</v>
      </c>
      <c r="F51" s="12" t="s">
        <v>9</v>
      </c>
      <c r="G51" s="12" t="s">
        <v>10</v>
      </c>
      <c r="H51" s="12" t="s">
        <v>7</v>
      </c>
      <c r="I51" s="12" t="s">
        <v>8</v>
      </c>
      <c r="J51" s="12" t="s">
        <v>9</v>
      </c>
      <c r="K51" s="12" t="s">
        <v>10</v>
      </c>
    </row>
    <row r="52" spans="1:23" x14ac:dyDescent="0.25">
      <c r="A52" s="50" t="s">
        <v>0</v>
      </c>
      <c r="B52" s="9" t="s">
        <v>11</v>
      </c>
      <c r="C52" s="10" t="s">
        <v>12</v>
      </c>
      <c r="D52" s="16">
        <f t="array" ref="D52:K59">TRANSPOSE(Supply!E8:L15)</f>
        <v>414703.30757342721</v>
      </c>
      <c r="E52" s="17">
        <v>16615.963337081164</v>
      </c>
      <c r="F52" s="17">
        <v>1752.2811967178363</v>
      </c>
      <c r="G52" s="17">
        <v>9013.0812878640681</v>
      </c>
      <c r="H52" s="13">
        <v>0</v>
      </c>
      <c r="I52" s="13">
        <v>0</v>
      </c>
      <c r="J52" s="13">
        <v>0</v>
      </c>
      <c r="K52" s="13">
        <v>0</v>
      </c>
    </row>
    <row r="53" spans="1:23" x14ac:dyDescent="0.25">
      <c r="A53" s="4" t="s">
        <v>0</v>
      </c>
      <c r="B53" s="4" t="s">
        <v>13</v>
      </c>
      <c r="C53" s="6" t="s">
        <v>14</v>
      </c>
      <c r="D53" s="18">
        <v>2017.4144509072992</v>
      </c>
      <c r="E53" s="19">
        <v>7185181.2833809145</v>
      </c>
      <c r="F53" s="19">
        <v>21275.685260218732</v>
      </c>
      <c r="G53" s="19">
        <v>348797.84071919904</v>
      </c>
      <c r="H53" s="15">
        <v>0</v>
      </c>
      <c r="I53" s="15">
        <v>0</v>
      </c>
      <c r="J53" s="15">
        <v>0</v>
      </c>
      <c r="K53" s="15">
        <v>0</v>
      </c>
    </row>
    <row r="54" spans="1:23" x14ac:dyDescent="0.25">
      <c r="A54" s="4" t="s">
        <v>0</v>
      </c>
      <c r="B54" s="4" t="s">
        <v>15</v>
      </c>
      <c r="C54" s="6" t="s">
        <v>16</v>
      </c>
      <c r="D54" s="18">
        <v>158.06670522416562</v>
      </c>
      <c r="E54" s="19">
        <v>12215.319196747674</v>
      </c>
      <c r="F54" s="19">
        <v>1772227.7281089956</v>
      </c>
      <c r="G54" s="19">
        <v>34986.472044241353</v>
      </c>
      <c r="H54" s="15">
        <v>0</v>
      </c>
      <c r="I54" s="15">
        <v>0</v>
      </c>
      <c r="J54" s="15">
        <v>0</v>
      </c>
      <c r="K54" s="15">
        <v>0</v>
      </c>
    </row>
    <row r="55" spans="1:23" x14ac:dyDescent="0.25">
      <c r="A55" s="4" t="s">
        <v>0</v>
      </c>
      <c r="B55" s="4" t="s">
        <v>20</v>
      </c>
      <c r="C55" s="6" t="s">
        <v>17</v>
      </c>
      <c r="D55" s="18">
        <v>2461.1260407251475</v>
      </c>
      <c r="E55" s="19">
        <v>104083.02886548756</v>
      </c>
      <c r="F55" s="19">
        <v>40040.42130486494</v>
      </c>
      <c r="G55" s="19">
        <v>13502924.442151261</v>
      </c>
      <c r="H55" s="15">
        <v>0</v>
      </c>
      <c r="I55" s="15">
        <v>0</v>
      </c>
      <c r="J55" s="15">
        <v>0</v>
      </c>
      <c r="K55" s="15">
        <v>0</v>
      </c>
    </row>
    <row r="56" spans="1:23" x14ac:dyDescent="0.25">
      <c r="A56" s="4" t="s">
        <v>3</v>
      </c>
      <c r="B56" s="4" t="s">
        <v>11</v>
      </c>
      <c r="C56" s="6" t="s">
        <v>12</v>
      </c>
      <c r="D56" s="14">
        <v>0</v>
      </c>
      <c r="E56" s="15">
        <v>0</v>
      </c>
      <c r="F56" s="15">
        <v>0</v>
      </c>
      <c r="G56" s="15">
        <v>0</v>
      </c>
      <c r="H56" s="19">
        <v>253005.4521488508</v>
      </c>
      <c r="I56" s="19">
        <v>9.4855964976286025</v>
      </c>
      <c r="J56" s="19">
        <v>0</v>
      </c>
      <c r="K56" s="19">
        <v>1135.3649762860271</v>
      </c>
    </row>
    <row r="57" spans="1:23" x14ac:dyDescent="0.25">
      <c r="A57" s="4" t="s">
        <v>3</v>
      </c>
      <c r="B57" s="4" t="s">
        <v>13</v>
      </c>
      <c r="C57" s="6" t="s">
        <v>14</v>
      </c>
      <c r="D57" s="14">
        <v>0</v>
      </c>
      <c r="E57" s="15">
        <v>0</v>
      </c>
      <c r="F57" s="15">
        <v>0</v>
      </c>
      <c r="G57" s="15">
        <v>0</v>
      </c>
      <c r="H57" s="19">
        <v>0</v>
      </c>
      <c r="I57" s="19">
        <v>4428954.9373513311</v>
      </c>
      <c r="J57" s="19">
        <v>0</v>
      </c>
      <c r="K57" s="19">
        <v>118789.84624589566</v>
      </c>
    </row>
    <row r="58" spans="1:23" x14ac:dyDescent="0.25">
      <c r="A58" s="4" t="s">
        <v>3</v>
      </c>
      <c r="B58" s="4" t="s">
        <v>15</v>
      </c>
      <c r="C58" s="6" t="s">
        <v>16</v>
      </c>
      <c r="D58" s="14">
        <v>0</v>
      </c>
      <c r="E58" s="15">
        <v>0</v>
      </c>
      <c r="F58" s="15">
        <v>0</v>
      </c>
      <c r="G58" s="15">
        <v>0</v>
      </c>
      <c r="H58" s="19">
        <v>0</v>
      </c>
      <c r="I58" s="19">
        <v>0</v>
      </c>
      <c r="J58" s="19">
        <v>1017210.5071141919</v>
      </c>
      <c r="K58" s="19">
        <v>0</v>
      </c>
    </row>
    <row r="59" spans="1:23" x14ac:dyDescent="0.25">
      <c r="A59" s="4" t="s">
        <v>3</v>
      </c>
      <c r="B59" s="4" t="s">
        <v>20</v>
      </c>
      <c r="C59" s="6" t="s">
        <v>17</v>
      </c>
      <c r="D59" s="14">
        <v>0</v>
      </c>
      <c r="E59" s="15">
        <v>0</v>
      </c>
      <c r="F59" s="15">
        <v>0</v>
      </c>
      <c r="G59" s="15">
        <v>0</v>
      </c>
      <c r="H59" s="19">
        <v>1824.1517256475738</v>
      </c>
      <c r="I59" s="19">
        <v>102092.42520977746</v>
      </c>
      <c r="J59" s="19">
        <v>0</v>
      </c>
      <c r="K59" s="19">
        <v>12898769.64593944</v>
      </c>
    </row>
    <row r="62" spans="1:23" x14ac:dyDescent="0.25">
      <c r="B62" t="s">
        <v>52</v>
      </c>
      <c r="N62" t="s">
        <v>69</v>
      </c>
    </row>
    <row r="63" spans="1:23" x14ac:dyDescent="0.25">
      <c r="D63" s="49" t="s">
        <v>0</v>
      </c>
      <c r="E63" s="4" t="s">
        <v>0</v>
      </c>
      <c r="F63" s="4" t="s">
        <v>0</v>
      </c>
      <c r="G63" s="4" t="s">
        <v>0</v>
      </c>
      <c r="H63" s="4" t="s">
        <v>3</v>
      </c>
      <c r="I63" s="4" t="s">
        <v>3</v>
      </c>
      <c r="J63" s="4" t="s">
        <v>3</v>
      </c>
      <c r="K63" s="4" t="s">
        <v>3</v>
      </c>
      <c r="P63" s="49" t="s">
        <v>0</v>
      </c>
      <c r="Q63" s="4" t="s">
        <v>0</v>
      </c>
      <c r="R63" s="4" t="s">
        <v>0</v>
      </c>
      <c r="S63" s="4" t="s">
        <v>0</v>
      </c>
      <c r="T63" s="4" t="s">
        <v>3</v>
      </c>
      <c r="U63" s="4" t="s">
        <v>3</v>
      </c>
      <c r="V63" s="4" t="s">
        <v>3</v>
      </c>
      <c r="W63" s="4" t="s">
        <v>3</v>
      </c>
    </row>
    <row r="64" spans="1:23" x14ac:dyDescent="0.25">
      <c r="B64" s="55" t="s">
        <v>36</v>
      </c>
      <c r="C64" s="56"/>
      <c r="D64" s="5" t="s">
        <v>11</v>
      </c>
      <c r="E64" s="4" t="s">
        <v>13</v>
      </c>
      <c r="F64" s="4" t="s">
        <v>15</v>
      </c>
      <c r="G64" s="4" t="s">
        <v>20</v>
      </c>
      <c r="H64" s="4" t="s">
        <v>11</v>
      </c>
      <c r="I64" s="4" t="s">
        <v>13</v>
      </c>
      <c r="J64" s="4" t="s">
        <v>15</v>
      </c>
      <c r="K64" s="4" t="s">
        <v>20</v>
      </c>
      <c r="N64" s="55" t="s">
        <v>36</v>
      </c>
      <c r="O64" s="56"/>
      <c r="P64" s="5" t="s">
        <v>11</v>
      </c>
      <c r="Q64" s="4" t="s">
        <v>13</v>
      </c>
      <c r="R64" s="4" t="s">
        <v>15</v>
      </c>
      <c r="S64" s="4" t="s">
        <v>20</v>
      </c>
      <c r="T64" s="4" t="s">
        <v>11</v>
      </c>
      <c r="U64" s="4" t="s">
        <v>13</v>
      </c>
      <c r="V64" s="4" t="s">
        <v>15</v>
      </c>
      <c r="W64" s="4" t="s">
        <v>20</v>
      </c>
    </row>
    <row r="65" spans="1:23" ht="15.75" thickBot="1" x14ac:dyDescent="0.3">
      <c r="B65" s="57" t="s">
        <v>37</v>
      </c>
      <c r="C65" s="58"/>
      <c r="D65" s="11" t="s">
        <v>12</v>
      </c>
      <c r="E65" s="12" t="s">
        <v>14</v>
      </c>
      <c r="F65" s="12" t="s">
        <v>16</v>
      </c>
      <c r="G65" s="12" t="s">
        <v>17</v>
      </c>
      <c r="H65" s="12" t="s">
        <v>12</v>
      </c>
      <c r="I65" s="12" t="s">
        <v>14</v>
      </c>
      <c r="J65" s="12" t="s">
        <v>16</v>
      </c>
      <c r="K65" s="12" t="s">
        <v>17</v>
      </c>
      <c r="N65" s="57" t="s">
        <v>37</v>
      </c>
      <c r="O65" s="58"/>
      <c r="P65" s="11" t="s">
        <v>12</v>
      </c>
      <c r="Q65" s="12" t="s">
        <v>14</v>
      </c>
      <c r="R65" s="12" t="s">
        <v>16</v>
      </c>
      <c r="S65" s="12" t="s">
        <v>17</v>
      </c>
      <c r="T65" s="12" t="s">
        <v>12</v>
      </c>
      <c r="U65" s="12" t="s">
        <v>14</v>
      </c>
      <c r="V65" s="12" t="s">
        <v>16</v>
      </c>
      <c r="W65" s="12" t="s">
        <v>17</v>
      </c>
    </row>
    <row r="66" spans="1:23" x14ac:dyDescent="0.25">
      <c r="A66" s="50" t="s">
        <v>0</v>
      </c>
      <c r="B66" s="9" t="s">
        <v>4</v>
      </c>
      <c r="C66" s="10" t="s">
        <v>7</v>
      </c>
      <c r="D66" s="30">
        <f t="array" ref="D66:K73">MMULT(TRANSPOSE(D52:K59),P38:W45)</f>
        <v>0.93806315860521572</v>
      </c>
      <c r="E66" s="31">
        <v>2.6695008346409524E-4</v>
      </c>
      <c r="F66" s="31">
        <v>8.6869522761939556E-5</v>
      </c>
      <c r="G66" s="31">
        <v>1.8030875963481594E-4</v>
      </c>
      <c r="H66" s="32">
        <v>0</v>
      </c>
      <c r="I66" s="32">
        <v>0</v>
      </c>
      <c r="J66" s="32">
        <v>0</v>
      </c>
      <c r="K66" s="32">
        <v>0</v>
      </c>
      <c r="M66" s="50" t="s">
        <v>0</v>
      </c>
      <c r="N66" s="9" t="s">
        <v>4</v>
      </c>
      <c r="O66" s="10" t="s">
        <v>7</v>
      </c>
      <c r="P66" s="30">
        <f t="array" ref="P66:W73">MINVERSE(D66:K73)</f>
        <v>1.0660424570871019</v>
      </c>
      <c r="Q66" s="31">
        <v>-2.8974193415545188E-4</v>
      </c>
      <c r="R66" s="31">
        <v>-8.9297744451698267E-5</v>
      </c>
      <c r="S66" s="31">
        <v>-1.9180527339434619E-4</v>
      </c>
      <c r="T66" s="32">
        <v>0</v>
      </c>
      <c r="U66" s="32">
        <v>0</v>
      </c>
      <c r="V66" s="32">
        <v>0</v>
      </c>
      <c r="W66" s="32">
        <v>0</v>
      </c>
    </row>
    <row r="67" spans="1:23" x14ac:dyDescent="0.25">
      <c r="A67" s="4" t="s">
        <v>0</v>
      </c>
      <c r="B67" s="4" t="s">
        <v>5</v>
      </c>
      <c r="C67" s="6" t="s">
        <v>8</v>
      </c>
      <c r="D67" s="33">
        <v>3.7585480430466597E-2</v>
      </c>
      <c r="E67" s="34">
        <v>0.95076385640073258</v>
      </c>
      <c r="F67" s="34">
        <v>6.713235070607392E-3</v>
      </c>
      <c r="G67" s="34">
        <v>7.6254046006685875E-3</v>
      </c>
      <c r="H67" s="35">
        <v>0</v>
      </c>
      <c r="I67" s="35">
        <v>0</v>
      </c>
      <c r="J67" s="35">
        <v>0</v>
      </c>
      <c r="K67" s="35">
        <v>0</v>
      </c>
      <c r="M67" s="4" t="s">
        <v>0</v>
      </c>
      <c r="N67" s="4" t="s">
        <v>5</v>
      </c>
      <c r="O67" s="6" t="s">
        <v>8</v>
      </c>
      <c r="P67" s="33">
        <v>-4.1953447374429333E-2</v>
      </c>
      <c r="Q67" s="34">
        <v>1.0522109831158708</v>
      </c>
      <c r="R67" s="34">
        <v>-7.0892142380956143E-3</v>
      </c>
      <c r="S67" s="34">
        <v>-8.0819676322057971E-3</v>
      </c>
      <c r="T67" s="35">
        <v>0</v>
      </c>
      <c r="U67" s="35">
        <v>0</v>
      </c>
      <c r="V67" s="35">
        <v>0</v>
      </c>
      <c r="W67" s="35">
        <v>0</v>
      </c>
    </row>
    <row r="68" spans="1:23" x14ac:dyDescent="0.25">
      <c r="A68" s="4" t="s">
        <v>0</v>
      </c>
      <c r="B68" s="4" t="s">
        <v>6</v>
      </c>
      <c r="C68" s="6" t="s">
        <v>9</v>
      </c>
      <c r="D68" s="33">
        <v>3.9636781384161475E-3</v>
      </c>
      <c r="E68" s="34">
        <v>2.8152598755386772E-3</v>
      </c>
      <c r="F68" s="34">
        <v>0.97397220210273727</v>
      </c>
      <c r="G68" s="34">
        <v>2.9334697131596144E-3</v>
      </c>
      <c r="H68" s="35">
        <v>0</v>
      </c>
      <c r="I68" s="35">
        <v>0</v>
      </c>
      <c r="J68" s="35">
        <v>0</v>
      </c>
      <c r="K68" s="35">
        <v>0</v>
      </c>
      <c r="M68" s="4" t="s">
        <v>0</v>
      </c>
      <c r="N68" s="4" t="s">
        <v>6</v>
      </c>
      <c r="O68" s="6" t="s">
        <v>9</v>
      </c>
      <c r="P68" s="33">
        <v>-4.157068930093091E-3</v>
      </c>
      <c r="Q68" s="34">
        <v>-2.8925617850575356E-3</v>
      </c>
      <c r="R68" s="34">
        <v>1.0268033097028364</v>
      </c>
      <c r="S68" s="34">
        <v>-3.0217409295422554E-3</v>
      </c>
      <c r="T68" s="35">
        <v>0</v>
      </c>
      <c r="U68" s="35">
        <v>0</v>
      </c>
      <c r="V68" s="35">
        <v>0</v>
      </c>
      <c r="W68" s="35">
        <v>0</v>
      </c>
    </row>
    <row r="69" spans="1:23" x14ac:dyDescent="0.25">
      <c r="A69" s="4" t="s">
        <v>0</v>
      </c>
      <c r="B69" s="4" t="s">
        <v>20</v>
      </c>
      <c r="C69" s="6" t="s">
        <v>10</v>
      </c>
      <c r="D69" s="33">
        <v>2.038768282590156E-2</v>
      </c>
      <c r="E69" s="34">
        <v>4.6153933640264627E-2</v>
      </c>
      <c r="F69" s="34">
        <v>1.9227693303893432E-2</v>
      </c>
      <c r="G69" s="34">
        <v>0.989260816926537</v>
      </c>
      <c r="H69" s="35">
        <v>0</v>
      </c>
      <c r="I69" s="35">
        <v>0</v>
      </c>
      <c r="J69" s="35">
        <v>0</v>
      </c>
      <c r="K69" s="35">
        <v>0</v>
      </c>
      <c r="M69" s="4" t="s">
        <v>0</v>
      </c>
      <c r="N69" s="4" t="s">
        <v>20</v>
      </c>
      <c r="O69" s="6" t="s">
        <v>10</v>
      </c>
      <c r="P69" s="33">
        <v>-1.9931940782579434E-2</v>
      </c>
      <c r="Q69" s="34">
        <v>-4.9028679396657754E-2</v>
      </c>
      <c r="R69" s="34">
        <v>-1.9624797720289071E-2</v>
      </c>
      <c r="S69" s="34">
        <v>1.0112955138351423</v>
      </c>
      <c r="T69" s="35">
        <v>0</v>
      </c>
      <c r="U69" s="35">
        <v>0</v>
      </c>
      <c r="V69" s="35">
        <v>0</v>
      </c>
      <c r="W69" s="35">
        <v>0</v>
      </c>
    </row>
    <row r="70" spans="1:23" x14ac:dyDescent="0.25">
      <c r="A70" s="4" t="s">
        <v>3</v>
      </c>
      <c r="B70" s="4" t="s">
        <v>4</v>
      </c>
      <c r="C70" s="6" t="s">
        <v>7</v>
      </c>
      <c r="D70" s="36">
        <v>0</v>
      </c>
      <c r="E70" s="35">
        <v>0</v>
      </c>
      <c r="F70" s="35">
        <v>0</v>
      </c>
      <c r="G70" s="35">
        <v>0</v>
      </c>
      <c r="H70" s="34">
        <v>0.99549537985780967</v>
      </c>
      <c r="I70" s="34">
        <v>0</v>
      </c>
      <c r="J70" s="34">
        <v>0</v>
      </c>
      <c r="K70" s="34">
        <v>1.4029037495640327E-4</v>
      </c>
      <c r="M70" s="4" t="s">
        <v>3</v>
      </c>
      <c r="N70" s="4" t="s">
        <v>4</v>
      </c>
      <c r="O70" s="6" t="s">
        <v>7</v>
      </c>
      <c r="P70" s="36">
        <v>0</v>
      </c>
      <c r="Q70" s="35">
        <v>0</v>
      </c>
      <c r="R70" s="35">
        <v>0</v>
      </c>
      <c r="S70" s="35">
        <v>0</v>
      </c>
      <c r="T70" s="34">
        <v>1.0045256410555801</v>
      </c>
      <c r="U70" s="34">
        <v>3.811043989990122E-6</v>
      </c>
      <c r="V70" s="34">
        <v>0</v>
      </c>
      <c r="W70" s="34">
        <v>-1.4209078157227651E-4</v>
      </c>
    </row>
    <row r="71" spans="1:23" x14ac:dyDescent="0.25">
      <c r="A71" s="4" t="s">
        <v>3</v>
      </c>
      <c r="B71" s="4" t="s">
        <v>5</v>
      </c>
      <c r="C71" s="6" t="s">
        <v>8</v>
      </c>
      <c r="D71" s="36">
        <v>0</v>
      </c>
      <c r="E71" s="35">
        <v>0</v>
      </c>
      <c r="F71" s="35">
        <v>0</v>
      </c>
      <c r="G71" s="35">
        <v>0</v>
      </c>
      <c r="H71" s="34">
        <v>3.7322782605606336E-5</v>
      </c>
      <c r="I71" s="34">
        <v>0.97387939475531993</v>
      </c>
      <c r="J71" s="34">
        <v>0</v>
      </c>
      <c r="K71" s="34">
        <v>7.8516410732247192E-3</v>
      </c>
      <c r="M71" s="4" t="s">
        <v>3</v>
      </c>
      <c r="N71" s="4" t="s">
        <v>5</v>
      </c>
      <c r="O71" s="6" t="s">
        <v>8</v>
      </c>
      <c r="P71" s="36">
        <v>0</v>
      </c>
      <c r="Q71" s="35">
        <v>0</v>
      </c>
      <c r="R71" s="35">
        <v>0</v>
      </c>
      <c r="S71" s="35">
        <v>0</v>
      </c>
      <c r="T71" s="34">
        <v>-2.026839209066086E-6</v>
      </c>
      <c r="U71" s="34">
        <v>1.0270392179995138</v>
      </c>
      <c r="V71" s="34">
        <v>0</v>
      </c>
      <c r="W71" s="34">
        <v>-8.1289087046274525E-3</v>
      </c>
    </row>
    <row r="72" spans="1:23" x14ac:dyDescent="0.25">
      <c r="A72" s="4" t="s">
        <v>3</v>
      </c>
      <c r="B72" s="4" t="s">
        <v>6</v>
      </c>
      <c r="C72" s="6" t="s">
        <v>9</v>
      </c>
      <c r="D72" s="36">
        <v>0</v>
      </c>
      <c r="E72" s="35">
        <v>0</v>
      </c>
      <c r="F72" s="35">
        <v>0</v>
      </c>
      <c r="G72" s="35">
        <v>0</v>
      </c>
      <c r="H72" s="34">
        <v>0</v>
      </c>
      <c r="I72" s="34">
        <v>0</v>
      </c>
      <c r="J72" s="34">
        <v>1</v>
      </c>
      <c r="K72" s="34">
        <v>0</v>
      </c>
      <c r="M72" s="4" t="s">
        <v>3</v>
      </c>
      <c r="N72" s="4" t="s">
        <v>6</v>
      </c>
      <c r="O72" s="6" t="s">
        <v>9</v>
      </c>
      <c r="P72" s="36">
        <v>0</v>
      </c>
      <c r="Q72" s="35">
        <v>0</v>
      </c>
      <c r="R72" s="35">
        <v>0</v>
      </c>
      <c r="S72" s="35">
        <v>0</v>
      </c>
      <c r="T72" s="34">
        <v>0</v>
      </c>
      <c r="U72" s="34">
        <v>0</v>
      </c>
      <c r="V72" s="34">
        <v>1</v>
      </c>
      <c r="W72" s="34">
        <v>0</v>
      </c>
    </row>
    <row r="73" spans="1:23" x14ac:dyDescent="0.25">
      <c r="A73" s="4" t="s">
        <v>3</v>
      </c>
      <c r="B73" s="4" t="s">
        <v>20</v>
      </c>
      <c r="C73" s="6" t="s">
        <v>10</v>
      </c>
      <c r="D73" s="36">
        <v>0</v>
      </c>
      <c r="E73" s="35">
        <v>0</v>
      </c>
      <c r="F73" s="35">
        <v>0</v>
      </c>
      <c r="G73" s="35">
        <v>0</v>
      </c>
      <c r="H73" s="34">
        <v>4.4672973595847676E-3</v>
      </c>
      <c r="I73" s="34">
        <v>2.6120605244679958E-2</v>
      </c>
      <c r="J73" s="34">
        <v>0</v>
      </c>
      <c r="K73" s="34">
        <v>0.99200806855181889</v>
      </c>
      <c r="M73" s="4" t="s">
        <v>3</v>
      </c>
      <c r="N73" s="4" t="s">
        <v>20</v>
      </c>
      <c r="O73" s="6" t="s">
        <v>10</v>
      </c>
      <c r="P73" s="36">
        <v>0</v>
      </c>
      <c r="Q73" s="35">
        <v>0</v>
      </c>
      <c r="R73" s="35">
        <v>0</v>
      </c>
      <c r="S73" s="35">
        <v>0</v>
      </c>
      <c r="T73" s="34">
        <v>-4.5236142163711706E-3</v>
      </c>
      <c r="U73" s="34">
        <v>-2.7043029043503711E-2</v>
      </c>
      <c r="V73" s="34">
        <v>0</v>
      </c>
      <c r="W73" s="34">
        <v>1.0082709994861998</v>
      </c>
    </row>
    <row r="76" spans="1:23" x14ac:dyDescent="0.25">
      <c r="B76" t="s">
        <v>73</v>
      </c>
    </row>
    <row r="77" spans="1:23" x14ac:dyDescent="0.25">
      <c r="D77" s="49" t="s">
        <v>0</v>
      </c>
      <c r="E77" s="4" t="s">
        <v>0</v>
      </c>
      <c r="F77" s="4" t="s">
        <v>0</v>
      </c>
      <c r="G77" s="4" t="s">
        <v>0</v>
      </c>
      <c r="H77" s="4" t="s">
        <v>3</v>
      </c>
      <c r="I77" s="4" t="s">
        <v>3</v>
      </c>
      <c r="J77" s="4" t="s">
        <v>3</v>
      </c>
      <c r="K77" s="4" t="s">
        <v>3</v>
      </c>
    </row>
    <row r="78" spans="1:23" x14ac:dyDescent="0.25">
      <c r="B78" s="55" t="s">
        <v>36</v>
      </c>
      <c r="C78" s="56"/>
      <c r="D78" s="5" t="s">
        <v>11</v>
      </c>
      <c r="E78" s="4" t="s">
        <v>13</v>
      </c>
      <c r="F78" s="4" t="s">
        <v>15</v>
      </c>
      <c r="G78" s="4" t="s">
        <v>20</v>
      </c>
      <c r="H78" s="4" t="s">
        <v>11</v>
      </c>
      <c r="I78" s="4" t="s">
        <v>13</v>
      </c>
      <c r="J78" s="4" t="s">
        <v>15</v>
      </c>
      <c r="K78" s="4" t="s">
        <v>20</v>
      </c>
    </row>
    <row r="79" spans="1:23" ht="15.75" thickBot="1" x14ac:dyDescent="0.3">
      <c r="B79" s="57" t="s">
        <v>37</v>
      </c>
      <c r="C79" s="58"/>
      <c r="D79" s="11" t="s">
        <v>12</v>
      </c>
      <c r="E79" s="12" t="s">
        <v>14</v>
      </c>
      <c r="F79" s="12" t="s">
        <v>16</v>
      </c>
      <c r="G79" s="12" t="s">
        <v>17</v>
      </c>
      <c r="H79" s="12" t="s">
        <v>12</v>
      </c>
      <c r="I79" s="12" t="s">
        <v>14</v>
      </c>
      <c r="J79" s="12" t="s">
        <v>16</v>
      </c>
      <c r="K79" s="12" t="s">
        <v>17</v>
      </c>
    </row>
    <row r="80" spans="1:23" x14ac:dyDescent="0.25">
      <c r="A80" s="50" t="s">
        <v>0</v>
      </c>
      <c r="B80" s="9" t="s">
        <v>4</v>
      </c>
      <c r="C80" s="10" t="s">
        <v>7</v>
      </c>
      <c r="D80" s="30">
        <f t="array" ref="D80:K87">MMULT(D52:K59,P24:W31)</f>
        <v>0.98894308165394507</v>
      </c>
      <c r="E80" s="31">
        <v>2.2705310585082834E-3</v>
      </c>
      <c r="F80" s="31">
        <v>9.5476756124797185E-4</v>
      </c>
      <c r="G80" s="31">
        <v>6.4862274836146043E-4</v>
      </c>
      <c r="H80" s="32">
        <v>0</v>
      </c>
      <c r="I80" s="32">
        <v>0</v>
      </c>
      <c r="J80" s="32">
        <v>0</v>
      </c>
      <c r="K80" s="32">
        <v>0</v>
      </c>
    </row>
    <row r="81" spans="1:11" x14ac:dyDescent="0.25">
      <c r="A81" s="4" t="s">
        <v>0</v>
      </c>
      <c r="B81" s="4" t="s">
        <v>5</v>
      </c>
      <c r="C81" s="6" t="s">
        <v>8</v>
      </c>
      <c r="D81" s="33">
        <v>4.8109287474159173E-3</v>
      </c>
      <c r="E81" s="34">
        <v>0.98183758196680015</v>
      </c>
      <c r="F81" s="34">
        <v>1.1592508193220911E-2</v>
      </c>
      <c r="G81" s="34">
        <v>2.5101095490446201E-2</v>
      </c>
      <c r="H81" s="35">
        <v>0</v>
      </c>
      <c r="I81" s="35">
        <v>0</v>
      </c>
      <c r="J81" s="35">
        <v>0</v>
      </c>
      <c r="K81" s="35">
        <v>0</v>
      </c>
    </row>
    <row r="82" spans="1:11" x14ac:dyDescent="0.25">
      <c r="A82" s="4" t="s">
        <v>0</v>
      </c>
      <c r="B82" s="4" t="s">
        <v>6</v>
      </c>
      <c r="C82" s="6" t="s">
        <v>9</v>
      </c>
      <c r="D82" s="33">
        <v>3.7694171162016665E-4</v>
      </c>
      <c r="E82" s="34">
        <v>1.6691937183029529E-3</v>
      </c>
      <c r="F82" s="34">
        <v>0.96563585177540823</v>
      </c>
      <c r="G82" s="34">
        <v>2.5177873058088275E-3</v>
      </c>
      <c r="H82" s="35">
        <v>0</v>
      </c>
      <c r="I82" s="35">
        <v>0</v>
      </c>
      <c r="J82" s="35">
        <v>0</v>
      </c>
      <c r="K82" s="35">
        <v>0</v>
      </c>
    </row>
    <row r="83" spans="1:11" x14ac:dyDescent="0.25">
      <c r="A83" s="4" t="s">
        <v>0</v>
      </c>
      <c r="B83" s="4" t="s">
        <v>20</v>
      </c>
      <c r="C83" s="6" t="s">
        <v>10</v>
      </c>
      <c r="D83" s="33">
        <v>5.8690478870187263E-3</v>
      </c>
      <c r="E83" s="34">
        <v>1.4222693256388551E-2</v>
      </c>
      <c r="F83" s="34">
        <v>2.181687247012282E-2</v>
      </c>
      <c r="G83" s="34">
        <v>0.97173249445538346</v>
      </c>
      <c r="H83" s="35">
        <v>0</v>
      </c>
      <c r="I83" s="35">
        <v>0</v>
      </c>
      <c r="J83" s="35">
        <v>0</v>
      </c>
      <c r="K83" s="35">
        <v>0</v>
      </c>
    </row>
    <row r="84" spans="1:11" x14ac:dyDescent="0.25">
      <c r="A84" s="4" t="s">
        <v>3</v>
      </c>
      <c r="B84" s="4" t="s">
        <v>4</v>
      </c>
      <c r="C84" s="6" t="s">
        <v>7</v>
      </c>
      <c r="D84" s="36">
        <v>0</v>
      </c>
      <c r="E84" s="35">
        <v>0</v>
      </c>
      <c r="F84" s="35">
        <v>0</v>
      </c>
      <c r="G84" s="35">
        <v>0</v>
      </c>
      <c r="H84" s="34">
        <v>0.9928416804880098</v>
      </c>
      <c r="I84" s="34">
        <v>2.0934622573728213E-6</v>
      </c>
      <c r="J84" s="34">
        <v>0</v>
      </c>
      <c r="K84" s="34">
        <v>8.7210353168502106E-5</v>
      </c>
    </row>
    <row r="85" spans="1:11" x14ac:dyDescent="0.25">
      <c r="A85" s="4" t="s">
        <v>3</v>
      </c>
      <c r="B85" s="4" t="s">
        <v>5</v>
      </c>
      <c r="C85" s="6" t="s">
        <v>8</v>
      </c>
      <c r="D85" s="36">
        <v>0</v>
      </c>
      <c r="E85" s="35">
        <v>0</v>
      </c>
      <c r="F85" s="35">
        <v>0</v>
      </c>
      <c r="G85" s="35">
        <v>0</v>
      </c>
      <c r="H85" s="34">
        <v>0</v>
      </c>
      <c r="I85" s="34">
        <v>0.97746620397230477</v>
      </c>
      <c r="J85" s="34">
        <v>0</v>
      </c>
      <c r="K85" s="34">
        <v>9.1245587633194299E-3</v>
      </c>
    </row>
    <row r="86" spans="1:11" x14ac:dyDescent="0.25">
      <c r="A86" s="4" t="s">
        <v>3</v>
      </c>
      <c r="B86" s="4" t="s">
        <v>6</v>
      </c>
      <c r="C86" s="6" t="s">
        <v>9</v>
      </c>
      <c r="D86" s="36">
        <v>0</v>
      </c>
      <c r="E86" s="35">
        <v>0</v>
      </c>
      <c r="F86" s="35">
        <v>0</v>
      </c>
      <c r="G86" s="35">
        <v>0</v>
      </c>
      <c r="H86" s="34">
        <v>0</v>
      </c>
      <c r="I86" s="34">
        <v>0</v>
      </c>
      <c r="J86" s="34">
        <v>1</v>
      </c>
      <c r="K86" s="34">
        <v>0</v>
      </c>
    </row>
    <row r="87" spans="1:11" x14ac:dyDescent="0.25">
      <c r="A87" s="4" t="s">
        <v>3</v>
      </c>
      <c r="B87" s="4" t="s">
        <v>20</v>
      </c>
      <c r="C87" s="6" t="s">
        <v>10</v>
      </c>
      <c r="D87" s="36">
        <v>0</v>
      </c>
      <c r="E87" s="35">
        <v>0</v>
      </c>
      <c r="F87" s="35">
        <v>0</v>
      </c>
      <c r="G87" s="35">
        <v>0</v>
      </c>
      <c r="H87" s="34">
        <v>7.1583195119902738E-3</v>
      </c>
      <c r="I87" s="34">
        <v>2.2531702565437847E-2</v>
      </c>
      <c r="J87" s="34">
        <v>0</v>
      </c>
      <c r="K87" s="34">
        <v>0.99078823088351209</v>
      </c>
    </row>
    <row r="90" spans="1:11" x14ac:dyDescent="0.25">
      <c r="B90" t="s">
        <v>49</v>
      </c>
    </row>
    <row r="91" spans="1:11" x14ac:dyDescent="0.25">
      <c r="D91" s="49" t="s">
        <v>0</v>
      </c>
      <c r="E91" s="4" t="s">
        <v>0</v>
      </c>
      <c r="F91" s="4" t="s">
        <v>0</v>
      </c>
      <c r="G91" s="4" t="s">
        <v>0</v>
      </c>
      <c r="H91" s="4" t="s">
        <v>3</v>
      </c>
      <c r="I91" s="4" t="s">
        <v>3</v>
      </c>
      <c r="J91" s="4" t="s">
        <v>3</v>
      </c>
      <c r="K91" s="4" t="s">
        <v>3</v>
      </c>
    </row>
    <row r="92" spans="1:11" x14ac:dyDescent="0.25">
      <c r="B92" s="55" t="s">
        <v>36</v>
      </c>
      <c r="C92" s="56"/>
      <c r="D92" s="5" t="s">
        <v>11</v>
      </c>
      <c r="E92" s="4" t="s">
        <v>13</v>
      </c>
      <c r="F92" s="4" t="s">
        <v>15</v>
      </c>
      <c r="G92" s="4" t="s">
        <v>20</v>
      </c>
      <c r="H92" s="4" t="s">
        <v>11</v>
      </c>
      <c r="I92" s="4" t="s">
        <v>13</v>
      </c>
      <c r="J92" s="4" t="s">
        <v>15</v>
      </c>
      <c r="K92" s="4" t="s">
        <v>20</v>
      </c>
    </row>
    <row r="93" spans="1:11" ht="15.75" thickBot="1" x14ac:dyDescent="0.3">
      <c r="B93" s="57" t="s">
        <v>37</v>
      </c>
      <c r="C93" s="58"/>
      <c r="D93" s="11" t="s">
        <v>12</v>
      </c>
      <c r="E93" s="12" t="s">
        <v>14</v>
      </c>
      <c r="F93" s="12" t="s">
        <v>16</v>
      </c>
      <c r="G93" s="12" t="s">
        <v>17</v>
      </c>
      <c r="H93" s="12" t="s">
        <v>12</v>
      </c>
      <c r="I93" s="12" t="s">
        <v>14</v>
      </c>
      <c r="J93" s="12" t="s">
        <v>16</v>
      </c>
      <c r="K93" s="12" t="s">
        <v>17</v>
      </c>
    </row>
    <row r="94" spans="1:11" x14ac:dyDescent="0.25">
      <c r="A94" s="50" t="s">
        <v>0</v>
      </c>
      <c r="B94" s="9" t="s">
        <v>4</v>
      </c>
      <c r="C94" s="10" t="s">
        <v>7</v>
      </c>
      <c r="D94" s="16">
        <f>Use!E8</f>
        <v>56700.757021434023</v>
      </c>
      <c r="E94" s="17">
        <f>Use!F8</f>
        <v>193849.24389048078</v>
      </c>
      <c r="F94" s="17">
        <f>Use!G8</f>
        <v>2809.8968785729417</v>
      </c>
      <c r="G94" s="17">
        <f>Use!H8</f>
        <v>27331.545737197877</v>
      </c>
      <c r="H94" s="13">
        <f>Use!I8</f>
        <v>1850</v>
      </c>
      <c r="I94" s="13">
        <f>Use!J8</f>
        <v>10280</v>
      </c>
      <c r="J94" s="13">
        <f>Use!K8</f>
        <v>42</v>
      </c>
      <c r="K94" s="13">
        <f>Use!L8</f>
        <v>210</v>
      </c>
    </row>
    <row r="95" spans="1:11" x14ac:dyDescent="0.25">
      <c r="A95" s="4" t="s">
        <v>0</v>
      </c>
      <c r="B95" s="4" t="s">
        <v>5</v>
      </c>
      <c r="C95" s="6" t="s">
        <v>8</v>
      </c>
      <c r="D95" s="18">
        <f>Use!E9</f>
        <v>91474.823036468137</v>
      </c>
      <c r="E95" s="19">
        <f>Use!F9</f>
        <v>2741301.2588093295</v>
      </c>
      <c r="F95" s="19">
        <f>Use!G9</f>
        <v>386923.48017737368</v>
      </c>
      <c r="G95" s="19">
        <f>Use!H9</f>
        <v>909198.6936596015</v>
      </c>
      <c r="H95" s="15">
        <f>Use!I9</f>
        <v>2203</v>
      </c>
      <c r="I95" s="15">
        <f>Use!J9</f>
        <v>167398</v>
      </c>
      <c r="J95" s="15">
        <f>Use!K9</f>
        <v>14993</v>
      </c>
      <c r="K95" s="15">
        <f>Use!L9</f>
        <v>25037</v>
      </c>
    </row>
    <row r="96" spans="1:11" x14ac:dyDescent="0.25">
      <c r="A96" s="4" t="s">
        <v>0</v>
      </c>
      <c r="B96" s="4" t="s">
        <v>6</v>
      </c>
      <c r="C96" s="6" t="s">
        <v>9</v>
      </c>
      <c r="D96" s="18">
        <f>Use!E10</f>
        <v>2760.7920033219311</v>
      </c>
      <c r="E96" s="19">
        <f>Use!F10</f>
        <v>44840.673707619775</v>
      </c>
      <c r="F96" s="19">
        <f>Use!G10</f>
        <v>352792.97232488729</v>
      </c>
      <c r="G96" s="19">
        <f>Use!H10</f>
        <v>198181.97923618896</v>
      </c>
      <c r="H96" s="15">
        <f>Use!I10</f>
        <v>72</v>
      </c>
      <c r="I96" s="15">
        <f>Use!J10</f>
        <v>90</v>
      </c>
      <c r="J96" s="15">
        <f>Use!K10</f>
        <v>50</v>
      </c>
      <c r="K96" s="15">
        <f>Use!L10</f>
        <v>115</v>
      </c>
    </row>
    <row r="97" spans="1:11" x14ac:dyDescent="0.25">
      <c r="A97" s="4" t="s">
        <v>0</v>
      </c>
      <c r="B97" s="4" t="s">
        <v>20</v>
      </c>
      <c r="C97" s="6" t="s">
        <v>10</v>
      </c>
      <c r="D97" s="18">
        <f>Use!E11</f>
        <v>71052.509955392961</v>
      </c>
      <c r="E97" s="19">
        <f>Use!F11</f>
        <v>1552059.3634475246</v>
      </c>
      <c r="F97" s="19">
        <f>Use!G11</f>
        <v>314198.53323240392</v>
      </c>
      <c r="G97" s="19">
        <f>Use!H11</f>
        <v>4065709.6439135293</v>
      </c>
      <c r="H97" s="15">
        <f>Use!I11</f>
        <v>1498</v>
      </c>
      <c r="I97" s="15">
        <f>Use!J11</f>
        <v>103208</v>
      </c>
      <c r="J97" s="15">
        <f>Use!K11</f>
        <v>16317</v>
      </c>
      <c r="K97" s="15">
        <f>Use!L11</f>
        <v>118935</v>
      </c>
    </row>
    <row r="98" spans="1:11" x14ac:dyDescent="0.25">
      <c r="A98" s="4" t="s">
        <v>3</v>
      </c>
      <c r="B98" s="4" t="s">
        <v>4</v>
      </c>
      <c r="C98" s="6" t="s">
        <v>7</v>
      </c>
      <c r="D98" s="14">
        <f>Use!E12</f>
        <v>1545.0127611774947</v>
      </c>
      <c r="E98" s="15">
        <f>Use!F12</f>
        <v>9583.9450672492094</v>
      </c>
      <c r="F98" s="15">
        <f>Use!G12</f>
        <v>89.378648165293654</v>
      </c>
      <c r="G98" s="15">
        <f>Use!H12</f>
        <v>1030.202747288052</v>
      </c>
      <c r="H98" s="19">
        <f>Use!I12</f>
        <v>47081.649317767231</v>
      </c>
      <c r="I98" s="19">
        <f>Use!J12</f>
        <v>132753.40588836191</v>
      </c>
      <c r="J98" s="19">
        <f>Use!K12</f>
        <v>822.41641736592476</v>
      </c>
      <c r="K98" s="19">
        <f>Use!L12</f>
        <v>6157.3112659613271</v>
      </c>
    </row>
    <row r="99" spans="1:11" x14ac:dyDescent="0.25">
      <c r="A99" s="4" t="s">
        <v>3</v>
      </c>
      <c r="B99" s="4" t="s">
        <v>5</v>
      </c>
      <c r="C99" s="6" t="s">
        <v>8</v>
      </c>
      <c r="D99" s="14">
        <f>Use!E13</f>
        <v>4052.4974896688082</v>
      </c>
      <c r="E99" s="15">
        <f>Use!F13</f>
        <v>323693.97234544298</v>
      </c>
      <c r="F99" s="15">
        <f>Use!G13</f>
        <v>16531.433535497825</v>
      </c>
      <c r="G99" s="15">
        <f>Use!H13</f>
        <v>61023.811582312192</v>
      </c>
      <c r="H99" s="19">
        <f>Use!I13</f>
        <v>50001.869792046695</v>
      </c>
      <c r="I99" s="19">
        <f>Use!J13</f>
        <v>1348708.2642466254</v>
      </c>
      <c r="J99" s="19">
        <f>Use!K13</f>
        <v>222971.68110908422</v>
      </c>
      <c r="K99" s="19">
        <f>Use!L13</f>
        <v>769937.2668004377</v>
      </c>
    </row>
    <row r="100" spans="1:11" x14ac:dyDescent="0.25">
      <c r="A100" s="4" t="s">
        <v>3</v>
      </c>
      <c r="B100" s="4" t="s">
        <v>6</v>
      </c>
      <c r="C100" s="6" t="s">
        <v>9</v>
      </c>
      <c r="D100" s="14">
        <f>Use!E14</f>
        <v>0</v>
      </c>
      <c r="E100" s="15">
        <f>Use!F14</f>
        <v>0</v>
      </c>
      <c r="F100" s="15">
        <f>Use!G14</f>
        <v>0</v>
      </c>
      <c r="G100" s="15">
        <f>Use!H14</f>
        <v>0</v>
      </c>
      <c r="H100" s="19">
        <f>Use!I14</f>
        <v>1363.0034439985407</v>
      </c>
      <c r="I100" s="19">
        <f>Use!J14</f>
        <v>25334.059547610359</v>
      </c>
      <c r="J100" s="19">
        <f>Use!K14</f>
        <v>739.87662896753</v>
      </c>
      <c r="K100" s="19">
        <f>Use!L14</f>
        <v>110640.91028091937</v>
      </c>
    </row>
    <row r="101" spans="1:11" x14ac:dyDescent="0.25">
      <c r="A101" s="4" t="s">
        <v>3</v>
      </c>
      <c r="B101" s="4" t="s">
        <v>20</v>
      </c>
      <c r="C101" s="6" t="s">
        <v>10</v>
      </c>
      <c r="D101" s="14">
        <f>Use!E15</f>
        <v>3216.8778325903704</v>
      </c>
      <c r="E101" s="15">
        <f>Use!F15</f>
        <v>189900.14028264055</v>
      </c>
      <c r="F101" s="15">
        <f>Use!G15</f>
        <v>11558.417271392369</v>
      </c>
      <c r="G101" s="15">
        <f>Use!H15</f>
        <v>55689.03994968484</v>
      </c>
      <c r="H101" s="19">
        <f>Use!I15</f>
        <v>37975.149076979193</v>
      </c>
      <c r="I101" s="19">
        <f>Use!J15</f>
        <v>840248.78194819402</v>
      </c>
      <c r="J101" s="19">
        <f>Use!K15</f>
        <v>224858.4177307552</v>
      </c>
      <c r="K101" s="19">
        <f>Use!L15</f>
        <v>3783418.0354542141</v>
      </c>
    </row>
    <row r="104" spans="1:11" x14ac:dyDescent="0.25">
      <c r="B104" t="s">
        <v>50</v>
      </c>
    </row>
    <row r="105" spans="1:11" x14ac:dyDescent="0.25">
      <c r="D105" s="49" t="s">
        <v>0</v>
      </c>
      <c r="E105" s="4" t="s">
        <v>0</v>
      </c>
      <c r="F105" s="4" t="s">
        <v>0</v>
      </c>
      <c r="G105" s="4" t="s">
        <v>0</v>
      </c>
      <c r="H105" s="4" t="s">
        <v>3</v>
      </c>
      <c r="I105" s="4" t="s">
        <v>3</v>
      </c>
      <c r="J105" s="4" t="s">
        <v>3</v>
      </c>
      <c r="K105" s="4" t="s">
        <v>3</v>
      </c>
    </row>
    <row r="106" spans="1:11" x14ac:dyDescent="0.25">
      <c r="B106" s="55" t="s">
        <v>36</v>
      </c>
      <c r="C106" s="56"/>
      <c r="D106" s="5" t="s">
        <v>11</v>
      </c>
      <c r="E106" s="4" t="s">
        <v>13</v>
      </c>
      <c r="F106" s="4" t="s">
        <v>15</v>
      </c>
      <c r="G106" s="4" t="s">
        <v>20</v>
      </c>
      <c r="H106" s="4" t="s">
        <v>11</v>
      </c>
      <c r="I106" s="4" t="s">
        <v>13</v>
      </c>
      <c r="J106" s="4" t="s">
        <v>15</v>
      </c>
      <c r="K106" s="4" t="s">
        <v>20</v>
      </c>
    </row>
    <row r="107" spans="1:11" ht="15.75" thickBot="1" x14ac:dyDescent="0.3">
      <c r="B107" s="57" t="s">
        <v>37</v>
      </c>
      <c r="C107" s="58"/>
      <c r="D107" s="11" t="s">
        <v>12</v>
      </c>
      <c r="E107" s="12" t="s">
        <v>14</v>
      </c>
      <c r="F107" s="12" t="s">
        <v>16</v>
      </c>
      <c r="G107" s="12" t="s">
        <v>17</v>
      </c>
      <c r="H107" s="12" t="s">
        <v>12</v>
      </c>
      <c r="I107" s="12" t="s">
        <v>14</v>
      </c>
      <c r="J107" s="12" t="s">
        <v>16</v>
      </c>
      <c r="K107" s="12" t="s">
        <v>17</v>
      </c>
    </row>
    <row r="108" spans="1:11" x14ac:dyDescent="0.25">
      <c r="A108" s="50" t="s">
        <v>0</v>
      </c>
      <c r="B108" s="9" t="s">
        <v>4</v>
      </c>
      <c r="C108" s="10" t="s">
        <v>7</v>
      </c>
      <c r="D108" s="30">
        <f t="array" ref="D108:K115">MMULT(D94:K101,P38:W45)</f>
        <v>0.12825769714271126</v>
      </c>
      <c r="E108" s="31">
        <v>2.5650689580786312E-2</v>
      </c>
      <c r="F108" s="31">
        <v>1.5442493123756043E-3</v>
      </c>
      <c r="G108" s="31">
        <v>2.0023830674370368E-3</v>
      </c>
      <c r="H108" s="32">
        <v>7.2791571766344368E-3</v>
      </c>
      <c r="I108" s="32">
        <v>2.2604610612886257E-3</v>
      </c>
      <c r="J108" s="32">
        <v>4.1289388682341918E-5</v>
      </c>
      <c r="K108" s="32">
        <v>1.6150508933343273E-5</v>
      </c>
    </row>
    <row r="109" spans="1:11" x14ac:dyDescent="0.25">
      <c r="A109" s="4" t="s">
        <v>0</v>
      </c>
      <c r="B109" s="4" t="s">
        <v>5</v>
      </c>
      <c r="C109" s="6" t="s">
        <v>8</v>
      </c>
      <c r="D109" s="33">
        <v>0.20691699309692416</v>
      </c>
      <c r="E109" s="34">
        <v>0.36273686822768075</v>
      </c>
      <c r="F109" s="34">
        <v>0.21264350402401233</v>
      </c>
      <c r="G109" s="34">
        <v>6.661035883682552E-2</v>
      </c>
      <c r="H109" s="35">
        <v>8.668099059527385E-3</v>
      </c>
      <c r="I109" s="35">
        <v>3.680901369042737E-2</v>
      </c>
      <c r="J109" s="35">
        <v>1.4739328678913153E-2</v>
      </c>
      <c r="K109" s="35">
        <v>1.9255252007815025E-3</v>
      </c>
    </row>
    <row r="110" spans="1:11" x14ac:dyDescent="0.25">
      <c r="A110" s="4" t="s">
        <v>0</v>
      </c>
      <c r="B110" s="4" t="s">
        <v>6</v>
      </c>
      <c r="C110" s="6" t="s">
        <v>9</v>
      </c>
      <c r="D110" s="33">
        <v>6.2449399838211891E-3</v>
      </c>
      <c r="E110" s="34">
        <v>5.9334469342439524E-3</v>
      </c>
      <c r="F110" s="34">
        <v>0.19388622731249117</v>
      </c>
      <c r="G110" s="34">
        <v>1.4519348569210786E-2</v>
      </c>
      <c r="H110" s="35">
        <v>2.8329692795550242E-4</v>
      </c>
      <c r="I110" s="35">
        <v>1.9790028746690302E-5</v>
      </c>
      <c r="J110" s="35">
        <v>4.9154034145645144E-5</v>
      </c>
      <c r="K110" s="35">
        <v>8.8443263206403636E-6</v>
      </c>
    </row>
    <row r="111" spans="1:11" x14ac:dyDescent="0.25">
      <c r="A111" s="4" t="s">
        <v>0</v>
      </c>
      <c r="B111" s="4" t="s">
        <v>20</v>
      </c>
      <c r="C111" s="6" t="s">
        <v>10</v>
      </c>
      <c r="D111" s="33">
        <v>0.16072151029030105</v>
      </c>
      <c r="E111" s="34">
        <v>0.2053729596450608</v>
      </c>
      <c r="F111" s="34">
        <v>0.17267568521588644</v>
      </c>
      <c r="G111" s="34">
        <v>0.29786490037436752</v>
      </c>
      <c r="H111" s="35">
        <v>5.8941499732964248E-3</v>
      </c>
      <c r="I111" s="35">
        <v>2.2694325409871253E-2</v>
      </c>
      <c r="J111" s="35">
        <v>1.6040927503089837E-2</v>
      </c>
      <c r="K111" s="35">
        <v>9.1469560951770584E-3</v>
      </c>
    </row>
    <row r="112" spans="1:11" x14ac:dyDescent="0.25">
      <c r="A112" s="4" t="s">
        <v>3</v>
      </c>
      <c r="B112" s="4" t="s">
        <v>4</v>
      </c>
      <c r="C112" s="6" t="s">
        <v>7</v>
      </c>
      <c r="D112" s="36">
        <v>3.4948347996450703E-3</v>
      </c>
      <c r="E112" s="35">
        <v>1.2681751805965632E-3</v>
      </c>
      <c r="F112" s="35">
        <v>4.91202780510626E-5</v>
      </c>
      <c r="G112" s="35">
        <v>7.5475443541752769E-5</v>
      </c>
      <c r="H112" s="34">
        <v>0.1852512029833574</v>
      </c>
      <c r="I112" s="34">
        <v>2.9191041319463644E-2</v>
      </c>
      <c r="J112" s="34">
        <v>8.0850169322287623E-4</v>
      </c>
      <c r="K112" s="34">
        <v>4.7354147907754094E-4</v>
      </c>
    </row>
    <row r="113" spans="1:11" x14ac:dyDescent="0.25">
      <c r="A113" s="4" t="s">
        <v>3</v>
      </c>
      <c r="B113" s="4" t="s">
        <v>5</v>
      </c>
      <c r="C113" s="6" t="s">
        <v>8</v>
      </c>
      <c r="D113" s="36">
        <v>9.1667911154177089E-3</v>
      </c>
      <c r="E113" s="35">
        <v>4.2832117562942508E-2</v>
      </c>
      <c r="F113" s="35">
        <v>9.0852639698082872E-3</v>
      </c>
      <c r="G113" s="35">
        <v>4.4707697178131755E-3</v>
      </c>
      <c r="H113" s="34">
        <v>0.19674133477941477</v>
      </c>
      <c r="I113" s="34">
        <v>0.29656639244821664</v>
      </c>
      <c r="J113" s="34">
        <v>0.21919915253495653</v>
      </c>
      <c r="K113" s="34">
        <v>5.9213708121782727E-2</v>
      </c>
    </row>
    <row r="114" spans="1:11" x14ac:dyDescent="0.25">
      <c r="A114" s="4" t="s">
        <v>3</v>
      </c>
      <c r="B114" s="4" t="s">
        <v>6</v>
      </c>
      <c r="C114" s="6" t="s">
        <v>9</v>
      </c>
      <c r="D114" s="36">
        <v>0</v>
      </c>
      <c r="E114" s="35">
        <v>0</v>
      </c>
      <c r="F114" s="35">
        <v>0</v>
      </c>
      <c r="G114" s="35">
        <v>0</v>
      </c>
      <c r="H114" s="34">
        <v>5.3629817844105029E-3</v>
      </c>
      <c r="I114" s="34">
        <v>5.5706862968619214E-3</v>
      </c>
      <c r="J114" s="34">
        <v>7.2735842167669584E-4</v>
      </c>
      <c r="K114" s="34">
        <v>8.5090809994534285E-3</v>
      </c>
    </row>
    <row r="115" spans="1:11" x14ac:dyDescent="0.25">
      <c r="A115" s="4" t="s">
        <v>3</v>
      </c>
      <c r="B115" s="4" t="s">
        <v>20</v>
      </c>
      <c r="C115" s="6" t="s">
        <v>10</v>
      </c>
      <c r="D115" s="36">
        <v>7.2766108332823513E-3</v>
      </c>
      <c r="E115" s="35">
        <v>2.5128132831355281E-2</v>
      </c>
      <c r="F115" s="35">
        <v>6.3522181399635414E-3</v>
      </c>
      <c r="G115" s="35">
        <v>4.0799298989266045E-3</v>
      </c>
      <c r="H115" s="34">
        <v>0.14942004266889497</v>
      </c>
      <c r="I115" s="34">
        <v>0.18476163943473636</v>
      </c>
      <c r="J115" s="34">
        <v>0.22105396686146561</v>
      </c>
      <c r="K115" s="34">
        <v>0.29097203228654928</v>
      </c>
    </row>
    <row r="118" spans="1:11" x14ac:dyDescent="0.25">
      <c r="B118" t="s">
        <v>55</v>
      </c>
    </row>
    <row r="119" spans="1:11" x14ac:dyDescent="0.25">
      <c r="D119" s="49" t="s">
        <v>0</v>
      </c>
      <c r="E119" s="4" t="s">
        <v>0</v>
      </c>
      <c r="F119" s="4" t="s">
        <v>0</v>
      </c>
      <c r="G119" s="4" t="s">
        <v>0</v>
      </c>
      <c r="H119" s="4" t="s">
        <v>3</v>
      </c>
      <c r="I119" s="4" t="s">
        <v>3</v>
      </c>
      <c r="J119" s="4" t="s">
        <v>3</v>
      </c>
      <c r="K119" s="4" t="s">
        <v>3</v>
      </c>
    </row>
    <row r="120" spans="1:11" x14ac:dyDescent="0.25">
      <c r="B120" s="55" t="s">
        <v>36</v>
      </c>
      <c r="C120" s="56"/>
      <c r="D120" s="5" t="s">
        <v>11</v>
      </c>
      <c r="E120" s="4" t="s">
        <v>13</v>
      </c>
      <c r="F120" s="4" t="s">
        <v>15</v>
      </c>
      <c r="G120" s="4" t="s">
        <v>20</v>
      </c>
      <c r="H120" s="4" t="s">
        <v>11</v>
      </c>
      <c r="I120" s="4" t="s">
        <v>13</v>
      </c>
      <c r="J120" s="4" t="s">
        <v>15</v>
      </c>
      <c r="K120" s="4" t="s">
        <v>20</v>
      </c>
    </row>
    <row r="121" spans="1:11" ht="15.75" thickBot="1" x14ac:dyDescent="0.3">
      <c r="B121" s="57" t="s">
        <v>37</v>
      </c>
      <c r="C121" s="58"/>
      <c r="D121" s="11" t="s">
        <v>12</v>
      </c>
      <c r="E121" s="12" t="s">
        <v>14</v>
      </c>
      <c r="F121" s="12" t="s">
        <v>16</v>
      </c>
      <c r="G121" s="12" t="s">
        <v>17</v>
      </c>
      <c r="H121" s="12" t="s">
        <v>12</v>
      </c>
      <c r="I121" s="12" t="s">
        <v>14</v>
      </c>
      <c r="J121" s="12" t="s">
        <v>16</v>
      </c>
      <c r="K121" s="12" t="s">
        <v>17</v>
      </c>
    </row>
    <row r="122" spans="1:11" x14ac:dyDescent="0.25">
      <c r="B122" s="4" t="s">
        <v>21</v>
      </c>
      <c r="C122" s="6" t="s">
        <v>43</v>
      </c>
      <c r="D122" s="14">
        <f>Use!E16</f>
        <v>0</v>
      </c>
      <c r="E122" s="15">
        <f>Use!F16</f>
        <v>0</v>
      </c>
      <c r="F122" s="15">
        <f>Use!G16</f>
        <v>0</v>
      </c>
      <c r="G122" s="15">
        <f>Use!H16</f>
        <v>0</v>
      </c>
      <c r="H122" s="15">
        <f>Use!I16</f>
        <v>0</v>
      </c>
      <c r="I122" s="15">
        <f>Use!J16</f>
        <v>0</v>
      </c>
      <c r="J122" s="15">
        <f>Use!K16</f>
        <v>0</v>
      </c>
      <c r="K122" s="15">
        <f>Use!L16</f>
        <v>0</v>
      </c>
    </row>
    <row r="123" spans="1:11" x14ac:dyDescent="0.25">
      <c r="B123" s="4" t="s">
        <v>22</v>
      </c>
      <c r="C123" s="6" t="s">
        <v>41</v>
      </c>
      <c r="D123" s="14">
        <f>Use!E17</f>
        <v>0</v>
      </c>
      <c r="E123" s="15">
        <f>Use!F17</f>
        <v>0</v>
      </c>
      <c r="F123" s="15">
        <f>Use!G17</f>
        <v>0</v>
      </c>
      <c r="G123" s="15">
        <f>Use!H17</f>
        <v>0</v>
      </c>
      <c r="H123" s="15">
        <f>Use!I17</f>
        <v>0</v>
      </c>
      <c r="I123" s="15">
        <f>Use!J17</f>
        <v>0</v>
      </c>
      <c r="J123" s="15">
        <f>Use!K17</f>
        <v>0</v>
      </c>
      <c r="K123" s="15">
        <f>Use!L17</f>
        <v>0</v>
      </c>
    </row>
    <row r="124" spans="1:11" x14ac:dyDescent="0.25">
      <c r="B124" s="4" t="s">
        <v>23</v>
      </c>
      <c r="C124" s="6" t="s">
        <v>42</v>
      </c>
      <c r="D124" s="14">
        <f>Use!E18</f>
        <v>43763.978517646319</v>
      </c>
      <c r="E124" s="15">
        <f>Use!F18</f>
        <v>1261728.1978450278</v>
      </c>
      <c r="F124" s="15">
        <f>Use!G18</f>
        <v>367397.85566209425</v>
      </c>
      <c r="G124" s="15">
        <f>Use!H18</f>
        <v>4833323.2046840414</v>
      </c>
      <c r="H124" s="15">
        <f>Use!I18</f>
        <v>19560.027310772057</v>
      </c>
      <c r="I124" s="15">
        <f>Use!J18</f>
        <v>857396.56827209215</v>
      </c>
      <c r="J124" s="15">
        <f>Use!K18</f>
        <v>250974.27487646061</v>
      </c>
      <c r="K124" s="15">
        <f>Use!L18</f>
        <v>4640128.2654448878</v>
      </c>
    </row>
    <row r="125" spans="1:11" x14ac:dyDescent="0.25">
      <c r="B125" s="4" t="s">
        <v>24</v>
      </c>
      <c r="C125" s="6" t="s">
        <v>40</v>
      </c>
      <c r="D125" s="14">
        <f>Use!E19</f>
        <v>0</v>
      </c>
      <c r="E125" s="15">
        <f>Use!F19</f>
        <v>0</v>
      </c>
      <c r="F125" s="15">
        <f>Use!G19</f>
        <v>0</v>
      </c>
      <c r="G125" s="15">
        <f>Use!H19</f>
        <v>0</v>
      </c>
      <c r="H125" s="15">
        <f>Use!I19</f>
        <v>0</v>
      </c>
      <c r="I125" s="15">
        <f>Use!J19</f>
        <v>0</v>
      </c>
      <c r="J125" s="15">
        <f>Use!K19</f>
        <v>0</v>
      </c>
      <c r="K125" s="15">
        <f>Use!L19</f>
        <v>0</v>
      </c>
    </row>
    <row r="126" spans="1:11" x14ac:dyDescent="0.25">
      <c r="B126" s="4" t="s">
        <v>25</v>
      </c>
      <c r="C126" s="6" t="s">
        <v>39</v>
      </c>
      <c r="D126" s="14">
        <f>Use!E20</f>
        <v>167517.38477739022</v>
      </c>
      <c r="E126" s="15">
        <f>Use!F20</f>
        <v>1240315.4284159234</v>
      </c>
      <c r="F126" s="15">
        <f>Use!G20</f>
        <v>367285.61832482147</v>
      </c>
      <c r="G126" s="15">
        <f>Use!H20</f>
        <v>3498020.896852497</v>
      </c>
      <c r="H126" s="15">
        <f>Use!I20</f>
        <v>92545.603780070684</v>
      </c>
      <c r="I126" s="15">
        <f>Use!J20</f>
        <v>1062327.7036943426</v>
      </c>
      <c r="J126" s="15">
        <f>Use!K20</f>
        <v>285441.84035155841</v>
      </c>
      <c r="K126" s="15">
        <f>Use!L20</f>
        <v>3548107.4336284427</v>
      </c>
    </row>
    <row r="129" spans="1:11" x14ac:dyDescent="0.25">
      <c r="B129" t="s">
        <v>54</v>
      </c>
    </row>
    <row r="131" spans="1:11" x14ac:dyDescent="0.25">
      <c r="B131" s="55" t="s">
        <v>36</v>
      </c>
      <c r="C131" s="56"/>
      <c r="D131" s="5" t="s">
        <v>11</v>
      </c>
      <c r="E131" s="4" t="s">
        <v>13</v>
      </c>
      <c r="F131" s="4" t="s">
        <v>15</v>
      </c>
      <c r="G131" s="4" t="s">
        <v>20</v>
      </c>
      <c r="H131" s="4" t="s">
        <v>11</v>
      </c>
      <c r="I131" s="4" t="s">
        <v>13</v>
      </c>
      <c r="J131" s="4" t="s">
        <v>15</v>
      </c>
      <c r="K131" s="4" t="s">
        <v>20</v>
      </c>
    </row>
    <row r="132" spans="1:11" ht="15.75" thickBot="1" x14ac:dyDescent="0.3">
      <c r="B132" s="57" t="s">
        <v>37</v>
      </c>
      <c r="C132" s="58"/>
      <c r="D132" s="11" t="s">
        <v>12</v>
      </c>
      <c r="E132" s="12" t="s">
        <v>14</v>
      </c>
      <c r="F132" s="12" t="s">
        <v>16</v>
      </c>
      <c r="G132" s="12" t="s">
        <v>17</v>
      </c>
      <c r="H132" s="12" t="s">
        <v>12</v>
      </c>
      <c r="I132" s="12" t="s">
        <v>14</v>
      </c>
      <c r="J132" s="12" t="s">
        <v>16</v>
      </c>
      <c r="K132" s="12" t="s">
        <v>17</v>
      </c>
    </row>
    <row r="133" spans="1:11" x14ac:dyDescent="0.25">
      <c r="B133" s="4" t="s">
        <v>21</v>
      </c>
      <c r="C133" s="6" t="s">
        <v>43</v>
      </c>
      <c r="D133" s="37">
        <f t="array" ref="D133:K137">MMULT(D122:K126,P38:W45)</f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</row>
    <row r="134" spans="1:11" x14ac:dyDescent="0.25">
      <c r="B134" s="4" t="s">
        <v>22</v>
      </c>
      <c r="C134" s="6" t="s">
        <v>41</v>
      </c>
      <c r="D134" s="37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</row>
    <row r="135" spans="1:11" x14ac:dyDescent="0.25">
      <c r="B135" s="4" t="s">
        <v>23</v>
      </c>
      <c r="C135" s="6" t="s">
        <v>42</v>
      </c>
      <c r="D135" s="37">
        <v>9.8994570748932878E-2</v>
      </c>
      <c r="E135" s="38">
        <v>0.1669555046422187</v>
      </c>
      <c r="F135" s="38">
        <v>0.20191270729572172</v>
      </c>
      <c r="G135" s="38">
        <v>0.35410234889635178</v>
      </c>
      <c r="H135" s="38">
        <v>7.6962439553714596E-2</v>
      </c>
      <c r="I135" s="38">
        <v>0.18853225259353687</v>
      </c>
      <c r="J135" s="38">
        <v>0.24672796153912149</v>
      </c>
      <c r="K135" s="38">
        <v>0.35685920477583949</v>
      </c>
    </row>
    <row r="136" spans="1:11" x14ac:dyDescent="0.25">
      <c r="B136" s="4" t="s">
        <v>24</v>
      </c>
      <c r="C136" s="6" t="s">
        <v>40</v>
      </c>
      <c r="D136" s="37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</row>
    <row r="137" spans="1:11" x14ac:dyDescent="0.25">
      <c r="B137" s="4" t="s">
        <v>25</v>
      </c>
      <c r="C137" s="6" t="s">
        <v>39</v>
      </c>
      <c r="D137" s="37">
        <v>0.3789260519889644</v>
      </c>
      <c r="E137" s="38">
        <v>0.16412210539511499</v>
      </c>
      <c r="F137" s="38">
        <v>0.20185102445168995</v>
      </c>
      <c r="G137" s="38">
        <v>0.25627448519552593</v>
      </c>
      <c r="H137" s="38">
        <v>0.3641372950927938</v>
      </c>
      <c r="I137" s="38">
        <v>0.23359439771685042</v>
      </c>
      <c r="J137" s="38">
        <v>0.28061235934472584</v>
      </c>
      <c r="K137" s="38">
        <v>0.27287495620608493</v>
      </c>
    </row>
    <row r="140" spans="1:11" x14ac:dyDescent="0.25">
      <c r="B140" t="s">
        <v>58</v>
      </c>
    </row>
    <row r="141" spans="1:11" x14ac:dyDescent="0.25">
      <c r="D141" s="49" t="s">
        <v>0</v>
      </c>
      <c r="E141" s="4" t="s">
        <v>0</v>
      </c>
      <c r="F141" s="4" t="s">
        <v>0</v>
      </c>
      <c r="G141" s="4" t="s">
        <v>0</v>
      </c>
      <c r="H141" s="4" t="s">
        <v>3</v>
      </c>
      <c r="I141" s="4" t="s">
        <v>3</v>
      </c>
      <c r="J141" s="4" t="s">
        <v>3</v>
      </c>
      <c r="K141" s="4" t="s">
        <v>3</v>
      </c>
    </row>
    <row r="142" spans="1:11" x14ac:dyDescent="0.25">
      <c r="B142" s="55" t="s">
        <v>37</v>
      </c>
      <c r="C142" s="56"/>
      <c r="D142" s="5" t="s">
        <v>4</v>
      </c>
      <c r="E142" s="4" t="s">
        <v>5</v>
      </c>
      <c r="F142" s="4" t="s">
        <v>6</v>
      </c>
      <c r="G142" s="4" t="s">
        <v>20</v>
      </c>
      <c r="H142" s="4" t="s">
        <v>4</v>
      </c>
      <c r="I142" s="4" t="s">
        <v>5</v>
      </c>
      <c r="J142" s="4" t="s">
        <v>6</v>
      </c>
      <c r="K142" s="4" t="s">
        <v>20</v>
      </c>
    </row>
    <row r="143" spans="1:11" ht="15.75" thickBot="1" x14ac:dyDescent="0.3">
      <c r="B143" s="57" t="s">
        <v>37</v>
      </c>
      <c r="C143" s="58"/>
      <c r="D143" s="11" t="s">
        <v>7</v>
      </c>
      <c r="E143" s="12" t="s">
        <v>8</v>
      </c>
      <c r="F143" s="12" t="s">
        <v>9</v>
      </c>
      <c r="G143" s="12" t="s">
        <v>10</v>
      </c>
      <c r="H143" s="12" t="s">
        <v>7</v>
      </c>
      <c r="I143" s="12" t="s">
        <v>8</v>
      </c>
      <c r="J143" s="12" t="s">
        <v>9</v>
      </c>
      <c r="K143" s="12" t="s">
        <v>10</v>
      </c>
    </row>
    <row r="144" spans="1:11" x14ac:dyDescent="0.25">
      <c r="A144" s="50" t="s">
        <v>0</v>
      </c>
      <c r="B144" s="9" t="s">
        <v>4</v>
      </c>
      <c r="C144" s="10" t="s">
        <v>7</v>
      </c>
      <c r="D144" s="22">
        <v>1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</row>
    <row r="145" spans="1:11" x14ac:dyDescent="0.25">
      <c r="A145" s="4" t="s">
        <v>0</v>
      </c>
      <c r="B145" s="4" t="s">
        <v>5</v>
      </c>
      <c r="C145" s="6" t="s">
        <v>8</v>
      </c>
      <c r="D145" s="24">
        <v>0</v>
      </c>
      <c r="E145" s="25">
        <v>1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</row>
    <row r="146" spans="1:11" x14ac:dyDescent="0.25">
      <c r="A146" s="4" t="s">
        <v>0</v>
      </c>
      <c r="B146" s="4" t="s">
        <v>6</v>
      </c>
      <c r="C146" s="6" t="s">
        <v>9</v>
      </c>
      <c r="D146" s="24">
        <v>0</v>
      </c>
      <c r="E146" s="25">
        <v>0</v>
      </c>
      <c r="F146" s="25">
        <v>1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</row>
    <row r="147" spans="1:11" x14ac:dyDescent="0.25">
      <c r="A147" s="4" t="s">
        <v>0</v>
      </c>
      <c r="B147" s="4" t="s">
        <v>20</v>
      </c>
      <c r="C147" s="6" t="s">
        <v>10</v>
      </c>
      <c r="D147" s="24">
        <v>0</v>
      </c>
      <c r="E147" s="25">
        <v>0</v>
      </c>
      <c r="F147" s="25">
        <v>0</v>
      </c>
      <c r="G147" s="25">
        <v>1</v>
      </c>
      <c r="H147" s="25">
        <v>0</v>
      </c>
      <c r="I147" s="25">
        <v>0</v>
      </c>
      <c r="J147" s="25">
        <v>0</v>
      </c>
      <c r="K147" s="25">
        <v>0</v>
      </c>
    </row>
    <row r="148" spans="1:11" x14ac:dyDescent="0.25">
      <c r="A148" s="4" t="s">
        <v>3</v>
      </c>
      <c r="B148" s="4" t="s">
        <v>4</v>
      </c>
      <c r="C148" s="6" t="s">
        <v>7</v>
      </c>
      <c r="D148" s="24">
        <v>0</v>
      </c>
      <c r="E148" s="25">
        <v>0</v>
      </c>
      <c r="F148" s="25">
        <v>0</v>
      </c>
      <c r="G148" s="25">
        <v>0</v>
      </c>
      <c r="H148" s="25">
        <v>1</v>
      </c>
      <c r="I148" s="25">
        <v>0</v>
      </c>
      <c r="J148" s="25">
        <v>0</v>
      </c>
      <c r="K148" s="25">
        <v>0</v>
      </c>
    </row>
    <row r="149" spans="1:11" x14ac:dyDescent="0.25">
      <c r="A149" s="4" t="s">
        <v>3</v>
      </c>
      <c r="B149" s="4" t="s">
        <v>5</v>
      </c>
      <c r="C149" s="6" t="s">
        <v>8</v>
      </c>
      <c r="D149" s="24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1</v>
      </c>
      <c r="J149" s="25">
        <v>0</v>
      </c>
      <c r="K149" s="25">
        <v>0</v>
      </c>
    </row>
    <row r="150" spans="1:11" x14ac:dyDescent="0.25">
      <c r="A150" s="4" t="s">
        <v>3</v>
      </c>
      <c r="B150" s="4" t="s">
        <v>6</v>
      </c>
      <c r="C150" s="6" t="s">
        <v>9</v>
      </c>
      <c r="D150" s="24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1</v>
      </c>
      <c r="K150" s="25">
        <v>0</v>
      </c>
    </row>
    <row r="151" spans="1:11" x14ac:dyDescent="0.25">
      <c r="A151" s="4" t="s">
        <v>3</v>
      </c>
      <c r="B151" s="4" t="s">
        <v>20</v>
      </c>
      <c r="C151" s="6" t="s">
        <v>10</v>
      </c>
      <c r="D151" s="24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1</v>
      </c>
    </row>
  </sheetData>
  <mergeCells count="26">
    <mergeCell ref="N22:O22"/>
    <mergeCell ref="N23:O23"/>
    <mergeCell ref="B92:C92"/>
    <mergeCell ref="B93:C93"/>
    <mergeCell ref="B36:C36"/>
    <mergeCell ref="N36:O36"/>
    <mergeCell ref="B37:C37"/>
    <mergeCell ref="N37:O37"/>
    <mergeCell ref="B50:C50"/>
    <mergeCell ref="B51:C51"/>
    <mergeCell ref="B64:C64"/>
    <mergeCell ref="B65:C65"/>
    <mergeCell ref="B22:C22"/>
    <mergeCell ref="B23:C23"/>
    <mergeCell ref="B142:C142"/>
    <mergeCell ref="B143:C143"/>
    <mergeCell ref="B78:C78"/>
    <mergeCell ref="B79:C79"/>
    <mergeCell ref="N64:O64"/>
    <mergeCell ref="N65:O65"/>
    <mergeCell ref="B131:C131"/>
    <mergeCell ref="B132:C132"/>
    <mergeCell ref="B120:C120"/>
    <mergeCell ref="B121:C121"/>
    <mergeCell ref="B106:C106"/>
    <mergeCell ref="B107:C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Supply</vt:lpstr>
      <vt:lpstr>Use</vt:lpstr>
      <vt:lpstr>ModelA_product_technology</vt:lpstr>
      <vt:lpstr>ModelB_industry_technology</vt:lpstr>
      <vt:lpstr>Additional_calculatations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2014-09-25T13:27:20Z</dcterms:modified>
</cp:coreProperties>
</file>