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mc:AlternateContent xmlns:mc="http://schemas.openxmlformats.org/markup-compatibility/2006">
    <mc:Choice Requires="x15">
      <x15ac:absPath xmlns:x15ac="http://schemas.microsoft.com/office/spreadsheetml/2010/11/ac" url="M:\Forum_GeoRodeo\2019 Forum\Agenda\"/>
    </mc:Choice>
  </mc:AlternateContent>
  <xr:revisionPtr revIDLastSave="0" documentId="13_ncr:1_{A8D90BA6-92AA-4F73-851B-6D00DE87CD6B}" xr6:coauthVersionLast="41" xr6:coauthVersionMax="41" xr10:uidLastSave="{00000000-0000-0000-0000-000000000000}"/>
  <bookViews>
    <workbookView xWindow="-120" yWindow="-120" windowWidth="29040" windowHeight="15840" xr2:uid="{00000000-000D-0000-FFFF-FFFF00000000}"/>
  </bookViews>
  <sheets>
    <sheet name="Agenda" sheetId="1" r:id="rId1"/>
    <sheet name="Abstracts" sheetId="6" r:id="rId2"/>
    <sheet name="Sheet1" sheetId="7" r:id="rId3"/>
    <sheet name="Moderators" sheetId="3" r:id="rId4"/>
    <sheet name="ESRI_MAPINFO_SHEET" sheetId="4" state="veryHidden"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 i="1" l="1"/>
  <c r="C65" i="1"/>
  <c r="B65" i="1" l="1"/>
  <c r="C64" i="1"/>
  <c r="B64" i="1"/>
  <c r="B58" i="1"/>
  <c r="C58" i="1"/>
  <c r="C57" i="1"/>
  <c r="B57" i="1"/>
  <c r="B48" i="1" l="1"/>
  <c r="C56" i="1" l="1"/>
  <c r="B56" i="1"/>
  <c r="B46" i="1"/>
  <c r="C47" i="1"/>
  <c r="B47" i="1"/>
  <c r="C46" i="1"/>
  <c r="C23" i="1"/>
  <c r="C25" i="1"/>
  <c r="B25" i="1"/>
  <c r="C24" i="1"/>
  <c r="B24" i="1"/>
  <c r="B23" i="1" l="1"/>
  <c r="C12" i="1"/>
  <c r="C14" i="1"/>
  <c r="C11" i="1" l="1"/>
  <c r="B31" i="1" l="1"/>
</calcChain>
</file>

<file path=xl/sharedStrings.xml><?xml version="1.0" encoding="utf-8"?>
<sst xmlns="http://schemas.openxmlformats.org/spreadsheetml/2006/main" count="944" uniqueCount="525">
  <si>
    <t>7:00 - 8:30 am</t>
  </si>
  <si>
    <t>Registration</t>
  </si>
  <si>
    <t>8:30 - 9:00 am</t>
  </si>
  <si>
    <t>9:00 - 10:00 am</t>
  </si>
  <si>
    <t>10:00 - 10:30 am</t>
  </si>
  <si>
    <t>Break &amp; Exhibits</t>
  </si>
  <si>
    <t>10:30 am - 12:00 pm</t>
  </si>
  <si>
    <t>12:00 - 1:00 pm</t>
  </si>
  <si>
    <t>Lunch/Exhibits</t>
  </si>
  <si>
    <t>Session B (Li'l TEX)</t>
  </si>
  <si>
    <t>Session A (Big TEX)</t>
  </si>
  <si>
    <t>2:00 - 3:30 pm</t>
  </si>
  <si>
    <t>3:30 - 4:00 pm</t>
  </si>
  <si>
    <t>4:00 - 5:30 pm</t>
  </si>
  <si>
    <t>Day</t>
  </si>
  <si>
    <t>Moderator</t>
  </si>
  <si>
    <t>Committed</t>
  </si>
  <si>
    <t xml:space="preserve">1:00 - 1:45 pm </t>
  </si>
  <si>
    <t>1:45 - 2:00 pm</t>
  </si>
  <si>
    <t>Break</t>
  </si>
  <si>
    <t>Email</t>
  </si>
  <si>
    <t>Agency</t>
  </si>
  <si>
    <t>Session  (Big TEX)</t>
  </si>
  <si>
    <t xml:space="preserve">Platinum Demo - </t>
  </si>
  <si>
    <t>5:00 PM - 7:00 PM</t>
  </si>
  <si>
    <r>
      <rPr>
        <b/>
        <sz val="11"/>
        <color theme="1"/>
        <rFont val="Calibri"/>
        <family val="2"/>
        <scheme val="minor"/>
      </rPr>
      <t xml:space="preserve">Closing Remarks </t>
    </r>
    <r>
      <rPr>
        <sz val="11"/>
        <color theme="1"/>
        <rFont val="Calibri"/>
        <family val="2"/>
        <scheme val="minor"/>
      </rPr>
      <t>- Richard Wade, TNRIS Deputy Executive Administrator/State GIO</t>
    </r>
  </si>
  <si>
    <t>Opening Remarks - Richard Wade, TNRIS Deputy Executive Administrator/State GIO</t>
  </si>
  <si>
    <t>Recap &amp; Opening Remarks</t>
  </si>
  <si>
    <t>Wednesday AM - Session B</t>
  </si>
  <si>
    <t>Wednesday AM - Session A</t>
  </si>
  <si>
    <t>Wedndesday PM - Session B</t>
  </si>
  <si>
    <t>Thursday PM - Session A</t>
  </si>
  <si>
    <t>Thursday AM - Session A</t>
  </si>
  <si>
    <t>Austin Community College</t>
  </si>
  <si>
    <t>Thursday PM - Session B</t>
  </si>
  <si>
    <t>Thursday AM - Session B</t>
  </si>
  <si>
    <t>Time</t>
  </si>
  <si>
    <t>Wednesday PM - Session B</t>
  </si>
  <si>
    <t>Wednesday PM - Session A</t>
  </si>
  <si>
    <t>John</t>
  </si>
  <si>
    <t>Town Hall: State of the State</t>
  </si>
  <si>
    <t>Topics</t>
  </si>
  <si>
    <t>9:00 am - 10:00 am</t>
  </si>
  <si>
    <t>8:00 am - 9:00 am</t>
  </si>
  <si>
    <t>10:00 am - 10:15 am</t>
  </si>
  <si>
    <t>11:30 am - 12:00 pm</t>
  </si>
  <si>
    <t>10:15 am - 11:30 pm</t>
  </si>
  <si>
    <t>Open Discussion and Final Remarks</t>
  </si>
  <si>
    <t>State Initiatives and Data Priorities</t>
  </si>
  <si>
    <t>Federal Activity Updates with State Impact</t>
  </si>
  <si>
    <t>First Name</t>
  </si>
  <si>
    <t>Taylor</t>
  </si>
  <si>
    <t>Andrea</t>
  </si>
  <si>
    <t>THEME: The Human Side of Data</t>
  </si>
  <si>
    <t>Keynote Presentation - Leon Logothetis</t>
  </si>
  <si>
    <t xml:space="preserve">Moderator - </t>
  </si>
  <si>
    <t>Tech -</t>
  </si>
  <si>
    <t xml:space="preserve">Tech- </t>
  </si>
  <si>
    <t xml:space="preserve">Tech - </t>
  </si>
  <si>
    <t>Moderator -</t>
  </si>
  <si>
    <t xml:space="preserve">Keynote Presentation - </t>
  </si>
  <si>
    <r>
      <t>Forum Social - TBD</t>
    </r>
    <r>
      <rPr>
        <b/>
        <sz val="12"/>
        <color theme="9" tint="-0.249977111117893"/>
        <rFont val="Berlin Sans FB Demi"/>
        <family val="2"/>
      </rPr>
      <t xml:space="preserve"> </t>
    </r>
    <r>
      <rPr>
        <sz val="12"/>
        <color theme="9" tint="-0.249977111117893"/>
        <rFont val="Berlin Sans FB"/>
        <family val="2"/>
      </rPr>
      <t xml:space="preserve">sponsored by </t>
    </r>
  </si>
  <si>
    <t>30 total peer presentations</t>
  </si>
  <si>
    <t>10 Moderators</t>
  </si>
  <si>
    <t>Daniel</t>
  </si>
  <si>
    <t>Pearson</t>
  </si>
  <si>
    <t>Claire</t>
  </si>
  <si>
    <t>DeVaughan</t>
  </si>
  <si>
    <t>Chris</t>
  </si>
  <si>
    <t>Bardash</t>
  </si>
  <si>
    <t>Jennifer</t>
  </si>
  <si>
    <t>Kirby</t>
  </si>
  <si>
    <t>Teresa</t>
  </si>
  <si>
    <t>Howard</t>
  </si>
  <si>
    <t>Scot</t>
  </si>
  <si>
    <t>Friedman</t>
  </si>
  <si>
    <t>Steven</t>
  </si>
  <si>
    <t>(new GLO guy?)</t>
  </si>
  <si>
    <t>Ed</t>
  </si>
  <si>
    <t>Kelly</t>
  </si>
  <si>
    <t>Closkey (sp?)</t>
  </si>
  <si>
    <t>Katie</t>
  </si>
  <si>
    <t>D.</t>
  </si>
  <si>
    <t>Christian</t>
  </si>
  <si>
    <t>Sabrina</t>
  </si>
  <si>
    <t>Anderson</t>
  </si>
  <si>
    <t>Sarah</t>
  </si>
  <si>
    <t>B.</t>
  </si>
  <si>
    <t>USGS</t>
  </si>
  <si>
    <t>TxDOT</t>
  </si>
  <si>
    <t>TCEQ</t>
  </si>
  <si>
    <t>UT-CSR</t>
  </si>
  <si>
    <t>GLO</t>
  </si>
  <si>
    <t>DIR</t>
  </si>
  <si>
    <t>TWDB</t>
  </si>
  <si>
    <t>Presentation Purpose</t>
  </si>
  <si>
    <t>Abstract</t>
  </si>
  <si>
    <t>Last Name</t>
  </si>
  <si>
    <t>Professional Title</t>
  </si>
  <si>
    <t>Organization</t>
  </si>
  <si>
    <t>Phone Number</t>
  </si>
  <si>
    <t>Email Address</t>
  </si>
  <si>
    <t>Co-Presenter #1 First Name</t>
  </si>
  <si>
    <t>Last Name 1</t>
  </si>
  <si>
    <t>Professional Title 1</t>
  </si>
  <si>
    <t>Organization 1</t>
  </si>
  <si>
    <t>Phone Number 1</t>
  </si>
  <si>
    <t>Email 1</t>
  </si>
  <si>
    <t>Co-Presenter #2 First Name</t>
  </si>
  <si>
    <t>Last Name 2</t>
  </si>
  <si>
    <t>Professional Title 2</t>
  </si>
  <si>
    <t>Organization 2</t>
  </si>
  <si>
    <t>Phone Number 2</t>
  </si>
  <si>
    <t>Email Address 2</t>
  </si>
  <si>
    <t>Education Track*</t>
  </si>
  <si>
    <t>Presenter(s) Biography - max 200 words per person</t>
  </si>
  <si>
    <t>2020 Census Geographic Programs Debrief</t>
  </si>
  <si>
    <t>To detail the benefit of particpating in Census Geographic Programs</t>
  </si>
  <si>
    <t>The Census Bureau has promoted a variety of geographic programs with local governments and planning agencies in preparation for the 2020 census.  The Local Update of Census Addresses (LUCA), the Participant Statistical Areas Program (PSAP), the Boundary Annexation Survey (BAS) and the New Construction Program are just a few of the geographic programs that support an accurate census.  In this session, we will summarize these programs, their results and the impact on an accurate count for the 2020 Census.</t>
  </si>
  <si>
    <t>Jim</t>
  </si>
  <si>
    <t>Castagneri</t>
  </si>
  <si>
    <t>Geographer</t>
  </si>
  <si>
    <t>U.S. Census Bureau</t>
  </si>
  <si>
    <t>720-962-3882</t>
  </si>
  <si>
    <t>james.d.castagneri@census.gov</t>
  </si>
  <si>
    <t>Lacey</t>
  </si>
  <si>
    <t>Loftin</t>
  </si>
  <si>
    <t>Statistician</t>
  </si>
  <si>
    <t>214-784-5110</t>
  </si>
  <si>
    <t>lacey.e.loftin@census.gov</t>
  </si>
  <si>
    <t>Jim Castagneri is a Denver-based Geographer at the U.S. Census Bureau who manages census geographic programs for twelve states from Canada to Mexico.  Early in his career, Jim was involved in the creation of the TIGER system. More recently, Jim has played a pivotal role in bringing geospatial analysis to survey management and census field operations. He specializes in census statistical geography and the spatial analysis of demographic data.
Lacey Loftin is a statistician with the United States Census Bureau. In the 16 years that she has been with the agency, she has served as an Analyst for the Economic Census, supervised data collection operations, acted as a congressional liaison during the 2010 Census, and worked to create the Statistics in Schools program. Lacey's time is now focused on outreach to organizations and governments in Texas, sharing data, tools and useful applications.</t>
  </si>
  <si>
    <t>Analyzing Food Inspection Scores in Austin, TX using Spatial Statistics</t>
  </si>
  <si>
    <t>To inform and initiate a discussion about food safety.</t>
  </si>
  <si>
    <t>Food safety is critical to the public and the government plays a major role in ensuring that. This research thus aimed at examining the spatial distribution and patterns of food establishment inspection scores in Austin, TX between 2016 and 2018. It also explored socio-economic factors that explained or accounted for the variability in the inspections scores. Some GIS techniques employed in the analysis included kernel density analysis, hot spot analysis, and Geographic Weighted Regression. Findings from the research showed that, restaurants with low scores clustered mostly in the downtown area. Again, population density and percentage of renters were among the significant factors that explained the variability in the inspection scores albeit with low impact.</t>
  </si>
  <si>
    <t>Nathaniel</t>
  </si>
  <si>
    <t>Dede-Bamfo</t>
  </si>
  <si>
    <t>GIS Services Specialist</t>
  </si>
  <si>
    <t>Texas State University</t>
  </si>
  <si>
    <t>nd1115@txstate.edu</t>
  </si>
  <si>
    <t>Nathaniel Dede-Bamfo is the GIS Services Specialist at Albert B. Alkek Library at Texas State University in San Marcos, TX. He received a Ph.D. in Geographic Information Science from Texas State University. Nathaniel is a passionate academic with over ten years’ experience in teaching and conducting research particularly those involving geospatial technologies. His research interests generally involve geospatial modeling and specifically comprise transportation analysis (spatial accessibility and mobility), land use/land cover analysis, and regional planning. Nathaniel enjoys spending time with his family as well as meeting people and sharing ideas.</t>
  </si>
  <si>
    <t>Application of Drone Photogrammetry and LiDAR in Volumetric Change Analysis of Permanent School Fund Surface Mines</t>
  </si>
  <si>
    <t>To present the project of and lessons learned from the effort of utilizing high resolution elevation data from drone photogrammetry and LiDAR survey in support of the audit of PSF surface mine production.</t>
  </si>
  <si>
    <t>Historically, the Texas General Land Office (GLO), Energy Resources division, has relied on aerial photography and visual interpretation to monitor and assess lessees’ operations of mine sites on Permanent School Fund (PSF) lands. These mine site operators pay royalties to the agency based on the amount of material mined and sold from the site, and the traditional audit approach provides no mechanism to accurately verify reported production figures. Since 2016, Energy Resources and the agency’s GIS team have been working on procedures to use fixed-wing aircraft or small unmanned aircraft systems (sUAS, or drones) to acquire high-resolution aerial imagery and 3D elevation data to meet this audit need. This presentation describes this undertaking, what we have been able to accomplish, lessons learned, and the next step to take.
In July of 2016, GLO conducted a pilot project using drone photogrammetry (structure from motion, or SfM) on a quarry in Wise County, Texas, with satisfactory results. In May of 2017, the agency contracted with the University of Texas at Austin’s Bureau of Economic Geology (UTBEG) to conduct an airborne LiDAR survey of 39 mine sites on State-owned PSF lands. The goal was to establish baseline data to be used to detect topographic change and calculate volumes of mined material using LiDAR 3D elevation or drone photogrammetry data acquired later, for comparison. In July 2018, UTBEG re-surveyed three of these mine sites with the same system. Data from these two surveys, 14 months apart, have been processed and are being analyzed by the GLO GIS team, in coordination with Energy Resources staff, to evaluate the amount of mined material.
Preliminary results of this analysis have shown that these new technologies have proved to be effective audit tools, and will become cheaper, quicker, and more affordable over time, surpassing the efficiency and cost-effectiveness of more traditional methods.</t>
  </si>
  <si>
    <t>Gao</t>
  </si>
  <si>
    <t>GIS Analyst</t>
  </si>
  <si>
    <t>Texas General Land Office</t>
  </si>
  <si>
    <t>512-475-1967</t>
  </si>
  <si>
    <t>Daniel.Gao@GLO.TEXAS.GOV</t>
  </si>
  <si>
    <t>Bill</t>
  </si>
  <si>
    <t>Farr</t>
  </si>
  <si>
    <t>Geologist</t>
  </si>
  <si>
    <t>512- 475-1502</t>
  </si>
  <si>
    <t>Bill.Farr@GLO.TEXAS.GOV</t>
  </si>
  <si>
    <t>Director of GIS</t>
  </si>
  <si>
    <t>512-463-5144</t>
  </si>
  <si>
    <t>Scot.Friedman@GLO.TEXAS.GOV</t>
  </si>
  <si>
    <t>Scot Friedman received his bachelor’s and master’s degrees in geography from The University of Texas at Austin, specializing in physical geography, GIS, and environmental studies. He has been at the Land Office since 1991, first as Coastal Resources GIS team leader, then as manager, and now in his current position as Director of GIS. Scot coordinates a team of professionals to provide GIS services and support to fulfill the agency’s mission to preserve Texas history, maximize state revenue, and conserve the state’s lands and natural resources.
Bill Farr has been employed with the Texas General Land Office since 1973. For the last 39 years he has worked as a geoscientist, coordinating the leasing of minerals, other than oil and gas, on lands dedicated to the Permanent School Fund. This “hard mineral” leasing program accounts for approximately $3 million in revenue to the Fund annually. Bill has a bachelor’s degree in Geography and Geology form the University of Texas at Austin.
Daniel Gao earned his bachelor’s and master’s degrees in Geography from Beijing University in China, and his Ph.D. in Geography from the University of Texas at Austin. Since December 2000, Daniel has been employed as a GIS Analyst at the Texas General Land Office. His main responsibilities, among other tasks, include aerial imagery, LiDAR, and unmanned aerial systems (UAS) to support the Coastal Resources program, as well as the Permanent School Fund (PSF) surface mine leasing program.</t>
  </si>
  <si>
    <t>Collecting and Managing Sensitive Data: Palo Duro Canyon Hosts 2019 TAS Archaeological Field School</t>
  </si>
  <si>
    <t>Describe and compare field data collection technologies and methodologies used in a real-world large-scale archeological survey</t>
  </si>
  <si>
    <t>Every year, the Texas Archeology Society (TAS) conducts an Archeological Field School. This year, they partnered with Texas Parks &amp; Wildlife Department, choosing Palo Duro Canyon State Park (PDCSP) to host the event. The Field School lasts 8 days in early June and has about 15 adult survey crews collecting site and other feature data on paper forms and GPS-enabled devices. TAS Field School also molds future archeologists, giving younger participants hands-on experience in field archeology techniques through lessons at a known archeological site. Many areas of PDCSP are un-surveyed by archeologists, making this project important for establishing baseline knowledge about the previous inhabitants of and visitors to the Canyon. Identifying archeological sites also arms planners with the knowledge necessary to mitigate further impacts to the sites by planning future facilities away from or safely near the sites. 
Months before Field School was set to start, Texas Parks &amp; Wildlife staff participated in strategic planning discussions with the Field School committee and other stakeholders to ensure we could provide the right data support for the project. Two things were certain: field crews would be turning in paper forms with hand-written coordinates, and the database of record would be hosted in AGO, where field users and desktop users can both edit simultaneously. As Field School is a learning experience, the crew chief is not always the person recording the data, and that role tends to rotate as participants may have only signed up for a few days of Field School. This made data standardization and self-validation necessary in Survey123, meaning that we attempted to make it easy to enter data right and harder to enter it wrong.
In addition to volunteers and TAS staff, many TPWD Cultural Resources staff participated as crew chiefs and collected data regularly by performing pedestrian surveys, shovel tests, and logging incidental finds and other artifacts. During the project, the 3 GIS Analysts (authors of this paper) in the State Parks Division performed QA/QC (quality assurance and quality control) on field data as it was turned in, finding omissions/mistakes and proactively fixing them before the crews disbanded. This allowed us to handle timely data questions (surveyed acres summary and new points by type collected) and mapping support requests from crew chiefs, participants, Incident Command, PIs (principal investigators), and park staff. 
For crews who only turned in paper forms, we transposed their data into Survey123-Web Version (which was designed to mirror the paper forms). Some crews were more tech savvy and were able to enter their data directly in Survey123 (typically their mobile devices were paired with Bad Elf or EOS Arrow external GNSS receivers for highly accurate locations), and then we verified their entries against their paper forms. Other users collected geometries in non-ESRI based apps and devices, including the Avenza App (licenses provided by TPWD), Theodolite App (various users), and standalone Garmin units (provided by TPWD to crews with no GPS devices). Several large digs were also conducted using a Leica Total Station (and its Viva Data Collector) to track the progress at a fine resolution. These mixed technology procedures are challenging because we must combine disparate datasets from multiple crews, many entering data in multiple formats.
	This presentation will share notable archeological findings at Palo Duro Canyon State Park discovered this past season and establish an historical narrative for previous inhabitants in the Canyon. 
1.	We will display generalized maps of the research site distribution/findings. 
2.	We will also describe our data collection methodology, validation techniques, and procedures
3.	Well will compare the strengths and weaknesses of paper forms, Survey 123, Avenza, and other technologies. 
We will end with “lessons learned” and suggestions for further researchers.</t>
  </si>
  <si>
    <t>Michael</t>
  </si>
  <si>
    <t>Potts</t>
  </si>
  <si>
    <t>Geodatabase Administrator</t>
  </si>
  <si>
    <t>Texas Parks &amp; Wildlife Dept</t>
  </si>
  <si>
    <t>512.389.8436</t>
  </si>
  <si>
    <t>michael.potts@tpwd.texas.gov</t>
  </si>
  <si>
    <t>Ceran</t>
  </si>
  <si>
    <t>Hibbard</t>
  </si>
  <si>
    <t>512.389.8542</t>
  </si>
  <si>
    <t>ceran.hibbard@tpwd.texas.gov</t>
  </si>
  <si>
    <t>Estes</t>
  </si>
  <si>
    <t>512.389.8079</t>
  </si>
  <si>
    <t>jennifer.estes@tpwd.texas.gov</t>
  </si>
  <si>
    <t>Michael Potts – Master’s in Geography from Texas A&amp;M University in College Station - 2010. Michael has previously interned at Washington College and the National Park Service; he then served as GIS Analyst for 5 years at Casey Trees (environmental nonprofit group) in Washington DC. He has been with Texas Parks &amp; Wildlife since the beginning of 2015, supporting the TPWD mission by developing scripting and electronic data collection methods to improve data consistency and currency.
Ceran Hibbard –Bachelors of Science, Major in Geography from Texas A&amp;M University in College Station - 2007. Ceran has previously worked a combined 10 years in local government for both Bexar and Comal counties as well as a water utility, San Antonio Water System.  She has been with Texas Parks &amp; Wildlife State Parks since 2018.
Jennifer Estes – Master’s in Applied Geography, Major in GIS from Southwest Texas State University in San Marcos - 2002; Bachelors of Science, Major in Geography from Texas A&amp;M University in College Station - 1997. Jen started at TPWD as an intern in 1996 as a GIS Technician in State Parks and has been supporting the TPWD mission ever since.</t>
  </si>
  <si>
    <t>Coming to a theater near you, your GIS in 3D!</t>
  </si>
  <si>
    <t>Demonstrating capabilities of 3D imagery</t>
  </si>
  <si>
    <t>Today's dynamic mapping environment finds users surrounded by volumes of highly accurate spatial data.  However most users and applications do not capitalize on the full 3D capability available today.  Basic change detection provides them with valuable insight but why limit the analysis to 2D viewing and interpretations alone?  Come learn about taking your GIS to the 3D level with fully interactive mesh of terrain and imagery to capitalize on data acquired for your next project and how to integrate with historical data already holding the 3D component.  Also learn about the various interfaces in which your 3D data can be utilized.</t>
  </si>
  <si>
    <t>Timothy</t>
  </si>
  <si>
    <t>Bohn</t>
  </si>
  <si>
    <t>VP Business Development</t>
  </si>
  <si>
    <t>SURDEX Corp</t>
  </si>
  <si>
    <t>636-368-4456</t>
  </si>
  <si>
    <t>timb@surdex.com</t>
  </si>
  <si>
    <t>Tim Bohn, VP of Business Development, has been with Surdex for 24 years.  He is a Certified Photogrammetrist as well as a Project Management Professional (PMP).  Tim enjoys advising his clients in the multiple sectors based on a diverse background centered on all aspects of photogrammetric mapping.  Prior to his current role, he was the Director of Project Management for 15 years managing four full-time Project Managers.  Earlier in his career he spent time as Project Estimator and in multiple photogrammetric production positions.</t>
  </si>
  <si>
    <t>Creating Open Data: Deliverables for Humans</t>
  </si>
  <si>
    <t>Demonstrating the City of McKinney's unlocking and unleashing of previously closed-system data for the wider benefit of citizens and other stakeholders</t>
  </si>
  <si>
    <t>Leaving behind a paper workflow is only the first step towards true digital government; data that remains relatively inaccessible within a propriety system, might as well be physically collecting dust on a shelf. The City of McKinney extracts data directly from the SQL backend of its recently acquired digital permitting and inspection software, spatially enriches it, and provides this information to the broader public. A brief exposition on our Extract-Transform-Load process, data analytics for internal staff, and strategically altering our schema to provide value-added products and applications to our end-users.</t>
  </si>
  <si>
    <t>Jordan</t>
  </si>
  <si>
    <t>Carmona, GISP</t>
  </si>
  <si>
    <t>GIS Specialist</t>
  </si>
  <si>
    <t>City of McKinney</t>
  </si>
  <si>
    <t>jcarmona@mckinneytexas.org</t>
  </si>
  <si>
    <t>Jordan Carmona leads the geospatial program across four departments at the City of McKinney’s Development Services Division as a GIS Specialist. Since 2017, he has established multiple citizen-centric web applications, integrated non-spatial databases into the GIS, forged two public-private partnerships, and launched the City’s first spatial drone program. His current focus is automation, data science, and novel analyses. Jordan has a dual BA in History and Political Science from the University of North Texas. 
He enjoys an array of [gardening, programming, photography, coffee, cats]. His alignment is Chaotic Good.</t>
  </si>
  <si>
    <t>Improving Community Services by Helping Citizens Find Their Lost Pets Through Interactive Web Map</t>
  </si>
  <si>
    <t>This presentation will describe the use of data integration and how we are able to pull real time data from our animal services department’s pet search service in order to display lost/found pet locations on a map.</t>
  </si>
  <si>
    <t>The City of El Paso’s GIS team has developed a web based application that allows citizens to locate lost and found pets by using an interactive map.  This presentation will describe the use of data integration and how we are able to pull real time data from our animal services department’s pet search service in order to display lost pet locations on a map.  Previously, citizens were only able to browse through a gallery of pictures and descriptions of lost pets, whereas our solution empowers the public to conduct a location based search, thus making for a much efficient user experience.  This presentation will also illustrate the implementation of ESRI’s Story Map solution.  This solution not only enables us to show the locations of lost pets on an interactive map, but it also promotes an enriching user experience as it provides the means to display photographs of pets which are linked to geocoded points on the map. Our citizens will still be able to browse through photographs in hopes of finding their lost pets but also be able to click on a map to view a picture and description of the pet.  Finally, this presentation will also describe citizen engagement through the use of GIS, as citizens can also submit locations and pictures of their lost pets.  Future efforts will involve the ability to notify citizens interested in helping reunite lost pets with their owners by sending them notifications of animals lost in their neighborhoods so that they may be able to keep an eye out for and help search for these lost pets.</t>
  </si>
  <si>
    <t>Ari</t>
  </si>
  <si>
    <t>Kassin-Fuentes</t>
  </si>
  <si>
    <t>GIS Team Lead</t>
  </si>
  <si>
    <t>City of El Paso</t>
  </si>
  <si>
    <t>kassinfuentesa@elpasotexas.gov</t>
  </si>
  <si>
    <t>Javier</t>
  </si>
  <si>
    <t>Jaime</t>
  </si>
  <si>
    <t>jaimej@elpasotexas.gov</t>
  </si>
  <si>
    <t>Alan</t>
  </si>
  <si>
    <t>Lara</t>
  </si>
  <si>
    <t>larama@elpasotexas.gov</t>
  </si>
  <si>
    <t>*Ari Kassin is the GIS Team Lead at the City of El Paso’s Information Technology Department. He has 11 years of experience as a GIS professional. He worked as a GIS specialist for 10 years at the University of Texas at El Paso (UTEP) before joining the City. He is also pursuing his PhD in Computer Science from UTEP.
*Javier Jaime is a member of the City of El Paso’s Department of Information Technology Services GIS program. He has 15 years of experience as a GIS professional.  Prior to joining the City’s IT department, Javier held positions within the City’s police, planning, and health departments.
*Alan Lara is a staff GIS Specialist at the city of El Paso Texas. He worked as a GIS Technician for 3 years at the Water utilities, and has been with the city of El Paso for the past 12 years. In this role, he worked on many different projects covering all aspects of GIS. His primary focus was creating and maintaining the city’s base layers database. He has been working in his Masters of applied Geography at the New Mexico State University.</t>
  </si>
  <si>
    <t>Let’s Shake On It – Providing Roadway Match Points across Multiple Jurisdictions</t>
  </si>
  <si>
    <t>We’ll show the evolution of our project from problem definition through deliverable.</t>
  </si>
  <si>
    <t>ACC, Inc. partners with the Commission on State Emergency Communications (CSEC), the Texas Natural Resources Information System (TNRIS) and the Texas General Land Office (GLO), securing internships, projects and temporary positions to help provide students with professional skills. In 2018 we proposed a project for CSEC to provide a statewide set of match/control points to ensure that roadways snap or “shake” with each other at jurisdiction boundaries. This presentation will leverage the GIS analytical model to show how our project evolved through iterations and refinement of problem statements and data sets, development of analytic processes and workflows, and completion of the analysis and deliverables.</t>
  </si>
  <si>
    <t>Ken</t>
  </si>
  <si>
    <t>Haenel</t>
  </si>
  <si>
    <t>Geospatial Analyst Intern</t>
  </si>
  <si>
    <t>Austin Community College Incubator for Professional Skills</t>
  </si>
  <si>
    <t>512-914-7174</t>
  </si>
  <si>
    <t>ken.haenel@g.austincc.edu</t>
  </si>
  <si>
    <t>Sean</t>
  </si>
  <si>
    <t>Moran</t>
  </si>
  <si>
    <t>GIS and Geomatics Department Chair and Professor</t>
  </si>
  <si>
    <t>512-223-4944</t>
  </si>
  <si>
    <t>smoran@austincc.edu</t>
  </si>
  <si>
    <t>Ken Haenel is an Intern at ACC, Inc. and GIS student at ACC pursuing the Level 2 Certificate. As Intern, he is performing data-driven assessments in support of Next Generation 911 systems for the Commission on State Emergency Communications (CSEC), helping train the next generation of ACC Inc. interns, and documenting workflow improvements to drive consistency. Prior to changing his career to GIS, Ken spent 20 years at Dell Inc. where he helped grow Dell’s patent program and portfolio by administering Dell’s patent and invention databases, directly supporting 20+ law firms, 2,000+ engineers/developers, 10+ mergers/acquisitions, and two systems migrations.
Sean Moran is the ACC GIS and Geomatics Department Chair and Professor. He has over 20 years of professional planning, Geographic Information Systems (GIS), and Global Positioning Systems (GPS) experience. He has extensive experience utilizing information technology to facilitate planning, engineering, and environmental projects. Prior to coming to Austin Community College (ACC) in 2009, Mr. Moran taught applied GIS to graduate-level planning students in the School of Architecture at the University of Texas. He has a BS in Forest Science from Texas A&amp;M University and an MS in Community and Regional Planning from the University of Texas.</t>
  </si>
  <si>
    <t>Leveraging GIS to Communicate Water Outages</t>
  </si>
  <si>
    <t>Review the need and technical methodology of creating a public water outage notification application.</t>
  </si>
  <si>
    <t>The City of Georgetown TX has implemented a new public water outage notification map. This presentation highlights how the city is able to leverage GIS technology to streamline workflows and increase public awareness during a water outage event. Two applications were developed from ArcGIS Online’s Web AppBuilder. The first allows field and control center staff to identify and isolate a water main break. The second displays an outage area to the public containing key information such as effected customers, crew status, and estimated time of restoration. The primary goal is to increase public awareness during an outage and leverage existing resources in the city. This was achieved using GIS technology.</t>
  </si>
  <si>
    <t>Holly</t>
  </si>
  <si>
    <t>Pryor</t>
  </si>
  <si>
    <t>City of Georgetown, Texas</t>
  </si>
  <si>
    <t>Holly.Pryor@georgetown.org</t>
  </si>
  <si>
    <t>Joe</t>
  </si>
  <si>
    <t>Sepulveda</t>
  </si>
  <si>
    <t>GIS Supervisor</t>
  </si>
  <si>
    <t>joe.sepulveda@georgetown.org</t>
  </si>
  <si>
    <t>Holly Pryor has been a GIS professional for four years. She specializes in GIS web application configuration to streamline workflows. She has a graphic design and photography skillset, which translates well into cartography and user application design. 
Joe Sepulveda was been in the municipal GIS sector for 10 years. He enjoys pursuing new challenges in technology and public speaking. He takes pride in taking complex processes and translating them into a clear solution. Joe has a passion for working with individuals to create stress-free and efficient work environment.</t>
  </si>
  <si>
    <t>Materials Management for Debris Planning and Emergency Response – The Disaster Debris Recovery Tool (DDRT)</t>
  </si>
  <si>
    <t>Introduce agencies and emergency planners to the Disaster Debris Recover Tool (DDRT), its expansion into Region 6 states (Arkansas, Louisiana, New Mexico, Oklahoma, and Texas), and its different uses in disaster debris management, green remediation assistance, and sustainable material management technical assistance.</t>
  </si>
  <si>
    <t>Debris management is one of many competing priorities that must be overseen following disaster events. While essential, the safe, proper and timely management of debris is often an overlooked component of emergency response. Disaster debris must be properly managed to protect human health, comply with regulations, conserve disposal capacity, reduce injuries, and minimize or prevent environmental impacts. This requires advanced planning and both pre- and post-disaster coordination between various levels of government as well as the private sector.
The Disaster Debris Managment Tool (DDRT) was developed by the US Environmental Protection Agency to provide an interactive mapping platform that provides information and locations for facilities capable of managing disaster debris. The tool can be used by emergency planners at the federal, state, tribal, and local levels to effectively coordinate the proper recovery, recyling, and disposal of disaster debris in a way that complies with regulations, conserves disposal capacity, and minimizes long-term environmental impacts. The DDRT is currently expanding its coverage of states and territories to support multi-region sustainable disaster debris management. This presentation will introduce the expansion of the DDRT’s coverage into Region 6 (Arkansas, Louisiana, New Mexico, Oklahoma, and Texas), the ways it can be used by emergency planners for effective debris management, and its broader scope in sustainable materials management and green remediation assistance.</t>
  </si>
  <si>
    <t>Rachel</t>
  </si>
  <si>
    <t>Snavely</t>
  </si>
  <si>
    <t>Environmental Scientist</t>
  </si>
  <si>
    <t>U.S. Environmental Protection Agency,  Region 6</t>
  </si>
  <si>
    <t>214-665-6736</t>
  </si>
  <si>
    <t>snavely.rachel@epa.gov</t>
  </si>
  <si>
    <t>Erik</t>
  </si>
  <si>
    <t>Christianson</t>
  </si>
  <si>
    <t>Environmental Engineer</t>
  </si>
  <si>
    <t>214-665-6451</t>
  </si>
  <si>
    <t>christianson.erik@epa.gov</t>
  </si>
  <si>
    <t>Rachel A. Snavely, MSGIS, is an Environmental Scientist and GIS specialist with the Land, Chemical, and Redevelopment Division at the US Environmental Protection Agency, Region 6 in Dallas, Texas. She is an experienced research scientist with technical expertise in environmental remote sensing, vegetation mapping and monitoring, photogrammetry, and 3D modelling. Prior to joining EPA, Rachel conducted geospatial-based field and analytical research with The University of Texas at Austin, San Diego State University, and the US Navy’s Natural Resource Division. In her current role, Rachel is the Region 6 GIS lead for the expansion of the Disaster Debris Recovery Tool (DDRT). She also serves as an underground storage tank (UST) inspector and is developing a GIS-based risk assessment tool for federally-regulated UST facilities.
Erik J Christianson is an experienced environmental professional with over 10 years’ experience employed with the federal government. Before joining the US EPA Region 6, he oversaw the day-to-day operations within the Hazardous Waste Program at Randolph AFB and assisted with the base realignment of Joint Base San Antonio at Fort Sam Houston. His current position with EPA encourages continuous involvement in RCRA Subtitle C (hazardous solid waste) and Subtitle D (non-hazardous solid waste). Erik earned a degree in Civil and Environmental Engineering from the University of Texas at San Antonio, graduating in 2017.</t>
  </si>
  <si>
    <t>Monitoring Spatial-Temporal Patterns of PM2.5 For Improved Understanding of Air Pollution Dynamics Using Portable Sensing Technologies</t>
  </si>
  <si>
    <t>Research</t>
  </si>
  <si>
    <t>Fine particulate matter with an aerodynamic diameter of less than 2.5 µm (PM2.5) is a major component of atmospheric air pollution in cities worldwide. PM2.5 is highly variable in space and time and there has been an increased demand for accurate and reliable prediction of intra-urban PM2.5 gradient levels. The expanded use of low-cost sensors is recommended by the Environmental Protection Agency as the new paradigm for air quality monitoring. This study monitors and maps the dynamics of PM2.5 concentration at high spatio-temporal resolutions using the portable sensing techniques and explores the driving factors via a geospatial modeling approach. Specifically, mobile monitoring campaigns were carried out by bicyclists surrounding a university campus using a low-cost particle sensor and a GPS data logger. Geotagged 1-minute PM2.5 measurements were collected along a fixed route at 7 AM, 11 AM, 3 PM, and 7 PM every day over a two-week period. Spatial-temporal patterns of PM2.5 concentrations are quantified and the significance levels of within-day and inter-day differences are tested. We further identify the factors influencing PM2.5 dynamics, including meteorological factors, traffic, landscape horizontal compositions (e.g., the proportion of green spaces, building footprints) and vertical structure (e.g., average building and tree height) that are derived from Lidar and airborne optical images. A geospatial model is applied using the above predictor variables calculated within the directional wind sectors to incorporate the relative position of emission source and receptor. This integrated monitoring, mapping, and modeling framework and its findings can provide guidance for urban planning and health research.</t>
  </si>
  <si>
    <t>Lu</t>
  </si>
  <si>
    <t>Liang</t>
  </si>
  <si>
    <t>Assistant professor</t>
  </si>
  <si>
    <t>University of North Texas</t>
  </si>
  <si>
    <t>lu.liang@unt.edu</t>
  </si>
  <si>
    <t>Dr. Lu Liang is an assistant professor at the Geography Dept, University of North Texas. She received her bachelor degree in GIS and master degree in Cartography and GIS from Chinese Academy of Sciences. She then finished her PhD in Ecosystem Sciences from the Department of Environmental Science Policy and Management, UC Berkeley. Her research expertise extends to geospatial science, environmental health, ecosystem science, natural resources, and landscape ecology.</t>
  </si>
  <si>
    <t>Out of Order: ArcGIS Arcade to Play When You Otherwise Couldn't</t>
  </si>
  <si>
    <t>Demonstrating how to use ArcGIS Arcade to alter data presentation in map services out of your control</t>
  </si>
  <si>
    <t>Not just for fun and games, Esri's expression language Arcade allows you to get the most out of map services made and maintained by others. This presentation will walk through a series of code examples on altering data formatting, conditional logic, and symbolization derived from complex values. Grab a bag of quarters and come explore the Arcade.</t>
  </si>
  <si>
    <t>Preparing for GIS Leadership. Carpe Geo - Part Deux</t>
  </si>
  <si>
    <t>In this highly personal presentation, Bill will share stories of his career journey that highlight “seizing the opportunity” and finding satisfaction in the rich profession of GIS.</t>
  </si>
  <si>
    <t>Today’s and tomorrow’s GIS leaders are being called upon to manage the complexity of rapidly expanding data volumes, with ever changing technologies, while meeting rising expectations about the availability and accessibility of location data. This presentation will extend the ideas Bill introduced in his “Carpe Geo &amp; Parvus Momentum” keynote presentation at the 2018 Texas GIS Forum.  After a quick recap on the core ideas of “seizing the GIS opportunity”, this presentation will move on to describing overlay skills (above and beyond competencies in GIS, communication, coordination, and leadership) that create the conditions for success as an emerging GIS leader.  These points will be illustrated with stories and examples and will conclude with some thoughts on opportunities ready for today’s GIS leaders to seize.</t>
  </si>
  <si>
    <t>Johnson</t>
  </si>
  <si>
    <t>Carpe Geo Evangelist</t>
  </si>
  <si>
    <t>AppGeo</t>
  </si>
  <si>
    <t>518-859-5576</t>
  </si>
  <si>
    <t>CarpeGeo@appgeo.com</t>
  </si>
  <si>
    <t>Bill is a seasoned GIS professional with nearly 34 years of experience.  Upon completion of his MA in Geography at Michigan State University in 1984, he started his career at the New York State Department of Transportation, which at that time was the home of the statewide mapping program.  HIs initial work involved converting the mapping program from photo-mechanical to state-of-the-art digital production, in preparation for color printing, publication, and sale of 1:24,000 scale quadrangles, county base maps, the NYS atlas, and other maps.  In the late 1980’s and early 1990’s, he and his team also led one of the largest civilian GIS deployments of that era, serving more than 1,000 users in 11 regional DOT offices. Since then, he rose through the GIS ranks in New York State government, culminating in being named New York’s first Geographic Information Officer in 2014. He retired from state service in 2016 and spent two years leading GIS program development in Washington, DC for the Universal Services Administrative Company (USAC), which is responsible for nationwide broadband support programs on behalf of the Federal Communications Commission (FCC).  In April of 2018, Bill joined Applied Geographics, Inc where he is applying his carpe geo philosophy of building trust through collaboration, of effecting fundamental change through thoughtful investment, and of consistent attention to excellence, as AppGeo’s carpe geo evangelist.</t>
  </si>
  <si>
    <t>Programmatic Metadata Augmentation and Processing for Enhancing Data Discoverability</t>
  </si>
  <si>
    <t>This presentation will discuss the University of Texas Libraries’ scripted approaches for automating metadata aggregation, augmentation, and format conversion to share insights and lessons learned developing a successful GeoBlacklight powered geodata discovery portal.</t>
  </si>
  <si>
    <t>In June 2019 the University of Texas Libraries completed development of the new Texas GeoData portal that it designed to enhance discoverability of the geospatial data contained in its diverse collections. The portal was developed using GeoBlacklight, an open-source software project that is gaining traction among academic libraries and which has been developed through multi-institutional collaboration. GeoBlacklight was determined to be the best solution data portal solution due in large part to its simple metadata schema and federated search capabilities enabled by integration of compatible metadata shared by other universities through the OpenGeoMetadata project.
This presentation will discuss the processes that the UT Libraries developed to aggregate, augment, and format metadata for the geospatial datasets shared in the Texas GeoData portal. Overall, this talk is designed to highlight the importance of developing accurate, descriptive, well-formatted metadata for geospatial datasets. It will detail how Python scripts can be used to automate metadata enhancement processes like gathering and consolidating information from multiple metadata sources, developing relevant keyword tags through spatial analysis, and exporting metadata files to multiple formats. Finally, it will illustrate how information found in the portal’s underlying metadata index can facilitate the discovery of geospatial datasets.</t>
  </si>
  <si>
    <t>Shensky</t>
  </si>
  <si>
    <t>GIS and Geospatial Data Coordinator</t>
  </si>
  <si>
    <t>University of Texas at Austin</t>
  </si>
  <si>
    <t>m.shensky@austin.utexas.edu</t>
  </si>
  <si>
    <t>Michael Shensky has a BA and MA in Geography and 9 years of specialization in GIS education and training, cartographic design, and enterprise GIS development. He’s been incredibly fortunate to spend most of those years facilitating geospatial research at different universities as a lecturer, GIS lab manager, and library GIS and geospatial data coordinator. He is always looking for new technologies to explore and ways to get to more done in less time using Python for workflow automation.</t>
  </si>
  <si>
    <t>The US Air Force and Hurricane Michael: public-private partnerships in the eye of GIS</t>
  </si>
  <si>
    <t>To educate geo-spatial, planning, and emergency management professionals on how the US Air Force and its private sector partners navigated the Hurricane Michael disaster response and recovery mission at Tyndall AFB, FL.</t>
  </si>
  <si>
    <t>On October 10, 2018, Tyndall AFB, FL sustained a direct hit from the strongest sustained-wind speed hurricane to hit the continental United States in over 25 years. As the Air Force rebuilds Tyndall AFB, it must protect its mission capability and capital investments from future floods and hurricanes. This presentation’s objectives for our audience are three-fold: First, we will show how the US Air Force and Woolpert Consultants responded to Hurricane Michael in a multifaceted ecosystem. Second, we will highlight floodplain mapping and design build criteria decision-making steps. Third, we will demonstrate public-private partnership operations in the immediate disaster framework, and how we can improve with this fast paced GIS technology and service change.</t>
  </si>
  <si>
    <t>Ben</t>
  </si>
  <si>
    <t>Buchanan</t>
  </si>
  <si>
    <t>Enterprise Planner, CFM</t>
  </si>
  <si>
    <t>USAF</t>
  </si>
  <si>
    <t>830-358-3590</t>
  </si>
  <si>
    <t>benjamin.buchanan.5@us.af.mil</t>
  </si>
  <si>
    <t>Sheila</t>
  </si>
  <si>
    <t>Nguyen</t>
  </si>
  <si>
    <t>GIS Analyst/Multimedia Lead, Education and Training Lead and AV Coordinator</t>
  </si>
  <si>
    <t>Woolpert</t>
  </si>
  <si>
    <t>832-406-8880</t>
  </si>
  <si>
    <t>Sheila.Nguyen@Woolpert.com</t>
  </si>
  <si>
    <t>Gregory</t>
  </si>
  <si>
    <t>Czerniak, GISP</t>
  </si>
  <si>
    <t>GIS Engineer, Environmental Planner</t>
  </si>
  <si>
    <t>(210) 441-0718</t>
  </si>
  <si>
    <t>gregory.czerniak.1@us.af.mil</t>
  </si>
  <si>
    <t>Mr. Buchanan currently works for the Air Force Civil Engineering Center in San Antonio, TX. His primary role involves planning, designing, and engineering base installations on a global scale. Mr. Buchanan has a BS in Geography from Southwest Texas State University and a Masters of Urban and Regional Planning from Texas A&amp;M University, specializing in disaster science at the Texas A&amp;M Hazards Reduction &amp; Recovery Center. Previously a first responder and land surveyor, Mr. Buchanan is also a Certified Floodplain Manager. He is the recipient of a diversity and inclusion award from FEMA and recently received a Civilian Citation from the USAF for his Hurricane Michael recovery work at Tyndall AFB, FL.
Ms. Nguyen is employed with Woolpert as a GIS Analyst/Multimedia Lead, Education and Training Lead and AV Coordinator. Ms. Nguyen combines multiple disciplines to deliver a wide variety of solutions to better equip DoD employees and Airmen to perform their mission tasks and goals. As the Air Force Civil Engineer’s GeoBase Training and Education lead, Multimedia Production lead, Audio Visual Coordinator, and Geographic Information System Analyst, she combines multiple disciplines to deliver wide variety of solutions to better equip DoD employees and Airmen to perform their mission tasks and goals. In 2017, Ms. Nguyen Iead a collaborative effort to reinstate GIS at the Air Force School house at Fort Leonard Wood, Missouri. The course is called 3E5X1 Specialty Training GIS Module, it is part of career field course for Air Force Engineers Apprentice.  The current efforts for this for 2019 to 2020 is to advocate, and formally teach GIS to different career field personnel in the Air Force by delivering multiple platforms such as traditional classrooms, e-learning, video training, and workshops. Ms. Nguyen graduated from the University of Houston with a BS in Geology and a Master of Geology specializing in Petroleum Geochemistry. She also has a Graduate Certificate in GIS. Ms. Nguyen is a Google Scholarship Recipient for Front End Developing and has a Petrel Certification from Schlumberger ‘Next’.
***Mr. Czerniak is a contributor to the data, ideas, and work in this presentation. However, he may or may not be able to present in person due to extensive military related travel.</t>
  </si>
  <si>
    <t>“2019: A C-Sharp Odyssey... Migrating Python Add-ins from ArcMap to ArcGIS Pro”</t>
  </si>
  <si>
    <t>This presentation will serve as how-to (and cautionary tale!) for users migrating custom-built tools from ArcMap to ArcGIS Pro. We will examine several different scenarios, the challenges we faced, and the solutions we arrived at.</t>
  </si>
  <si>
    <t>One of our primary responsibilities at TxDOT to maintain an accurate spatial inventory of roadway assets. We use a set of custom, Python-scripted add-ins developed for ArcMap to manage this process. They allow us to edit geometry, perform QA checks, and finally, to ETL the updates into an Oracle spatial database where assets can be edited.
Beginning in 2020, Esri will no longer support ArcMap version 10.3, moving instead towards ArcGIS Pro. This presented a major challenge to our workflow: ArcGIS Pro is built on the .NET framework, and customization is done using the C# programming language, not Python. We needed a way to migrate our existing toolbars from ArcMap to ArcGIS Pro; from Python to C#.
This presentation will serve as how-to (and cautionary tale!) for users migrating custom-built tools from ArcMap to ArcGIS Pro. We will examine several different scenarios, the challenges we faced, and the solutions we arrived at. Specific Learning Objectives include:
Rewriting a Python tool in C# using the ArcGIS Pro SDK for .NET
Calling a Python script or a Geoprocessing tool from C#
Customizing the UI using WPF
Anyone feeling a bit overwhelmed by the upcoming migration to ArcGIS Pro will find our story interesting, entertaining, and hopefully instructive. Come along and ride on the fan-tas-tic voyage!</t>
  </si>
  <si>
    <t>Phillips</t>
  </si>
  <si>
    <t>GIS Analyst III</t>
  </si>
  <si>
    <t>Texas Department of Transportation</t>
  </si>
  <si>
    <t>John.N.Phillips@txdot.gov</t>
  </si>
  <si>
    <t>Matt</t>
  </si>
  <si>
    <t>Washburn</t>
  </si>
  <si>
    <t>GIS Analyst II</t>
  </si>
  <si>
    <t>Matthew.Washburn@txdot.gov</t>
  </si>
  <si>
    <t>John Phillips is a GIS Analyst at TxDOT. He earned his MS from Texas State University with a focus on biogeomorphic response to catastrophic flooding. These days you'll find John hanging out with his wife and two cats or trying to make things easier for himself through programming.
Matt Washburn has been a GIS Analyst with TxDOT since 2017. He has 7 years of professional GIS experience. Matt holds a BS in Physical Geography and an MS in Geography from Texas State University-San Marcos. He lives in Austin with his wife and son.</t>
  </si>
  <si>
    <t>Calculating the Boundary of Oil Fields in Texas using Python in a GIS Workflow</t>
  </si>
  <si>
    <t>Integrating Open Source Tools into GIS Workflows</t>
  </si>
  <si>
    <t>Regional GIS data sets often lack, information about an area of interest below the county level.  This is especially true with oil and gas data.  How do you identify geographically which wells belong to an operator?  Information is available but it is time consuming searching through public data to find out oil field information.  Python can generate more meaningful information that can be displayed through GIS from public sources.
The purpose of the python program is to take a shapefile of oil and gas wells for various counties in Texas and determine the boundary of oil and gas fields they reside in for each county.  Using search cursors determine the field name provided from the input shapefile.  A series of convex hull buffers will determine the boundary of each oil field.  According to the Texas Railroad Commission, in Texas wells must be a minimum of 467 feet from a lease line.  Between well spacing keeps wells a minimum of 1,200 feet from “any well completed in or drilling to the same field on the same lease or unit.” Statewide spacing is determined by these regulations and amended through the Texas Railroad Commission’s hearing process. 
With the boundary of the oil field determined, other information can be calculated like the fields area and oil well production figures.  This information can be used to determine how much severance tax an operator pays the state and the county where the oil field resides.  The State of Texas Advanced Resource Recovery program (STARR) at the Bureau of Economic Geology (BEG) is dedicated to increasing severance tax income for the State of Texas.</t>
  </si>
  <si>
    <t>Harold</t>
  </si>
  <si>
    <t>Rogers</t>
  </si>
  <si>
    <t>Research Scientist Associate II</t>
  </si>
  <si>
    <t>Bureau of Economic Geology</t>
  </si>
  <si>
    <t>512-471-7358</t>
  </si>
  <si>
    <t>harold.rogers@beg.utexas.edu</t>
  </si>
  <si>
    <t>Harold Rogers is the GIS Database manager for the State of Texas Advanced Resource Recovery Group (STARR) at the Bureau of Economic Geology.  Along with helping STARR with various GIS projects, Harold uses his skills in subsurface modeling, well analysis, animation, and visualization  to assist a variety of groups at the Bureau of Economic Geology at the Bureau of Economic Geology.  He holds a Bachelor of Science degree in Radio-Television-Film and a Bachelor of Arts degree in Studio Art from the University of Texas at Austin.  Harold also holds a Post-Bachelorette GIS Certification from Penn State University.  Harold is currently working on a Masters Degree in Geographic Information Systems and Technology through North Carolina State University and has been working in the field of GIS for 12 years.</t>
  </si>
  <si>
    <t>Demonstration of Data.census.gov</t>
  </si>
  <si>
    <t>Demonstrate the new data retreival tool for US Census Bureau data</t>
  </si>
  <si>
    <t>The American FactFinder is being retired and other online resources at the Census Bureau are being consolidated into a one-stop-shop for virtually all census data.  This will be a major change for regular data users.  Come hear about the Census Bureau’s newest data retrieval tool and how it can help you find the data you need.</t>
  </si>
  <si>
    <t>Lacey Loftin is a statistician with the United States Census Bureau. In the 16 years that she has been with the agency, she has served as an Analyst for the Economic Census, supervised data collection operations, acted as a congressional liaison during the 2010 Census, and worked to create the Statistics in Schools program. Lacey's time is now focused on outreach to organizations and governments in Texas, sharing data, tools and useful applications.</t>
  </si>
  <si>
    <t>Fine Resolution Mapping of Houston Toad Breeding Pond Habitat</t>
  </si>
  <si>
    <t>Conservation</t>
  </si>
  <si>
    <t>The federally endangered Houston Toad (Bufo (Anazyrus) houstonensis) is declining due to climatic changes, habitat loss or destruction, and anthropogenic habitat alteration. This species requires a specific breeding habitat of pine and oak woodlands and savannas, specific soil geology, and shallow or ephemeral ponds. The Landscape Ecology Program at Texas Parks and Wildlife Department (TPWD) aims to support the conservation and restoration of B. houstonensis breeding habitat through the development of a high-resolution map of ephemeral and permanent wetlands using a series of GIS technologies. To map potential breeding habitat, available LiDAR within B. houstonensis’ geographic range was acquired. LiDAR was processed using Quick Terrain Modeler to produce a Digital Elevation Model (DEM). The DEM was then standardized in ERDAS Imagine, and the landscape sinks were identified using ArcGIS Hydrology Toolset. An object based image analysis was performed in eCognition to extract bodies of water over 400 m2 from satellite imagery to determine which landscape sinks contained water during wet years. The LiDAR derived sink datasets were then modeled with TPWD’s Ecological Mapping Systems, soil types, hydrological features, as well as pond edge slope to produce a final map of potential breeding habitat. Both information gaps and conservation actions identified in the Texas Conservation Action Plan will be addressed by this mapping project including: gaining information regarding ponds within this species historic range, assist biologists with the annual documentation of habitat, and locate potential areas where landowner incentives would enhance connectivity among sites.</t>
  </si>
  <si>
    <t>Laura</t>
  </si>
  <si>
    <t>Chapa</t>
  </si>
  <si>
    <t>Texas Parks &amp; Wildlife Department</t>
  </si>
  <si>
    <t>512-389-8211</t>
  </si>
  <si>
    <t>laura.chapa@tpwd.texas.gov</t>
  </si>
  <si>
    <t>Wendy</t>
  </si>
  <si>
    <t>GIS Analyst I</t>
  </si>
  <si>
    <t>512-389-8074</t>
  </si>
  <si>
    <t>wendy.anderson@tpwd.texas.gov</t>
  </si>
  <si>
    <t>Laura Chapa is a GIS Analyst for the Landscape Ecology Program at Texas Parks and Wildlife Department. Since joining TPWD in 2014, Chapa has worked on mapping Texas vegetation statewide, as well as Conservation Opportunity Areas for Texas species of greatest conservation need. Over the past year, she has devoted her time to mapping potential breeding habitat for an endangered species, Houston Toad. Chapa earned a BS in Biology and MS in Sustainability from Texas State University, wherein her thesis involved using an UAV to map vegetation along a riparian corridor.
Wendy Anderson is a GIS Analyst at the Texas Parks and Wildlife Department within the Landscape Ecology Program. Previously as a field botanist with TPWD, she conducted surveys of grassland plant communities throughout the state of Texas. She holds a dual Master of Science in Environmental Science and Master of Public Affairs  from Indiana University, where she focused on grassland ecology, and water resources.</t>
  </si>
  <si>
    <t>GIS and Water Rescue</t>
  </si>
  <si>
    <t>Show how Dallas Fire Rescue is using Web Apps for Water Rescue Response</t>
  </si>
  <si>
    <t>Water Rescue and GIS
Abstract
Public Safety agencies that respond to Emergencies on bodies of water need to know the best locations to launch their boats and know where hidden dangers are underwater. There are several jurisdictions around the country that respond to drownings and body recoveries. These incidents are intense and stressful. They are high profile incidents with news media coverage. Depending on local protocols these events can involve several agencies.
In this presentation I will discuss how Dallas Fire Rescue is leveraging the power of GIS to assist our Boat Rescue Team with Water Rescue and Recovery. 
Learning Objectives
1)	Show how Dallas Fire Rescue is using GIS as compared to the past.
2)	How involved our Crews in the field are in regards to using the technology.
3)	Show the importance of working together.
4)	The importance of GIS Personal doing Field work.
Topics include
DFR Water Rescue Team
•	Brief History of DFR GIS
o	What we did- Parks, Make Pretty Maps
o	The Goal- To make the Department aware of GIS
•	What was asked
o	Map of the Boat Ramps and Marinas of Lake Ray Hubbard
o	Low Laying Areas of the Lake</t>
  </si>
  <si>
    <t>Ronald</t>
  </si>
  <si>
    <t>Vaughn</t>
  </si>
  <si>
    <t>Lieutenant GIS</t>
  </si>
  <si>
    <t>Dallas Fire</t>
  </si>
  <si>
    <t>ronald.vaughn@dallascityhall.com</t>
  </si>
  <si>
    <t>LT RONALD VAUGHN
BIOGRAPHY
Ronald J Vaughn Sr. is a Lieutenant with the Dallas Fire Rescue Department and he has been a Firefighter and Paramedic with the department for 24 years. Lieutenant Vaughn is currently assigned as the departments GIS Specialist. His duties include providing Mapping Solutions for Resource Management, Special Events, Pre Incident Planning, Data Analysis and Statistical Information for Fire Department personnel.
Lieutenant Vaughn is the North Texas Representative for the South Central GIS User Group. He has spoken at Several Conferences including Pinnacle, Fire Rescue International, TNRIS and ESRI.
Lieutenant Vaughn has received several departmental commendations and he has won the Dallas Fire Rescue Paramedic of the Year AND Staff Officer of the Year awards. He has also won the Dori Miller Veterans of Foreign Wars Paramedic of the Year award and the Dori Miller Fire Fighter of the Year award.
Lieutenant Vaughn has an AA in Fire Technology from Trinity Valley College in Athens, Texas and a BA in Education from Lyon College in Batesville, Arkansas. He is currently working towards a GIS Professional Certification.</t>
  </si>
  <si>
    <t>Improving Property Data Management at the San Antonio River Authority</t>
  </si>
  <si>
    <t>To present the findings and activities of the San Antonio River Authority Real Estate Workflow and Technology Assessment and Recommendations project</t>
  </si>
  <si>
    <t>San Antonio River Authority (SARA) has a Real Estate database and geodatabase for managing and tracking all property assets in their GIS system.  They have set up a mapping application for viewing property information and tracking and resolving data issues and discrepancies.  
Together, SARA Real Estate and GIS staff and the AppGeo team have worked to assess current workflows and processes, and to identify potential areas of improvement for the management of SARA property data.   These improvements are related to data creation and maintenance workflows, data structure, technology platforms, QA/QC standards, and documentation.
In this presentation, we will discuss the findings of this project, and present progress on the implementation of the various recommendations.</t>
  </si>
  <si>
    <t>Philip</t>
  </si>
  <si>
    <t>Brown</t>
  </si>
  <si>
    <t>GIS Infrastructure Specialist</t>
  </si>
  <si>
    <t>San Antonio River Authority</t>
  </si>
  <si>
    <t>(210)-302-4248</t>
  </si>
  <si>
    <t>pbrown@sara-tx.org</t>
  </si>
  <si>
    <t>Elizabeth</t>
  </si>
  <si>
    <t>Garcia</t>
  </si>
  <si>
    <t>eagarcia@sara-tx.org</t>
  </si>
  <si>
    <t>Caitlin</t>
  </si>
  <si>
    <t>Schneider</t>
  </si>
  <si>
    <t>cschneider@appgeo.com</t>
  </si>
  <si>
    <t>Philip Brown is a GIS Infrastructure Specialist working at the San Antonio River Authority for the past five years. Previously, Philip was a GIS Analyst at Apple Computer Austin working with the Indoor Mapping Team and since 2005, an independent GIS consultant working on an array of projects from the oil and gas industry to disaster mapping for FEMA. He has worked in many technology related fields over the years including consumer and professional digital image processing, computer field engineering, web design/development, and archaeological data collection, maintenance, and mapping.
Elizabeth Garcia is a GIS Analyst at the San Antonio River Authority. She specializes in creating and maintaining spatial data for the Real Estate Team, but also produces GIS data and applications for other departments within the River Authority such as the Watershed Parks and Operations, Utilities, and Intergovernmental/Community Relations.  Aside from her duties as an analyst, she is an actively involved in external GIS organizations, being the Social Media Coordinator for the Alamo Area GIS User Group, a South-Central Arc User Group member, and an Alamo Data Regional Alliance member.
Caitlin Schneider is a GIS Analyst for AppGeo and graduated from Southwestern University with a B.A. in Environmental Geographic Information Science. She has expertise in detailed spatial data collection and processing methods, spatial and non-spatial data integration, quality control and data documentation. In her spare time, she is an avid cyclist and enjoys hiking the greenbelts of Austin.</t>
  </si>
  <si>
    <t>Leveraging Python to Automate GIS Updates and Reporting in an Appraisal District</t>
  </si>
  <si>
    <t>Integrating Open Source tools into GIS Workflows’</t>
  </si>
  <si>
    <t>Advances in technology have created a fast-paced environment where accurate reporting is needed consistently and efficiently.  Bexar Appraisal District has an enterprise GIS system paired with their Computer Assisted Mass Appraisal (CAMA) system to accurately evaluate appraisal status.  Python Scripting and automated tasks allows for managers to make better decisions. I would like to show this with three learning objectives; how we query, compile, and analyze production data using python.</t>
  </si>
  <si>
    <t>Keith</t>
  </si>
  <si>
    <t>Dailey</t>
  </si>
  <si>
    <t>GIS Manager</t>
  </si>
  <si>
    <t>Bexar Appraisal District</t>
  </si>
  <si>
    <t>210-242-2530</t>
  </si>
  <si>
    <t>kdailey@bcad.org</t>
  </si>
  <si>
    <t>Keith has worked in local governments in the roles of GIS Coordinator, Database Administrator, and is currently the GIS Manager for Bexar Appraisal District. He holds a BS and MS in Forestry from Stephen F. Austin State University and is a GISP.</t>
  </si>
  <si>
    <t>NoSQL?  No Problem. Using a graph-based database can improve data modelling and analysis.</t>
  </si>
  <si>
    <t>Present benefits of a NoSQL database for geospatial data modelling, and discuss the DDOT Safety Data Modelling project.</t>
  </si>
  <si>
    <t>NoSQL graph-based databases are widely used in social media applications, such as Facebook and LinkedIn.  But they are underutilized in the GIS industry.  However, given their ability to model data as links and nodes (sound familiar?), they are actually a very good way to store and model geospatial data, and to represent complex spatial relationships.
In this presentation, we will discuss how a NoSQL graph-based database can simplify otherwise complex data modeling of real world features, such as transportation networks, by storing all of the information about intersections, or traffic circles, at the node level. We will provide an overview of how DDOT (District Department of Transportation, Washington DC) and the AppGeo team leveraged the existing DDOT Linear Referencing System (LRS) based on Esri’s Roads &amp; Highways, to develop the workflow and processing scripts to migrate this data into a NoSQL graph database (ArangoDB), and discuss how the team developed web services, safety data visualizations, interactive queries, and a web application for viewing cross-sections. 
The work done in this project will enable the Government of the District of Columbia to improve their roadway safety analysis and visualization of safety data, implement citywide initiatives for safety improvements, and prepare for a future urban landscape that needs to be resilient, sustainable, livable, and safe!</t>
  </si>
  <si>
    <t>Morgen</t>
  </si>
  <si>
    <t>Healy</t>
  </si>
  <si>
    <t>Principal</t>
  </si>
  <si>
    <t>Applied Geographics, Inc.</t>
  </si>
  <si>
    <t>617-447-2400</t>
  </si>
  <si>
    <t>mhealy@appgeo.com</t>
  </si>
  <si>
    <t>James</t>
  </si>
  <si>
    <t>Graham</t>
  </si>
  <si>
    <t>GIS and Applications Manager</t>
  </si>
  <si>
    <t>District of Columbia Department of Transportation</t>
  </si>
  <si>
    <t>James K. Graham
James has over 15 years of experience in the field of geography, with a specialization the areas of historical GIS, planning, transportation geography. James Graham currently serves as the GIS and Apps Manager for the District Department of Transportation.  He is passionate not only about technology, writing code and the Web, but also about teaching others about the uniquely powerful aspects of GIS. 
Morgen Healy
Morgen has been working as GIS professional for nearly 17 years, and much of that time has been with AppGeo.  She manages and leads a wide range of GIS projects, including State and Federal transportation projects, strategic planning, enterprise GIS architecture, website design and development, data development and QA/QC, and GIS implementation assistance.  In her free time, she likes to ski (water and snow), and chase her 3 kids around.</t>
  </si>
  <si>
    <t>Open Street Cam: A Public-Private Partnership</t>
  </si>
  <si>
    <t>Discussing the partnership, process, and the data products that we were able to retrieve from the Open Street Map/Cam platform</t>
  </si>
  <si>
    <t>Innovation favors the curious. The City of McKinney solicited and entered into a partnership with Telenav to use computer vision, machine learning, and artificial intelligence to identify traffic sign assets using Waylens Horizon dash cameras as part of the Open Street Cam ecosystem. This emerging technology identifies traffic signs and loads that data into Open Street Map. A discussion on the process, partnership, and the data products that we were able to retrieve from the Open Street Map platform.</t>
  </si>
  <si>
    <t>Programming with GIS?!  Yes You Can!</t>
  </si>
  <si>
    <t>Encourage the Audience to Utilize Programming Languages and IDEs with GIS</t>
  </si>
  <si>
    <t>This presentation seeks to encourage the wide range of knowledge and skills present in the audience that they can utilize programming languages and intuitive IDEs to automate common GIS workflows.  Yes You Can!  The focus is on PyCharm and Jupyter Notebooks using Python to manage desktop and web GIS.  Yes You Can!   The audience will learn the advantages of various IDEs, the building blocks of programming languages, tips and tricks based on the presenter's experience and how to easily get started with programming.  Programming with GIS?!....Yes You Can!!</t>
  </si>
  <si>
    <t>Stephanie</t>
  </si>
  <si>
    <t>Long</t>
  </si>
  <si>
    <t>Associate Professor of GIS</t>
  </si>
  <si>
    <t>stephanie.long@austincc.edu</t>
  </si>
  <si>
    <t>Stephanie Long comes to the table with over 14 years of professional GIS experience, a Master of Science in Geography and a GISP certification. Currently she delivers the online GIS program at Austin Community College which includes developing curriculum and teaching a wide range of GIS courses. She was recently the GIS Systems Coordinator within the IT Division at Texas Parks and Wildlife where she worked with her team to provide GIS related support and services to over 300 agency users.  Stephanie believes that keeping current with GIS technologies is crucial to the industry. https://www.linkedin.com/in/stephaniereneelong/</t>
  </si>
  <si>
    <t>Name</t>
  </si>
  <si>
    <t>2019 Agenda</t>
  </si>
  <si>
    <t>4:45 pm</t>
  </si>
  <si>
    <t>Moderator - Gayla Mullins</t>
  </si>
  <si>
    <t>Success Stories</t>
  </si>
  <si>
    <t>Whats new</t>
  </si>
  <si>
    <t>Emergency Management</t>
  </si>
  <si>
    <t>Category</t>
  </si>
  <si>
    <t>Census</t>
  </si>
  <si>
    <t>3D GIS</t>
  </si>
  <si>
    <t>Analysis</t>
  </si>
  <si>
    <t>Creative GIS</t>
  </si>
  <si>
    <t>Programming Insights</t>
  </si>
  <si>
    <t>GIS Workflow and Analysis</t>
  </si>
  <si>
    <t>Innovative Solutions</t>
  </si>
  <si>
    <t>GIS Methodologies</t>
  </si>
  <si>
    <t>Leadership</t>
  </si>
  <si>
    <t>Presentation Title</t>
  </si>
  <si>
    <t>Trans Analysis</t>
  </si>
  <si>
    <t>Census 2020</t>
  </si>
  <si>
    <t>City Smarts GIS</t>
  </si>
  <si>
    <t>4:00 - 5:00 pm</t>
  </si>
  <si>
    <t>Workflow GIS</t>
  </si>
  <si>
    <t>Automation Nation</t>
  </si>
  <si>
    <t>Saving our World</t>
  </si>
  <si>
    <t>GIS Leadership/Leading Change</t>
  </si>
  <si>
    <t>Moderator - R. Wade; B. Johnson</t>
  </si>
  <si>
    <t xml:space="preserve">Why are we successful in Tex. We coordinate, play well with others; </t>
  </si>
  <si>
    <t>Program overview - How everyone benefits</t>
  </si>
  <si>
    <t xml:space="preserve">Strategic Mapping - Celebrating Successful Public and Private Partnership </t>
  </si>
  <si>
    <t>Trans GIS</t>
  </si>
  <si>
    <t>Tribal GIS for Trans Planning</t>
  </si>
  <si>
    <t>Senior GIS Analyst</t>
  </si>
  <si>
    <t>Atkins</t>
  </si>
  <si>
    <t>Ryan.Fennell@atkinsglobal.com</t>
  </si>
  <si>
    <t>Fennell</t>
  </si>
  <si>
    <t xml:space="preserve">
This presentation seeks to encourage the wide range of knowledge and skills present in the audience that they can utilize programming languages and intuitive IDEs to automate common GIS workflows.  Yes You Can!  The focus is on PyCharm and Jupyter Notebooks using Python to manage desktop and web GIS.  Yes You Can!   The audience will learn the advantages of various IDEs, the building blocks of programming languages, tips and tricks based on the presenter's experience and how to easily get started with programming.  Programming with GIS?!....Yes You Can!!</t>
  </si>
  <si>
    <t xml:space="preserve">
The Census Bureau has promoted a variety of geographic programs with local governments and planning agencies in preparation for the 2020 census.  The Local Update of Census Addresses (LUCA), the Participant Statistical Areas Program (PSAP), the Boundary Annexation Survey (BAS) and the New Construction Program are just a few of the geographic programs that support an accurate census.  In this session, we will summarize these programs, their results and the impact on an accurate count for the 2020 Census.</t>
  </si>
  <si>
    <t xml:space="preserve">
Food safety is critical to the public and the government plays a major role in ensuring that. This research thus aimed at examining the spatial distribution and patterns of food establishment inspection scores in Austin, TX between 2016 and 2018. It also explored socio-economic factors that explained or accounted for the variability in the inspections scores. Some GIS techniques employed in the analysis included kernel density analysis, hot spot analysis, and Geographic Weighted Regression. Findings from the research showed that, restaurants with low scores clustered mostly in the downtown area. Again, population density and percentage of renters were among the significant factors that explained the variability in the inspection scores albeit with low impact.</t>
  </si>
  <si>
    <t xml:space="preserve">
Historically, the Texas General Land Office (GLO), Energy Resources division, has relied on aerial photography and visual interpretation to monitor and assess lessees’ operations of mine sites on Permanent School Fund (PSF) lands. These mine site operators pay royalties to the agency based on the amount of material mined and sold from the site, and the traditional audit approach provides no mechanism to accurately verify reported production figures. Since 2016, Energy Resources and the agency’s GIS team have been working on procedures to use fixed-wing aircraft or small unmanned aircraft systems (sUAS, or drones) to acquire high-resolution aerial imagery and 3D elevation data to meet this audit need. This presentation describes this undertaking, what we have been able to accomplish, lessons learned, and the next step to take.
In July of 2016, GLO conducted a pilot project using drone photogrammetry (structure from motion, or SfM) on a quarry in Wise County, Texas, with satisfactory results. In May of 2017, the agency contracted with the University of Texas at Austin’s Bureau of Economic Geology (UTBEG) to conduct an airborne LiDAR survey of 39 mine sites on State-owned PSF lands. The goal was to establish baseline data to be used to detect topographic change and calculate volumes of mined material using LiDAR 3D elevation or drone photogrammetry data acquired later, for comparison. In July 2018, UTBEG re-surveyed three of these mine sites with the same system. Data from these two surveys, 14 months apart, have been processed and are being analyzed by the GLO GIS team, in coordination with Energy Resources staff, to evaluate the amount of mined material.
Preliminary results of this analysis have shown that these new technologies have proved to be effective audit tools, and will become cheaper, quicker, and more affordable over time, surpassing the efficiency and cost-effectiveness of more traditional methods.</t>
  </si>
  <si>
    <t xml:space="preserve">
Public Safety agencies that respond to Emergencies on bodies of water need to know the best locations to launch their boats and know where hidden dangers are underwater. There are several jurisdictions around the country that respond to drownings and body recoveries. These incidents are intense and stressful. They are high profile incidents with news media coverage. Depending on local protocols these events can involve several agencies.
In this presentation I will discuss how Dallas Fire Rescue is leveraging the power of GIS to assist our Boat Rescue Team with Water Rescue and Recovery. 
Learning Objectives
1)	Show how Dallas Fire Rescue is using GIS as compared to the past.
2)	How involved our Crews in the field are in regards to using the technology.
3)	Show the importance of working together.
4)	The importance of GIS Personal doing Field work.
Topics include
DFR Water Rescue Team
•	Brief History of DFR GIS
o	What we did- Parks, Make Pretty Maps
o	The Goal- To make the Department aware of GIS
•	What was asked
o	Map of the Boat Ramps and Marinas of Lake Ray Hubbard
o	Low Laying Areas of the Lake</t>
  </si>
  <si>
    <t xml:space="preserve">
Every year, the Texas Archeology Society (TAS) conducts an Archeological Field School. This year, they partnered with Texas Parks &amp; Wildlife Department, choosing Palo Duro Canyon State Park (PDCSP) to host the event. The Field School lasts 8 days in early June and has about 15 adult survey crews collecting site and other feature data on paper forms and GPS-enabled devices. TAS Field School also molds future archeologists, giving younger participants hands-on experience in field archeology techniques through lessons at a known archeological site. Many areas of PDCSP are un-surveyed by archeologists, making this project important for establishing baseline knowledge about the previous inhabitants of and visitors to the Canyon. Identifying archeological sites also arms planners with the knowledge necessary to mitigate further impacts to the sites by planning future facilities away from or safely near the sites. 
Months before Field School was set to start, Texas Parks &amp; Wildlife staff participated in strategic planning discussions with the Field School committee and other stakeholders to ensure we could provide the right data support for the project. Two things were certain: field crews would be turning in paper forms with hand-written coordinates, and the database of record would be hosted in AGO, where field users and desktop users can both edit simultaneously. As Field School is a learning experience, the crew chief is not always the person recording the data, and that role tends to rotate as participants may have only signed up for a few days of Field School. This made data standardization and self-validation necessary in Survey123, meaning that we attempted to make it easy to enter data right and harder to enter it wrong.
In addition to volunteers and TAS staff, many TPWD Cultural Resources staff participated as crew chiefs and collected data regularly by performing pedestrian surveys, shovel tests, and logging incidental finds and other artifacts. During the project, the 3 GIS Analysts (authors of this paper) in the State Parks Division performed QA/QC (quality assurance and quality control) on field data as it was turned in, finding omissions/mistakes and proactively fixing them before the crews disbanded. This allowed us to handle timely data questions (surveyed acres summary and new points by type collected) and mapping support requests from crew chiefs, participants, Incident Command, PIs (principal investigators), and park staff. 
For crews who only turned in paper forms, we transposed their data into Survey123-Web Version (which was designed to mirror the paper forms). Some crews were more tech savvy and were able to enter their data directly in Survey123 (typically their mobile devices were paired with Bad Elf or EOS Arrow external GNSS receivers for highly accurate locations), and then we verified their entries against their paper forms. Other users collected geometries in non-ESRI based apps and devices, including the Avenza App (licenses provided by TPWD), Theodolite App (various users), and standalone Garmin units (provided by TPWD to crews with no GPS devices). Several large digs were also conducted using a Leica Total Station (and its Viva Data Collector) to track the progress at a fine resolution. These mixed technology procedures are challenging because we must combine disparate datasets from multiple crews, many entering data in multiple formats.
	This presentation will share notable archeological findings at Palo Duro Canyon State Park discovered this past season and establish an historical narrative for previous inhabitants in the Canyon. 
1.	We will display generalized maps of the research site distribution/findings. 
2.	We will also describe our data collection methodology, validation techniques, and procedures
3.	Well will compare the strengths and weaknesses of paper forms, Survey 123, Avenza, and other technologies. 
We will end with “lessons learned” and suggestions for further researchers.</t>
  </si>
  <si>
    <t xml:space="preserve">
Today's dynamic mapping environment finds users surrounded by volumes of highly accurate spatial data.  However most users and applications do not capitalize on the full 3D capability available today.  Basic change detection provides them with valuable insight but why limit the analysis to 2D viewing and interpretations alone?  Come learn about taking your GIS to the 3D level with fully interactive mesh of terrain and imagery to capitalize on data acquired for your next project and how to integrate with historical data already holding the 3D component.  Also learn about the various interfaces in which your 3D data can be utilized.</t>
  </si>
  <si>
    <t xml:space="preserve">
Leaving behind a paper workflow is only the first step towards true digital government; data that remains relatively inaccessible within a propriety system, might as well be physically collecting dust on a shelf. The City of McKinney extracts data directly from the SQL backend of its recently acquired digital permitting and inspection software, spatially enriches it, and provides this information to the broader public. A brief exposition on our Extract-Transform-Load process, data analytics for internal staff, and strategically altering our schema to provide value-added products and applications to our end-users.</t>
  </si>
  <si>
    <t xml:space="preserve">
The City of El Paso’s GIS team has developed a web based application that allows citizens to locate lost and found pets by using an interactive map.  This presentation will describe the use of data integration and how we are able to pull real time data from our animal services department’s pet search service in order to display lost pet locations on a map.  Previously, citizens were only able to browse through a gallery of pictures and descriptions of lost pets, whereas our solution empowers the public to conduct a location based search, thus making for a much efficient user experience.  This presentation will also illustrate the implementation of ESRI’s Story Map solution.  This solution not only enables us to show the locations of lost pets on an interactive map, but it also promotes an enriching user experience as it provides the means to display photographs of pets which are linked to geocoded points on the map. Our citizens will still be able to browse through photographs in hopes of finding their lost pets but also be able to click on a map to view a picture and description of the pet.  Finally, this presentation will also describe citizen engagement through the use of GIS, as citizens can also submit locations and pictures of their lost pets.  Future efforts will involve the ability to notify citizens interested in helping reunite lost pets with their owners by sending them notifications of animals lost in their neighborhoods so that they may be able to keep an eye out for and help search for these lost pets.</t>
  </si>
  <si>
    <t xml:space="preserve">
ACC, Inc. partners with the Commission on State Emergency Communications (CSEC), the Texas Natural Resources Information System (TNRIS) and the Texas General Land Office (GLO), securing internships, projects and temporary positions to help provide students with professional skills. In 2018 we proposed a project for CSEC to provide a statewide set of match/control points to ensure that roadways snap or “shake” with each other at jurisdiction boundaries. This presentation will leverage the GIS analytical model to show how our project evolved through iterations and refinement of problem statements and data sets, development of analytic processes and workflows, and completion of the analysis and deliverables.</t>
  </si>
  <si>
    <t xml:space="preserve">
The City of Georgetown TX has implemented a new public water outage notification map. This presentation highlights how the city is able to leverage GIS technology to streamline workflows and increase public awareness during a water outage event. Two applications were developed from ArcGIS Online’s Web AppBuilder. The first allows field and control center staff to identify and isolate a water main break. The second displays an outage area to the public containing key information such as effected customers, crew status, and estimated time of restoration. The primary goal is to increase public awareness during an outage and leverage existing resources in the city. This was achieved using GIS technology.</t>
  </si>
  <si>
    <t xml:space="preserve">
Debris management is one of many competing priorities that must be overseen following disaster events. While essential, the safe, proper and timely management of debris is often an overlooked component of emergency response. Disaster debris must be properly managed to protect human health, comply with regulations, conserve disposal capacity, reduce injuries, and minimize or prevent environmental impacts. This requires advanced planning and both pre- and post-disaster coordination between various levels of government as well as the private sector.
The Disaster Debris Managment Tool (DDRT) was developed by the US Environmental Protection Agency to provide an interactive mapping platform that provides information and locations for facilities capable of managing disaster debris. The tool can be used by emergency planners at the federal, state, tribal, and local levels to effectively coordinate the proper recovery, recyling, and disposal of disaster debris in a way that complies with regulations, conserves disposal capacity, and minimizes long-term environmental impacts. The DDRT is currently expanding its coverage of states and territories to support multi-region sustainable disaster debris management. This presentation will introduce the expansion of the DDRT’s coverage into Region 6 (Arkansas, Louisiana, New Mexico, Oklahoma, and Texas), the ways it can be used by emergency planners for effective debris management, and its broader scope in sustainable materials management and green remediation assistance.</t>
  </si>
  <si>
    <t xml:space="preserve">
Fine particulate matter with an aerodynamic diameter of less than 2.5 µm (PM2.5) is a major component of atmospheric air pollution in cities worldwide. PM2.5 is highly variable in space and time and there has been an increased demand for accurate and reliable prediction of intra-urban PM2.5 gradient levels. The expanded use of low-cost sensors is recommended by the Environmental Protection Agency as the new paradigm for air quality monitoring. This study monitors and maps the dynamics of PM2.5 concentration at high spatio-temporal resolutions using the portable sensing techniques and explores the driving factors via a geospatial modeling approach. Specifically, mobile monitoring campaigns were carried out by bicyclists surrounding a university campus using a low-cost particle sensor and a GPS data logger. Geotagged 1-minute PM2.5 measurements were collected along a fixed route at 7 AM, 11 AM, 3 PM, and 7 PM every day over a two-week period. Spatial-temporal patterns of PM2.5 concentrations are quantified and the significance levels of within-day and inter-day differences are tested. We further identify the factors influencing PM2.5 dynamics, including meteorological factors, traffic, landscape horizontal compositions (e.g., the proportion of green spaces, building footprints) and vertical structure (e.g., average building and tree height) that are derived from Lidar and airborne optical images. A geospatial model is applied using the above predictor variables calculated within the directional wind sectors to incorporate the relative position of emission source and receptor. This integrated monitoring, mapping, and modeling framework and its findings can provide guidance for urban planning and health research.</t>
  </si>
  <si>
    <t xml:space="preserve">
Not just for fun and games, Esri's expression language Arcade allows you to get the most out of map services made and maintained by others. This presentation will walk through a series of code examples on altering data formatting, conditional logic, and symbolization derived from complex values. Grab a bag of quarters and come explore the Arcade.</t>
  </si>
  <si>
    <t xml:space="preserve">
Today’s and tomorrow’s GIS leaders are being called upon to manage the complexity of rapidly expanding data volumes, with ever changing technologies, while meeting rising expectations about the availability and accessibility of location data. This presentation will extend the ideas Bill introduced in his “Carpe Geo &amp; Parvus Momentum” keynote presentation at the 2018 Texas GIS Forum.  After a quick recap on the core ideas of “seizing the GIS opportunity”, this presentation will move on to describing overlay skills (above and beyond competencies in GIS, communication, coordination, and leadership) that create the conditions for success as an emerging GIS leader.  These points will be illustrated with stories and examples and will conclude with some thoughts on opportunities ready for today’s GIS leaders to seize.</t>
  </si>
  <si>
    <t xml:space="preserve">
In June 2019 the University of Texas Libraries completed development of the new Texas GeoData portal that it designed to enhance discoverability of the geospatial data contained in its diverse collections. The portal was developed using GeoBlacklight, an open-source software project that is gaining traction among academic libraries and which has been developed through multi-institutional collaboration. GeoBlacklight was determined to be the best solution data portal solution due in large part to its simple metadata schema and federated search capabilities enabled by integration of compatible metadata shared by other universities through the OpenGeoMetadata project.
This presentation will discuss the processes that the UT Libraries developed to aggregate, augment, and format metadata for the geospatial datasets shared in the Texas GeoData portal. Overall, this talk is designed to highlight the importance of developing accurate, descriptive, well-formatted metadata for geospatial datasets. It will detail how Python scripts can be used to automate metadata enhancement processes like gathering and consolidating information from multiple metadata sources, developing relevant keyword tags through spatial analysis, and exporting metadata files to multiple formats. Finally, it will illustrate how information found in the portal’s underlying metadata index can facilitate the discovery of geospatial datasets.</t>
  </si>
  <si>
    <t xml:space="preserve">
On October 10, 2018, Tyndall AFB, FL sustained a direct hit from the strongest sustained-wind speed hurricane to hit the continental United States in over 25 years. As the Air Force rebuilds Tyndall AFB, it must protect its mission capability and capital investments from future floods and hurricanes. This presentation’s objectives for our audience are three-fold: First, we will show how the US Air Force and Woolpert Consultants responded to Hurricane Michael in a multifaceted ecosystem. Second, we will highlight floodplain mapping and design build criteria decision-making steps. Third, we will demonstrate public-private partnership operations in the immediate disaster framework, and how we can improve with this fast paced GIS technology and service change.</t>
  </si>
  <si>
    <t xml:space="preserve">
One of our primary responsibilities at TxDOT to maintain an accurate spatial inventory of roadway assets. We use a set of custom, Python-scripted add-ins developed for ArcMap to manage this process. They allow us to edit geometry, perform QA checks, and finally, to ETL the updates into an Oracle spatial database where assets can be edited.
Beginning in 2020, Esri will no longer support ArcMap version 10.3, moving instead towards ArcGIS Pro. This presented a major challenge to our workflow: ArcGIS Pro is built on the .NET framework, and customization is done using the C# programming language, not Python. We needed a way to migrate our existing toolbars from ArcMap to ArcGIS Pro; from Python to C#.
This presentation will serve as how-to (and cautionary tale!) for users migrating custom-built tools from ArcMap to ArcGIS Pro. We will examine several different scenarios, the challenges we faced, and the solutions we arrived at. Specific Learning Objectives include:
Rewriting a Python tool in C# using the ArcGIS Pro SDK for .NET
Calling a Python script or a Geoprocessing tool from C#
Customizing the UI using WPF
Anyone feeling a bit overwhelmed by the upcoming migration to ArcGIS Pro will find our story interesting, entertaining, and hopefully instructive. Come along and ride on the fan-tas-tic voyage!</t>
  </si>
  <si>
    <t xml:space="preserve">
The American FactFinder is being retired and other online resources at the Census Bureau are being consolidated into a one-stop-shop for virtually all census data.  This will be a major change for regular data users.  Come hear about the Census Bureau’s newest data retrieval tool and how it can help you find the data you need.</t>
  </si>
  <si>
    <t xml:space="preserve">
The federally endangered Houston Toad (Bufo (Anazyrus) houstonensis) is declining due to climatic changes, habitat loss or destruction, and anthropogenic habitat alteration. This species requires a specific breeding habitat of pine and oak woodlands and savannas, specific soil geology, and shallow or ephemeral ponds. The Landscape Ecology Program at Texas Parks and Wildlife Department (TPWD) aims to support the conservation and restoration of B. houstonensis breeding habitat through the development of a high-resolution map of ephemeral and permanent wetlands using a series of GIS technologies. To map potential breeding habitat, available LiDAR within B. houstonensis’ geographic range was acquired. LiDAR was processed using Quick Terrain Modeler to produce a Digital Elevation Model (DEM). The DEM was then standardized in ERDAS Imagine, and the landscape sinks were identified using ArcGIS Hydrology Toolset. An object based image analysis was performed in eCognition to extract bodies of water over 400 m2 from satellite imagery to determine which landscape sinks contained water during wet years. The LiDAR derived sink datasets were then modeled with TPWD’s Ecological Mapping Systems, soil types, hydrological features, as well as pond edge slope to produce a final map of potential breeding habitat. Both information gaps and conservation actions identified in the Texas Conservation Action Plan will be addressed by this mapping project including: gaining information regarding ponds within this species historic range, assist biologists with the annual documentation of habitat, and locate potential areas where landowner incentives would enhance connectivity among sites.</t>
  </si>
  <si>
    <t xml:space="preserve">
San Antonio River Authority (SARA) has a Real Estate database and geodatabase for managing and tracking all property assets in their GIS system.  They have set up a mapping application for viewing property information and tracking and resolving data issues and discrepancies.  
Together, SARA Real Estate and GIS staff and the AppGeo team have worked to assess current workflows and processes, and to identify potential areas of improvement for the management of SARA property data.   These improvements are related to data creation and maintenance workflows, data structure, technology platforms, QA/QC standards, and documentation.
In this presentation, we will discuss the findings of this project, and present progress on the implementation of the various recommendations.</t>
  </si>
  <si>
    <t xml:space="preserve">
Advances in technology have created a fast-paced environment where accurate reporting is needed consistently and efficiently.  Bexar Appraisal District has an enterprise GIS system paired with their Computer Assisted Mass Appraisal (CAMA) system to accurately evaluate appraisal status.  Python Scripting and automated tasks allows for managers to make better decisions. I would like to show this with three learning objectives; how we query, compile, and analyze production data using python.</t>
  </si>
  <si>
    <t xml:space="preserve">
NoSQL graph-based databases are widely used in social media applications, such as Facebook and LinkedIn.  But they are underutilized in the GIS industry.  However, given their ability to model data as links and nodes (sound familiar?), they are actually a very good way to store and model geospatial data, and to represent complex spatial relationships.
In this presentation, we will discuss how a NoSQL graph-based database can simplify otherwise complex data modeling of real world features, such as transportation networks, by storing all of the information about intersections, or traffic circles, at the node level. We will provide an overview of how DDOT (District Department of Transportation, Washington DC) and the AppGeo team leveraged the existing DDOT Linear Referencing System (LRS) based on Esri’s Roads &amp; Highways, to develop the workflow and processing scripts to migrate this data into a NoSQL graph database (ArangoDB), and discuss how the team developed web services, safety data visualizations, interactive queries, and a web application for viewing cross-sections. 
The work done in this project will enable the Government of the District of Columbia to improve their roadway safety analysis and visualization of safety data, implement citywide initiatives for safety improvements, and prepare for a future urban landscape that needs to be resilient, sustainable, livable, and safe!</t>
  </si>
  <si>
    <t>Leadership Panel (Pending)</t>
  </si>
  <si>
    <t>Moderator - Kim Ludeke</t>
  </si>
  <si>
    <t>U.S. Environmental Protection Agency - Region 6</t>
  </si>
  <si>
    <t xml:space="preserve">
The presentation is about an ongoing project with TxDOT that entails the creation of cultural resource datasets in collaboration with Native American tribes. The goal is to create datasets of culturally significant locations such as sacred sites, special plant habitats, etc. that will allow TxDOT to proactively consult with interested tribes.</t>
  </si>
  <si>
    <t>Improving 3D Buildings into Realistic Objects</t>
  </si>
  <si>
    <t>Pavon</t>
  </si>
  <si>
    <t>Texas Natural Resources Information System</t>
  </si>
  <si>
    <t>Miguel.Pavon@twdb.texas.gov</t>
  </si>
  <si>
    <t xml:space="preserve">
For years, TNRIS is known for collecting and disseminating Lidar data in Texas, a dataset that grows each year. TNRIS has implemented a streamlined, cost-effective, cloud-based repository for Lidar and all other datasets to be accessed directly by users through the TNRIS Data Hub. Adding value to these datasets, TNRIS uses classified Lidar to derive 2D building footprints, Digital Elevation Models, Digital Surface Models, and blocky 3D buildings. Beyond the constriction of defining the 3D buildings with a finite domain of roof forms (Flat, Gable, Hip, Dome, Mansard, etc), a more realistic, higher-resolution 3D building, is possible. Using the DEM, the 2D footprint, and the classified building lidar point cloud to create a collection of squares, rectangles, and triangles to graphically represent each building as a multipatch, while still having just one record in the table per building. 3D buildings can be then be used with other datasets to enrich them, such as address points, parcels, etc. 3D buildings can be then used for planning, disaster response, next-gen 911, etc. TNRIS is evaluating making both versions of 3D buildings available to the user.</t>
  </si>
  <si>
    <t>Kim Ludeke</t>
  </si>
  <si>
    <t>akludeke709@icloud.com</t>
  </si>
  <si>
    <t>Y</t>
  </si>
  <si>
    <t>Retired</t>
  </si>
  <si>
    <t xml:space="preserve">
Speaker: Stephanie</t>
  </si>
  <si>
    <t xml:space="preserve">
Speaker: Harold</t>
  </si>
  <si>
    <t xml:space="preserve">
Bio: Harold Rogers is the GIS Database manager for the State of Texas Advanced Resource Recovery Group (STARR) at the Bureau of Economic Geology.  Along with helping STARR with various GIS projects, Harold uses his skills in subsurface modeling, well analysis, animation, and visualization  to assist a variety of groups at the Bureau of Economic Geology at the Bureau of Economic Geology.  He holds a Bachelor of Science degree in Radio-Television-Film and a Bachelor of Arts degree in Studio Art from the University of Texas at Austin.  Harold also holds a Post-Bachelorette GIS Certification from Penn State University.  Harold is currently working on a Masters Degree in Geographic Information Systems and Technology through North Carolina State University and has been working in the field of GIS for 12 years.</t>
  </si>
  <si>
    <t xml:space="preserve">
Regional GIS data sets often lack, information about an area of interest below the county level.  This is especially true with oil and gas data.  How do you identify geographically which wells belong to an operator?  Information is available but it is time consuming searching through public data to find out oil field information.  Python can generate more meaningful information that can be displayed through GIS from public sources.
The purpose of the python program is to take a shapefile of oil and gas wells for various counties in Texas and determine the boundary of oil and gas fields they reside in for each county.  Using search cursors determine the field name provided from the input shapefile.  A series of convex hull buffers will determine the boundary of each oil field.  According to the Texas Railroad Commission, in Texas wells must be a minimum of 467 feet from a lease line.  Between well spacing keeps wells a minimum of 1,200 feet from “any well completed in or drilling to the same field on the same lease or unit.” Statewide spacing is determined by these regulations and amended through the Texas Railroad Commission’s hearing process. 
With the boundary of the oil field determined, other information can be calculated like the fields area and oil well production figures.  This information can be used to determine how much severance tax an operator pays the state and the county where the oil field resides.  The State of Texas Advanced Resource Recovery program (STARR) at the Bureau of Economic Geology (BEG) is dedicated to increasing severance tax income for the State of Texas.</t>
  </si>
  <si>
    <t xml:space="preserve">
Speaker: John.N.Phillips@txdot.gov</t>
  </si>
  <si>
    <t xml:space="preserve">
Speakers: John</t>
  </si>
  <si>
    <t xml:space="preserve">
Bio: John Phillips is a GIS Analyst at TxDOT. He earned his MS from Texas State University with a focus on biogeomorphic response to catastrophic flooding. These days you'll find John hanging out with his wife and two cats or trying to make things easier for himself through programming.
Matt Washburn has been a GIS Analyst with TxDOT since 2017. He has 7 years of professional GIS experience. Matt holds a BS in Physical Geography and an MS in Geography from Texas State University-San Marcos. He lives in Austin with his wife and son.</t>
  </si>
  <si>
    <t xml:space="preserve">
Speaker: Jordan</t>
  </si>
  <si>
    <t xml:space="preserve">
Bio:  Jordan Carmona leads the geospatial program across four departments at the City of McKinney’s Development Services Division as a GIS Specialist. Since 2017, he has established multiple citizen-centric web applications, integrated non-spatial databases into the GIS, forged two public-private partnerships, and launched the City’s first spatial drone program. His current focus is automation, data science, and novel analyses. Jordan has a dual BA in History and Political Science from the University of North Texas. 
He enjoys an array of [gardening, programming, photography, coffee, cats]. His alignment is Chaotic Good.</t>
  </si>
  <si>
    <t xml:space="preserve">
Speaker: Lu</t>
  </si>
  <si>
    <t xml:space="preserve">
Bio: Dr. Lu Liang is an assistant professor at the Geography Dept, University of North Texas. She received her bachelor degree in GIS and master degree in Cartography and GIS from Chinese Academy of Sciences. She then finished her PhD in Ecosystem Sciences from the Department of Environmental Science Policy and Management, UC Berkeley. Her research expertise extends to geospatial science, environmental health, ecosystem science, natural resources, and landscape ecology.</t>
  </si>
  <si>
    <t xml:space="preserve">
Speaker: Keith</t>
  </si>
  <si>
    <t xml:space="preserve">
Bio: Keith has worked in local governments in the roles of GIS Coordinator, Database Administrator, and is currently the GIS Manager for Bexar Appraisal District. He holds a BS and MS in Forestry from Stephen F. Austin State University and is a GISP.</t>
  </si>
  <si>
    <t xml:space="preserve">
Speakers: Michael</t>
  </si>
  <si>
    <t xml:space="preserve">
Bios: Michael Potts – Master’s in Geography from Texas A&amp;M University in College Station - 2010. Michael has previously interned at Washington College and the National Park Service; he then served as GIS Analyst for 5 years at Casey Trees (environmental nonprofit group) in Washington DC. He has been with Texas Parks &amp; Wildlife since the beginning of 2015, supporting the TPWD mission by developing scripting and electronic data collection methods to improve data consistency and currency.
Ceran Hibbard –Bachelors of Science, Major in Geography from Texas A&amp;M University in College Station - 2007. Ceran has previously worked a combined 10 years in local government for both Bexar and Comal counties as well as a water utility, San Antonio Water System.  She has been with Texas Parks &amp; Wildlife State Parks since 2018.
Jennifer Estes – Master’s in Applied Geography, Major in GIS from Southwest Texas State University in San Marcos - 2002; Bachelors of Science, Major in Geography from Texas A&amp;M University in College Station - 1997. Jen started at TPWD as an intern in 1996 as a GIS Technician in State Parks and has been supporting the TPWD mission ever since.</t>
  </si>
  <si>
    <t xml:space="preserve">
Speaker: Michael</t>
  </si>
  <si>
    <t xml:space="preserve">
BIO:  Michael Shensky has a BA and MA in Geography and 9 years of specialization in GIS education and training, cartographic design, and enterprise GIS development. He’s been incredibly fortunate to spend most of those years facilitating geospatial research at different universities as a lecturer, GIS lab manager, and library GIS and geospatial data coordinator. He is always looking for new technologies to explore and ways to get to more done in less time using Python for workflow automation.</t>
  </si>
  <si>
    <t xml:space="preserve">
Speaker:  Laura</t>
  </si>
  <si>
    <t xml:space="preserve">
Bio:  Laura Chapa is a GIS Analyst for the Landscape Ecology Program at Texas Parks and Wildlife Department. Since joining TPWD in 2014, Chapa has worked on mapping Texas vegetation statewide, as well as Conservation Opportunity Areas for Texas species of greatest conservation need. Over the past year, she has devoted her time to mapping potential breeding habitat for an endangered species, Houston Toad. Chapa earned a BS in Biology and MS in Sustainability from Texas State University, wherein her thesis involved using an UAV to map vegetation along a riparian corridor.
Wendy Anderson is a GIS Analyst at the Texas Parks and Wildlife Department within the Landscape Ecology Program. Previously as a field botanist with TPWD, she conducted surveys of grassland plant communities throughout the state of Texas. She holds a dual Master of Science in Environmental Science and Master of Public Affairs  from Indiana University, where she focused on grassland ecology, and water resources.</t>
  </si>
  <si>
    <t>de Mora</t>
  </si>
  <si>
    <t>CARTO</t>
  </si>
  <si>
    <t>Jamie@carto.com</t>
  </si>
  <si>
    <t>Vice President of Sales</t>
  </si>
  <si>
    <t xml:space="preserve">
Bio:  Jaime is an entrepreneur and computer scientist who loves to work closely with customers to solve their location problems from a business and technical perspective.  He has led the CARTO growth from different angles: as the first sales rep, as a partners manager, sales manager and sales director.  He is also founder of two start-ups and has lived and worked in Hong Kong, Mexico, Kuwait, and Equatorial Guinea.</t>
  </si>
  <si>
    <t xml:space="preserve">
Speakers: Ken</t>
  </si>
  <si>
    <t xml:space="preserve">
Bios:  Ken Haenel is an Intern at ACC, Inc. and GIS student at ACC pursuing the Level 2 Certificate. As Intern, he is performing data-driven assessments in support of Next Generation 911 systems for the Commission on State Emergency Communications (CSEC), helping train the next generation of ACC Inc. interns, and documenting workflow improvements to drive consistency. Prior to changing his career to GIS, Ken spent 20 years at Dell Inc. where he helped grow Dell’s patent program and portfolio by administering Dell’s patent and invention databases, directly supporting 20+ law firms, 2,000+ engineers/developers, 10+ mergers/acquisitions, and two systems migrations.
Sean Moran is the ACC GIS and Geomatics Department Chair and Professor. He has over 20 years of professional planning, Geographic Information Systems (GIS), and Global Positioning Systems (GPS) experience. He has extensive experience utilizing information technology to facilitate planning, engineering, and environmental projects. Prior to coming to Austin Community College (ACC) in 2009, Mr. Moran taught applied GIS to graduate-level planning students in the School of Architecture at the University of Texas. He has a BS in Forest Science from Texas A&amp;M University and an MS in Community and Regional Planning from the University of Texas.</t>
  </si>
  <si>
    <t xml:space="preserve">
Speaker:  Ronald</t>
  </si>
  <si>
    <t xml:space="preserve">
Speaker:  Jaime</t>
  </si>
  <si>
    <t>Hurricane Emergency Response - Operational and Technical Infrastructure Challenges</t>
  </si>
  <si>
    <t xml:space="preserve">
Speakers: Rachel</t>
  </si>
  <si>
    <t xml:space="preserve">
Speakers:  Morgen</t>
  </si>
  <si>
    <t xml:space="preserve">
Speakers: Ari</t>
  </si>
  <si>
    <t xml:space="preserve">
Bios:  *Ari Kassin is the GIS Team Lead at the City of El Paso’s Information Technology Department. He has 11 years of experience as a GIS professional. He worked as a GIS specialist for 10 years at the University of Texas at El Paso (UTEP) before joining the City. He is also pursuing his PhD in Computer Science from UTEP.
*Javier Jaime is a member of the City of El Paso’s Department of Information Technology Services GIS program. He has 15 years of experience as a GIS professional.  Prior to joining the City’s IT department, Javier held positions within the City’s police, planning, and health departments.
*Alan Lara is a staff GIS Specialist at the city of El Paso Texas. He worked as a GIS Technician for 3 years at the Water utilities, and has been with the city of El Paso for the past 12 years. In this role, he worked on many different projects covering all aspects of GIS. His primary focus was creating and maintaining the city’s base layers database. He has been working in his Masters of applied Geography at the New Mexico State University.</t>
  </si>
  <si>
    <t xml:space="preserve">
Speaker:  Timothy</t>
  </si>
  <si>
    <t xml:space="preserve">
Bio:  Tim Bohn, VP of Business Development, has been with Surdex for 24 years.  He is a Certified Photogrammetrist as well as a Project Management Professional (PMP).  Tim enjoys advising his clients in the multiple sectors based on a diverse background centered on all aspects of photogrammetric mapping.  Prior to his current role, he was the Director of Project Management for 15 years managing four full-time Project Managers.  Earlier in his career he spent time as Project Estimator and in multiple photogrammetric production positions.</t>
  </si>
  <si>
    <t xml:space="preserve">
Speakers:  Holly</t>
  </si>
  <si>
    <t xml:space="preserve">
Bios:  Holly Pryor has been a GIS professional for four years. She specializes in GIS web application configuration to streamline workflows. She has a graphic design and photography skillset, which translates well into cartography and user application design. 
Joe Sepulveda was been in the municipal GIS sector for 10 years. He enjoys pursuing new challenges in technology and public speaking. He takes pride in taking complex processes and translating them into a clear solution. Joe has a passion for working with individuals to create stress-free and efficient work environment.</t>
  </si>
  <si>
    <t xml:space="preserve">
Speakers:  Daniel</t>
  </si>
  <si>
    <t xml:space="preserve">
Speaker:  Miguel</t>
  </si>
  <si>
    <t xml:space="preserve">
Speaker:  Jordan</t>
  </si>
  <si>
    <t xml:space="preserve">
Speakers: Jim</t>
  </si>
  <si>
    <t xml:space="preserve">
Bios:  Jim Castagneri is a Denver-based Geographer at the U.S. Census Bureau who manages census geographic programs for twelve states from Canada to Mexico.  Early in his career, Jim was involved in the creation of the TIGER system. More recently, Jim has played a pivotal role in bringing geospatial analysis to survey management and census field operations. He specializes in census statistical geography and the spatial analysis of demographic data.
Lacey Loftin is a statistician with the United States Census Bureau. In the 16 years that she has been with the agency, she has served as an Analyst for the Economic Census, supervised data collection operations, acted as a congressional liaison during the 2010 Census, and worked to create the Statistics in Schools program. Lacey's time is now focused on outreach to organizations and governments in Texas, sharing data, tools and useful applications.</t>
  </si>
  <si>
    <t xml:space="preserve">
Speakers:  Philip</t>
  </si>
  <si>
    <t xml:space="preserve">
Bios:  Philip Brown is a GIS Infrastructure Specialist working at the San Antonio River Authority for the past five years. Previously, Philip was a GIS Analyst at Apple Computer Austin working with the Indoor Mapping Team and since 2005, an independent GIS consultant working on an array of projects from the oil and gas industry to disaster mapping for FEMA. He has worked in many technology related fields over the years including consumer and professional digital image processing, computer field engineering, web design/development, and archaeological data collection, maintenance, and mapping.
Elizabeth Garcia is a GIS Analyst at the San Antonio River Authority. She specializes in creating and maintaining spatial data for the Real Estate Team, but also produces GIS data and applications for other departments within the River Authority such as the Watershed Parks and Operations, Utilities, and Intergovernmental/Community Relations.  Aside from her duties as an analyst, she is an actively involved in external GIS organizations, being the Social Media Coordinator for the Alamo Area GIS User Group, a South-Central Arc User Group member, and an Alamo Data Regional Alliance member.
Caitlin Schneider is a GIS Analyst for AppGeo and graduated from Southwestern University with a B.A. in Environmental Geographic Information Science. She has expertise in detailed spatial data collection and processing methods, spatial and non-spatial data integration, quality control and data documentation. In her spare time, she is an avid cyclist and enjoys hiking the greenbelts of Austin.</t>
  </si>
  <si>
    <t xml:space="preserve">
Bio: Lacey Loftin is a statistician with the United States Census Bureau. In the 16 years that she has been with the agency, she has served as an Analyst for the Economic Census, supervised data collection operations, acted as a congressional liaison during the 2010 Census, and worked to create the Statistics in Schools program. Lacey's time is now focused on outreach to organizations and governments in Texas, sharing data, tools and useful applications.</t>
  </si>
  <si>
    <t xml:space="preserve">
Speaker:  Lacey</t>
  </si>
  <si>
    <t xml:space="preserve">
Speaker:  Nathaniel</t>
  </si>
  <si>
    <t xml:space="preserve">
Bio:  Nathaniel Dede-Bamfo is the GIS Services Specialist at Albert B. Alkek Library at Texas State University in San Marcos, TX. He received a Ph.D. in Geographic Information Science from Texas State University. Nathaniel is a passionate academic with over ten years’ experience in teaching and conducting research particularly those involving geospatial technologies. His research interests generally involve geospatial modeling and specifically comprise transportation analysis (spatial accessibility and mobility), land use/land cover analysis, and regional planning. Nathaniel enjoys spending time with his family as well as meeting people and sharing ideas.</t>
  </si>
  <si>
    <t xml:space="preserve">
Speaker:  Ryan</t>
  </si>
  <si>
    <t xml:space="preserve">
Bio:  James K. Graham has over 15 years of experience in the field of geography, with a specialization the areas of historical GIS, planning, transportation geography. He currently serves as the GIS and Apps Manager for the Columbia District Department of Transportation.  He is passionate not only about technology, writing code and the Web, but also about teaching others about the uniquely powerful aspects of GIS. 
Morgen Healy has been working as GIS professional for nearly 17 years, and much of that time has been with AppGeo.  She manages and leads a wide range of GIS projects, including State and Federal transportation projects, strategic planning, enterprise GIS architecture, website design and development, data development and QA/QC, and GIS implementation assistance.  In her free time, she likes to ski (water and snow), and chase her 3 kids around.</t>
  </si>
  <si>
    <t xml:space="preserve">
Bio:  Stephanie Long comes to the table with over 14 years of professional GIS experience, a Master of Science in Geography and a GISP certification. Currently she delivers the online GIS program at Austin Community College which includes developing curriculum and teaching a wide range of GIS courses. She was recently the GIS Systems Coordinator within the IT Division at Texas Parks and Wildlife where she worked with her team to provide GIS related support and services to over 300 agency users.  Stephanie believes that keeping current with GIS technologies is crucial to the industry. https://www.linkedin.com/in/stephaniereneelong/</t>
  </si>
  <si>
    <t xml:space="preserve">
BIO:
Ronald J Vaughn Sr. is a Lieutenant with the Dallas Fire Rescue Department and he has been a Firefighter and Paramedic with the department for 24 years. Lieutenant Vaughn is currently assigned as the departments GIS Specialist. His duties include providing Mapping Solutions for Resource Management, Special Events, Pre Incident Planning, Data Analysis and Statistical Information for Fire Department personnel.
Lieutenant Vaughn is the North Texas Representative for the South Central GIS User Group. He has spoken at Several Conferences including Pinnacle, Fire Rescue International, TNRIS and ESRI.
Lieutenant Vaughn has received several departmental commendations and he has won the Dallas Fire Rescue Paramedic of the Year AND Staff Officer of the Year awards. He has also won the Dori Miller Veterans of Foreign Wars Paramedic of the Year award and the Dori Miller Fire Fighter of the Year award.
Lieutenant Vaughn has an AA in Fire Technology from Trinity Valley College in Athens, Texas and a BA in Education from Lyon College in Batesville, Arkansas. He is currently working towards a GIS Professional Certification.</t>
  </si>
  <si>
    <t xml:space="preserve">
Bio: Ryan Fennell is a Senior GIS Analyst for Atkins. Ryan has worked in GIS for 18 years supporting a variety of disciplines including transportation planning, environmental planning and emergency management. Prior to joining Atkins Ryan worked in Cultural Resource Management at the Texas Department of Transportation. Ryan received his M.A. in Geography from The University of Texas at Austin.</t>
  </si>
  <si>
    <t xml:space="preserve">
This presentation will describe the experience in emergency management during hurricane season.  Specifically he will discuss the operational and technical infrastructure challenges faced by his team when the hurricane hit Harris County, Texas.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</si>
</sst>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sz val="11"/>
      <color rgb="FF006100"/>
      <name val="Calibri"/>
      <family val="2"/>
      <scheme val="minor"/>
    </font>
    <font>
      <sz val="11"/>
      <color rgb="FF3F3F76"/>
      <name val="Calibri"/>
      <family val="2"/>
      <scheme val="minor"/>
    </font>
    <font>
      <b/>
      <sz val="11"/>
      <color theme="1"/>
      <name val="Calibri"/>
      <family val="2"/>
      <scheme val="minor"/>
    </font>
    <font>
      <b/>
      <sz val="14"/>
      <color rgb="FF006100"/>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sz val="11"/>
      <color theme="0"/>
      <name val="Calibri"/>
      <family val="2"/>
      <scheme val="minor"/>
    </font>
    <font>
      <b/>
      <sz val="16"/>
      <color theme="1"/>
      <name val="Bodoni MT Black"/>
      <family val="1"/>
    </font>
    <font>
      <sz val="20"/>
      <color theme="0"/>
      <name val="Calibri"/>
      <family val="2"/>
      <scheme val="minor"/>
    </font>
    <font>
      <sz val="14"/>
      <color theme="1"/>
      <name val="Calibri"/>
      <family val="2"/>
      <scheme val="minor"/>
    </font>
    <font>
      <b/>
      <sz val="11"/>
      <name val="Calibri"/>
      <family val="2"/>
      <scheme val="minor"/>
    </font>
    <font>
      <b/>
      <sz val="16"/>
      <color theme="9" tint="-0.249977111117893"/>
      <name val="Berlin Sans FB Demi"/>
      <family val="2"/>
    </font>
    <font>
      <b/>
      <sz val="12"/>
      <color theme="9" tint="-0.249977111117893"/>
      <name val="Berlin Sans FB Demi"/>
      <family val="2"/>
    </font>
    <font>
      <sz val="12"/>
      <color theme="9" tint="-0.249977111117893"/>
      <name val="Berlin Sans FB"/>
      <family val="2"/>
    </font>
    <font>
      <b/>
      <sz val="14"/>
      <color rgb="FFFF0000"/>
      <name val="Calibri"/>
      <family val="2"/>
      <scheme val="minor"/>
    </font>
    <font>
      <b/>
      <sz val="11"/>
      <color rgb="FFFF0000"/>
      <name val="Calibri"/>
      <family val="2"/>
      <scheme val="minor"/>
    </font>
    <font>
      <b/>
      <sz val="11"/>
      <color rgb="FF006100"/>
      <name val="Calibri"/>
      <family val="2"/>
      <scheme val="minor"/>
    </font>
    <font>
      <i/>
      <sz val="16"/>
      <color theme="1"/>
      <name val="Calibri"/>
      <family val="2"/>
      <scheme val="minor"/>
    </font>
    <font>
      <i/>
      <sz val="16"/>
      <name val="Calibri"/>
      <family val="2"/>
      <scheme val="minor"/>
    </font>
    <font>
      <b/>
      <sz val="28"/>
      <color theme="0" tint="-4.9989318521683403E-2"/>
      <name val="Calibri"/>
      <family val="2"/>
      <scheme val="minor"/>
    </font>
    <font>
      <i/>
      <sz val="16"/>
      <color rgb="FFC00000"/>
      <name val="Calibri"/>
      <family val="2"/>
      <scheme val="minor"/>
    </font>
    <font>
      <sz val="11"/>
      <color rgb="FF9C5700"/>
      <name val="Calibri"/>
      <family val="2"/>
      <scheme val="minor"/>
    </font>
    <font>
      <b/>
      <sz val="14"/>
      <color theme="1"/>
      <name val="Calibri"/>
      <family val="2"/>
      <scheme val="minor"/>
    </font>
    <font>
      <sz val="11"/>
      <color theme="5"/>
      <name val="Calibri"/>
      <family val="2"/>
      <scheme val="minor"/>
    </font>
    <font>
      <b/>
      <sz val="12"/>
      <color theme="5"/>
      <name val="Calibri"/>
      <family val="2"/>
      <scheme val="minor"/>
    </font>
    <font>
      <sz val="11"/>
      <color theme="0" tint="-0.249977111117893"/>
      <name val="Calibri"/>
      <family val="2"/>
      <scheme val="minor"/>
    </font>
    <font>
      <sz val="11"/>
      <color theme="8" tint="-0.249977111117893"/>
      <name val="Calibri"/>
      <family val="2"/>
      <scheme val="minor"/>
    </font>
    <font>
      <sz val="9"/>
      <color theme="8" tint="-0.249977111117893"/>
      <name val="Segoe UI"/>
      <family val="2"/>
    </font>
    <font>
      <u/>
      <sz val="11"/>
      <color theme="8" tint="-0.249977111117893"/>
      <name val="Calibri"/>
      <family val="2"/>
      <scheme val="minor"/>
    </font>
  </fonts>
  <fills count="34">
    <fill>
      <patternFill patternType="none"/>
    </fill>
    <fill>
      <patternFill patternType="gray125"/>
    </fill>
    <fill>
      <patternFill patternType="solid">
        <fgColor rgb="FFC6EFCE"/>
      </patternFill>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rgb="FFFFEB9C"/>
      </patternFill>
    </fill>
    <fill>
      <patternFill patternType="solid">
        <fgColor theme="5" tint="0.39997558519241921"/>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6"/>
        <bgColor indexed="64"/>
      </patternFill>
    </fill>
    <fill>
      <patternFill patternType="solid">
        <fgColor theme="9"/>
        <bgColor indexed="64"/>
      </patternFill>
    </fill>
    <fill>
      <patternFill patternType="solid">
        <fgColor rgb="FFFFFFCC"/>
        <bgColor indexed="64"/>
      </patternFill>
    </fill>
    <fill>
      <patternFill patternType="solid">
        <fgColor rgb="FFFA7E6E"/>
        <bgColor indexed="64"/>
      </patternFill>
    </fill>
    <fill>
      <patternFill patternType="solid">
        <fgColor theme="0" tint="-0.24994659260841701"/>
        <bgColor indexed="64"/>
      </patternFill>
    </fill>
    <fill>
      <patternFill patternType="solid">
        <fgColor rgb="FF9BD1AE"/>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diagonal/>
    </border>
    <border>
      <left style="medium">
        <color auto="1"/>
      </left>
      <right style="thin">
        <color auto="1"/>
      </right>
      <top style="thin">
        <color auto="1"/>
      </top>
      <bottom style="thin">
        <color auto="1"/>
      </bottom>
      <diagonal/>
    </border>
    <border>
      <left style="medium">
        <color indexed="64"/>
      </left>
      <right style="medium">
        <color indexed="64"/>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thin">
        <color auto="1"/>
      </left>
      <right style="medium">
        <color indexed="64"/>
      </right>
      <top style="thin">
        <color auto="1"/>
      </top>
      <bottom/>
      <diagonal/>
    </border>
    <border>
      <left style="medium">
        <color indexed="64"/>
      </left>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bottom/>
      <diagonal/>
    </border>
    <border>
      <left style="medium">
        <color indexed="64"/>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hair">
        <color indexed="64"/>
      </left>
      <right style="hair">
        <color indexed="64"/>
      </right>
      <top style="thin">
        <color auto="1"/>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style="medium">
        <color indexed="64"/>
      </bottom>
      <diagonal/>
    </border>
    <border>
      <left style="hair">
        <color indexed="64"/>
      </left>
      <right/>
      <top style="thin">
        <color auto="1"/>
      </top>
      <bottom style="hair">
        <color indexed="64"/>
      </bottom>
      <diagonal/>
    </border>
    <border>
      <left style="hair">
        <color indexed="64"/>
      </left>
      <right/>
      <top style="hair">
        <color indexed="64"/>
      </top>
      <bottom style="hair">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indexed="64"/>
      </right>
      <top/>
      <bottom style="medium">
        <color indexed="64"/>
      </bottom>
      <diagonal/>
    </border>
    <border>
      <left/>
      <right style="hair">
        <color indexed="64"/>
      </right>
      <top style="thin">
        <color auto="1"/>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auto="1"/>
      </left>
      <right/>
      <top style="thin">
        <color auto="1"/>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bottom style="medium">
        <color indexed="64"/>
      </bottom>
      <diagonal/>
    </border>
    <border>
      <left style="medium">
        <color auto="1"/>
      </left>
      <right style="thin">
        <color auto="1"/>
      </right>
      <top/>
      <bottom style="thin">
        <color auto="1"/>
      </bottom>
      <diagonal/>
    </border>
    <border>
      <left style="medium">
        <color indexed="64"/>
      </left>
      <right style="medium">
        <color indexed="64"/>
      </right>
      <top style="medium">
        <color indexed="64"/>
      </top>
      <bottom/>
      <diagonal/>
    </border>
  </borders>
  <cellStyleXfs count="34">
    <xf numFmtId="0" fontId="0" fillId="0" borderId="0"/>
    <xf numFmtId="0" fontId="2" fillId="2" borderId="0" applyNumberFormat="0" applyBorder="0" applyAlignment="0" applyProtection="0"/>
    <xf numFmtId="0" fontId="3" fillId="3"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0"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7" fillId="0" borderId="0" applyNumberFormat="0" applyFill="0" applyBorder="0" applyAlignment="0" applyProtection="0"/>
    <xf numFmtId="0" fontId="25" fillId="22" borderId="0" applyNumberFormat="0" applyBorder="0" applyAlignment="0" applyProtection="0"/>
  </cellStyleXfs>
  <cellXfs count="204">
    <xf numFmtId="0" fontId="0" fillId="0" borderId="0" xfId="0"/>
    <xf numFmtId="0" fontId="0" fillId="0" borderId="0" xfId="0"/>
    <xf numFmtId="0" fontId="0" fillId="0" borderId="0" xfId="0" applyBorder="1"/>
    <xf numFmtId="0" fontId="6" fillId="11" borderId="9" xfId="26" applyFont="1" applyBorder="1" applyAlignment="1">
      <alignment horizontal="left" vertical="center" wrapText="1"/>
    </xf>
    <xf numFmtId="0" fontId="19" fillId="0" borderId="16" xfId="0" applyFont="1" applyBorder="1" applyAlignment="1">
      <alignment horizontal="center"/>
    </xf>
    <xf numFmtId="16" fontId="19" fillId="0" borderId="16" xfId="0" applyNumberFormat="1" applyFont="1" applyBorder="1" applyAlignment="1">
      <alignment horizontal="center"/>
    </xf>
    <xf numFmtId="18" fontId="19" fillId="0" borderId="16" xfId="0" applyNumberFormat="1" applyFont="1" applyBorder="1" applyAlignment="1">
      <alignment horizontal="center" vertical="center"/>
    </xf>
    <xf numFmtId="18" fontId="19" fillId="0" borderId="16" xfId="0" applyNumberFormat="1" applyFont="1" applyBorder="1" applyAlignment="1">
      <alignment horizontal="center"/>
    </xf>
    <xf numFmtId="0" fontId="9" fillId="4" borderId="8" xfId="19" applyFont="1" applyBorder="1" applyAlignment="1">
      <alignment horizontal="center" vertical="center"/>
    </xf>
    <xf numFmtId="0" fontId="9" fillId="4" borderId="21" xfId="19" applyFont="1" applyBorder="1" applyAlignment="1">
      <alignment horizontal="center" vertical="center"/>
    </xf>
    <xf numFmtId="0" fontId="4" fillId="7" borderId="2" xfId="22" applyFont="1" applyBorder="1"/>
    <xf numFmtId="0" fontId="0" fillId="0" borderId="4" xfId="0" applyBorder="1" applyAlignment="1"/>
    <xf numFmtId="0" fontId="0" fillId="0" borderId="19" xfId="0" applyBorder="1" applyAlignment="1"/>
    <xf numFmtId="0" fontId="9" fillId="8" borderId="8" xfId="23" applyFont="1" applyBorder="1" applyAlignment="1">
      <alignment horizontal="center" vertical="center"/>
    </xf>
    <xf numFmtId="0" fontId="9" fillId="8" borderId="21" xfId="23" applyFont="1" applyBorder="1" applyAlignment="1">
      <alignment horizontal="center" vertical="center"/>
    </xf>
    <xf numFmtId="0" fontId="4" fillId="10" borderId="2" xfId="25" applyFont="1" applyBorder="1"/>
    <xf numFmtId="0" fontId="0" fillId="13" borderId="2" xfId="28" applyFont="1" applyBorder="1" applyAlignment="1">
      <alignment horizontal="left" vertical="center" wrapText="1"/>
    </xf>
    <xf numFmtId="15" fontId="18" fillId="0" borderId="18" xfId="1" applyNumberFormat="1" applyFont="1" applyFill="1" applyBorder="1" applyAlignment="1">
      <alignment horizontal="center"/>
    </xf>
    <xf numFmtId="0" fontId="0" fillId="13" borderId="7" xfId="28" applyFont="1" applyBorder="1" applyAlignment="1">
      <alignment horizontal="center"/>
    </xf>
    <xf numFmtId="0" fontId="6" fillId="0" borderId="0" xfId="0" applyFont="1" applyBorder="1"/>
    <xf numFmtId="0" fontId="0" fillId="0" borderId="0" xfId="0" applyBorder="1" applyAlignment="1">
      <alignment wrapText="1"/>
    </xf>
    <xf numFmtId="0" fontId="21" fillId="6" borderId="2" xfId="21" applyFont="1" applyBorder="1"/>
    <xf numFmtId="0" fontId="21" fillId="9" borderId="2" xfId="24" applyFont="1" applyBorder="1"/>
    <xf numFmtId="0" fontId="21" fillId="9" borderId="9" xfId="24" applyFont="1" applyBorder="1"/>
    <xf numFmtId="0" fontId="0" fillId="0" borderId="0" xfId="0" applyAlignment="1">
      <alignment horizontal="center"/>
    </xf>
    <xf numFmtId="0" fontId="0" fillId="0" borderId="0" xfId="0" applyBorder="1" applyAlignment="1">
      <alignment horizontal="center"/>
    </xf>
    <xf numFmtId="0" fontId="4" fillId="0" borderId="0" xfId="22" applyFont="1" applyFill="1" applyBorder="1"/>
    <xf numFmtId="0" fontId="21" fillId="0" borderId="0" xfId="21" applyFont="1" applyFill="1" applyBorder="1"/>
    <xf numFmtId="0" fontId="0" fillId="0" borderId="0" xfId="31" applyFont="1" applyFill="1" applyBorder="1" applyAlignment="1">
      <alignment horizontal="left" vertical="center" wrapText="1"/>
    </xf>
    <xf numFmtId="0" fontId="10" fillId="0" borderId="0" xfId="19" applyFill="1" applyBorder="1" applyAlignment="1">
      <alignment horizontal="center" vertical="center"/>
    </xf>
    <xf numFmtId="0" fontId="10" fillId="4" borderId="27" xfId="19" applyBorder="1" applyAlignment="1">
      <alignment horizontal="center" vertical="center"/>
    </xf>
    <xf numFmtId="0" fontId="21" fillId="6" borderId="36" xfId="21" applyFont="1" applyBorder="1"/>
    <xf numFmtId="0" fontId="10" fillId="4" borderId="42" xfId="19" applyBorder="1" applyAlignment="1">
      <alignment horizontal="center" vertical="center"/>
    </xf>
    <xf numFmtId="0" fontId="4" fillId="7" borderId="16" xfId="22" applyFont="1" applyBorder="1"/>
    <xf numFmtId="0" fontId="21" fillId="6" borderId="16" xfId="21" applyFont="1" applyBorder="1"/>
    <xf numFmtId="0" fontId="9" fillId="0" borderId="0" xfId="27" applyFont="1" applyFill="1" applyBorder="1" applyAlignment="1">
      <alignment horizontal="center" vertical="center"/>
    </xf>
    <xf numFmtId="0" fontId="14" fillId="0" borderId="0" xfId="30" applyFont="1" applyFill="1" applyBorder="1"/>
    <xf numFmtId="0" fontId="21" fillId="0" borderId="0" xfId="28" applyFont="1" applyFill="1" applyBorder="1"/>
    <xf numFmtId="0" fontId="0" fillId="0" borderId="0" xfId="29" applyFont="1" applyFill="1" applyBorder="1" applyAlignment="1">
      <alignment horizontal="left" vertical="center" wrapText="1"/>
    </xf>
    <xf numFmtId="0" fontId="4" fillId="20" borderId="2" xfId="25" applyFont="1" applyFill="1" applyBorder="1"/>
    <xf numFmtId="0" fontId="21" fillId="19" borderId="2" xfId="24" applyFont="1" applyFill="1" applyBorder="1"/>
    <xf numFmtId="0" fontId="22" fillId="19" borderId="9" xfId="26" applyFont="1" applyFill="1" applyBorder="1" applyAlignment="1">
      <alignment horizontal="left" vertical="center" wrapText="1"/>
    </xf>
    <xf numFmtId="0" fontId="14" fillId="20" borderId="9" xfId="26" applyFont="1" applyFill="1" applyBorder="1" applyAlignment="1">
      <alignment horizontal="left" vertical="center" wrapText="1"/>
    </xf>
    <xf numFmtId="0" fontId="23" fillId="0" borderId="0" xfId="0" applyFont="1" applyFill="1" applyBorder="1" applyAlignment="1">
      <alignment vertical="center" wrapText="1"/>
    </xf>
    <xf numFmtId="0" fontId="2" fillId="2" borderId="41" xfId="1" applyBorder="1" applyAlignment="1">
      <alignment horizontal="center" vertical="center"/>
    </xf>
    <xf numFmtId="0" fontId="24" fillId="9" borderId="49" xfId="24" applyFont="1" applyBorder="1"/>
    <xf numFmtId="0" fontId="24" fillId="9" borderId="9" xfId="24" applyFont="1" applyBorder="1"/>
    <xf numFmtId="0" fontId="24" fillId="6" borderId="2" xfId="21" applyFont="1" applyBorder="1"/>
    <xf numFmtId="0" fontId="24" fillId="19" borderId="9" xfId="26" applyFont="1" applyFill="1" applyBorder="1" applyAlignment="1">
      <alignment horizontal="left" vertical="center" wrapText="1"/>
    </xf>
    <xf numFmtId="18" fontId="19" fillId="0" borderId="17" xfId="0" applyNumberFormat="1" applyFont="1" applyBorder="1" applyAlignment="1">
      <alignment vertical="center"/>
    </xf>
    <xf numFmtId="0" fontId="0" fillId="0" borderId="0" xfId="0" applyAlignment="1">
      <alignment horizontal="left" vertical="top" wrapText="1"/>
    </xf>
    <xf numFmtId="0" fontId="26" fillId="0" borderId="0" xfId="0" applyFont="1" applyAlignment="1">
      <alignment vertical="center"/>
    </xf>
    <xf numFmtId="0" fontId="13" fillId="0" borderId="0" xfId="0" applyFont="1" applyAlignment="1">
      <alignment vertical="center"/>
    </xf>
    <xf numFmtId="0" fontId="2" fillId="2" borderId="54" xfId="1" applyBorder="1" applyAlignment="1">
      <alignment horizontal="center" vertical="center"/>
    </xf>
    <xf numFmtId="0" fontId="2" fillId="2" borderId="15" xfId="1" applyBorder="1" applyAlignment="1">
      <alignment horizontal="center" vertical="center"/>
    </xf>
    <xf numFmtId="0" fontId="27" fillId="0" borderId="32" xfId="0" applyFont="1" applyBorder="1" applyAlignment="1">
      <alignment horizontal="left"/>
    </xf>
    <xf numFmtId="0" fontId="27" fillId="0" borderId="32" xfId="0" applyFont="1" applyBorder="1" applyAlignment="1">
      <alignment horizontal="right"/>
    </xf>
    <xf numFmtId="0" fontId="27" fillId="0" borderId="33" xfId="0" applyFont="1" applyBorder="1" applyAlignment="1">
      <alignment horizontal="left"/>
    </xf>
    <xf numFmtId="0" fontId="27" fillId="0" borderId="50" xfId="0" applyFont="1" applyBorder="1" applyAlignment="1">
      <alignment horizontal="right"/>
    </xf>
    <xf numFmtId="0" fontId="27" fillId="0" borderId="33" xfId="0" applyFont="1" applyBorder="1" applyAlignment="1">
      <alignment horizontal="right"/>
    </xf>
    <xf numFmtId="0" fontId="27" fillId="0" borderId="48" xfId="0" applyFont="1" applyFill="1" applyBorder="1" applyAlignment="1">
      <alignment horizontal="left"/>
    </xf>
    <xf numFmtId="0" fontId="27" fillId="0" borderId="0" xfId="0" applyFont="1" applyFill="1" applyBorder="1"/>
    <xf numFmtId="0" fontId="27" fillId="0" borderId="0" xfId="0" applyFont="1" applyFill="1" applyBorder="1" applyAlignment="1">
      <alignment horizontal="left"/>
    </xf>
    <xf numFmtId="0" fontId="27" fillId="0" borderId="53" xfId="0" applyFont="1" applyBorder="1" applyAlignment="1">
      <alignment horizontal="left"/>
    </xf>
    <xf numFmtId="0" fontId="27" fillId="0" borderId="53" xfId="0" applyFont="1" applyBorder="1" applyAlignment="1">
      <alignment horizontal="right"/>
    </xf>
    <xf numFmtId="0" fontId="28" fillId="0" borderId="0" xfId="0" applyFont="1"/>
    <xf numFmtId="0" fontId="0" fillId="0" borderId="40" xfId="0" applyBorder="1"/>
    <xf numFmtId="0" fontId="0" fillId="0" borderId="40" xfId="0" applyBorder="1" applyAlignment="1">
      <alignment horizontal="center"/>
    </xf>
    <xf numFmtId="0" fontId="0" fillId="0" borderId="54" xfId="0" applyBorder="1"/>
    <xf numFmtId="0" fontId="0" fillId="0" borderId="54" xfId="0" applyBorder="1" applyAlignment="1">
      <alignment horizontal="center"/>
    </xf>
    <xf numFmtId="0" fontId="0" fillId="24" borderId="0" xfId="0" applyFill="1" applyAlignment="1">
      <alignment horizontal="left" vertical="top" wrapText="1"/>
    </xf>
    <xf numFmtId="0" fontId="0" fillId="25" borderId="0" xfId="0" applyFill="1" applyAlignment="1">
      <alignment horizontal="left" vertical="top" wrapText="1"/>
    </xf>
    <xf numFmtId="0" fontId="0" fillId="26" borderId="0" xfId="0" applyFill="1" applyAlignment="1">
      <alignment horizontal="left" vertical="top" wrapText="1"/>
    </xf>
    <xf numFmtId="0" fontId="0" fillId="27" borderId="0" xfId="0" applyFill="1" applyAlignment="1">
      <alignment horizontal="left" vertical="top" wrapText="1"/>
    </xf>
    <xf numFmtId="0" fontId="0" fillId="28" borderId="0" xfId="0" applyFill="1" applyAlignment="1">
      <alignment horizontal="left" vertical="top" wrapText="1"/>
    </xf>
    <xf numFmtId="0" fontId="0" fillId="29" borderId="0" xfId="0" applyFill="1" applyAlignment="1">
      <alignment horizontal="left" vertical="top" wrapText="1"/>
    </xf>
    <xf numFmtId="0" fontId="0" fillId="30" borderId="0" xfId="0" applyFill="1" applyAlignment="1">
      <alignment horizontal="left" vertical="top" wrapText="1"/>
    </xf>
    <xf numFmtId="0" fontId="0" fillId="31" borderId="0" xfId="0" applyFill="1" applyAlignment="1">
      <alignment horizontal="left" vertical="top" wrapText="1"/>
    </xf>
    <xf numFmtId="0" fontId="0" fillId="32" borderId="0" xfId="0" applyFill="1" applyAlignment="1">
      <alignment horizontal="left" vertical="top" wrapText="1"/>
    </xf>
    <xf numFmtId="0" fontId="6" fillId="17" borderId="17" xfId="26" applyFont="1" applyFill="1" applyBorder="1" applyAlignment="1">
      <alignment horizontal="left" vertical="center" wrapText="1"/>
    </xf>
    <xf numFmtId="0" fontId="10" fillId="8" borderId="20" xfId="23" applyBorder="1" applyAlignment="1">
      <alignment horizontal="center" vertical="center"/>
    </xf>
    <xf numFmtId="0" fontId="19" fillId="0" borderId="18" xfId="0" applyFont="1" applyBorder="1" applyAlignment="1">
      <alignment horizontal="center"/>
    </xf>
    <xf numFmtId="18" fontId="19" fillId="0" borderId="7" xfId="0" applyNumberFormat="1" applyFont="1" applyBorder="1" applyAlignment="1">
      <alignment horizontal="center"/>
    </xf>
    <xf numFmtId="0" fontId="21" fillId="6" borderId="36" xfId="21" applyFont="1" applyBorder="1" applyAlignment="1">
      <alignment horizontal="left"/>
    </xf>
    <xf numFmtId="0" fontId="24" fillId="6" borderId="36" xfId="21" applyFont="1" applyBorder="1" applyAlignment="1">
      <alignment horizontal="left"/>
    </xf>
    <xf numFmtId="0" fontId="4" fillId="7" borderId="36" xfId="22" applyFont="1" applyBorder="1" applyAlignment="1">
      <alignment horizontal="left"/>
    </xf>
    <xf numFmtId="0" fontId="3" fillId="0" borderId="43" xfId="2" applyFill="1" applyBorder="1" applyAlignment="1">
      <alignment horizontal="left"/>
    </xf>
    <xf numFmtId="0" fontId="0" fillId="0" borderId="58" xfId="2" applyFont="1" applyFill="1" applyBorder="1" applyAlignment="1">
      <alignment vertical="top" wrapText="1"/>
    </xf>
    <xf numFmtId="0" fontId="4" fillId="10" borderId="16" xfId="25" applyFont="1" applyBorder="1"/>
    <xf numFmtId="0" fontId="24" fillId="6" borderId="16" xfId="21" applyFont="1" applyBorder="1"/>
    <xf numFmtId="0" fontId="24" fillId="19" borderId="36" xfId="24" applyFont="1" applyFill="1" applyBorder="1"/>
    <xf numFmtId="0" fontId="4" fillId="7" borderId="36" xfId="22" applyFont="1" applyBorder="1"/>
    <xf numFmtId="0" fontId="24" fillId="6" borderId="36" xfId="21" applyFont="1" applyBorder="1"/>
    <xf numFmtId="0" fontId="24" fillId="6" borderId="9" xfId="21" applyFont="1" applyBorder="1"/>
    <xf numFmtId="0" fontId="4" fillId="7" borderId="16" xfId="22" applyFont="1" applyBorder="1" applyAlignment="1">
      <alignment horizontal="left"/>
    </xf>
    <xf numFmtId="0" fontId="21" fillId="6" borderId="16" xfId="21" applyFont="1" applyBorder="1" applyAlignment="1">
      <alignment horizontal="left"/>
    </xf>
    <xf numFmtId="0" fontId="24" fillId="6" borderId="16" xfId="21" applyFont="1" applyBorder="1" applyAlignment="1">
      <alignment horizontal="left"/>
    </xf>
    <xf numFmtId="0" fontId="0" fillId="0" borderId="60" xfId="0" applyBorder="1"/>
    <xf numFmtId="0" fontId="0" fillId="0" borderId="3" xfId="0" applyBorder="1"/>
    <xf numFmtId="18" fontId="19" fillId="0" borderId="57" xfId="0" applyNumberFormat="1" applyFont="1" applyBorder="1" applyAlignment="1">
      <alignment horizontal="center"/>
    </xf>
    <xf numFmtId="0" fontId="7" fillId="0" borderId="0" xfId="32" applyAlignment="1">
      <alignment horizontal="left" vertical="top" wrapText="1"/>
    </xf>
    <xf numFmtId="0" fontId="0" fillId="5" borderId="16" xfId="20" applyFont="1" applyBorder="1" applyAlignment="1">
      <alignment horizontal="left" vertical="top" wrapText="1"/>
    </xf>
    <xf numFmtId="0" fontId="0" fillId="5" borderId="2" xfId="20" applyFont="1" applyBorder="1" applyAlignment="1">
      <alignment horizontal="left" vertical="top" wrapText="1"/>
    </xf>
    <xf numFmtId="14" fontId="6" fillId="17" borderId="17" xfId="26" applyNumberFormat="1" applyFont="1" applyFill="1" applyBorder="1" applyAlignment="1">
      <alignment horizontal="left" vertical="top" wrapText="1"/>
    </xf>
    <xf numFmtId="0" fontId="0" fillId="5" borderId="12" xfId="20" applyFont="1" applyBorder="1" applyAlignment="1">
      <alignment horizontal="left" vertical="top" wrapText="1"/>
    </xf>
    <xf numFmtId="0" fontId="0" fillId="5" borderId="57" xfId="20" applyFont="1" applyBorder="1" applyAlignment="1">
      <alignment horizontal="left" vertical="top" wrapText="1"/>
    </xf>
    <xf numFmtId="0" fontId="6" fillId="18" borderId="9" xfId="26" applyFont="1" applyFill="1" applyBorder="1" applyAlignment="1">
      <alignment horizontal="left" vertical="top" wrapText="1"/>
    </xf>
    <xf numFmtId="0" fontId="6" fillId="18" borderId="16" xfId="26" applyFont="1" applyFill="1" applyBorder="1" applyAlignment="1">
      <alignment horizontal="left" vertical="top" wrapText="1"/>
    </xf>
    <xf numFmtId="0" fontId="6" fillId="18" borderId="57" xfId="26" applyFont="1" applyFill="1" applyBorder="1" applyAlignment="1">
      <alignment horizontal="left" vertical="top" wrapText="1"/>
    </xf>
    <xf numFmtId="0" fontId="6" fillId="18" borderId="13" xfId="26" applyFont="1" applyFill="1" applyBorder="1" applyAlignment="1">
      <alignment horizontal="left" vertical="top" wrapText="1"/>
    </xf>
    <xf numFmtId="0" fontId="0" fillId="13" borderId="2" xfId="28" applyFont="1" applyBorder="1" applyAlignment="1">
      <alignment horizontal="left" vertical="top" wrapText="1"/>
    </xf>
    <xf numFmtId="0" fontId="0" fillId="13" borderId="9" xfId="28" applyFont="1" applyBorder="1" applyAlignment="1">
      <alignment horizontal="left" vertical="top" wrapText="1"/>
    </xf>
    <xf numFmtId="0" fontId="0" fillId="13" borderId="12" xfId="28" applyFont="1" applyBorder="1" applyAlignment="1">
      <alignment horizontal="left" vertical="top" wrapText="1"/>
    </xf>
    <xf numFmtId="0" fontId="0" fillId="13" borderId="13" xfId="28" applyFont="1" applyBorder="1" applyAlignment="1">
      <alignment horizontal="left" vertical="top" wrapText="1"/>
    </xf>
    <xf numFmtId="0" fontId="29" fillId="27" borderId="0" xfId="0" applyFont="1" applyFill="1" applyAlignment="1">
      <alignment horizontal="left" vertical="top" wrapText="1"/>
    </xf>
    <xf numFmtId="0" fontId="29" fillId="0" borderId="0" xfId="0" applyFont="1" applyAlignment="1">
      <alignment horizontal="left" vertical="top" wrapText="1"/>
    </xf>
    <xf numFmtId="0" fontId="30" fillId="0" borderId="45" xfId="0" applyFont="1" applyBorder="1"/>
    <xf numFmtId="0" fontId="31" fillId="0" borderId="0" xfId="0" applyFont="1"/>
    <xf numFmtId="0" fontId="30" fillId="0" borderId="30" xfId="0" applyFont="1" applyBorder="1" applyAlignment="1">
      <alignment horizontal="center" vertical="center"/>
    </xf>
    <xf numFmtId="0" fontId="30" fillId="0" borderId="33" xfId="0" applyFont="1" applyBorder="1" applyAlignment="1">
      <alignment horizontal="left"/>
    </xf>
    <xf numFmtId="0" fontId="30" fillId="0" borderId="44" xfId="0" applyFont="1" applyBorder="1"/>
    <xf numFmtId="0" fontId="32" fillId="0" borderId="29" xfId="32" applyFont="1" applyBorder="1"/>
    <xf numFmtId="0" fontId="30" fillId="0" borderId="29" xfId="0" applyFont="1" applyBorder="1" applyAlignment="1">
      <alignment horizontal="center" vertical="center"/>
    </xf>
    <xf numFmtId="0" fontId="30" fillId="0" borderId="32" xfId="0" applyFont="1" applyBorder="1" applyAlignment="1">
      <alignment horizontal="left"/>
    </xf>
    <xf numFmtId="0" fontId="32" fillId="0" borderId="30" xfId="32" applyFont="1" applyBorder="1"/>
    <xf numFmtId="0" fontId="30" fillId="0" borderId="46" xfId="0" applyFont="1" applyFill="1" applyBorder="1"/>
    <xf numFmtId="0" fontId="30" fillId="0" borderId="0" xfId="0" applyFont="1" applyBorder="1"/>
    <xf numFmtId="0" fontId="32" fillId="0" borderId="0" xfId="32" applyFont="1" applyBorder="1" applyAlignment="1">
      <alignment vertical="center"/>
    </xf>
    <xf numFmtId="0" fontId="30" fillId="0" borderId="47" xfId="0" applyFont="1" applyFill="1" applyBorder="1" applyAlignment="1">
      <alignment horizontal="center" vertical="center"/>
    </xf>
    <xf numFmtId="0" fontId="30" fillId="0" borderId="48" xfId="0" applyFont="1" applyFill="1" applyBorder="1" applyAlignment="1">
      <alignment horizontal="left"/>
    </xf>
    <xf numFmtId="0" fontId="32" fillId="0" borderId="0" xfId="32" applyFont="1" applyBorder="1"/>
    <xf numFmtId="0" fontId="30" fillId="0" borderId="0" xfId="0" applyFont="1" applyBorder="1" applyAlignment="1">
      <alignment horizontal="center" vertical="center"/>
    </xf>
    <xf numFmtId="0" fontId="30" fillId="0" borderId="0" xfId="0" applyFont="1" applyFill="1" applyBorder="1"/>
    <xf numFmtId="0" fontId="30" fillId="0" borderId="0" xfId="0" applyFont="1" applyFill="1" applyBorder="1" applyAlignment="1">
      <alignment horizontal="center" vertical="center"/>
    </xf>
    <xf numFmtId="0" fontId="30" fillId="0" borderId="0" xfId="0" applyFont="1" applyFill="1" applyBorder="1" applyAlignment="1">
      <alignment horizontal="left"/>
    </xf>
    <xf numFmtId="0" fontId="30" fillId="0" borderId="51" xfId="0" applyFont="1" applyBorder="1"/>
    <xf numFmtId="0" fontId="32" fillId="0" borderId="52" xfId="32" applyFont="1" applyBorder="1"/>
    <xf numFmtId="0" fontId="30" fillId="0" borderId="52" xfId="0" applyFont="1" applyBorder="1" applyAlignment="1">
      <alignment horizontal="center" vertical="center"/>
    </xf>
    <xf numFmtId="0" fontId="30" fillId="0" borderId="53" xfId="0" applyFont="1" applyBorder="1" applyAlignment="1">
      <alignment horizontal="left"/>
    </xf>
    <xf numFmtId="0" fontId="7" fillId="0" borderId="0" xfId="32"/>
    <xf numFmtId="0" fontId="0" fillId="0" borderId="0" xfId="0" applyAlignment="1">
      <alignment wrapText="1"/>
    </xf>
    <xf numFmtId="0" fontId="0" fillId="33" borderId="0" xfId="0" applyFill="1" applyAlignment="1">
      <alignment horizontal="left" vertical="top" wrapText="1"/>
    </xf>
    <xf numFmtId="0" fontId="19" fillId="0" borderId="17" xfId="0" applyFont="1" applyBorder="1" applyAlignment="1">
      <alignment horizontal="center" vertical="center"/>
    </xf>
    <xf numFmtId="0" fontId="19" fillId="0" borderId="3" xfId="0" applyFont="1" applyBorder="1" applyAlignment="1">
      <alignment horizontal="center" vertical="center"/>
    </xf>
    <xf numFmtId="0" fontId="9" fillId="12" borderId="27" xfId="27" applyFont="1" applyBorder="1" applyAlignment="1">
      <alignment horizontal="center" vertical="center"/>
    </xf>
    <xf numFmtId="0" fontId="9" fillId="12" borderId="28" xfId="27" applyFont="1" applyBorder="1" applyAlignment="1">
      <alignment horizontal="center" vertical="center"/>
    </xf>
    <xf numFmtId="0" fontId="14" fillId="15" borderId="36" xfId="30" applyFont="1" applyBorder="1" applyAlignment="1">
      <alignment horizontal="center"/>
    </xf>
    <xf numFmtId="0" fontId="14" fillId="15" borderId="37" xfId="30" applyFont="1" applyBorder="1" applyAlignment="1">
      <alignment horizontal="center"/>
    </xf>
    <xf numFmtId="0" fontId="21" fillId="13" borderId="36" xfId="28" applyFont="1" applyBorder="1" applyAlignment="1">
      <alignment horizontal="left"/>
    </xf>
    <xf numFmtId="0" fontId="21" fillId="13" borderId="37" xfId="28" applyFont="1" applyBorder="1" applyAlignment="1">
      <alignment horizontal="left"/>
    </xf>
    <xf numFmtId="0" fontId="24" fillId="13" borderId="36" xfId="28" applyFont="1" applyBorder="1" applyAlignment="1">
      <alignment horizontal="left"/>
    </xf>
    <xf numFmtId="0" fontId="24" fillId="13" borderId="37" xfId="28" applyFont="1" applyBorder="1" applyAlignment="1">
      <alignment horizontal="left"/>
    </xf>
    <xf numFmtId="0" fontId="0" fillId="14" borderId="36" xfId="29" applyFont="1" applyBorder="1" applyAlignment="1">
      <alignment horizontal="left" vertical="center" wrapText="1"/>
    </xf>
    <xf numFmtId="0" fontId="0" fillId="14" borderId="37" xfId="29" applyFont="1" applyBorder="1" applyAlignment="1">
      <alignment horizontal="left" vertical="center" wrapText="1"/>
    </xf>
    <xf numFmtId="0" fontId="0" fillId="14" borderId="34" xfId="29" applyFont="1" applyBorder="1" applyAlignment="1">
      <alignment horizontal="left" vertical="center" wrapText="1"/>
    </xf>
    <xf numFmtId="0" fontId="0" fillId="14" borderId="35" xfId="29" applyFont="1" applyBorder="1" applyAlignment="1">
      <alignment horizontal="left" vertical="center" wrapText="1"/>
    </xf>
    <xf numFmtId="0" fontId="0" fillId="13" borderId="34" xfId="28" applyFont="1" applyBorder="1" applyAlignment="1">
      <alignment horizontal="center" vertical="center" wrapText="1"/>
    </xf>
    <xf numFmtId="0" fontId="0" fillId="13" borderId="35" xfId="28" applyFont="1" applyBorder="1" applyAlignment="1">
      <alignment horizontal="center" vertical="center" wrapText="1"/>
    </xf>
    <xf numFmtId="0" fontId="0" fillId="21" borderId="36" xfId="28" applyFont="1" applyFill="1" applyBorder="1" applyAlignment="1">
      <alignment horizontal="center" vertical="center" wrapText="1"/>
    </xf>
    <xf numFmtId="0" fontId="0" fillId="21" borderId="37" xfId="28" applyFont="1" applyFill="1" applyBorder="1" applyAlignment="1">
      <alignment horizontal="center" vertical="center" wrapText="1"/>
    </xf>
    <xf numFmtId="0" fontId="4" fillId="0" borderId="6" xfId="0" applyFont="1" applyBorder="1" applyAlignment="1">
      <alignment horizontal="center"/>
    </xf>
    <xf numFmtId="0" fontId="4" fillId="0" borderId="10" xfId="0" applyFont="1" applyBorder="1" applyAlignment="1">
      <alignment horizontal="center"/>
    </xf>
    <xf numFmtId="0" fontId="4" fillId="0" borderId="2" xfId="0" applyFont="1" applyBorder="1" applyAlignment="1">
      <alignment horizontal="center"/>
    </xf>
    <xf numFmtId="0" fontId="0" fillId="0" borderId="9" xfId="0" applyBorder="1" applyAlignment="1"/>
    <xf numFmtId="0" fontId="6" fillId="17" borderId="17" xfId="26" applyFont="1" applyFill="1" applyBorder="1" applyAlignment="1">
      <alignment horizontal="left" vertical="center" wrapText="1"/>
    </xf>
    <xf numFmtId="0" fontId="6" fillId="17" borderId="31" xfId="26" applyFont="1" applyFill="1" applyBorder="1" applyAlignment="1">
      <alignment horizontal="left" vertical="center" wrapText="1"/>
    </xf>
    <xf numFmtId="0" fontId="4" fillId="0" borderId="27" xfId="0" applyFont="1" applyBorder="1" applyAlignment="1">
      <alignment horizontal="center"/>
    </xf>
    <xf numFmtId="0" fontId="4" fillId="0" borderId="28" xfId="0" applyFont="1" applyBorder="1" applyAlignment="1">
      <alignment horizontal="center"/>
    </xf>
    <xf numFmtId="15" fontId="5" fillId="23" borderId="22" xfId="1" applyNumberFormat="1" applyFont="1" applyFill="1" applyBorder="1" applyAlignment="1">
      <alignment horizontal="center"/>
    </xf>
    <xf numFmtId="0" fontId="0" fillId="23" borderId="23" xfId="0" applyFill="1" applyBorder="1" applyAlignment="1">
      <alignment horizontal="center"/>
    </xf>
    <xf numFmtId="0" fontId="13" fillId="13" borderId="36" xfId="28" applyFont="1" applyBorder="1" applyAlignment="1">
      <alignment horizontal="center"/>
    </xf>
    <xf numFmtId="0" fontId="13" fillId="13" borderId="37" xfId="28" applyFont="1" applyBorder="1" applyAlignment="1">
      <alignment horizontal="center"/>
    </xf>
    <xf numFmtId="0" fontId="0" fillId="9" borderId="22" xfId="24" applyFont="1" applyBorder="1" applyAlignment="1">
      <alignment horizontal="center"/>
    </xf>
    <xf numFmtId="0" fontId="1" fillId="9" borderId="23" xfId="24" applyBorder="1" applyAlignment="1">
      <alignment horizontal="center"/>
    </xf>
    <xf numFmtId="0" fontId="0" fillId="13" borderId="17" xfId="28" applyFont="1" applyBorder="1" applyAlignment="1">
      <alignment horizontal="left" vertical="top" wrapText="1"/>
    </xf>
    <xf numFmtId="0" fontId="0" fillId="13" borderId="31" xfId="28" applyFont="1" applyBorder="1" applyAlignment="1">
      <alignment horizontal="left" vertical="top" wrapText="1"/>
    </xf>
    <xf numFmtId="0" fontId="12" fillId="4" borderId="25" xfId="19" applyFont="1" applyBorder="1" applyAlignment="1">
      <alignment horizontal="center"/>
    </xf>
    <xf numFmtId="0" fontId="12" fillId="4" borderId="26" xfId="19" applyFont="1" applyBorder="1" applyAlignment="1"/>
    <xf numFmtId="0" fontId="4" fillId="0" borderId="14" xfId="0" applyFont="1" applyBorder="1" applyAlignment="1">
      <alignment horizontal="center"/>
    </xf>
    <xf numFmtId="0" fontId="4" fillId="0" borderId="9" xfId="0" applyFont="1" applyBorder="1" applyAlignment="1">
      <alignment horizontal="center"/>
    </xf>
    <xf numFmtId="0" fontId="13" fillId="13" borderId="14" xfId="28" applyFont="1" applyBorder="1" applyAlignment="1">
      <alignment horizontal="center"/>
    </xf>
    <xf numFmtId="0" fontId="13" fillId="13" borderId="9" xfId="28" applyFont="1" applyBorder="1" applyAlignment="1">
      <alignment horizontal="center"/>
    </xf>
    <xf numFmtId="0" fontId="4" fillId="0" borderId="4" xfId="0" applyFont="1" applyBorder="1" applyAlignment="1">
      <alignment horizontal="center"/>
    </xf>
    <xf numFmtId="0" fontId="4" fillId="0" borderId="19" xfId="0" applyFont="1" applyBorder="1" applyAlignment="1">
      <alignment horizontal="center"/>
    </xf>
    <xf numFmtId="0" fontId="13" fillId="13" borderId="22" xfId="28" applyFont="1" applyBorder="1" applyAlignment="1">
      <alignment horizontal="center"/>
    </xf>
    <xf numFmtId="0" fontId="13" fillId="13" borderId="23" xfId="28" applyFont="1" applyBorder="1" applyAlignment="1">
      <alignment horizontal="center"/>
    </xf>
    <xf numFmtId="0" fontId="4" fillId="0" borderId="5" xfId="0" applyFont="1" applyBorder="1" applyAlignment="1">
      <alignment horizontal="center"/>
    </xf>
    <xf numFmtId="0" fontId="4" fillId="0" borderId="24" xfId="0" applyFont="1" applyBorder="1" applyAlignment="1">
      <alignment horizontal="center"/>
    </xf>
    <xf numFmtId="0" fontId="4" fillId="0" borderId="59" xfId="0" applyFont="1" applyBorder="1" applyAlignment="1">
      <alignment horizontal="center"/>
    </xf>
    <xf numFmtId="0" fontId="0" fillId="0" borderId="10" xfId="0" applyBorder="1" applyAlignment="1"/>
    <xf numFmtId="0" fontId="15" fillId="0" borderId="6" xfId="0" applyFont="1" applyBorder="1" applyAlignment="1">
      <alignment horizontal="center" vertical="center"/>
    </xf>
    <xf numFmtId="0" fontId="11" fillId="0" borderId="10" xfId="0" applyFont="1" applyBorder="1" applyAlignment="1">
      <alignment horizontal="center" vertical="center"/>
    </xf>
    <xf numFmtId="0" fontId="25" fillId="22" borderId="22" xfId="33" applyBorder="1" applyAlignment="1">
      <alignment horizontal="center"/>
    </xf>
    <xf numFmtId="0" fontId="25" fillId="22" borderId="56" xfId="33" applyBorder="1" applyAlignment="1">
      <alignment horizontal="center"/>
    </xf>
    <xf numFmtId="0" fontId="25" fillId="22" borderId="23" xfId="33" applyBorder="1" applyAlignment="1">
      <alignment horizontal="center"/>
    </xf>
    <xf numFmtId="0" fontId="4" fillId="0" borderId="15" xfId="0" applyFont="1" applyBorder="1" applyAlignment="1">
      <alignment horizontal="center"/>
    </xf>
    <xf numFmtId="0" fontId="4" fillId="0" borderId="11" xfId="0" applyFont="1" applyBorder="1" applyAlignment="1">
      <alignment horizontal="center"/>
    </xf>
    <xf numFmtId="0" fontId="6" fillId="17" borderId="18" xfId="26" applyFont="1" applyFill="1" applyBorder="1" applyAlignment="1">
      <alignment horizontal="left" vertical="center" wrapText="1"/>
    </xf>
    <xf numFmtId="14" fontId="6" fillId="17" borderId="17" xfId="26" applyNumberFormat="1" applyFont="1" applyFill="1" applyBorder="1" applyAlignment="1">
      <alignment horizontal="left" vertical="top" wrapText="1"/>
    </xf>
    <xf numFmtId="14" fontId="6" fillId="17" borderId="18" xfId="26" applyNumberFormat="1" applyFont="1" applyFill="1" applyBorder="1" applyAlignment="1">
      <alignment horizontal="left" vertical="top" wrapText="1"/>
    </xf>
    <xf numFmtId="0" fontId="19" fillId="0" borderId="18" xfId="0" applyFont="1" applyBorder="1" applyAlignment="1">
      <alignment horizontal="center" vertical="center"/>
    </xf>
    <xf numFmtId="0" fontId="20" fillId="2" borderId="38" xfId="1" applyFont="1" applyBorder="1" applyAlignment="1">
      <alignment horizontal="center" vertical="center"/>
    </xf>
    <xf numFmtId="0" fontId="20" fillId="2" borderId="55" xfId="1" applyFont="1" applyBorder="1" applyAlignment="1">
      <alignment horizontal="center" vertical="center"/>
    </xf>
    <xf numFmtId="0" fontId="20" fillId="2" borderId="39" xfId="1" applyFont="1" applyBorder="1" applyAlignment="1">
      <alignment horizontal="center" vertical="center"/>
    </xf>
  </cellXfs>
  <cellStyles count="34">
    <cellStyle name="20% - Accent1" xfId="20" builtinId="30"/>
    <cellStyle name="20% - Accent2" xfId="21" builtinId="34"/>
    <cellStyle name="20% - Accent3" xfId="24" builtinId="38"/>
    <cellStyle name="20% - Accent5" xfId="28" builtinId="46"/>
    <cellStyle name="20% - Accent6" xfId="31" builtinId="50"/>
    <cellStyle name="40% - Accent2" xfId="22" builtinId="35"/>
    <cellStyle name="40% - Accent3" xfId="25" builtinId="39"/>
    <cellStyle name="40% - Accent5" xfId="29" builtinId="47"/>
    <cellStyle name="60% - Accent3" xfId="26" builtinId="40"/>
    <cellStyle name="60% - Accent5" xfId="30" builtinId="48"/>
    <cellStyle name="Accent1" xfId="19" builtinId="29"/>
    <cellStyle name="Accent3" xfId="23" builtinId="37"/>
    <cellStyle name="Accent5" xfId="27" builtinId="45"/>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Good" xfId="1" builtinId="26"/>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32" builtinId="8"/>
    <cellStyle name="Input" xfId="2" builtinId="20"/>
    <cellStyle name="Neutral" xfId="33" builtinId="28"/>
    <cellStyle name="Normal" xfId="0" builtinId="0"/>
  </cellStyles>
  <dxfs count="36">
    <dxf>
      <font>
        <strike val="0"/>
        <outline val="0"/>
        <shadow val="0"/>
        <vertAlign val="baseline"/>
        <sz val="11"/>
        <color theme="5"/>
        <name val="Calibri"/>
        <scheme val="minor"/>
      </font>
      <alignment horizontal="right" vertical="bottom" textRotation="0" wrapText="0" indent="0" justifyLastLine="0" shrinkToFit="0" readingOrder="0"/>
      <border diagonalUp="0" diagonalDown="0" outline="0">
        <left style="hair">
          <color indexed="64"/>
        </left>
        <right/>
        <top style="hair">
          <color indexed="64"/>
        </top>
        <bottom style="hair">
          <color indexed="64"/>
        </bottom>
      </border>
    </dxf>
    <dxf>
      <font>
        <strike val="0"/>
        <outline val="0"/>
        <shadow val="0"/>
        <vertAlign val="baseline"/>
        <sz val="11"/>
        <color theme="5"/>
        <name val="Calibri"/>
        <scheme val="minor"/>
      </font>
    </dxf>
    <dxf>
      <font>
        <strike val="0"/>
        <outline val="0"/>
        <shadow val="0"/>
        <vertAlign val="baseline"/>
        <sz val="11"/>
        <color theme="8" tint="-0.249977111117893"/>
        <name val="Calibri"/>
        <scheme val="minor"/>
      </font>
    </dxf>
    <dxf>
      <font>
        <strike val="0"/>
        <outline val="0"/>
        <shadow val="0"/>
        <vertAlign val="baseline"/>
        <sz val="11"/>
        <color theme="8" tint="-0.249977111117893"/>
        <name val="Calibri"/>
        <scheme val="minor"/>
      </font>
    </dxf>
    <dxf>
      <font>
        <strike val="0"/>
        <outline val="0"/>
        <shadow val="0"/>
        <vertAlign val="baseline"/>
        <sz val="11"/>
        <color theme="8" tint="-0.249977111117893"/>
        <name val="Calibri"/>
        <scheme val="minor"/>
      </font>
    </dxf>
    <dxf>
      <font>
        <strike val="0"/>
        <outline val="0"/>
        <shadow val="0"/>
        <vertAlign val="baseline"/>
        <sz val="11"/>
        <color theme="8" tint="-0.249977111117893"/>
        <name val="Calibri"/>
        <scheme val="minor"/>
      </font>
    </dxf>
    <dxf>
      <font>
        <strike val="0"/>
        <outline val="0"/>
        <shadow val="0"/>
        <vertAlign val="baseline"/>
        <sz val="11"/>
        <color theme="8" tint="-0.249977111117893"/>
        <name val="Calibri"/>
        <scheme val="minor"/>
      </font>
    </dxf>
    <dxf>
      <border outline="0">
        <left style="medium">
          <color indexed="64"/>
        </left>
        <right style="medium">
          <color indexed="64"/>
        </right>
        <top style="thin">
          <color auto="1"/>
        </top>
        <bottom style="medium">
          <color indexed="64"/>
        </bottom>
      </border>
    </dxf>
    <dxf>
      <font>
        <strike val="0"/>
        <outline val="0"/>
        <shadow val="0"/>
        <vertAlign val="baseline"/>
        <sz val="11"/>
        <color theme="5"/>
        <name val="Calibri"/>
        <scheme val="minor"/>
      </font>
    </dxf>
    <dxf>
      <border outline="0">
        <bottom style="thin">
          <color auto="1"/>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4"/>
        <color theme="1"/>
        <name val="Calibri"/>
        <scheme val="minor"/>
      </font>
      <alignment horizontal="general" vertical="center" textRotation="0" wrapText="0" indent="0" justifyLastLine="0" shrinkToFit="0" readingOrder="0"/>
    </dxf>
  </dxfs>
  <tableStyles count="0" defaultTableStyle="TableStyleMedium2" defaultPivotStyle="PivotStyleLight16"/>
  <colors>
    <mruColors>
      <color rgb="FF9BD1AE"/>
      <color rgb="FFD89ECF"/>
      <color rgb="FFFA7E6E"/>
      <color rgb="FFFFFFCC"/>
      <color rgb="FFFF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51CDA2DF-058F-4E7A-A0AF-55FCE8D3697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Forum%20Agenda_Draftv2.1_with%20b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sheetName val="Abstracts"/>
      <sheetName val="Sheet1"/>
      <sheetName val="Moderators"/>
      <sheetName val="ESRI_MAPINFO_SHEET"/>
    </sheetNames>
    <sheetDataSet>
      <sheetData sheetId="0" refreshError="1"/>
      <sheetData sheetId="1">
        <row r="5">
          <cell r="B5" t="str">
            <v>GIS and Water Rescue</v>
          </cell>
          <cell r="D5" t="str">
            <v xml:space="preserve">
Public Safety agencies that respond to Emergencies on bodies of water need to know the best locations to launch their boats and know where hidden dangers are underwater. There are several jurisdictions around the country that respond to drownings and body recoveries. These incidents are intense and stressful. They are high profile incidents with news media coverage. Depending on local protocols these events can involve several agencies.
In this presentation I will discuss how Dallas Fire Rescue is leveraging the power of GIS to assist our Boat Rescue Team with Water Rescue and Recovery. 
Learning Objectives
1)	Show how Dallas Fire Rescue is using GIS as compared to the past.
2)	How involved our Crews in the field are in regards to using the technology.
3)	Show the importance of working together.
4)	The importance of GIS Personal doing Field work.
Topics include
DFR Water Rescue Team
•	Brief History of DFR GIS
o	What we did- Parks, Make Pretty Maps
o	The Goal- To make the Department aware of GIS
•	What was asked
o	Map of the Boat Ramps and Marinas of Lake Ray Hubbard
o	Low Laying Areas of the Lake</v>
          </cell>
          <cell r="E5" t="str">
            <v>Ronald</v>
          </cell>
          <cell r="F5" t="str">
            <v>Vaughn</v>
          </cell>
          <cell r="H5" t="str">
            <v>Dallas Fire</v>
          </cell>
        </row>
      </sheetData>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X28" totalsRowShown="0" headerRowDxfId="35" dataDxfId="34">
  <autoFilter ref="B1:X28" xr:uid="{00000000-0009-0000-0100-000001000000}"/>
  <tableColumns count="23">
    <tableColumn id="1" xr3:uid="{00000000-0010-0000-0000-000001000000}" name="Presentation Title" dataDxfId="33"/>
    <tableColumn id="2" xr3:uid="{00000000-0010-0000-0000-000002000000}" name="Presentation Purpose" dataDxfId="32"/>
    <tableColumn id="3" xr3:uid="{00000000-0010-0000-0000-000003000000}" name="Abstract" dataDxfId="31"/>
    <tableColumn id="4" xr3:uid="{00000000-0010-0000-0000-000004000000}" name="First Name" dataDxfId="30"/>
    <tableColumn id="5" xr3:uid="{00000000-0010-0000-0000-000005000000}" name="Last Name" dataDxfId="29"/>
    <tableColumn id="6" xr3:uid="{00000000-0010-0000-0000-000006000000}" name="Professional Title" dataDxfId="28"/>
    <tableColumn id="7" xr3:uid="{00000000-0010-0000-0000-000007000000}" name="Organization" dataDxfId="27"/>
    <tableColumn id="8" xr3:uid="{00000000-0010-0000-0000-000008000000}" name="Phone Number" dataDxfId="26"/>
    <tableColumn id="9" xr3:uid="{00000000-0010-0000-0000-000009000000}" name="Email Address" dataDxfId="25"/>
    <tableColumn id="10" xr3:uid="{00000000-0010-0000-0000-00000A000000}" name="Co-Presenter #1 First Name" dataDxfId="24"/>
    <tableColumn id="11" xr3:uid="{00000000-0010-0000-0000-00000B000000}" name="Last Name 1" dataDxfId="23"/>
    <tableColumn id="12" xr3:uid="{00000000-0010-0000-0000-00000C000000}" name="Professional Title 1" dataDxfId="22"/>
    <tableColumn id="13" xr3:uid="{00000000-0010-0000-0000-00000D000000}" name="Organization 1" dataDxfId="21"/>
    <tableColumn id="14" xr3:uid="{00000000-0010-0000-0000-00000E000000}" name="Phone Number 1" dataDxfId="20"/>
    <tableColumn id="15" xr3:uid="{00000000-0010-0000-0000-00000F000000}" name="Email 1" dataDxfId="19"/>
    <tableColumn id="16" xr3:uid="{00000000-0010-0000-0000-000010000000}" name="Co-Presenter #2 First Name" dataDxfId="18"/>
    <tableColumn id="17" xr3:uid="{00000000-0010-0000-0000-000011000000}" name="Last Name 2" dataDxfId="17"/>
    <tableColumn id="18" xr3:uid="{00000000-0010-0000-0000-000012000000}" name="Professional Title 2" dataDxfId="16"/>
    <tableColumn id="19" xr3:uid="{00000000-0010-0000-0000-000013000000}" name="Organization 2" dataDxfId="15"/>
    <tableColumn id="20" xr3:uid="{00000000-0010-0000-0000-000014000000}" name="Phone Number 2" dataDxfId="14"/>
    <tableColumn id="21" xr3:uid="{00000000-0010-0000-0000-000015000000}" name="Email Address 2" dataDxfId="13"/>
    <tableColumn id="22" xr3:uid="{00000000-0010-0000-0000-000016000000}" name="Education Track*" dataDxfId="12"/>
    <tableColumn id="23" xr3:uid="{00000000-0010-0000-0000-000017000000}" name="Presenter(s) Biography - max 200 words per person"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3:H13" totalsRowShown="0" headerRowDxfId="10" dataDxfId="8" headerRowBorderDxfId="9" tableBorderDxfId="7" headerRowCellStyle="Good">
  <autoFilter ref="B3:H13" xr:uid="{00000000-0009-0000-0100-000002000000}"/>
  <tableColumns count="7">
    <tableColumn id="2" xr3:uid="{00000000-0010-0000-0100-000002000000}" name="Moderator" dataDxfId="6"/>
    <tableColumn id="3" xr3:uid="{00000000-0010-0000-0100-000003000000}" name="Name" dataDxfId="5"/>
    <tableColumn id="4" xr3:uid="{00000000-0010-0000-0100-000004000000}" name="Email" dataDxfId="4"/>
    <tableColumn id="5" xr3:uid="{00000000-0010-0000-0100-000005000000}" name="Committed" dataDxfId="3"/>
    <tableColumn id="6" xr3:uid="{00000000-0010-0000-0100-000006000000}" name="Agency" dataDxfId="2"/>
    <tableColumn id="7" xr3:uid="{00000000-0010-0000-0100-000007000000}" name="Day" dataDxfId="1"/>
    <tableColumn id="8" xr3:uid="{00000000-0010-0000-0100-000008000000}" name="Time" dataDxfId="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amie@carto.com" TargetMode="External"/><Relationship Id="rId2" Type="http://schemas.openxmlformats.org/officeDocument/2006/relationships/hyperlink" Target="mailto:Miguel.Pavon@twdb.texas.gov" TargetMode="External"/><Relationship Id="rId1" Type="http://schemas.openxmlformats.org/officeDocument/2006/relationships/hyperlink" Target="mailto:Ryan.Fennell@atkinsglobal.com" TargetMode="External"/><Relationship Id="rId5" Type="http://schemas.openxmlformats.org/officeDocument/2006/relationships/table" Target="../tables/table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6"/>
  <sheetViews>
    <sheetView tabSelected="1" zoomScale="110" zoomScaleNormal="110" zoomScalePageLayoutView="150" workbookViewId="0">
      <selection activeCell="B46" sqref="B46"/>
    </sheetView>
  </sheetViews>
  <sheetFormatPr defaultColWidth="8.7109375" defaultRowHeight="15" x14ac:dyDescent="0.25"/>
  <cols>
    <col min="1" max="1" width="18.42578125" customWidth="1"/>
    <col min="2" max="2" width="73.85546875" customWidth="1"/>
    <col min="3" max="3" width="75" customWidth="1"/>
    <col min="4" max="4" width="3.42578125" style="1" customWidth="1"/>
    <col min="5" max="5" width="40.42578125" style="1" bestFit="1" customWidth="1"/>
    <col min="6" max="6" width="28.140625" bestFit="1" customWidth="1"/>
    <col min="7" max="7" width="29.42578125" style="1" customWidth="1"/>
    <col min="8" max="8" width="11" style="24" bestFit="1" customWidth="1"/>
    <col min="9" max="9" width="41.28515625" style="24" bestFit="1" customWidth="1"/>
    <col min="10" max="10" width="26.28515625" style="24" bestFit="1" customWidth="1"/>
    <col min="11" max="11" width="28.140625" bestFit="1" customWidth="1"/>
    <col min="12" max="12" width="29.28515625" style="1" customWidth="1"/>
    <col min="13" max="13" width="18" customWidth="1"/>
    <col min="14" max="14" width="28.28515625" customWidth="1"/>
  </cols>
  <sheetData>
    <row r="1" spans="1:8" ht="27" thickBot="1" x14ac:dyDescent="0.45">
      <c r="A1" s="18" t="s">
        <v>400</v>
      </c>
      <c r="B1" s="176" t="s">
        <v>53</v>
      </c>
      <c r="C1" s="177"/>
    </row>
    <row r="2" spans="1:8" ht="19.5" thickBot="1" x14ac:dyDescent="0.35">
      <c r="A2" s="17"/>
      <c r="B2" s="168">
        <v>43761</v>
      </c>
      <c r="C2" s="169"/>
      <c r="E2" s="2"/>
      <c r="F2" s="65" t="s">
        <v>62</v>
      </c>
    </row>
    <row r="3" spans="1:8" ht="14.45" customHeight="1" thickBot="1" x14ac:dyDescent="0.3">
      <c r="A3" s="4" t="s">
        <v>0</v>
      </c>
      <c r="B3" s="160" t="s">
        <v>1</v>
      </c>
      <c r="C3" s="161"/>
      <c r="D3" s="43"/>
      <c r="F3" s="1"/>
    </row>
    <row r="4" spans="1:8" ht="15" customHeight="1" thickBot="1" x14ac:dyDescent="0.3">
      <c r="A4" s="4" t="s">
        <v>2</v>
      </c>
      <c r="B4" s="182" t="s">
        <v>26</v>
      </c>
      <c r="C4" s="183"/>
      <c r="D4" s="43"/>
      <c r="F4" s="192" t="s">
        <v>63</v>
      </c>
      <c r="G4" s="193"/>
      <c r="H4" s="194"/>
    </row>
    <row r="5" spans="1:8" ht="18.600000000000001" customHeight="1" thickBot="1" x14ac:dyDescent="0.35">
      <c r="A5" s="5" t="s">
        <v>3</v>
      </c>
      <c r="B5" s="184" t="s">
        <v>54</v>
      </c>
      <c r="C5" s="185"/>
      <c r="D5" s="43"/>
      <c r="E5" s="2"/>
      <c r="F5" s="68" t="s">
        <v>64</v>
      </c>
      <c r="G5" s="68" t="s">
        <v>65</v>
      </c>
      <c r="H5" s="69" t="s">
        <v>88</v>
      </c>
    </row>
    <row r="6" spans="1:8" ht="15" customHeight="1" thickBot="1" x14ac:dyDescent="0.3">
      <c r="A6" s="4" t="s">
        <v>4</v>
      </c>
      <c r="B6" s="186" t="s">
        <v>5</v>
      </c>
      <c r="C6" s="187"/>
      <c r="D6" s="43"/>
      <c r="E6" s="2"/>
      <c r="F6" s="66" t="s">
        <v>66</v>
      </c>
      <c r="G6" s="66" t="s">
        <v>67</v>
      </c>
      <c r="H6" s="67" t="s">
        <v>88</v>
      </c>
    </row>
    <row r="7" spans="1:8" ht="14.45" customHeight="1" x14ac:dyDescent="0.25">
      <c r="A7" s="142" t="s">
        <v>6</v>
      </c>
      <c r="B7" s="13" t="s">
        <v>10</v>
      </c>
      <c r="C7" s="14" t="s">
        <v>9</v>
      </c>
      <c r="D7" s="43"/>
      <c r="E7" s="2"/>
      <c r="F7" s="66" t="s">
        <v>68</v>
      </c>
      <c r="G7" s="66" t="s">
        <v>69</v>
      </c>
      <c r="H7" s="67" t="s">
        <v>89</v>
      </c>
    </row>
    <row r="8" spans="1:8" s="1" customFormat="1" ht="14.45" customHeight="1" x14ac:dyDescent="0.25">
      <c r="A8" s="143"/>
      <c r="B8" s="15" t="s">
        <v>428</v>
      </c>
      <c r="C8" s="88" t="s">
        <v>411</v>
      </c>
      <c r="D8" s="43"/>
      <c r="E8" s="2"/>
      <c r="F8" s="66" t="s">
        <v>70</v>
      </c>
      <c r="G8" s="66" t="s">
        <v>71</v>
      </c>
      <c r="H8" s="67" t="s">
        <v>90</v>
      </c>
    </row>
    <row r="9" spans="1:8" s="1" customFormat="1" ht="21" customHeight="1" x14ac:dyDescent="0.35">
      <c r="A9" s="143"/>
      <c r="B9" s="22" t="s">
        <v>402</v>
      </c>
      <c r="C9" s="23" t="s">
        <v>55</v>
      </c>
      <c r="D9" s="43"/>
      <c r="E9" s="2"/>
      <c r="F9" s="66" t="s">
        <v>72</v>
      </c>
      <c r="G9" s="66" t="s">
        <v>73</v>
      </c>
      <c r="H9" s="67" t="s">
        <v>91</v>
      </c>
    </row>
    <row r="10" spans="1:8" s="1" customFormat="1" ht="21" customHeight="1" x14ac:dyDescent="0.35">
      <c r="A10" s="143"/>
      <c r="B10" s="45" t="s">
        <v>56</v>
      </c>
      <c r="C10" s="46" t="s">
        <v>57</v>
      </c>
      <c r="D10" s="43"/>
      <c r="E10" s="2"/>
      <c r="F10" s="66" t="s">
        <v>74</v>
      </c>
      <c r="G10" s="66" t="s">
        <v>75</v>
      </c>
      <c r="H10" s="67" t="s">
        <v>92</v>
      </c>
    </row>
    <row r="11" spans="1:8" ht="198" customHeight="1" x14ac:dyDescent="0.25">
      <c r="A11" s="143"/>
      <c r="B11" s="79" t="s">
        <v>427</v>
      </c>
      <c r="C11" s="103" t="str">
        <f>_xlfn.CONCAT(Abstracts!B27, " ", Abstracts!E27, " ",Abstracts!F27, ", ",Abstracts!H27, " ", Abstracts!D27, ", ", Abstracts!X27)</f>
        <v>Programming with GIS?!  Yes You Can! 
Speaker: Stephanie Long, Austin Community College 
This presentation seeks to encourage the wide range of knowledge and skills present in the audience that they can utilize programming languages and intuitive IDEs to automate common GIS workflows.  Yes You Can!  The focus is on PyCharm and Jupyter Notebooks using Python to manage desktop and web GIS.  Yes You Can!   The audience will learn the advantages of various IDEs, the building blocks of programming languages, tips and tricks based on the presenter's experience and how to easily get started with programming.  Programming with GIS?!....Yes You Can!!, 
Bio:  Stephanie Long comes to the table with over 14 years of professional GIS experience, a Master of Science in Geography and a GISP certification. Currently she delivers the online GIS program at Austin Community College which includes developing curriculum and teaching a wide range of GIS courses. She was recently the GIS Systems Coordinator within the IT Division at Texas Parks and Wildlife where she worked with her team to provide GIS related support and services to over 300 agency users.  Stephanie believes that keeping current with GIS technologies is crucial to the industry. https://www.linkedin.com/in/stephaniereneelong/</v>
      </c>
      <c r="D11" s="43"/>
      <c r="E11" s="2"/>
      <c r="F11" s="66" t="s">
        <v>76</v>
      </c>
      <c r="G11" s="66" t="s">
        <v>77</v>
      </c>
      <c r="H11" s="67" t="s">
        <v>92</v>
      </c>
    </row>
    <row r="12" spans="1:8" ht="19.350000000000001" customHeight="1" x14ac:dyDescent="0.25">
      <c r="A12" s="143"/>
      <c r="B12" s="164" t="s">
        <v>403</v>
      </c>
      <c r="C12" s="198" t="str">
        <f>_xlfn.CONCAT(Abstracts!B19,  " - ", Abstracts!E19, " ",Abstracts!F19, ", ",Abstracts!H19, " ",Abstracts!D19," , ",Abstracts!X19)</f>
        <v>Calculating the Boundary of Oil Fields in Texas using Python in a GIS Workflow - 
Speaker: Harold Rogers, Bureau of Economic Geology 
Regional GIS data sets often lack, information about an area of interest below the county level.  This is especially true with oil and gas data.  How do you identify geographically which wells belong to an operator?  Information is available but it is time consuming searching through public data to find out oil field information.  Python can generate more meaningful information that can be displayed through GIS from public sources.
The purpose of the python program is to take a shapefile of oil and gas wells for various counties in Texas and determine the boundary of oil and gas fields they reside in for each county.  Using search cursors determine the field name provided from the input shapefile.  A series of convex hull buffers will determine the boundary of each oil field.  According to the Texas Railroad Commission, in Texas wells must be a minimum of 467 feet from a lease line.  Between well spacing keeps wells a minimum of 1,200 feet from “any well completed in or drilling to the same field on the same lease or unit.” Statewide spacing is determined by these regulations and amended through the Texas Railroad Commission’s hearing process. 
With the boundary of the oil field determined, other information can be calculated like the fields area and oil well production figures.  This information can be used to determine how much severance tax an operator pays the state and the county where the oil field resides.  The State of Texas Advanced Resource Recovery program (STARR) at the Bureau of Economic Geology (BEG) is dedicated to increasing severance tax income for the State of Texas. , 
Bio: Harold Rogers is the GIS Database manager for the State of Texas Advanced Resource Recovery Group (STARR) at the Bureau of Economic Geology.  Along with helping STARR with various GIS projects, Harold uses his skills in subsurface modeling, well analysis, animation, and visualization  to assist a variety of groups at the Bureau of Economic Geology at the Bureau of Economic Geology.  He holds a Bachelor of Science degree in Radio-Television-Film and a Bachelor of Arts degree in Studio Art from the University of Texas at Austin.  Harold also holds a Post-Bachelorette GIS Certification from Penn State University.  Harold is currently working on a Masters Degree in Geographic Information Systems and Technology through North Carolina State University and has been working in the field of GIS for 12 years.</v>
      </c>
      <c r="D12" s="43"/>
      <c r="E12" s="2"/>
      <c r="F12" s="66" t="s">
        <v>78</v>
      </c>
      <c r="G12" s="66" t="s">
        <v>79</v>
      </c>
      <c r="H12" s="67" t="s">
        <v>93</v>
      </c>
    </row>
    <row r="13" spans="1:8" s="1" customFormat="1" ht="186.75" customHeight="1" x14ac:dyDescent="0.25">
      <c r="A13" s="143"/>
      <c r="B13" s="197"/>
      <c r="C13" s="199"/>
      <c r="D13" s="43"/>
      <c r="E13" s="2"/>
      <c r="F13" s="66" t="s">
        <v>52</v>
      </c>
      <c r="G13" s="66" t="s">
        <v>80</v>
      </c>
      <c r="H13" s="67" t="s">
        <v>94</v>
      </c>
    </row>
    <row r="14" spans="1:8" s="1" customFormat="1" ht="14.45" customHeight="1" x14ac:dyDescent="0.25">
      <c r="A14" s="143"/>
      <c r="B14" s="164" t="s">
        <v>404</v>
      </c>
      <c r="C14" s="174" t="str">
        <f>_xlfn.CONCAT(Abstracts!B18, " - ", Abstracts!E18, " ",Abstracts!F18, ", ",Abstracts!K18, " ",Abstracts!L18, ", ",Abstracts!H18,  " ", Abstracts!D18, " , ",Abstracts!X18)</f>
        <v>“2019: A C-Sharp Odyssey... Migrating Python Add-ins from ArcMap to ArcGIS Pro” - 
Speakers: John Phillips, Matt Washburn, Texas Department of Transportation 
One of our primary responsibilities at TxDOT to maintain an accurate spatial inventory of roadway assets. We use a set of custom, Python-scripted add-ins developed for ArcMap to manage this process. They allow us to edit geometry, perform QA checks, and finally, to ETL the updates into an Oracle spatial database where assets can be edited.
Beginning in 2020, Esri will no longer support ArcMap version 10.3, moving instead towards ArcGIS Pro. This presented a major challenge to our workflow: ArcGIS Pro is built on the .NET framework, and customization is done using the C# programming language, not Python. We needed a way to migrate our existing toolbars from ArcMap to ArcGIS Pro; from Python to C#.
This presentation will serve as how-to (and cautionary tale!) for users migrating custom-built tools from ArcMap to ArcGIS Pro. We will examine several different scenarios, the challenges we faced, and the solutions we arrived at. Specific Learning Objectives include:
Rewriting a Python tool in C# using the ArcGIS Pro SDK for .NET
Calling a Python script or a Geoprocessing tool from C#
Customizing the UI using WPF
Anyone feeling a bit overwhelmed by the upcoming migration to ArcGIS Pro will find our story interesting, entertaining, and hopefully instructive. Come along and ride on the fan-tas-tic voyage! , 
Bio: John Phillips is a GIS Analyst at TxDOT. He earned his MS from Texas State University with a focus on biogeomorphic response to catastrophic flooding. These days you'll find John hanging out with his wife and two cats or trying to make things easier for himself through programming.
Matt Washburn has been a GIS Analyst with TxDOT since 2017. He has 7 years of professional GIS experience. Matt holds a BS in Physical Geography and an MS in Geography from Texas State University-San Marcos. He lives in Austin with his wife and son.</v>
      </c>
      <c r="D14" s="43"/>
      <c r="E14" s="2"/>
      <c r="F14" s="66" t="s">
        <v>81</v>
      </c>
      <c r="G14" s="66" t="s">
        <v>82</v>
      </c>
      <c r="H14" s="67" t="s">
        <v>94</v>
      </c>
    </row>
    <row r="15" spans="1:8" s="1" customFormat="1" ht="213.75" customHeight="1" thickBot="1" x14ac:dyDescent="0.3">
      <c r="A15" s="200"/>
      <c r="B15" s="165"/>
      <c r="C15" s="175"/>
      <c r="D15" s="43"/>
      <c r="E15" s="2"/>
      <c r="F15" s="66" t="s">
        <v>51</v>
      </c>
      <c r="G15" s="66" t="s">
        <v>83</v>
      </c>
      <c r="H15" s="67" t="s">
        <v>94</v>
      </c>
    </row>
    <row r="16" spans="1:8" ht="14.45" customHeight="1" x14ac:dyDescent="0.25">
      <c r="A16" s="4" t="s">
        <v>7</v>
      </c>
      <c r="B16" s="188" t="s">
        <v>8</v>
      </c>
      <c r="C16" s="189"/>
      <c r="D16" s="43"/>
      <c r="E16" s="2"/>
      <c r="F16" s="66" t="s">
        <v>84</v>
      </c>
      <c r="G16" s="66" t="s">
        <v>85</v>
      </c>
      <c r="H16" s="67" t="s">
        <v>94</v>
      </c>
    </row>
    <row r="17" spans="1:11" s="1" customFormat="1" ht="14.45" customHeight="1" x14ac:dyDescent="0.25">
      <c r="A17" s="4" t="s">
        <v>17</v>
      </c>
      <c r="B17" s="162" t="s">
        <v>23</v>
      </c>
      <c r="C17" s="163"/>
      <c r="F17" s="66" t="s">
        <v>86</v>
      </c>
      <c r="G17" s="66" t="s">
        <v>87</v>
      </c>
      <c r="H17" s="67" t="s">
        <v>94</v>
      </c>
      <c r="I17" s="24"/>
      <c r="J17" s="24"/>
    </row>
    <row r="18" spans="1:11" s="1" customFormat="1" ht="15" customHeight="1" thickBot="1" x14ac:dyDescent="0.3">
      <c r="A18" s="4" t="s">
        <v>18</v>
      </c>
      <c r="B18" s="162" t="s">
        <v>19</v>
      </c>
      <c r="C18" s="163"/>
      <c r="H18" s="24"/>
      <c r="I18" s="24"/>
      <c r="J18" s="24"/>
    </row>
    <row r="19" spans="1:11" x14ac:dyDescent="0.25">
      <c r="A19" s="142" t="s">
        <v>11</v>
      </c>
      <c r="B19" s="8" t="s">
        <v>10</v>
      </c>
      <c r="C19" s="9" t="s">
        <v>9</v>
      </c>
      <c r="F19" s="1"/>
      <c r="K19" s="1"/>
    </row>
    <row r="20" spans="1:11" s="1" customFormat="1" x14ac:dyDescent="0.25">
      <c r="A20" s="143"/>
      <c r="B20" s="10" t="s">
        <v>422</v>
      </c>
      <c r="C20" s="33" t="s">
        <v>423</v>
      </c>
      <c r="F20"/>
      <c r="H20" s="24"/>
      <c r="I20" s="24"/>
      <c r="J20" s="24"/>
      <c r="K20"/>
    </row>
    <row r="21" spans="1:11" s="1" customFormat="1" ht="21" x14ac:dyDescent="0.35">
      <c r="A21" s="143"/>
      <c r="B21" s="21" t="s">
        <v>55</v>
      </c>
      <c r="C21" s="34" t="s">
        <v>459</v>
      </c>
      <c r="H21" s="24"/>
      <c r="I21" s="24"/>
      <c r="J21" s="24"/>
      <c r="K21"/>
    </row>
    <row r="22" spans="1:11" s="1" customFormat="1" ht="21" x14ac:dyDescent="0.35">
      <c r="A22" s="143"/>
      <c r="B22" s="47" t="s">
        <v>58</v>
      </c>
      <c r="C22" s="89" t="s">
        <v>58</v>
      </c>
      <c r="H22" s="24"/>
      <c r="I22" s="24"/>
      <c r="J22" s="24"/>
    </row>
    <row r="23" spans="1:11" s="1" customFormat="1" ht="409.6" customHeight="1" x14ac:dyDescent="0.25">
      <c r="A23" s="143"/>
      <c r="B23" s="102" t="str">
        <f>_xlfn.CONCAT(Abstracts!B14, "  ", Abstracts!E14, " ",Abstracts!F14, ", ",Abstracts!H14, " ", Abstracts!D14, " , ",Abstracts!X14)</f>
        <v>Out of Order: ArcGIS Arcade to Play When You Otherwise Couldn't  
Speaker: Jordan Carmona, GISP, City of McKinney 
Not just for fun and games, Esri's expression language Arcade allows you to get the most out of map services made and maintained by others. This presentation will walk through a series of code examples on altering data formatting, conditional logic, and symbolization derived from complex values. Grab a bag of quarters and come explore the Arcade. , 
Bio:  Jordan Carmona leads the geospatial program across four departments at the City of McKinney’s Development Services Division as a GIS Specialist. Since 2017, he has established multiple citizen-centric web applications, integrated non-spatial databases into the GIS, forged two public-private partnerships, and launched the City’s first spatial drone program. His current focus is automation, data science, and novel analyses. Jordan has a dual BA in History and Political Science from the University of North Texas. 
He enjoys an array of [gardening, programming, photography, coffee, cats]. His alignment is Chaotic Good.</v>
      </c>
      <c r="C23" s="101" t="str">
        <f>_xlfn.CONCAT(Abstracts!B13, " ", Abstracts!E13, " ",Abstracts!F13, ", ",Abstracts!H13, " ", Abstracts!D13, " ",Abstracts!X13)</f>
        <v>Monitoring Spatial-Temporal Patterns of PM2.5 For Improved Understanding of Air Pollution Dynamics Using Portable Sensing Technologies 
Speaker: Lu Liang, University of North Texas 
Fine particulate matter with an aerodynamic diameter of less than 2.5 µm (PM2.5) is a major component of atmospheric air pollution in cities worldwide. PM2.5 is highly variable in space and time and there has been an increased demand for accurate and reliable prediction of intra-urban PM2.5 gradient levels. The expanded use of low-cost sensors is recommended by the Environmental Protection Agency as the new paradigm for air quality monitoring. This study monitors and maps the dynamics of PM2.5 concentration at high spatio-temporal resolutions using the portable sensing techniques and explores the driving factors via a geospatial modeling approach. Specifically, mobile monitoring campaigns were carried out by bicyclists surrounding a university campus using a low-cost particle sensor and a GPS data logger. Geotagged 1-minute PM2.5 measurements were collected along a fixed route at 7 AM, 11 AM, 3 PM, and 7 PM every day over a two-week period. Spatial-temporal patterns of PM2.5 concentrations are quantified and the significance levels of within-day and inter-day differences are tested. We further identify the factors influencing PM2.5 dynamics, including meteorological factors, traffic, landscape horizontal compositions (e.g., the proportion of green spaces, building footprints) and vertical structure (e.g., average building and tree height) that are derived from Lidar and airborne optical images. A geospatial model is applied using the above predictor variables calculated within the directional wind sectors to incorporate the relative position of emission source and receptor. This integrated monitoring, mapping, and modeling framework and its findings can provide guidance for urban planning and health research. 
Bio: Dr. Lu Liang is an assistant professor at the Geography Dept, University of North Texas. She received her bachelor degree in GIS and master degree in Cartography and GIS from Chinese Academy of Sciences. She then finished her PhD in Ecosystem Sciences from the Department of Environmental Science Policy and Management, UC Berkeley. Her research expertise extends to geospatial science, environmental health, ecosystem science, natural resources, and landscape ecology.</v>
      </c>
      <c r="H23" s="24"/>
      <c r="I23" s="24"/>
      <c r="J23" s="24"/>
      <c r="K23"/>
    </row>
    <row r="24" spans="1:11" ht="365.25" customHeight="1" x14ac:dyDescent="0.25">
      <c r="A24" s="143"/>
      <c r="B24" s="102" t="str">
        <f>_xlfn.CONCAT(Abstracts!B24, " ", Abstracts!E24, " ",Abstracts!F24, ", ",Abstracts!H24, " ", Abstracts!D24, " , ",Abstracts!X24)</f>
        <v>Leveraging Python to Automate GIS Updates and Reporting in an Appraisal District 
Speaker: Keith Dailey, Bexar Appraisal District 
Advances in technology have created a fast-paced environment where accurate reporting is needed consistently and efficiently.  Bexar Appraisal District has an enterprise GIS system paired with their Computer Assisted Mass Appraisal (CAMA) system to accurately evaluate appraisal status.  Python Scripting and automated tasks allows for managers to make better decisions. I would like to show this with three learning objectives; how we query, compile, and analyze production data using python. , 
Bio: Keith has worked in local governments in the roles of GIS Coordinator, Database Administrator, and is currently the GIS Manager for Bexar Appraisal District. He holds a BS and MS in Forestry from Stephen F. Austin State University and is a GISP.</v>
      </c>
      <c r="C24" s="101" t="str">
        <f>_xlfn.CONCAT(Abstracts!B6, Abstracts!E6, " ", Abstracts!F6, ", ",Abstracts!K6, " ", Abstracts!L6, ", ",Abstracts!Q6, " ",Abstracts!R6, ", ", Abstracts!H6, " ", Abstracts!D6, " , ",Abstracts!X6)</f>
        <v>Collecting and Managing Sensitive Data: Palo Duro Canyon Hosts 2019 TAS Archaeological Field School
Speakers: Michael Potts, Ceran Hibbard, Jennifer Estes, Texas Parks &amp; Wildlife Dept 
Every year, the Texas Archeology Society (TAS) conducts an Archeological Field School. This year, they partnered with Texas Parks &amp; Wildlife Department, choosing Palo Duro Canyon State Park (PDCSP) to host the event. The Field School lasts 8 days in early June and has about 15 adult survey crews collecting site and other feature data on paper forms and GPS-enabled devices. TAS Field School also molds future archeologists, giving younger participants hands-on experience in field archeology techniques through lessons at a known archeological site. Many areas of PDCSP are un-surveyed by archeologists, making this project important for establishing baseline knowledge about the previous inhabitants of and visitors to the Canyon. Identifying archeological sites also arms planners with the knowledge necessary to mitigate further impacts to the sites by planning future facilities away from or safely near the sites. 
Months before Field School was set to start, Texas Parks &amp; Wildlife staff participated in strategic planning discussions with the Field School committee and other stakeholders to ensure we could provide the right data support for the project. Two things were certain: field crews would be turning in paper forms with hand-written coordinates, and the database of record would be hosted in AGO, where field users and desktop users can both edit simultaneously. As Field School is a learning experience, the crew chief is not always the person recording the data, and that role tends to rotate as participants may have only signed up for a few days of Field School. This made data standardization and self-validation necessary in Survey123, meaning that we attempted to make it easy to enter data right and harder to enter it wrong.
In addition to volunteers and TAS staff, many TPWD Cultural Resources staff participated as crew chiefs and collected data regularly by performing pedestrian surveys, shovel tests, and logging incidental finds and other artifacts. During the project, the 3 GIS Analysts (authors of this paper) in the State Parks Division performed QA/QC (quality assurance and quality control) on field data as it was turned in, finding omissions/mistakes and proactively fixing them before the crews disbanded. This allowed us to handle timely data questions (surveyed acres summary and new points by type collected) and mapping support requests from crew chiefs, participants, Incident Command, PIs (principal investigators), and park staff. 
For crews who only turned in paper forms, we transposed their data into Survey123-Web Version (which was designed to mirror the paper forms). Some crews were more tech savvy and were able to enter their data directly in Survey123 (typically their mobile devices were paired with Bad Elf or EOS Arrow external GNSS receivers for highly accurate locations), and then we verified their entries against their paper forms. Other users collected geometries in non-ESRI based apps and devices, including the Avenza App (licenses provided by TPWD), Theodolite App (various users), and standalone Garmin units (provided by TPWD to crews with no GPS devices). Several large digs were also conducted using a Leica Total Station (and its Viva Data Collector) to track the progress at a fine resolution. These mixed technology procedures are challenging because we must combine disparate datasets from multiple crews, many entering data in multiple formats.
	This presentation will share notable archeological findings at Palo Duro Canyon State Park discovered this past season and establish an historical narrative for previous inhabitants in the Canyon. 
1.	We will display generalized maps of the research site distribution/findings. 
2.	We will also describe our data collection methodology, validation techniques, and procedures
3.	Well will compare the strengths and weaknesses of paper forms, Survey 123, Avenza, and other technologies. 
We will end with “lessons learned” and suggestions for further researchers. , 
Bios: Michael Potts – Master’s in Geography from Texas A&amp;M University in College Station - 2010. Michael has previously interned at Washington College and the National Park Service; he then served as GIS Analyst for 5 years at Casey Trees (environmental nonprofit group) in Washington DC. He has been with Texas Parks &amp; Wildlife since the beginning of 2015, supporting the TPWD mission by developing scripting and electronic data collection methods to improve data consistency and currency.
Ceran Hibbard –Bachelors of Science, Major in Geography from Texas A&amp;M University in College Station - 2007. Ceran has previously worked a combined 10 years in local government for both Bexar and Comal counties as well as a water utility, San Antonio Water System.  She has been with Texas Parks &amp; Wildlife State Parks since 2018.
Jennifer Estes – Master’s in Applied Geography, Major in GIS from Southwest Texas State University in San Marcos - 2002; Bachelors of Science, Major in Geography from Texas A&amp;M University in College Station - 1997. Jen started at TPWD as an intern in 1996 as a GIS Technician in State Parks and has been supporting the TPWD mission ever since.</v>
      </c>
      <c r="K24" s="1"/>
    </row>
    <row r="25" spans="1:11" ht="409.5" customHeight="1" thickBot="1" x14ac:dyDescent="0.3">
      <c r="A25" s="200"/>
      <c r="B25" s="104" t="str">
        <f>_xlfn.CONCAT(Abstracts!B16, " ", Abstracts!E16, " ",Abstracts!F16, ", ",Abstracts!H16, " ", Abstracts!D16, "  ",Abstracts!X16)</f>
        <v>Programmatic Metadata Augmentation and Processing for Enhancing Data Discoverability 
Speaker: Michael Shensky, University of Texas at Austin 
In June 2019 the University of Texas Libraries completed development of the new Texas GeoData portal that it designed to enhance discoverability of the geospatial data contained in its diverse collections. The portal was developed using GeoBlacklight, an open-source software project that is gaining traction among academic libraries and which has been developed through multi-institutional collaboration. GeoBlacklight was determined to be the best solution data portal solution due in large part to its simple metadata schema and federated search capabilities enabled by integration of compatible metadata shared by other universities through the OpenGeoMetadata project.
This presentation will discuss the processes that the UT Libraries developed to aggregate, augment, and format metadata for the geospatial datasets shared in the Texas GeoData portal. Overall, this talk is designed to highlight the importance of developing accurate, descriptive, well-formatted metadata for geospatial datasets. It will detail how Python scripts can be used to automate metadata enhancement processes like gathering and consolidating information from multiple metadata sources, developing relevant keyword tags through spatial analysis, and exporting metadata files to multiple formats. Finally, it will illustrate how information found in the portal’s underlying metadata index can facilitate the discovery of geospatial datasets.  
BIO:  Michael Shensky has a BA and MA in Geography and 9 years of specialization in GIS education and training, cartographic design, and enterprise GIS development. He’s been incredibly fortunate to spend most of those years facilitating geospatial research at different universities as a lecturer, GIS lab manager, and library GIS and geospatial data coordinator. He is always looking for new technologies to explore and ways to get to more done in less time using Python for workflow automation.</v>
      </c>
      <c r="C25" s="105" t="str">
        <f>_xlfn.CONCAT(Abstracts!B21, " - ", Abstracts!E21, " ",Abstracts!F21, ", ",Abstracts!H21, " ", Abstracts!D21, "  ",Abstracts!X21, "  ",Abstracts!X21)</f>
        <v>Fine Resolution Mapping of Houston Toad Breeding Pond Habitat - 
Speaker:  Laura Chapa, Texas Parks &amp; Wildlife Department 
The federally endangered Houston Toad (Bufo (Anazyrus) houstonensis) is declining due to climatic changes, habitat loss or destruction, and anthropogenic habitat alteration. This species requires a specific breeding habitat of pine and oak woodlands and savannas, specific soil geology, and shallow or ephemeral ponds. The Landscape Ecology Program at Texas Parks and Wildlife Department (TPWD) aims to support the conservation and restoration of B. houstonensis breeding habitat through the development of a high-resolution map of ephemeral and permanent wetlands using a series of GIS technologies. To map potential breeding habitat, available LiDAR within B. houstonensis’ geographic range was acquired. LiDAR was processed using Quick Terrain Modeler to produce a Digital Elevation Model (DEM). The DEM was then standardized in ERDAS Imagine, and the landscape sinks were identified using ArcGIS Hydrology Toolset. An object based image analysis was performed in eCognition to extract bodies of water over 400 m2 from satellite imagery to determine which landscape sinks contained water during wet years. The LiDAR derived sink datasets were then modeled with TPWD’s Ecological Mapping Systems, soil types, hydrological features, as well as pond edge slope to produce a final map of potential breeding habitat. Both information gaps and conservation actions identified in the Texas Conservation Action Plan will be addressed by this mapping project including: gaining information regarding ponds within this species historic range, assist biologists with the annual documentation of habitat, and locate potential areas where landowner incentives would enhance connectivity among sites.  
Bio:  Laura Chapa is a GIS Analyst for the Landscape Ecology Program at Texas Parks and Wildlife Department. Since joining TPWD in 2014, Chapa has worked on mapping Texas vegetation statewide, as well as Conservation Opportunity Areas for Texas species of greatest conservation need. Over the past year, she has devoted her time to mapping potential breeding habitat for an endangered species, Houston Toad. Chapa earned a BS in Biology and MS in Sustainability from Texas State University, wherein her thesis involved using an UAV to map vegetation along a riparian corridor.
Wendy Anderson is a GIS Analyst at the Texas Parks and Wildlife Department within the Landscape Ecology Program. Previously as a field botanist with TPWD, she conducted surveys of grassland plant communities throughout the state of Texas. She holds a dual Master of Science in Environmental Science and Master of Public Affairs  from Indiana University, where she focused on grassland ecology, and water resources.  
Bio:  Laura Chapa is a GIS Analyst for the Landscape Ecology Program at Texas Parks and Wildlife Department. Since joining TPWD in 2014, Chapa has worked on mapping Texas vegetation statewide, as well as Conservation Opportunity Areas for Texas species of greatest conservation need. Over the past year, she has devoted her time to mapping potential breeding habitat for an endangered species, Houston Toad. Chapa earned a BS in Biology and MS in Sustainability from Texas State University, wherein her thesis involved using an UAV to map vegetation along a riparian corridor.
Wendy Anderson is a GIS Analyst at the Texas Parks and Wildlife Department within the Landscape Ecology Program. Previously as a field botanist with TPWD, she conducted surveys of grassland plant communities throughout the state of Texas. She holds a dual Master of Science in Environmental Science and Master of Public Affairs  from Indiana University, where she focused on grassland ecology, and water resources.</v>
      </c>
      <c r="D25" s="35"/>
    </row>
    <row r="26" spans="1:11" ht="15.75" thickBot="1" x14ac:dyDescent="0.3">
      <c r="A26" s="4" t="s">
        <v>12</v>
      </c>
      <c r="B26" s="162" t="s">
        <v>5</v>
      </c>
      <c r="C26" s="163"/>
      <c r="D26" s="36"/>
    </row>
    <row r="27" spans="1:11" s="1" customFormat="1" ht="21" x14ac:dyDescent="0.35">
      <c r="A27" s="142" t="s">
        <v>13</v>
      </c>
      <c r="B27" s="144" t="s">
        <v>10</v>
      </c>
      <c r="C27" s="145"/>
      <c r="D27" s="37"/>
      <c r="H27" s="24"/>
      <c r="I27" s="24"/>
      <c r="J27" s="24"/>
    </row>
    <row r="28" spans="1:11" x14ac:dyDescent="0.25">
      <c r="A28" s="143"/>
      <c r="B28" s="146" t="s">
        <v>424</v>
      </c>
      <c r="C28" s="147"/>
      <c r="D28" s="38"/>
      <c r="F28" s="1"/>
      <c r="K28" s="1"/>
    </row>
    <row r="29" spans="1:11" ht="21" x14ac:dyDescent="0.35">
      <c r="A29" s="143"/>
      <c r="B29" s="148" t="s">
        <v>425</v>
      </c>
      <c r="C29" s="149"/>
      <c r="D29" s="38"/>
      <c r="F29" s="1"/>
      <c r="K29" s="1"/>
    </row>
    <row r="30" spans="1:11" s="1" customFormat="1" ht="21" x14ac:dyDescent="0.35">
      <c r="A30" s="143"/>
      <c r="B30" s="150" t="s">
        <v>58</v>
      </c>
      <c r="C30" s="151"/>
      <c r="D30" s="38"/>
      <c r="H30" s="24"/>
      <c r="I30" s="24"/>
      <c r="J30" s="24"/>
    </row>
    <row r="31" spans="1:11" s="1" customFormat="1" ht="107.25" customHeight="1" x14ac:dyDescent="0.25">
      <c r="A31" s="143"/>
      <c r="B31" s="152" t="str">
        <f>_xlfn.CONCAT(Abstracts!B15, " ", Abstracts!D15)</f>
        <v>Preparing for GIS Leadership. Carpe Geo - Part Deux 
Today’s and tomorrow’s GIS leaders are being called upon to manage the complexity of rapidly expanding data volumes, with ever changing technologies, while meeting rising expectations about the availability and accessibility of location data. This presentation will extend the ideas Bill introduced in his “Carpe Geo &amp; Parvus Momentum” keynote presentation at the 2018 Texas GIS Forum.  After a quick recap on the core ideas of “seizing the GIS opportunity”, this presentation will move on to describing overlay skills (above and beyond competencies in GIS, communication, coordination, and leadership) that create the conditions for success as an emerging GIS leader.  These points will be illustrated with stories and examples and will conclude with some thoughts on opportunities ready for today’s GIS leaders to seize.</v>
      </c>
      <c r="C31" s="153"/>
      <c r="D31" s="38"/>
      <c r="F31"/>
      <c r="H31" s="24"/>
      <c r="I31" s="24"/>
      <c r="J31" s="24"/>
    </row>
    <row r="32" spans="1:11" s="1" customFormat="1" ht="45" customHeight="1" x14ac:dyDescent="0.25">
      <c r="A32" s="143"/>
      <c r="B32" s="152" t="s">
        <v>458</v>
      </c>
      <c r="C32" s="153"/>
      <c r="H32" s="24"/>
      <c r="I32" s="24"/>
      <c r="J32" s="24"/>
    </row>
    <row r="33" spans="1:11" s="1" customFormat="1" ht="45" customHeight="1" thickBot="1" x14ac:dyDescent="0.3">
      <c r="A33" s="200"/>
      <c r="B33" s="154" t="s">
        <v>426</v>
      </c>
      <c r="C33" s="155"/>
      <c r="F33"/>
      <c r="H33" s="24"/>
      <c r="I33" s="24"/>
      <c r="J33" s="24"/>
    </row>
    <row r="34" spans="1:11" s="1" customFormat="1" ht="15.75" thickBot="1" x14ac:dyDescent="0.3">
      <c r="A34" s="4"/>
      <c r="B34" s="86"/>
      <c r="C34" s="87"/>
      <c r="F34"/>
      <c r="H34" s="24"/>
      <c r="I34" s="24"/>
      <c r="J34" s="24"/>
      <c r="K34"/>
    </row>
    <row r="35" spans="1:11" s="1" customFormat="1" ht="20.25" x14ac:dyDescent="0.25">
      <c r="A35" s="6" t="s">
        <v>24</v>
      </c>
      <c r="B35" s="190" t="s">
        <v>61</v>
      </c>
      <c r="C35" s="191"/>
      <c r="H35" s="24"/>
      <c r="I35" s="24"/>
      <c r="J35" s="24"/>
      <c r="K35"/>
    </row>
    <row r="36" spans="1:11" s="1" customFormat="1" ht="15.75" thickBot="1" x14ac:dyDescent="0.3">
      <c r="A36" s="4"/>
      <c r="B36" s="11"/>
      <c r="C36" s="12"/>
      <c r="F36"/>
      <c r="H36" s="24"/>
      <c r="I36" s="24"/>
      <c r="J36" s="24"/>
      <c r="K36"/>
    </row>
    <row r="37" spans="1:11" ht="18.600000000000001" customHeight="1" thickBot="1" x14ac:dyDescent="0.35">
      <c r="A37" s="4"/>
      <c r="B37" s="168">
        <v>43762</v>
      </c>
      <c r="C37" s="169"/>
    </row>
    <row r="38" spans="1:11" x14ac:dyDescent="0.25">
      <c r="A38" s="4" t="s">
        <v>0</v>
      </c>
      <c r="B38" s="160" t="s">
        <v>1</v>
      </c>
      <c r="C38" s="161"/>
    </row>
    <row r="39" spans="1:11" x14ac:dyDescent="0.25">
      <c r="A39" s="4" t="s">
        <v>2</v>
      </c>
      <c r="B39" s="178" t="s">
        <v>27</v>
      </c>
      <c r="C39" s="179"/>
    </row>
    <row r="40" spans="1:11" ht="18.75" x14ac:dyDescent="0.3">
      <c r="A40" s="4" t="s">
        <v>3</v>
      </c>
      <c r="B40" s="180" t="s">
        <v>60</v>
      </c>
      <c r="C40" s="181"/>
    </row>
    <row r="41" spans="1:11" ht="15.75" thickBot="1" x14ac:dyDescent="0.3">
      <c r="A41" s="4" t="s">
        <v>4</v>
      </c>
      <c r="B41" s="182" t="s">
        <v>5</v>
      </c>
      <c r="C41" s="183"/>
      <c r="F41" s="1"/>
    </row>
    <row r="42" spans="1:11" x14ac:dyDescent="0.25">
      <c r="A42" s="142" t="s">
        <v>6</v>
      </c>
      <c r="B42" s="13" t="s">
        <v>10</v>
      </c>
      <c r="C42" s="14" t="s">
        <v>9</v>
      </c>
      <c r="F42" s="1"/>
      <c r="K42" s="1"/>
    </row>
    <row r="43" spans="1:11" x14ac:dyDescent="0.25">
      <c r="A43" s="143"/>
      <c r="B43" s="39" t="s">
        <v>405</v>
      </c>
      <c r="C43" s="42" t="s">
        <v>417</v>
      </c>
      <c r="F43" s="1"/>
      <c r="K43" s="1"/>
    </row>
    <row r="44" spans="1:11" ht="21" x14ac:dyDescent="0.35">
      <c r="A44" s="143"/>
      <c r="B44" s="40" t="s">
        <v>59</v>
      </c>
      <c r="C44" s="41" t="s">
        <v>55</v>
      </c>
      <c r="E44" s="2"/>
    </row>
    <row r="45" spans="1:11" s="1" customFormat="1" ht="21" x14ac:dyDescent="0.35">
      <c r="A45" s="143"/>
      <c r="B45" s="90" t="s">
        <v>58</v>
      </c>
      <c r="C45" s="48" t="s">
        <v>58</v>
      </c>
      <c r="E45" s="2"/>
      <c r="H45" s="24"/>
      <c r="I45" s="24"/>
      <c r="J45" s="24"/>
    </row>
    <row r="46" spans="1:11" s="1" customFormat="1" ht="357.75" customHeight="1" x14ac:dyDescent="0.25">
      <c r="A46" s="143"/>
      <c r="B46" s="107" t="str">
        <f>_xlfn.CONCAT(Abstracts!B30, " ",Abstracts!E30, " ",Abstracts!F30, " ",Abstracts!G30, ", ", Abstracts!H30, " ", Abstracts!D30, " ",Abstracts!X30)</f>
        <v>Hurricane Emergency Response - Operational and Technical Infrastructure Challenges 
Speaker:  Jaime de Mora Vice President of Sales, CARTO 
This presentation will describe the experience in emergency management during hurricane season.  Specifically he will discuss the operational and technical infrastructure challenges faced by his team when the hurricane hit Harris County, Texas. 
Bio:  Jaime is an entrepreneur and computer scientist who loves to work closely with customers to solve their location problems from a business and technical perspective.  He has led the CARTO growth from different angles: as the first sales rep, as a partners manager, sales manager and sales director.  He is also founder of two start-ups and has lived and worked in Hong Kong, Mexico, Kuwait, and Equatorial Guinea.</v>
      </c>
      <c r="C46" s="106" t="str">
        <f>_xlfn.CONCAT(Abstracts!B10, " - ", Abstracts!E10, " ",Abstracts!F10, ", ",Abstracts!K10, " ",Abstracts!L10, ", ",Abstracts!H10,  " ", Abstracts!D10, " ",Abstracts!X10)</f>
        <v>Let’s Shake On It – Providing Roadway Match Points across Multiple Jurisdictions - 
Speakers: Ken Haenel, Sean Moran, Austin Community College Incubator for Professional Skills 
ACC, Inc. partners with the Commission on State Emergency Communications (CSEC), the Texas Natural Resources Information System (TNRIS) and the Texas General Land Office (GLO), securing internships, projects and temporary positions to help provide students with professional skills. In 2018 we proposed a project for CSEC to provide a statewide set of match/control points to ensure that roadways snap or “shake” with each other at jurisdiction boundaries. This presentation will leverage the GIS analytical model to show how our project evolved through iterations and refinement of problem statements and data sets, development of analytic processes and workflows, and completion of the analysis and deliverables. 
Bios:  Ken Haenel is an Intern at ACC, Inc. and GIS student at ACC pursuing the Level 2 Certificate. As Intern, he is performing data-driven assessments in support of Next Generation 911 systems for the Commission on State Emergency Communications (CSEC), helping train the next generation of ACC Inc. interns, and documenting workflow improvements to drive consistency. Prior to changing his career to GIS, Ken spent 20 years at Dell Inc. where he helped grow Dell’s patent program and portfolio by administering Dell’s patent and invention databases, directly supporting 20+ law firms, 2,000+ engineers/developers, 10+ mergers/acquisitions, and two systems migrations.
Sean Moran is the ACC GIS and Geomatics Department Chair and Professor. He has over 20 years of professional planning, Geographic Information Systems (GIS), and Global Positioning Systems (GPS) experience. He has extensive experience utilizing information technology to facilitate planning, engineering, and environmental projects. Prior to coming to Austin Community College (ACC) in 2009, Mr. Moran taught applied GIS to graduate-level planning students in the School of Architecture at the University of Texas. He has a BS in Forest Science from Texas A&amp;M University and an MS in Community and Regional Planning from the University of Texas.</v>
      </c>
      <c r="E46" s="19"/>
      <c r="F46"/>
      <c r="H46" s="24"/>
      <c r="I46" s="24"/>
      <c r="J46" s="24"/>
      <c r="K46"/>
    </row>
    <row r="47" spans="1:11" s="1" customFormat="1" ht="409.6" customHeight="1" x14ac:dyDescent="0.25">
      <c r="A47" s="143"/>
      <c r="B47" s="107" t="str">
        <f>_xlfn.CONCAT(Abstracts!B12, " - ", Abstracts!E12, " ",Abstracts!F12, ", ", Abstracts!K12, " ",Abstracts!L12, ", ",Abstracts!H12,  " ", Abstracts!D12, " ",Abstracts!X12)</f>
        <v>Materials Management for Debris Planning and Emergency Response – The Disaster Debris Recovery Tool (DDRT) - 
Speakers: Rachel Snavely, Erik Christianson, U.S. Environmental Protection Agency - Region 6 
Debris management is one of many competing priorities that must be overseen following disaster events. While essential, the safe, proper and timely management of debris is often an overlooked component of emergency response. Disaster debris must be properly managed to protect human health, comply with regulations, conserve disposal capacity, reduce injuries, and minimize or prevent environmental impacts. This requires advanced planning and both pre- and post-disaster coordination between various levels of government as well as the private sector.
The Disaster Debris Managment Tool (DDRT) was developed by the US Environmental Protection Agency to provide an interactive mapping platform that provides information and locations for facilities capable of managing disaster debris. The tool can be used by emergency planners at the federal, state, tribal, and local levels to effectively coordinate the proper recovery, recyling, and disposal of disaster debris in a way that complies with regulations, conserves disposal capacity, and minimizes long-term environmental impacts. The DDRT is currently expanding its coverage of states and territories to support multi-region sustainable disaster debris management. This presentation will introduce the expansion of the DDRT’s coverage into Region 6 (Arkansas, Louisiana, New Mexico, Oklahoma, and Texas), the ways it can be used by emergency planners for effective debris management, and its broader scope in sustainable materials management and green remediation assistance. Rachel A. Snavely, MSGIS, is an Environmental Scientist and GIS specialist with the Land, Chemical, and Redevelopment Division at the US Environmental Protection Agency, Region 6 in Dallas, Texas. She is an experienced research scientist with technical expertise in environmental remote sensing, vegetation mapping and monitoring, photogrammetry, and 3D modelling. Prior to joining EPA, Rachel conducted geospatial-based field and analytical research with The University of Texas at Austin, San Diego State University, and the US Navy’s Natural Resource Division. In her current role, Rachel is the Region 6 GIS lead for the expansion of the Disaster Debris Recovery Tool (DDRT). She also serves as an underground storage tank (UST) inspector and is developing a GIS-based risk assessment tool for federally-regulated UST facilities.
Erik J Christianson is an experienced environmental professional with over 10 years’ experience employed with the federal government. Before joining the US EPA Region 6, he oversaw the day-to-day operations within the Hazardous Waste Program at Randolph AFB and assisted with the base realignment of Joint Base San Antonio at Fort Sam Houston. His current position with EPA encourages continuous involvement in RCRA Subtitle C (hazardous solid waste) and Subtitle D (non-hazardous solid waste). Erik earned a degree in Civil and Environmental Engineering from the University of Texas at San Antonio, graduating in 2017.</v>
      </c>
      <c r="C47" s="106" t="str">
        <f>_xlfn.CONCAT(Abstracts!B25, " - ", Abstracts!E25, " ",Abstracts!F25, ", ", Abstracts!H25, "; ", Abstracts!K25, " ",Abstracts!L25, ", ",Abstracts!N25,  " ", Abstracts!D25, " ",Abstracts!X25)</f>
        <v>NoSQL?  No Problem. Using a graph-based database can improve data modelling and analysis. - 
Speakers:  Morgen Healy, Applied Geographics, Inc.; James Graham, District of Columbia Department of Transportation 
NoSQL graph-based databases are widely used in social media applications, such as Facebook and LinkedIn.  But they are underutilized in the GIS industry.  However, given their ability to model data as links and nodes (sound familiar?), they are actually a very good way to store and model geospatial data, and to represent complex spatial relationships.
In this presentation, we will discuss how a NoSQL graph-based database can simplify otherwise complex data modeling of real world features, such as transportation networks, by storing all of the information about intersections, or traffic circles, at the node level. We will provide an overview of how DDOT (District Department of Transportation, Washington DC) and the AppGeo team leveraged the existing DDOT Linear Referencing System (LRS) based on Esri’s Roads &amp; Highways, to develop the workflow and processing scripts to migrate this data into a NoSQL graph database (ArangoDB), and discuss how the team developed web services, safety data visualizations, interactive queries, and a web application for viewing cross-sections. 
The work done in this project will enable the Government of the District of Columbia to improve their roadway safety analysis and visualization of safety data, implement citywide initiatives for safety improvements, and prepare for a future urban landscape that needs to be resilient, sustainable, livable, and safe! 
Bio:  James K. Graham has over 15 years of experience in the field of geography, with a specialization the areas of historical GIS, planning, transportation geography. He currently serves as the GIS and Apps Manager for the Columbia District Department of Transportation.  He is passionate not only about technology, writing code and the Web, but also about teaching others about the uniquely powerful aspects of GIS. 
Morgen Healy has been working as GIS professional for nearly 17 years, and much of that time has been with AppGeo.  She manages and leads a wide range of GIS projects, including State and Federal transportation projects, strategic planning, enterprise GIS architecture, website design and development, data development and QA/QC, and GIS implementation assistance.  In her free time, she likes to ski (water and snow), and chase her 3 kids around.</v>
      </c>
      <c r="F47" s="2"/>
      <c r="G47" s="2"/>
      <c r="H47" s="25"/>
      <c r="I47" s="25"/>
      <c r="J47" s="25"/>
      <c r="K47"/>
    </row>
    <row r="48" spans="1:11" ht="408.95" customHeight="1" thickBot="1" x14ac:dyDescent="0.3">
      <c r="A48" s="200"/>
      <c r="B48" s="108" t="str">
        <f>_xlfn.CONCAT([1]Abstracts!B5, " - ", [1]Abstracts!E5, " ",[1]Abstracts!F5, ", ",[1]Abstracts!H5, " ", [1]Abstracts!D5)</f>
        <v>GIS and Water Rescue - Ronald Vaughn, Dallas Fire 
Public Safety agencies that respond to Emergencies on bodies of water need to know the best locations to launch their boats and know where hidden dangers are underwater. There are several jurisdictions around the country that respond to drownings and body recoveries. These incidents are intense and stressful. They are high profile incidents with news media coverage. Depending on local protocols these events can involve several agencies.
In this presentation I will discuss how Dallas Fire Rescue is leveraging the power of GIS to assist our Boat Rescue Team with Water Rescue and Recovery. 
Learning Objectives
1)	Show how Dallas Fire Rescue is using GIS as compared to the past.
2)	How involved our Crews in the field are in regards to using the technology.
3)	Show the importance of working together.
4)	The importance of GIS Personal doing Field work.
Topics include
DFR Water Rescue Team
•	Brief History of DFR GIS
o	What we did- Parks, Make Pretty Maps
o	The Goal- To make the Department aware of GIS
•	What was asked
o	Map of the Boat Ramps and Marinas of Lake Ray Hubbard
o	Low Laying Areas of the Lake</v>
      </c>
      <c r="C48" s="109" t="str">
        <f>_xlfn.CONCAT(Abstracts!B26, " - ", Abstracts!E26, " ",Abstracts!F26, ", ",Abstracts!H26, " ", Abstracts!D26, " ",Abstracts!X26)</f>
        <v>Tribal GIS for Trans Planning - 
Speaker:  Ryan Fennell, Atkins 
The presentation is about an ongoing project with TxDOT that entails the creation of cultural resource datasets in collaboration with Native American tribes. The goal is to create datasets of culturally significant locations such as sacred sites, special plant habitats, etc. that will allow TxDOT to proactively consult with interested tribes. 
Bio: Ryan Fennell is a Senior GIS Analyst for Atkins. Ryan has worked in GIS for 18 years supporting a variety of disciplines including transportation planning, environmental planning and emergency management. Prior to joining Atkins Ryan worked in Cultural Resource Management at the Texas Department of Transportation. Ryan received his M.A. in Geography from The University of Texas at Austin.</v>
      </c>
      <c r="F48" s="19"/>
      <c r="G48" s="2"/>
      <c r="H48" s="25"/>
      <c r="I48" s="25"/>
      <c r="J48" s="25"/>
      <c r="K48" s="1"/>
    </row>
    <row r="49" spans="1:11" x14ac:dyDescent="0.25">
      <c r="A49" s="4" t="s">
        <v>7</v>
      </c>
      <c r="B49" s="195" t="s">
        <v>8</v>
      </c>
      <c r="C49" s="196"/>
    </row>
    <row r="50" spans="1:11" x14ac:dyDescent="0.25">
      <c r="A50" s="4" t="s">
        <v>17</v>
      </c>
      <c r="B50" s="162" t="s">
        <v>23</v>
      </c>
      <c r="C50" s="163"/>
      <c r="K50" s="1"/>
    </row>
    <row r="51" spans="1:11" s="1" customFormat="1" ht="15.75" thickBot="1" x14ac:dyDescent="0.3">
      <c r="A51" s="4" t="s">
        <v>18</v>
      </c>
      <c r="B51" s="162" t="s">
        <v>19</v>
      </c>
      <c r="C51" s="163"/>
      <c r="D51" s="26"/>
      <c r="F51"/>
      <c r="H51" s="24"/>
      <c r="I51" s="24"/>
      <c r="J51" s="24"/>
      <c r="K51"/>
    </row>
    <row r="52" spans="1:11" ht="21" x14ac:dyDescent="0.35">
      <c r="A52" s="142" t="s">
        <v>11</v>
      </c>
      <c r="B52" s="30" t="s">
        <v>10</v>
      </c>
      <c r="C52" s="32" t="s">
        <v>9</v>
      </c>
      <c r="D52" s="27"/>
      <c r="K52" s="1"/>
    </row>
    <row r="53" spans="1:11" s="1" customFormat="1" x14ac:dyDescent="0.25">
      <c r="A53" s="143"/>
      <c r="B53" s="91" t="s">
        <v>419</v>
      </c>
      <c r="C53" s="33" t="s">
        <v>408</v>
      </c>
      <c r="D53" s="28"/>
      <c r="F53"/>
      <c r="H53" s="24"/>
      <c r="I53" s="24"/>
      <c r="J53" s="24"/>
    </row>
    <row r="54" spans="1:11" ht="21" x14ac:dyDescent="0.35">
      <c r="A54" s="143"/>
      <c r="B54" s="31" t="s">
        <v>55</v>
      </c>
      <c r="C54" s="34" t="s">
        <v>55</v>
      </c>
      <c r="D54" s="28"/>
    </row>
    <row r="55" spans="1:11" s="1" customFormat="1" ht="21" x14ac:dyDescent="0.35">
      <c r="A55" s="143"/>
      <c r="B55" s="92" t="s">
        <v>58</v>
      </c>
      <c r="C55" s="93" t="s">
        <v>58</v>
      </c>
      <c r="D55" s="28"/>
      <c r="H55" s="24"/>
      <c r="I55" s="24"/>
      <c r="J55" s="24"/>
    </row>
    <row r="56" spans="1:11" s="1" customFormat="1" ht="405" customHeight="1" x14ac:dyDescent="0.25">
      <c r="A56" s="143"/>
      <c r="B56" s="110" t="str">
        <f>_xlfn.CONCAT(Abstracts!B9,  " - ", Abstracts!E9, " ", Abstracts!F9, ", ",Abstracts!K9, " ", Abstracts!L9, ", ",Abstracts!Q9, " ", Abstracts!R9, ", ", Abstracts!H9, Abstracts!D9, " ",Abstracts!X9)</f>
        <v>Improving Community Services by Helping Citizens Find Their Lost Pets Through Interactive Web Map - 
Speakers: Ari Kassin-Fuentes, Javier Jaime, Alan Lara, City of El Paso
The City of El Paso’s GIS team has developed a web based application that allows citizens to locate lost and found pets by using an interactive map.  This presentation will describe the use of data integration and how we are able to pull real time data from our animal services department’s pet search service in order to display lost pet locations on a map.  Previously, citizens were only able to browse through a gallery of pictures and descriptions of lost pets, whereas our solution empowers the public to conduct a location based search, thus making for a much efficient user experience.  This presentation will also illustrate the implementation of ESRI’s Story Map solution.  This solution not only enables us to show the locations of lost pets on an interactive map, but it also promotes an enriching user experience as it provides the means to display photographs of pets which are linked to geocoded points on the map. Our citizens will still be able to browse through photographs in hopes of finding their lost pets but also be able to click on a map to view a picture and description of the pet.  Finally, this presentation will also describe citizen engagement through the use of GIS, as citizens can also submit locations and pictures of their lost pets.  Future efforts will involve the ability to notify citizens interested in helping reunite lost pets with their owners by sending them notifications of animals lost in their neighborhoods so that they may be able to keep an eye out for and help search for these lost pets. 
Bios:  *Ari Kassin is the GIS Team Lead at the City of El Paso’s Information Technology Department. He has 11 years of experience as a GIS professional. He worked as a GIS specialist for 10 years at the University of Texas at El Paso (UTEP) before joining the City. He is also pursuing his PhD in Computer Science from UTEP.
*Javier Jaime is a member of the City of El Paso’s Department of Information Technology Services GIS program. He has 15 years of experience as a GIS professional.  Prior to joining the City’s IT department, Javier held positions within the City’s police, planning, and health departments.
*Alan Lara is a staff GIS Specialist at the city of El Paso Texas. He worked as a GIS Technician for 3 years at the Water utilities, and has been with the city of El Paso for the past 12 years. In this role, he worked on many different projects covering all aspects of GIS. His primary focus was creating and maintaining the city’s base layers database. He has been working in his Masters of applied Geography at the New Mexico State University.</v>
      </c>
      <c r="C56" s="111" t="str">
        <f>_xlfn.CONCAT(Abstracts!B7, " - ", Abstracts!E7, " ",Abstracts!F7, ", ",Abstracts!H7, " ", Abstracts!D7, " ",Abstracts!X7)</f>
        <v>Coming to a theater near you, your GIS in 3D! - 
Speaker:  Timothy Bohn, SURDEX Corp 
Today's dynamic mapping environment finds users surrounded by volumes of highly accurate spatial data.  However most users and applications do not capitalize on the full 3D capability available today.  Basic change detection provides them with valuable insight but why limit the analysis to 2D viewing and interpretations alone?  Come learn about taking your GIS to the 3D level with fully interactive mesh of terrain and imagery to capitalize on data acquired for your next project and how to integrate with historical data already holding the 3D component.  Also learn about the various interfaces in which your 3D data can be utilized. 
Bio:  Tim Bohn, VP of Business Development, has been with Surdex for 24 years.  He is a Certified Photogrammetrist as well as a Project Management Professional (PMP).  Tim enjoys advising his clients in the multiple sectors based on a diverse background centered on all aspects of photogrammetric mapping.  Prior to his current role, he was the Director of Project Management for 15 years managing four full-time Project Managers.  Earlier in his career he spent time as Project Estimator and in multiple photogrammetric production positions.</v>
      </c>
      <c r="D56" s="29"/>
      <c r="F56"/>
      <c r="H56" s="24"/>
      <c r="I56" s="24"/>
      <c r="J56" s="24"/>
      <c r="K56"/>
    </row>
    <row r="57" spans="1:11" s="1" customFormat="1" ht="409.5" x14ac:dyDescent="0.25">
      <c r="A57" s="143"/>
      <c r="B57" s="110" t="str">
        <f>_xlfn.CONCAT(Abstracts!B11, " - ", Abstracts!E11, " ",Abstracts!F11, ", ",Abstracts!K11, " ",Abstracts!L11, ", ",Abstracts!H11,  " ", Abstracts!D11, " ",Abstracts!X11)</f>
        <v>Leveraging GIS to Communicate Water Outages - 
Speakers:  Holly Pryor, Joe Sepulveda, City of Georgetown, Texas 
The City of Georgetown TX has implemented a new public water outage notification map. This presentation highlights how the city is able to leverage GIS technology to streamline workflows and increase public awareness during a water outage event. Two applications were developed from ArcGIS Online’s Web AppBuilder. The first allows field and control center staff to identify and isolate a water main break. The second displays an outage area to the public containing key information such as effected customers, crew status, and estimated time of restoration. The primary goal is to increase public awareness during an outage and leverage existing resources in the city. This was achieved using GIS technology. 
Bios:  Holly Pryor has been a GIS professional for four years. She specializes in GIS web application configuration to streamline workflows. She has a graphic design and photography skillset, which translates well into cartography and user application design. 
Joe Sepulveda was been in the municipal GIS sector for 10 years. He enjoys pursuing new challenges in technology and public speaking. He takes pride in taking complex processes and translating them into a clear solution. Joe has a passion for working with individuals to create stress-free and efficient work environment.</v>
      </c>
      <c r="C57" s="111" t="str">
        <f>_xlfn.CONCAT(Abstracts!B4,  " - ", Abstracts!E4, " ", Abstracts!F4, ", ",Abstracts!K4, " ", Abstracts!L4, ", ",Abstracts!Q4, " ", Abstracts!R4, ", ", Abstracts!H4, Abstracts!D4, " ",Abstracts!X4)</f>
        <v>Application of Drone Photogrammetry and LiDAR in Volumetric Change Analysis of Permanent School Fund Surface Mines - 
Speakers:  Daniel Gao, Bill Farr, Scot Friedman, Texas General Land Office
Historically, the Texas General Land Office (GLO), Energy Resources division, has relied on aerial photography and visual interpretation to monitor and assess lessees’ operations of mine sites on Permanent School Fund (PSF) lands. These mine site operators pay royalties to the agency based on the amount of material mined and sold from the site, and the traditional audit approach provides no mechanism to accurately verify reported production figures. Since 2016, Energy Resources and the agency’s GIS team have been working on procedures to use fixed-wing aircraft or small unmanned aircraft systems (sUAS, or drones) to acquire high-resolution aerial imagery and 3D elevation data to meet this audit need. This presentation describes this undertaking, what we have been able to accomplish, lessons learned, and the next step to take.
In July of 2016, GLO conducted a pilot project using drone photogrammetry (structure from motion, or SfM) on a quarry in Wise County, Texas, with satisfactory results. In May of 2017, the agency contracted with the University of Texas at Austin’s Bureau of Economic Geology (UTBEG) to conduct an airborne LiDAR survey of 39 mine sites on State-owned PSF lands. The goal was to establish baseline data to be used to detect topographic change and calculate volumes of mined material using LiDAR 3D elevation or drone photogrammetry data acquired later, for comparison. In July 2018, UTBEG re-surveyed three of these mine sites with the same system. Data from these two surveys, 14 months apart, have been processed and are being analyzed by the GLO GIS team, in coordination with Energy Resources staff, to evaluate the amount of mined material.
Preliminary results of this analysis have shown that these new technologies have proved to be effective audit tools, and will become cheaper, quicker, and more affordable over time, surpassing the efficiency and cost-effectiveness of more traditional methods. Scot Friedman received his bachelor’s and master’s degrees in geography from The University of Texas at Austin, specializing in physical geography, GIS, and environmental studies. He has been at the Land Office since 1991, first as Coastal Resources GIS team leader, then as manager, and now in his current position as Director of GIS. Scot coordinates a team of professionals to provide GIS services and support to fulfill the agency’s mission to preserve Texas history, maximize state revenue, and conserve the state’s lands and natural resources.
Bill Farr has been employed with the Texas General Land Office since 1973. For the last 39 years he has worked as a geoscientist, coordinating the leasing of minerals, other than oil and gas, on lands dedicated to the Permanent School Fund. This “hard mineral” leasing program accounts for approximately $3 million in revenue to the Fund annually. Bill has a bachelor’s degree in Geography and Geology form the University of Texas at Austin.
Daniel Gao earned his bachelor’s and master’s degrees in Geography from Beijing University in China, and his Ph.D. in Geography from the University of Texas at Austin. Since December 2000, Daniel has been employed as a GIS Analyst at the Texas General Land Office. His main responsibilities, among other tasks, include aerial imagery, LiDAR, and unmanned aerial systems (UAS) to support the Coastal Resources program, as well as the Permanent School Fund (PSF) surface mine leasing program.</v>
      </c>
      <c r="F57"/>
      <c r="H57" s="24"/>
      <c r="I57" s="24"/>
      <c r="J57" s="24"/>
      <c r="K57"/>
    </row>
    <row r="58" spans="1:11" ht="342" customHeight="1" thickBot="1" x14ac:dyDescent="0.3">
      <c r="A58" s="200"/>
      <c r="B58" s="112" t="str">
        <f>_xlfn.CONCAT(Abstracts!B8, " - ", Abstracts!E8, " ",Abstracts!F8, ", ",Abstracts!H8, " ", Abstracts!D8, " ",Abstracts!X8)</f>
        <v>Creating Open Data: Deliverables for Humans - 
Speaker:  Jordan Carmona, GISP, City of McKinney 
Leaving behind a paper workflow is only the first step towards true digital government; data that remains relatively inaccessible within a propriety system, might as well be physically collecting dust on a shelf. The City of McKinney extracts data directly from the SQL backend of its recently acquired digital permitting and inspection software, spatially enriches it, and provides this information to the broader public. A brief exposition on our Extract-Transform-Load process, data analytics for internal staff, and strategically altering our schema to provide value-added products and applications to our end-users. 
Bio:  Jordan Carmona leads the geospatial program across four departments at the City of McKinney’s Development Services Division as a GIS Specialist. Since 2017, he has established multiple citizen-centric web applications, integrated non-spatial databases into the GIS, forged two public-private partnerships, and launched the City’s first spatial drone program. His current focus is automation, data science, and novel analyses. Jordan has a dual BA in History and Political Science from the University of North Texas. 
He enjoys an array of [gardening, programming, photography, coffee, cats]. His alignment is Chaotic Good.</v>
      </c>
      <c r="C58" s="113" t="str">
        <f>_xlfn.CONCAT(Abstracts!B29, " - ", Abstracts!E29, " ",Abstracts!F29, ", ",Abstracts!H29, " ", Abstracts!D29, " ",Abstracts!X29)</f>
        <v xml:space="preserve">Improving 3D Buildings into Realistic Objects - 
Speaker:  Miguel Pavon, Texas Natural Resources Information System 
For years, TNRIS is known for collecting and disseminating Lidar data in Texas, a dataset that grows each year. TNRIS has implemented a streamlined, cost-effective, cloud-based repository for Lidar and all other datasets to be accessed directly by users through the TNRIS Data Hub. Adding value to these datasets, TNRIS uses classified Lidar to derive 2D building footprints, Digital Elevation Models, Digital Surface Models, and blocky 3D buildings. Beyond the constriction of defining the 3D buildings with a finite domain of roof forms (Flat, Gable, Hip, Dome, Mansard, etc), a more realistic, higher-resolution 3D building, is possible. Using the DEM, the 2D footprint, and the classified building lidar point cloud to create a collection of squares, rectangles, and triangles to graphically represent each building as a multipatch, while still having just one record in the table per building. 3D buildings can be then be used with other datasets to enrich them, such as address points, parcels, etc. 3D buildings can be then used for planning, disaster response, next-gen 911, etc. TNRIS is evaluating making both versions of 3D buildings available to the user. </v>
      </c>
    </row>
    <row r="59" spans="1:11" ht="15.75" thickBot="1" x14ac:dyDescent="0.3">
      <c r="A59" s="7" t="s">
        <v>12</v>
      </c>
      <c r="B59" s="186" t="s">
        <v>5</v>
      </c>
      <c r="C59" s="187"/>
      <c r="F59" s="1"/>
      <c r="K59" s="1"/>
    </row>
    <row r="60" spans="1:11" x14ac:dyDescent="0.25">
      <c r="A60" s="142" t="s">
        <v>420</v>
      </c>
      <c r="B60" s="80" t="s">
        <v>10</v>
      </c>
      <c r="C60" s="14" t="s">
        <v>9</v>
      </c>
    </row>
    <row r="61" spans="1:11" ht="18" customHeight="1" x14ac:dyDescent="0.25">
      <c r="A61" s="143"/>
      <c r="B61" s="85" t="s">
        <v>418</v>
      </c>
      <c r="C61" s="94" t="s">
        <v>421</v>
      </c>
    </row>
    <row r="62" spans="1:11" s="1" customFormat="1" ht="18" customHeight="1" x14ac:dyDescent="0.35">
      <c r="A62" s="143"/>
      <c r="B62" s="83" t="s">
        <v>59</v>
      </c>
      <c r="C62" s="95" t="s">
        <v>55</v>
      </c>
      <c r="F62"/>
      <c r="H62" s="24"/>
      <c r="I62" s="24"/>
      <c r="J62" s="24"/>
      <c r="K62"/>
    </row>
    <row r="63" spans="1:11" ht="21" x14ac:dyDescent="0.35">
      <c r="A63" s="143" t="s">
        <v>401</v>
      </c>
      <c r="B63" s="84" t="s">
        <v>58</v>
      </c>
      <c r="C63" s="96" t="s">
        <v>58</v>
      </c>
    </row>
    <row r="64" spans="1:11" ht="364.5" customHeight="1" x14ac:dyDescent="0.25">
      <c r="A64" s="143"/>
      <c r="B64" s="110" t="str">
        <f>_xlfn.CONCAT(Abstracts!B2, " - ", Abstracts!E2, " ",Abstracts!F2, ", ",Abstracts!K2, " ",Abstracts!L2, ", ",Abstracts!H2,  " ", Abstracts!D2, " ",Abstracts!X2)</f>
        <v>2020 Census Geographic Programs Debrief - 
Speakers: Jim Castagneri, Lacey Loftin, U.S. Census Bureau 
The Census Bureau has promoted a variety of geographic programs with local governments and planning agencies in preparation for the 2020 census.  The Local Update of Census Addresses (LUCA), the Participant Statistical Areas Program (PSAP), the Boundary Annexation Survey (BAS) and the New Construction Program are just a few of the geographic programs that support an accurate census.  In this session, we will summarize these programs, their results and the impact on an accurate count for the 2020 Census. 
Bios:  Jim Castagneri is a Denver-based Geographer at the U.S. Census Bureau who manages census geographic programs for twelve states from Canada to Mexico.  Early in his career, Jim was involved in the creation of the TIGER system. More recently, Jim has played a pivotal role in bringing geospatial analysis to survey management and census field operations. He specializes in census statistical geography and the spatial analysis of demographic data.
Lacey Loftin is a statistician with the United States Census Bureau. In the 16 years that she has been with the agency, she has served as an Analyst for the Economic Census, supervised data collection operations, acted as a congressional liaison during the 2010 Census, and worked to create the Statistics in Schools program. Lacey's time is now focused on outreach to organizations and governments in Texas, sharing data, tools and useful applications.</v>
      </c>
      <c r="C64" s="111" t="str">
        <f>_xlfn.CONCAT(Abstracts!B23," - ",Abstracts!E23," ",Abstracts!F23,", ",Abstracts!K23," ",Abstracts!L23,", ",Abstracts!H23, "; ", Abstracts!Q23," ", Abstracts!R23, ", ",  "Applied Geographics, Inc.", " ", Abstracts!D23, " ",Abstracts!X23)</f>
        <v>Improving Property Data Management at the San Antonio River Authority - 
Speakers:  Philip Brown, Elizabeth Garcia, San Antonio River Authority; Caitlin Schneider, Applied Geographics, Inc. 
San Antonio River Authority (SARA) has a Real Estate database and geodatabase for managing and tracking all property assets in their GIS system.  They have set up a mapping application for viewing property information and tracking and resolving data issues and discrepancies.  
Together, SARA Real Estate and GIS staff and the AppGeo team have worked to assess current workflows and processes, and to identify potential areas of improvement for the management of SARA property data.   These improvements are related to data creation and maintenance workflows, data structure, technology platforms, QA/QC standards, and documentation.
In this presentation, we will discuss the findings of this project, and present progress on the implementation of the various recommendations. 
Bios:  Philip Brown is a GIS Infrastructure Specialist working at the San Antonio River Authority for the past five years. Previously, Philip was a GIS Analyst at Apple Computer Austin working with the Indoor Mapping Team and since 2005, an independent GIS consultant working on an array of projects from the oil and gas industry to disaster mapping for FEMA. He has worked in many technology related fields over the years including consumer and professional digital image processing, computer field engineering, web design/development, and archaeological data collection, maintenance, and mapping.
Elizabeth Garcia is a GIS Analyst at the San Antonio River Authority. She specializes in creating and maintaining spatial data for the Real Estate Team, but also produces GIS data and applications for other departments within the River Authority such as the Watershed Parks and Operations, Utilities, and Intergovernmental/Community Relations.  Aside from her duties as an analyst, she is an actively involved in external GIS organizations, being the Social Media Coordinator for the Alamo Area GIS User Group, a South-Central Arc User Group member, and an Alamo Data Regional Alliance member.
Caitlin Schneider is a GIS Analyst for AppGeo and graduated from Southwestern University with a B.A. in Environmental Geographic Information Science. She has expertise in detailed spatial data collection and processing methods, spatial and non-spatial data integration, quality control and data documentation. In her spare time, she is an avid cyclist and enjoys hiking the greenbelts of Austin.</v>
      </c>
    </row>
    <row r="65" spans="1:10" ht="294" customHeight="1" thickBot="1" x14ac:dyDescent="0.3">
      <c r="A65" s="143"/>
      <c r="B65" s="110" t="str">
        <f>_xlfn.CONCAT(Abstracts!B20, " - ", Abstracts!E20, " ",Abstracts!F20, ", ",Abstracts!H20, " ", Abstracts!D20, " ",Abstracts!X20)</f>
        <v>Demonstration of Data.census.gov - 
Speaker:  Lacey Loftin, U.S. Census Bureau 
The American FactFinder is being retired and other online resources at the Census Bureau are being consolidated into a one-stop-shop for virtually all census data.  This will be a major change for regular data users.  Come hear about the Census Bureau’s newest data retrieval tool and how it can help you find the data you need. 
Bio: Lacey Loftin is a statistician with the United States Census Bureau. In the 16 years that she has been with the agency, she has served as an Analyst for the Economic Census, supervised data collection operations, acted as a congressional liaison during the 2010 Census, and worked to create the Statistics in Schools program. Lacey's time is now focused on outreach to organizations and governments in Texas, sharing data, tools and useful applications.</v>
      </c>
      <c r="C65" s="111" t="str">
        <f>_xlfn.CONCAT(Abstracts!B3, " - ", Abstracts!E3, " ",Abstracts!F3, ", ",Abstracts!H3, " ", Abstracts!D3, " ",Abstracts!X3)</f>
        <v>Analyzing Food Inspection Scores in Austin, TX using Spatial Statistics - 
Speaker:  Nathaniel Dede-Bamfo, Texas State University 
Food safety is critical to the public and the government plays a major role in ensuring that. This research thus aimed at examining the spatial distribution and patterns of food establishment inspection scores in Austin, TX between 2016 and 2018. It also explored socio-economic factors that explained or accounted for the variability in the inspections scores. Some GIS techniques employed in the analysis included kernel density analysis, hot spot analysis, and Geographic Weighted Regression. Findings from the research showed that, restaurants with low scores clustered mostly in the downtown area. Again, population density and percentage of renters were among the significant factors that explained the variability in the inspection scores albeit with low impact. 
Bio:  Nathaniel Dede-Bamfo is the GIS Services Specialist at Albert B. Alkek Library at Texas State University in San Marcos, TX. He received a Ph.D. in Geographic Information Science from Texas State University. Nathaniel is a passionate academic with over ten years’ experience in teaching and conducting research particularly those involving geospatial technologies. His research interests generally involve geospatial modeling and specifically comprise transportation analysis (spatial accessibility and mobility), land use/land cover analysis, and regional planning. Nathaniel enjoys spending time with his family as well as meeting people and sharing ideas.</v>
      </c>
    </row>
    <row r="66" spans="1:10" ht="15.75" thickBot="1" x14ac:dyDescent="0.3">
      <c r="A66" s="82">
        <v>0.70833333333333337</v>
      </c>
      <c r="B66" s="172" t="s">
        <v>25</v>
      </c>
      <c r="C66" s="173"/>
    </row>
    <row r="67" spans="1:10" x14ac:dyDescent="0.25">
      <c r="A67" s="81"/>
      <c r="B67" s="2"/>
      <c r="C67" s="2"/>
    </row>
    <row r="68" spans="1:10" s="1" customFormat="1" ht="15.75" thickBot="1" x14ac:dyDescent="0.3">
      <c r="B68" s="20"/>
      <c r="C68"/>
      <c r="H68" s="24"/>
      <c r="I68" s="24"/>
      <c r="J68" s="24"/>
    </row>
    <row r="69" spans="1:10" ht="19.5" thickBot="1" x14ac:dyDescent="0.35">
      <c r="A69" s="97"/>
      <c r="B69" s="168">
        <v>43763</v>
      </c>
      <c r="C69" s="169"/>
    </row>
    <row r="70" spans="1:10" ht="19.5" thickBot="1" x14ac:dyDescent="0.35">
      <c r="A70" s="98"/>
      <c r="B70" s="170" t="s">
        <v>40</v>
      </c>
      <c r="C70" s="171"/>
    </row>
    <row r="71" spans="1:10" s="1" customFormat="1" ht="15.75" thickBot="1" x14ac:dyDescent="0.3">
      <c r="A71" s="7" t="s">
        <v>43</v>
      </c>
      <c r="B71" s="166" t="s">
        <v>1</v>
      </c>
      <c r="C71" s="167"/>
      <c r="H71" s="24"/>
      <c r="I71" s="24"/>
      <c r="J71" s="24"/>
    </row>
    <row r="72" spans="1:10" x14ac:dyDescent="0.25">
      <c r="A72" s="49"/>
      <c r="B72" s="13" t="s">
        <v>22</v>
      </c>
      <c r="C72" s="14" t="s">
        <v>41</v>
      </c>
    </row>
    <row r="73" spans="1:10" x14ac:dyDescent="0.25">
      <c r="A73" s="7" t="s">
        <v>42</v>
      </c>
      <c r="B73" s="16" t="s">
        <v>49</v>
      </c>
      <c r="C73" s="3"/>
    </row>
    <row r="74" spans="1:10" x14ac:dyDescent="0.25">
      <c r="A74" s="7" t="s">
        <v>44</v>
      </c>
      <c r="B74" s="158" t="s">
        <v>19</v>
      </c>
      <c r="C74" s="159"/>
    </row>
    <row r="75" spans="1:10" x14ac:dyDescent="0.25">
      <c r="A75" s="7" t="s">
        <v>46</v>
      </c>
      <c r="B75" s="16" t="s">
        <v>48</v>
      </c>
      <c r="C75" s="3"/>
    </row>
    <row r="76" spans="1:10" ht="15.75" thickBot="1" x14ac:dyDescent="0.3">
      <c r="A76" s="99" t="s">
        <v>45</v>
      </c>
      <c r="B76" s="156" t="s">
        <v>47</v>
      </c>
      <c r="C76" s="157"/>
    </row>
  </sheetData>
  <sortState xmlns:xlrd2="http://schemas.microsoft.com/office/spreadsheetml/2017/richdata2" ref="F5:K16">
    <sortCondition descending="1" ref="K5:K16"/>
  </sortState>
  <mergeCells count="44">
    <mergeCell ref="A7:A15"/>
    <mergeCell ref="A19:A25"/>
    <mergeCell ref="A27:A33"/>
    <mergeCell ref="A42:A48"/>
    <mergeCell ref="A52:A58"/>
    <mergeCell ref="F4:H4"/>
    <mergeCell ref="B59:C59"/>
    <mergeCell ref="B41:C41"/>
    <mergeCell ref="B49:C49"/>
    <mergeCell ref="B50:C50"/>
    <mergeCell ref="B51:C51"/>
    <mergeCell ref="B12:B13"/>
    <mergeCell ref="C12:C13"/>
    <mergeCell ref="B26:C26"/>
    <mergeCell ref="B1:C1"/>
    <mergeCell ref="B2:C2"/>
    <mergeCell ref="B3:C3"/>
    <mergeCell ref="B39:C39"/>
    <mergeCell ref="B40:C40"/>
    <mergeCell ref="B4:C4"/>
    <mergeCell ref="B5:C5"/>
    <mergeCell ref="B6:C6"/>
    <mergeCell ref="B17:C17"/>
    <mergeCell ref="B16:C16"/>
    <mergeCell ref="B35:C35"/>
    <mergeCell ref="B37:C37"/>
    <mergeCell ref="B76:C76"/>
    <mergeCell ref="B74:C74"/>
    <mergeCell ref="B38:C38"/>
    <mergeCell ref="B18:C18"/>
    <mergeCell ref="B14:B15"/>
    <mergeCell ref="B71:C71"/>
    <mergeCell ref="B69:C69"/>
    <mergeCell ref="B70:C70"/>
    <mergeCell ref="B66:C66"/>
    <mergeCell ref="C14:C15"/>
    <mergeCell ref="A60:A65"/>
    <mergeCell ref="B27:C27"/>
    <mergeCell ref="B28:C28"/>
    <mergeCell ref="B29:C29"/>
    <mergeCell ref="B30:C30"/>
    <mergeCell ref="B31:C31"/>
    <mergeCell ref="B32:C32"/>
    <mergeCell ref="B33:C33"/>
  </mergeCells>
  <pageMargins left="0.25" right="0.25" top="0.75" bottom="0.75" header="0.3" footer="0.3"/>
  <pageSetup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0"/>
  <sheetViews>
    <sheetView zoomScale="69" zoomScaleNormal="69" zoomScaleSheetLayoutView="57" workbookViewId="0">
      <selection activeCell="D31" sqref="D31"/>
    </sheetView>
  </sheetViews>
  <sheetFormatPr defaultColWidth="8.85546875" defaultRowHeight="15" x14ac:dyDescent="0.25"/>
  <cols>
    <col min="1" max="1" width="50.28515625" style="1" customWidth="1"/>
    <col min="2" max="2" width="81.7109375" customWidth="1"/>
    <col min="3" max="3" width="37.85546875" customWidth="1"/>
    <col min="4" max="4" width="53.7109375" customWidth="1"/>
    <col min="5" max="5" width="13.42578125" customWidth="1"/>
    <col min="6" max="6" width="13.28515625" customWidth="1"/>
    <col min="7" max="7" width="19.85546875" customWidth="1"/>
    <col min="8" max="8" width="28" customWidth="1"/>
    <col min="9" max="9" width="16" hidden="1" customWidth="1"/>
    <col min="10" max="10" width="28.85546875" customWidth="1"/>
    <col min="11" max="11" width="15.140625" customWidth="1"/>
    <col min="12" max="12" width="15" customWidth="1"/>
    <col min="13" max="13" width="19.42578125" customWidth="1"/>
    <col min="14" max="14" width="21.42578125" customWidth="1"/>
    <col min="15" max="15" width="17.85546875" hidden="1" customWidth="1"/>
    <col min="16" max="16" width="30.140625" customWidth="1"/>
    <col min="17" max="17" width="11.140625" customWidth="1"/>
    <col min="18" max="18" width="11" customWidth="1"/>
    <col min="19" max="19" width="21.7109375" bestFit="1" customWidth="1"/>
    <col min="20" max="20" width="15.42578125" hidden="1" customWidth="1"/>
    <col min="21" max="21" width="0" hidden="1" customWidth="1"/>
    <col min="22" max="22" width="30.85546875" customWidth="1"/>
    <col min="23" max="23" width="20" hidden="1" customWidth="1"/>
    <col min="24" max="24" width="83.42578125" customWidth="1"/>
  </cols>
  <sheetData>
    <row r="1" spans="1:27" s="52" customFormat="1" ht="21.75" customHeight="1" x14ac:dyDescent="0.25">
      <c r="A1" s="52" t="s">
        <v>406</v>
      </c>
      <c r="B1" s="51" t="s">
        <v>416</v>
      </c>
      <c r="C1" s="51" t="s">
        <v>95</v>
      </c>
      <c r="D1" s="51" t="s">
        <v>96</v>
      </c>
      <c r="E1" s="51" t="s">
        <v>50</v>
      </c>
      <c r="F1" s="51" t="s">
        <v>97</v>
      </c>
      <c r="G1" s="51" t="s">
        <v>98</v>
      </c>
      <c r="H1" s="51" t="s">
        <v>99</v>
      </c>
      <c r="I1" s="51" t="s">
        <v>100</v>
      </c>
      <c r="J1" s="51" t="s">
        <v>101</v>
      </c>
      <c r="K1" s="51" t="s">
        <v>102</v>
      </c>
      <c r="L1" s="51" t="s">
        <v>103</v>
      </c>
      <c r="M1" s="51" t="s">
        <v>104</v>
      </c>
      <c r="N1" s="51" t="s">
        <v>105</v>
      </c>
      <c r="O1" s="51" t="s">
        <v>106</v>
      </c>
      <c r="P1" s="51" t="s">
        <v>107</v>
      </c>
      <c r="Q1" s="51" t="s">
        <v>108</v>
      </c>
      <c r="R1" s="51" t="s">
        <v>109</v>
      </c>
      <c r="S1" s="51" t="s">
        <v>110</v>
      </c>
      <c r="T1" s="51" t="s">
        <v>111</v>
      </c>
      <c r="U1" s="51" t="s">
        <v>112</v>
      </c>
      <c r="V1" s="51" t="s">
        <v>113</v>
      </c>
      <c r="W1" s="51" t="s">
        <v>114</v>
      </c>
      <c r="X1" s="51" t="s">
        <v>115</v>
      </c>
      <c r="Y1" s="51"/>
      <c r="Z1" s="51"/>
      <c r="AA1" s="51"/>
    </row>
    <row r="2" spans="1:27" s="50" customFormat="1" ht="75" customHeight="1" x14ac:dyDescent="0.25">
      <c r="A2" s="72" t="s">
        <v>407</v>
      </c>
      <c r="B2" s="50" t="s">
        <v>116</v>
      </c>
      <c r="C2" s="50" t="s">
        <v>117</v>
      </c>
      <c r="D2" s="50" t="s">
        <v>436</v>
      </c>
      <c r="E2" s="50" t="s">
        <v>511</v>
      </c>
      <c r="F2" s="50" t="s">
        <v>120</v>
      </c>
      <c r="G2" s="50" t="s">
        <v>121</v>
      </c>
      <c r="H2" s="50" t="s">
        <v>122</v>
      </c>
      <c r="I2" s="50" t="s">
        <v>123</v>
      </c>
      <c r="J2" s="50" t="s">
        <v>124</v>
      </c>
      <c r="K2" s="50" t="s">
        <v>125</v>
      </c>
      <c r="L2" s="50" t="s">
        <v>126</v>
      </c>
      <c r="M2" s="50" t="s">
        <v>127</v>
      </c>
      <c r="N2" s="50" t="s">
        <v>122</v>
      </c>
      <c r="O2" s="50" t="s">
        <v>128</v>
      </c>
      <c r="P2" s="50" t="s">
        <v>129</v>
      </c>
      <c r="X2" s="50" t="s">
        <v>512</v>
      </c>
    </row>
    <row r="3" spans="1:27" s="50" customFormat="1" ht="75" customHeight="1" x14ac:dyDescent="0.25">
      <c r="A3" s="71" t="s">
        <v>409</v>
      </c>
      <c r="B3" s="50" t="s">
        <v>131</v>
      </c>
      <c r="C3" s="50" t="s">
        <v>132</v>
      </c>
      <c r="D3" s="50" t="s">
        <v>437</v>
      </c>
      <c r="E3" s="50" t="s">
        <v>517</v>
      </c>
      <c r="F3" s="50" t="s">
        <v>135</v>
      </c>
      <c r="G3" s="50" t="s">
        <v>136</v>
      </c>
      <c r="H3" s="50" t="s">
        <v>137</v>
      </c>
      <c r="I3" s="50">
        <v>5122453216</v>
      </c>
      <c r="J3" s="50" t="s">
        <v>138</v>
      </c>
      <c r="X3" s="50" t="s">
        <v>518</v>
      </c>
    </row>
    <row r="4" spans="1:27" s="50" customFormat="1" ht="75" customHeight="1" x14ac:dyDescent="0.25">
      <c r="A4" s="70" t="s">
        <v>408</v>
      </c>
      <c r="B4" s="50" t="s">
        <v>140</v>
      </c>
      <c r="C4" s="50" t="s">
        <v>141</v>
      </c>
      <c r="D4" s="50" t="s">
        <v>438</v>
      </c>
      <c r="E4" s="50" t="s">
        <v>508</v>
      </c>
      <c r="F4" s="50" t="s">
        <v>143</v>
      </c>
      <c r="G4" s="50" t="s">
        <v>144</v>
      </c>
      <c r="H4" s="50" t="s">
        <v>145</v>
      </c>
      <c r="I4" s="50" t="s">
        <v>146</v>
      </c>
      <c r="J4" s="50" t="s">
        <v>147</v>
      </c>
      <c r="K4" s="50" t="s">
        <v>148</v>
      </c>
      <c r="L4" s="50" t="s">
        <v>149</v>
      </c>
      <c r="M4" s="50" t="s">
        <v>150</v>
      </c>
      <c r="N4" s="50" t="s">
        <v>145</v>
      </c>
      <c r="O4" s="50" t="s">
        <v>151</v>
      </c>
      <c r="P4" s="50" t="s">
        <v>152</v>
      </c>
      <c r="Q4" s="50" t="s">
        <v>74</v>
      </c>
      <c r="R4" s="50" t="s">
        <v>75</v>
      </c>
      <c r="S4" s="50" t="s">
        <v>153</v>
      </c>
      <c r="T4" s="50" t="s">
        <v>145</v>
      </c>
      <c r="U4" s="50" t="s">
        <v>154</v>
      </c>
      <c r="V4" s="50" t="s">
        <v>155</v>
      </c>
      <c r="X4" s="50" t="s">
        <v>156</v>
      </c>
    </row>
    <row r="5" spans="1:27" s="1" customFormat="1" ht="80.099999999999994" customHeight="1" x14ac:dyDescent="0.25">
      <c r="A5" s="73" t="s">
        <v>405</v>
      </c>
      <c r="B5" s="50" t="s">
        <v>339</v>
      </c>
      <c r="C5" s="50" t="s">
        <v>340</v>
      </c>
      <c r="D5" s="50" t="s">
        <v>439</v>
      </c>
      <c r="E5" s="50" t="s">
        <v>497</v>
      </c>
      <c r="F5" s="50" t="s">
        <v>343</v>
      </c>
      <c r="G5" s="50" t="s">
        <v>344</v>
      </c>
      <c r="H5" s="50" t="s">
        <v>345</v>
      </c>
      <c r="I5" s="50">
        <v>12146703352</v>
      </c>
      <c r="J5" s="50" t="s">
        <v>346</v>
      </c>
      <c r="K5" s="50"/>
      <c r="L5" s="50"/>
      <c r="M5" s="50"/>
      <c r="N5" s="50"/>
      <c r="O5" s="50"/>
      <c r="P5" s="50"/>
      <c r="Q5" s="50"/>
      <c r="R5" s="50"/>
      <c r="S5" s="50"/>
      <c r="T5" s="50"/>
      <c r="U5" s="50"/>
      <c r="V5" s="50"/>
      <c r="W5" s="50"/>
      <c r="X5" s="141" t="s">
        <v>192</v>
      </c>
    </row>
    <row r="6" spans="1:27" s="50" customFormat="1" ht="75" customHeight="1" x14ac:dyDescent="0.25">
      <c r="A6" s="78" t="s">
        <v>414</v>
      </c>
      <c r="B6" s="50" t="s">
        <v>157</v>
      </c>
      <c r="C6" s="50" t="s">
        <v>158</v>
      </c>
      <c r="D6" s="50" t="s">
        <v>440</v>
      </c>
      <c r="E6" s="50" t="s">
        <v>484</v>
      </c>
      <c r="F6" s="50" t="s">
        <v>161</v>
      </c>
      <c r="G6" s="50" t="s">
        <v>162</v>
      </c>
      <c r="H6" s="50" t="s">
        <v>163</v>
      </c>
      <c r="I6" s="50" t="s">
        <v>164</v>
      </c>
      <c r="J6" s="50" t="s">
        <v>165</v>
      </c>
      <c r="K6" s="50" t="s">
        <v>166</v>
      </c>
      <c r="L6" s="50" t="s">
        <v>167</v>
      </c>
      <c r="M6" s="50" t="s">
        <v>144</v>
      </c>
      <c r="N6" s="50" t="s">
        <v>163</v>
      </c>
      <c r="O6" s="50" t="s">
        <v>168</v>
      </c>
      <c r="P6" s="50" t="s">
        <v>169</v>
      </c>
      <c r="Q6" s="50" t="s">
        <v>70</v>
      </c>
      <c r="R6" s="50" t="s">
        <v>170</v>
      </c>
      <c r="S6" s="50" t="s">
        <v>144</v>
      </c>
      <c r="T6" s="50" t="s">
        <v>163</v>
      </c>
      <c r="U6" s="50" t="s">
        <v>171</v>
      </c>
      <c r="V6" s="50" t="s">
        <v>172</v>
      </c>
      <c r="X6" s="50" t="s">
        <v>485</v>
      </c>
    </row>
    <row r="7" spans="1:27" s="50" customFormat="1" ht="75" customHeight="1" x14ac:dyDescent="0.25">
      <c r="A7" s="70" t="s">
        <v>408</v>
      </c>
      <c r="B7" s="50" t="s">
        <v>174</v>
      </c>
      <c r="C7" s="50" t="s">
        <v>175</v>
      </c>
      <c r="D7" s="50" t="s">
        <v>441</v>
      </c>
      <c r="E7" s="50" t="s">
        <v>504</v>
      </c>
      <c r="F7" s="50" t="s">
        <v>178</v>
      </c>
      <c r="G7" s="50" t="s">
        <v>179</v>
      </c>
      <c r="H7" s="50" t="s">
        <v>180</v>
      </c>
      <c r="I7" s="50" t="s">
        <v>181</v>
      </c>
      <c r="J7" s="50" t="s">
        <v>182</v>
      </c>
      <c r="X7" s="50" t="s">
        <v>505</v>
      </c>
    </row>
    <row r="8" spans="1:27" s="50" customFormat="1" ht="75" customHeight="1" x14ac:dyDescent="0.25">
      <c r="A8" s="76" t="s">
        <v>412</v>
      </c>
      <c r="B8" s="50" t="s">
        <v>184</v>
      </c>
      <c r="C8" s="50" t="s">
        <v>185</v>
      </c>
      <c r="D8" s="50" t="s">
        <v>442</v>
      </c>
      <c r="E8" s="50" t="s">
        <v>510</v>
      </c>
      <c r="F8" s="50" t="s">
        <v>188</v>
      </c>
      <c r="G8" s="50" t="s">
        <v>189</v>
      </c>
      <c r="H8" s="50" t="s">
        <v>190</v>
      </c>
      <c r="I8" s="50">
        <v>9725477422</v>
      </c>
      <c r="J8" s="50" t="s">
        <v>191</v>
      </c>
      <c r="X8" s="50" t="s">
        <v>479</v>
      </c>
    </row>
    <row r="9" spans="1:27" s="50" customFormat="1" ht="75" customHeight="1" x14ac:dyDescent="0.25">
      <c r="A9" s="77" t="s">
        <v>413</v>
      </c>
      <c r="B9" s="50" t="s">
        <v>193</v>
      </c>
      <c r="C9" s="50" t="s">
        <v>194</v>
      </c>
      <c r="D9" s="50" t="s">
        <v>443</v>
      </c>
      <c r="E9" s="50" t="s">
        <v>502</v>
      </c>
      <c r="F9" s="50" t="s">
        <v>197</v>
      </c>
      <c r="G9" s="50" t="s">
        <v>198</v>
      </c>
      <c r="H9" s="50" t="s">
        <v>199</v>
      </c>
      <c r="I9" s="50">
        <v>9152121440</v>
      </c>
      <c r="J9" s="50" t="s">
        <v>200</v>
      </c>
      <c r="K9" s="50" t="s">
        <v>201</v>
      </c>
      <c r="L9" s="50" t="s">
        <v>202</v>
      </c>
      <c r="M9" s="50" t="s">
        <v>189</v>
      </c>
      <c r="N9" s="50" t="s">
        <v>199</v>
      </c>
      <c r="O9" s="50">
        <v>9152121437</v>
      </c>
      <c r="P9" s="50" t="s">
        <v>203</v>
      </c>
      <c r="Q9" s="50" t="s">
        <v>204</v>
      </c>
      <c r="R9" s="50" t="s">
        <v>205</v>
      </c>
      <c r="S9" s="50" t="s">
        <v>189</v>
      </c>
      <c r="T9" s="50" t="s">
        <v>199</v>
      </c>
      <c r="U9" s="50">
        <v>9152121438</v>
      </c>
      <c r="V9" s="50" t="s">
        <v>206</v>
      </c>
      <c r="X9" s="50" t="s">
        <v>503</v>
      </c>
    </row>
    <row r="10" spans="1:27" s="50" customFormat="1" ht="75" customHeight="1" x14ac:dyDescent="0.25">
      <c r="A10" s="76" t="s">
        <v>412</v>
      </c>
      <c r="B10" s="50" t="s">
        <v>208</v>
      </c>
      <c r="C10" s="50" t="s">
        <v>209</v>
      </c>
      <c r="D10" s="50" t="s">
        <v>444</v>
      </c>
      <c r="E10" s="50" t="s">
        <v>495</v>
      </c>
      <c r="F10" s="50" t="s">
        <v>212</v>
      </c>
      <c r="G10" s="50" t="s">
        <v>213</v>
      </c>
      <c r="H10" s="50" t="s">
        <v>214</v>
      </c>
      <c r="I10" s="50" t="s">
        <v>215</v>
      </c>
      <c r="J10" s="50" t="s">
        <v>216</v>
      </c>
      <c r="K10" s="50" t="s">
        <v>217</v>
      </c>
      <c r="L10" s="50" t="s">
        <v>218</v>
      </c>
      <c r="M10" s="50" t="s">
        <v>219</v>
      </c>
      <c r="N10" s="50" t="s">
        <v>33</v>
      </c>
      <c r="O10" s="50" t="s">
        <v>220</v>
      </c>
      <c r="P10" s="50" t="s">
        <v>221</v>
      </c>
      <c r="X10" s="50" t="s">
        <v>496</v>
      </c>
    </row>
    <row r="11" spans="1:27" s="50" customFormat="1" ht="75" customHeight="1" x14ac:dyDescent="0.25">
      <c r="A11" s="76" t="s">
        <v>412</v>
      </c>
      <c r="B11" s="50" t="s">
        <v>223</v>
      </c>
      <c r="C11" s="50" t="s">
        <v>224</v>
      </c>
      <c r="D11" s="50" t="s">
        <v>445</v>
      </c>
      <c r="E11" s="50" t="s">
        <v>506</v>
      </c>
      <c r="F11" s="50" t="s">
        <v>227</v>
      </c>
      <c r="G11" s="50" t="s">
        <v>144</v>
      </c>
      <c r="H11" s="50" t="s">
        <v>228</v>
      </c>
      <c r="I11" s="50">
        <v>5128193149</v>
      </c>
      <c r="J11" s="50" t="s">
        <v>229</v>
      </c>
      <c r="K11" s="50" t="s">
        <v>230</v>
      </c>
      <c r="L11" s="50" t="s">
        <v>231</v>
      </c>
      <c r="M11" s="50" t="s">
        <v>232</v>
      </c>
      <c r="N11" s="50" t="s">
        <v>228</v>
      </c>
      <c r="O11" s="50">
        <v>5129317680</v>
      </c>
      <c r="P11" s="50" t="s">
        <v>233</v>
      </c>
      <c r="X11" s="50" t="s">
        <v>507</v>
      </c>
    </row>
    <row r="12" spans="1:27" s="50" customFormat="1" ht="75" customHeight="1" x14ac:dyDescent="0.25">
      <c r="A12" s="73" t="s">
        <v>405</v>
      </c>
      <c r="B12" s="50" t="s">
        <v>235</v>
      </c>
      <c r="C12" s="50" t="s">
        <v>236</v>
      </c>
      <c r="D12" s="50" t="s">
        <v>446</v>
      </c>
      <c r="E12" s="50" t="s">
        <v>500</v>
      </c>
      <c r="F12" s="50" t="s">
        <v>239</v>
      </c>
      <c r="G12" s="50" t="s">
        <v>240</v>
      </c>
      <c r="H12" s="50" t="s">
        <v>460</v>
      </c>
      <c r="I12" s="50" t="s">
        <v>242</v>
      </c>
      <c r="J12" s="50" t="s">
        <v>243</v>
      </c>
      <c r="K12" s="50" t="s">
        <v>244</v>
      </c>
      <c r="L12" s="50" t="s">
        <v>245</v>
      </c>
      <c r="M12" s="50" t="s">
        <v>246</v>
      </c>
      <c r="N12" s="50" t="s">
        <v>241</v>
      </c>
      <c r="O12" s="50" t="s">
        <v>247</v>
      </c>
      <c r="P12" s="50" t="s">
        <v>248</v>
      </c>
      <c r="X12" s="50" t="s">
        <v>249</v>
      </c>
    </row>
    <row r="13" spans="1:27" s="50" customFormat="1" ht="75" customHeight="1" x14ac:dyDescent="0.25">
      <c r="A13" s="76" t="s">
        <v>412</v>
      </c>
      <c r="B13" s="50" t="s">
        <v>250</v>
      </c>
      <c r="C13" s="50" t="s">
        <v>251</v>
      </c>
      <c r="D13" s="50" t="s">
        <v>447</v>
      </c>
      <c r="E13" s="50" t="s">
        <v>480</v>
      </c>
      <c r="F13" s="50" t="s">
        <v>254</v>
      </c>
      <c r="G13" s="50" t="s">
        <v>255</v>
      </c>
      <c r="H13" s="50" t="s">
        <v>256</v>
      </c>
      <c r="I13" s="50">
        <v>8707239865</v>
      </c>
      <c r="J13" s="50" t="s">
        <v>257</v>
      </c>
      <c r="X13" s="50" t="s">
        <v>481</v>
      </c>
    </row>
    <row r="14" spans="1:27" s="50" customFormat="1" ht="75" customHeight="1" x14ac:dyDescent="0.25">
      <c r="A14" s="74" t="s">
        <v>410</v>
      </c>
      <c r="B14" s="50" t="s">
        <v>259</v>
      </c>
      <c r="C14" s="50" t="s">
        <v>260</v>
      </c>
      <c r="D14" s="50" t="s">
        <v>448</v>
      </c>
      <c r="E14" s="50" t="s">
        <v>478</v>
      </c>
      <c r="F14" s="50" t="s">
        <v>188</v>
      </c>
      <c r="G14" s="50" t="s">
        <v>189</v>
      </c>
      <c r="H14" s="50" t="s">
        <v>190</v>
      </c>
      <c r="I14" s="50">
        <v>9725477422</v>
      </c>
      <c r="J14" s="50" t="s">
        <v>191</v>
      </c>
      <c r="X14" s="50" t="s">
        <v>479</v>
      </c>
    </row>
    <row r="15" spans="1:27" s="50" customFormat="1" ht="75" customHeight="1" x14ac:dyDescent="0.25">
      <c r="A15" s="50" t="s">
        <v>415</v>
      </c>
      <c r="B15" s="50" t="s">
        <v>262</v>
      </c>
      <c r="C15" s="50" t="s">
        <v>263</v>
      </c>
      <c r="D15" s="50" t="s">
        <v>449</v>
      </c>
      <c r="E15" s="50" t="s">
        <v>148</v>
      </c>
      <c r="F15" s="50" t="s">
        <v>265</v>
      </c>
      <c r="G15" s="50" t="s">
        <v>266</v>
      </c>
      <c r="H15" s="50" t="s">
        <v>267</v>
      </c>
      <c r="I15" s="50" t="s">
        <v>268</v>
      </c>
      <c r="J15" s="50" t="s">
        <v>269</v>
      </c>
      <c r="X15" s="50" t="s">
        <v>270</v>
      </c>
    </row>
    <row r="16" spans="1:27" s="50" customFormat="1" ht="75" customHeight="1" x14ac:dyDescent="0.25">
      <c r="A16" s="74" t="s">
        <v>410</v>
      </c>
      <c r="B16" s="50" t="s">
        <v>271</v>
      </c>
      <c r="C16" s="50" t="s">
        <v>272</v>
      </c>
      <c r="D16" s="50" t="s">
        <v>450</v>
      </c>
      <c r="E16" s="50" t="s">
        <v>486</v>
      </c>
      <c r="F16" s="50" t="s">
        <v>274</v>
      </c>
      <c r="G16" s="50" t="s">
        <v>275</v>
      </c>
      <c r="H16" s="50" t="s">
        <v>276</v>
      </c>
      <c r="I16" s="50">
        <v>5124954263</v>
      </c>
      <c r="J16" s="50" t="s">
        <v>277</v>
      </c>
      <c r="X16" s="50" t="s">
        <v>487</v>
      </c>
    </row>
    <row r="17" spans="1:24" s="115" customFormat="1" ht="75" hidden="1" customHeight="1" x14ac:dyDescent="0.25">
      <c r="A17" s="114" t="s">
        <v>405</v>
      </c>
      <c r="B17" s="115" t="s">
        <v>279</v>
      </c>
      <c r="C17" s="115" t="s">
        <v>280</v>
      </c>
      <c r="D17" s="115" t="s">
        <v>451</v>
      </c>
      <c r="E17" s="115" t="s">
        <v>282</v>
      </c>
      <c r="F17" s="115" t="s">
        <v>283</v>
      </c>
      <c r="G17" s="115" t="s">
        <v>284</v>
      </c>
      <c r="H17" s="115" t="s">
        <v>285</v>
      </c>
      <c r="I17" s="115" t="s">
        <v>286</v>
      </c>
      <c r="J17" s="115" t="s">
        <v>287</v>
      </c>
      <c r="K17" s="115" t="s">
        <v>288</v>
      </c>
      <c r="L17" s="115" t="s">
        <v>289</v>
      </c>
      <c r="M17" s="115" t="s">
        <v>290</v>
      </c>
      <c r="N17" s="115" t="s">
        <v>291</v>
      </c>
      <c r="O17" s="115" t="s">
        <v>292</v>
      </c>
      <c r="P17" s="115" t="s">
        <v>293</v>
      </c>
      <c r="Q17" s="115" t="s">
        <v>294</v>
      </c>
      <c r="R17" s="115" t="s">
        <v>295</v>
      </c>
      <c r="S17" s="115" t="s">
        <v>296</v>
      </c>
      <c r="T17" s="115" t="s">
        <v>285</v>
      </c>
      <c r="U17" s="115" t="s">
        <v>297</v>
      </c>
      <c r="V17" s="115" t="s">
        <v>298</v>
      </c>
      <c r="X17" s="115" t="s">
        <v>299</v>
      </c>
    </row>
    <row r="18" spans="1:24" s="50" customFormat="1" ht="75" customHeight="1" x14ac:dyDescent="0.25">
      <c r="A18" s="75" t="s">
        <v>411</v>
      </c>
      <c r="B18" s="50" t="s">
        <v>300</v>
      </c>
      <c r="C18" s="50" t="s">
        <v>301</v>
      </c>
      <c r="D18" s="50" t="s">
        <v>452</v>
      </c>
      <c r="E18" s="50" t="s">
        <v>476</v>
      </c>
      <c r="F18" s="50" t="s">
        <v>303</v>
      </c>
      <c r="G18" s="50" t="s">
        <v>304</v>
      </c>
      <c r="H18" s="50" t="s">
        <v>305</v>
      </c>
      <c r="I18" s="50">
        <v>5124865029</v>
      </c>
      <c r="J18" s="50" t="s">
        <v>475</v>
      </c>
      <c r="K18" s="50" t="s">
        <v>307</v>
      </c>
      <c r="L18" s="50" t="s">
        <v>308</v>
      </c>
      <c r="M18" s="50" t="s">
        <v>309</v>
      </c>
      <c r="N18" s="50" t="s">
        <v>305</v>
      </c>
      <c r="O18" s="50">
        <v>5124865155</v>
      </c>
      <c r="P18" s="50" t="s">
        <v>310</v>
      </c>
      <c r="X18" s="50" t="s">
        <v>477</v>
      </c>
    </row>
    <row r="19" spans="1:24" s="50" customFormat="1" ht="75" customHeight="1" x14ac:dyDescent="0.25">
      <c r="A19" s="75" t="s">
        <v>411</v>
      </c>
      <c r="B19" s="50" t="s">
        <v>312</v>
      </c>
      <c r="C19" s="50" t="s">
        <v>313</v>
      </c>
      <c r="D19" s="50" t="s">
        <v>474</v>
      </c>
      <c r="E19" s="50" t="s">
        <v>472</v>
      </c>
      <c r="F19" s="50" t="s">
        <v>316</v>
      </c>
      <c r="G19" s="50" t="s">
        <v>317</v>
      </c>
      <c r="H19" s="50" t="s">
        <v>318</v>
      </c>
      <c r="I19" s="50" t="s">
        <v>319</v>
      </c>
      <c r="J19" s="50" t="s">
        <v>320</v>
      </c>
      <c r="X19" s="50" t="s">
        <v>473</v>
      </c>
    </row>
    <row r="20" spans="1:24" s="50" customFormat="1" ht="75" customHeight="1" x14ac:dyDescent="0.25">
      <c r="A20" s="72" t="s">
        <v>407</v>
      </c>
      <c r="B20" s="50" t="s">
        <v>322</v>
      </c>
      <c r="C20" s="50" t="s">
        <v>323</v>
      </c>
      <c r="D20" s="50" t="s">
        <v>453</v>
      </c>
      <c r="E20" s="50" t="s">
        <v>516</v>
      </c>
      <c r="F20" s="50" t="s">
        <v>126</v>
      </c>
      <c r="G20" s="50" t="s">
        <v>127</v>
      </c>
      <c r="H20" s="50" t="s">
        <v>122</v>
      </c>
      <c r="I20" s="50" t="s">
        <v>128</v>
      </c>
      <c r="J20" s="50" t="s">
        <v>129</v>
      </c>
      <c r="X20" s="50" t="s">
        <v>515</v>
      </c>
    </row>
    <row r="21" spans="1:24" s="50" customFormat="1" ht="75" customHeight="1" x14ac:dyDescent="0.25">
      <c r="A21" s="76" t="s">
        <v>412</v>
      </c>
      <c r="B21" s="50" t="s">
        <v>326</v>
      </c>
      <c r="C21" s="50" t="s">
        <v>327</v>
      </c>
      <c r="D21" s="50" t="s">
        <v>454</v>
      </c>
      <c r="E21" s="50" t="s">
        <v>488</v>
      </c>
      <c r="F21" s="50" t="s">
        <v>330</v>
      </c>
      <c r="G21" s="50" t="s">
        <v>309</v>
      </c>
      <c r="H21" s="50" t="s">
        <v>331</v>
      </c>
      <c r="I21" s="50" t="s">
        <v>332</v>
      </c>
      <c r="J21" s="50" t="s">
        <v>333</v>
      </c>
      <c r="K21" s="50" t="s">
        <v>334</v>
      </c>
      <c r="L21" s="50" t="s">
        <v>85</v>
      </c>
      <c r="M21" s="50" t="s">
        <v>335</v>
      </c>
      <c r="N21" s="50" t="s">
        <v>331</v>
      </c>
      <c r="O21" s="50" t="s">
        <v>336</v>
      </c>
      <c r="P21" s="50" t="s">
        <v>337</v>
      </c>
      <c r="X21" s="50" t="s">
        <v>489</v>
      </c>
    </row>
    <row r="22" spans="1:24" s="50" customFormat="1" ht="75" customHeight="1" x14ac:dyDescent="0.25">
      <c r="A22" s="73" t="s">
        <v>405</v>
      </c>
      <c r="B22" s="50" t="s">
        <v>339</v>
      </c>
      <c r="C22" s="50" t="s">
        <v>340</v>
      </c>
      <c r="D22" s="50" t="s">
        <v>439</v>
      </c>
      <c r="E22" s="50" t="s">
        <v>342</v>
      </c>
      <c r="F22" s="50" t="s">
        <v>343</v>
      </c>
      <c r="G22" s="50" t="s">
        <v>344</v>
      </c>
      <c r="H22" s="50" t="s">
        <v>345</v>
      </c>
      <c r="I22" s="50">
        <v>12146703352</v>
      </c>
      <c r="J22" s="50" t="s">
        <v>346</v>
      </c>
      <c r="X22" s="50" t="s">
        <v>522</v>
      </c>
    </row>
    <row r="23" spans="1:24" s="50" customFormat="1" ht="75" customHeight="1" x14ac:dyDescent="0.25">
      <c r="A23" s="76" t="s">
        <v>412</v>
      </c>
      <c r="B23" s="50" t="s">
        <v>348</v>
      </c>
      <c r="C23" s="50" t="s">
        <v>349</v>
      </c>
      <c r="D23" s="50" t="s">
        <v>455</v>
      </c>
      <c r="E23" s="50" t="s">
        <v>513</v>
      </c>
      <c r="F23" s="50" t="s">
        <v>352</v>
      </c>
      <c r="G23" s="50" t="s">
        <v>353</v>
      </c>
      <c r="H23" s="50" t="s">
        <v>354</v>
      </c>
      <c r="I23" s="50" t="s">
        <v>355</v>
      </c>
      <c r="J23" s="50" t="s">
        <v>356</v>
      </c>
      <c r="K23" s="50" t="s">
        <v>357</v>
      </c>
      <c r="L23" s="50" t="s">
        <v>358</v>
      </c>
      <c r="M23" s="50" t="s">
        <v>144</v>
      </c>
      <c r="N23" s="50" t="s">
        <v>354</v>
      </c>
      <c r="P23" s="50" t="s">
        <v>359</v>
      </c>
      <c r="Q23" s="50" t="s">
        <v>360</v>
      </c>
      <c r="R23" s="50" t="s">
        <v>361</v>
      </c>
      <c r="S23" s="50" t="s">
        <v>144</v>
      </c>
      <c r="T23" s="50" t="s">
        <v>267</v>
      </c>
      <c r="V23" s="50" t="s">
        <v>362</v>
      </c>
      <c r="X23" s="50" t="s">
        <v>514</v>
      </c>
    </row>
    <row r="24" spans="1:24" s="50" customFormat="1" ht="75" customHeight="1" x14ac:dyDescent="0.25">
      <c r="A24" s="74" t="s">
        <v>410</v>
      </c>
      <c r="B24" s="50" t="s">
        <v>364</v>
      </c>
      <c r="C24" s="50" t="s">
        <v>365</v>
      </c>
      <c r="D24" s="50" t="s">
        <v>456</v>
      </c>
      <c r="E24" s="50" t="s">
        <v>482</v>
      </c>
      <c r="F24" s="50" t="s">
        <v>368</v>
      </c>
      <c r="G24" s="50" t="s">
        <v>369</v>
      </c>
      <c r="H24" s="50" t="s">
        <v>370</v>
      </c>
      <c r="I24" s="50" t="s">
        <v>371</v>
      </c>
      <c r="J24" s="50" t="s">
        <v>372</v>
      </c>
      <c r="X24" s="50" t="s">
        <v>483</v>
      </c>
    </row>
    <row r="25" spans="1:24" s="50" customFormat="1" ht="75" customHeight="1" x14ac:dyDescent="0.25">
      <c r="A25" s="74" t="s">
        <v>410</v>
      </c>
      <c r="B25" s="50" t="s">
        <v>374</v>
      </c>
      <c r="C25" s="50" t="s">
        <v>375</v>
      </c>
      <c r="D25" s="50" t="s">
        <v>457</v>
      </c>
      <c r="E25" s="50" t="s">
        <v>501</v>
      </c>
      <c r="F25" s="50" t="s">
        <v>378</v>
      </c>
      <c r="G25" s="50" t="s">
        <v>379</v>
      </c>
      <c r="H25" s="50" t="s">
        <v>380</v>
      </c>
      <c r="I25" s="50" t="s">
        <v>381</v>
      </c>
      <c r="J25" s="50" t="s">
        <v>382</v>
      </c>
      <c r="K25" s="50" t="s">
        <v>383</v>
      </c>
      <c r="L25" s="50" t="s">
        <v>384</v>
      </c>
      <c r="M25" s="50" t="s">
        <v>385</v>
      </c>
      <c r="N25" s="50" t="s">
        <v>386</v>
      </c>
      <c r="X25" s="50" t="s">
        <v>520</v>
      </c>
    </row>
    <row r="26" spans="1:24" s="50" customFormat="1" ht="117" customHeight="1" x14ac:dyDescent="0.25">
      <c r="A26" s="74" t="s">
        <v>429</v>
      </c>
      <c r="B26" s="50" t="s">
        <v>430</v>
      </c>
      <c r="D26" s="50" t="s">
        <v>461</v>
      </c>
      <c r="E26" s="50" t="s">
        <v>519</v>
      </c>
      <c r="F26" s="50" t="s">
        <v>434</v>
      </c>
      <c r="G26" s="50" t="s">
        <v>431</v>
      </c>
      <c r="H26" s="50" t="s">
        <v>432</v>
      </c>
      <c r="J26" s="100" t="s">
        <v>433</v>
      </c>
      <c r="X26" s="50" t="s">
        <v>523</v>
      </c>
    </row>
    <row r="27" spans="1:24" s="50" customFormat="1" ht="75" customHeight="1" x14ac:dyDescent="0.25">
      <c r="A27" s="75" t="s">
        <v>411</v>
      </c>
      <c r="B27" s="50" t="s">
        <v>391</v>
      </c>
      <c r="C27" s="50" t="s">
        <v>392</v>
      </c>
      <c r="D27" s="50" t="s">
        <v>435</v>
      </c>
      <c r="E27" s="50" t="s">
        <v>471</v>
      </c>
      <c r="F27" s="50" t="s">
        <v>395</v>
      </c>
      <c r="G27" s="50" t="s">
        <v>396</v>
      </c>
      <c r="H27" s="50" t="s">
        <v>33</v>
      </c>
      <c r="I27" s="50">
        <v>5122234031</v>
      </c>
      <c r="J27" s="50" t="s">
        <v>397</v>
      </c>
      <c r="X27" s="50" t="s">
        <v>521</v>
      </c>
    </row>
    <row r="28" spans="1:24" s="50" customFormat="1" ht="75" customHeight="1" x14ac:dyDescent="0.25">
      <c r="A28" s="70" t="s">
        <v>408</v>
      </c>
    </row>
    <row r="29" spans="1:24" ht="51.75" customHeight="1" x14ac:dyDescent="0.25">
      <c r="A29" s="74" t="s">
        <v>405</v>
      </c>
      <c r="B29" s="50" t="s">
        <v>462</v>
      </c>
      <c r="C29" s="50"/>
      <c r="D29" s="50" t="s">
        <v>466</v>
      </c>
      <c r="E29" s="50" t="s">
        <v>509</v>
      </c>
      <c r="F29" s="50" t="s">
        <v>463</v>
      </c>
      <c r="G29" s="50"/>
      <c r="H29" s="50" t="s">
        <v>464</v>
      </c>
      <c r="I29" s="50">
        <v>5122234032</v>
      </c>
      <c r="J29" s="100" t="s">
        <v>465</v>
      </c>
      <c r="K29" s="50"/>
      <c r="L29" s="50"/>
      <c r="M29" s="50"/>
      <c r="N29" s="50"/>
      <c r="O29" s="50"/>
      <c r="P29" s="50"/>
      <c r="Q29" s="50"/>
      <c r="R29" s="50"/>
      <c r="S29" s="50"/>
      <c r="T29" s="50"/>
      <c r="U29" s="50"/>
      <c r="V29" s="50"/>
      <c r="W29" s="50"/>
      <c r="X29" s="50"/>
    </row>
    <row r="30" spans="1:24" ht="80.25" customHeight="1" x14ac:dyDescent="0.25">
      <c r="A30" s="74" t="s">
        <v>405</v>
      </c>
      <c r="B30" t="s">
        <v>499</v>
      </c>
      <c r="D30" s="140" t="s">
        <v>524</v>
      </c>
      <c r="E30" s="140" t="s">
        <v>498</v>
      </c>
      <c r="F30" t="s">
        <v>490</v>
      </c>
      <c r="G30" t="s">
        <v>493</v>
      </c>
      <c r="H30" t="s">
        <v>491</v>
      </c>
      <c r="J30" s="139" t="s">
        <v>492</v>
      </c>
      <c r="X30" s="140" t="s">
        <v>494</v>
      </c>
    </row>
  </sheetData>
  <hyperlinks>
    <hyperlink ref="J26" r:id="rId1" xr:uid="{0A00DF3C-551B-47D1-89CD-58232902A05A}"/>
    <hyperlink ref="J29" r:id="rId2" xr:uid="{8EED9AE4-39E5-4A1A-8DF1-07A944F079F1}"/>
    <hyperlink ref="J30" r:id="rId3" xr:uid="{6FE3BCC9-6ED7-4F23-8408-6B7F96F11481}"/>
  </hyperlinks>
  <pageMargins left="0.7" right="0.7" top="0.75" bottom="0.75" header="0.3" footer="0.3"/>
  <pageSetup orientation="portrait"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661B-03F2-5B40-B3A9-551E32F11A49}">
  <dimension ref="A1:X25"/>
  <sheetViews>
    <sheetView topLeftCell="A16" workbookViewId="0">
      <selection activeCell="D17" sqref="D17"/>
    </sheetView>
  </sheetViews>
  <sheetFormatPr defaultColWidth="10.85546875" defaultRowHeight="15" x14ac:dyDescent="0.25"/>
  <cols>
    <col min="1" max="1" width="33.7109375" customWidth="1"/>
    <col min="2" max="2" width="44" customWidth="1"/>
    <col min="3" max="3" width="51.42578125" customWidth="1"/>
    <col min="4" max="4" width="82.140625" customWidth="1"/>
    <col min="5" max="5" width="15" customWidth="1"/>
    <col min="7" max="7" width="39.85546875" customWidth="1"/>
    <col min="8" max="8" width="33.42578125" customWidth="1"/>
    <col min="9" max="9" width="21.140625" customWidth="1"/>
    <col min="10" max="10" width="32.85546875" customWidth="1"/>
    <col min="14" max="14" width="39.7109375" customWidth="1"/>
    <col min="15" max="15" width="55.85546875" customWidth="1"/>
    <col min="16" max="16" width="38.85546875" customWidth="1"/>
    <col min="19" max="19" width="31.42578125" customWidth="1"/>
    <col min="20" max="20" width="32.85546875" customWidth="1"/>
    <col min="21" max="21" width="34.140625" customWidth="1"/>
    <col min="22" max="22" width="32.28515625" customWidth="1"/>
    <col min="24" max="24" width="88" bestFit="1" customWidth="1"/>
  </cols>
  <sheetData>
    <row r="1" spans="1:24" ht="80.099999999999994" customHeight="1" x14ac:dyDescent="0.25">
      <c r="A1" s="70" t="s">
        <v>408</v>
      </c>
      <c r="B1" s="50" t="s">
        <v>140</v>
      </c>
      <c r="C1" s="50" t="s">
        <v>141</v>
      </c>
      <c r="D1" s="50" t="s">
        <v>142</v>
      </c>
      <c r="E1" s="50" t="s">
        <v>64</v>
      </c>
      <c r="F1" s="50" t="s">
        <v>143</v>
      </c>
      <c r="G1" s="50" t="s">
        <v>144</v>
      </c>
      <c r="H1" s="50" t="s">
        <v>145</v>
      </c>
      <c r="I1" s="50" t="s">
        <v>146</v>
      </c>
      <c r="J1" s="50" t="s">
        <v>147</v>
      </c>
      <c r="K1" s="50" t="s">
        <v>148</v>
      </c>
      <c r="L1" s="50" t="s">
        <v>149</v>
      </c>
      <c r="M1" s="50" t="s">
        <v>150</v>
      </c>
      <c r="N1" s="50" t="s">
        <v>145</v>
      </c>
      <c r="O1" s="50" t="s">
        <v>151</v>
      </c>
      <c r="P1" s="50" t="s">
        <v>152</v>
      </c>
      <c r="Q1" s="50" t="s">
        <v>74</v>
      </c>
      <c r="R1" s="50" t="s">
        <v>75</v>
      </c>
      <c r="S1" s="50" t="s">
        <v>153</v>
      </c>
      <c r="T1" s="50" t="s">
        <v>145</v>
      </c>
      <c r="U1" s="50" t="s">
        <v>154</v>
      </c>
      <c r="V1" s="50" t="s">
        <v>155</v>
      </c>
      <c r="W1" s="50"/>
      <c r="X1" s="50" t="s">
        <v>130</v>
      </c>
    </row>
    <row r="2" spans="1:24" ht="80.099999999999994" customHeight="1" x14ac:dyDescent="0.25">
      <c r="A2" s="70" t="s">
        <v>408</v>
      </c>
      <c r="B2" s="50" t="s">
        <v>174</v>
      </c>
      <c r="C2" s="50" t="s">
        <v>175</v>
      </c>
      <c r="D2" s="50" t="s">
        <v>176</v>
      </c>
      <c r="E2" s="50" t="s">
        <v>177</v>
      </c>
      <c r="F2" s="50" t="s">
        <v>178</v>
      </c>
      <c r="G2" s="50" t="s">
        <v>179</v>
      </c>
      <c r="H2" s="50" t="s">
        <v>180</v>
      </c>
      <c r="I2" s="50" t="s">
        <v>181</v>
      </c>
      <c r="J2" s="50" t="s">
        <v>182</v>
      </c>
      <c r="K2" s="50"/>
      <c r="L2" s="50"/>
      <c r="M2" s="50"/>
      <c r="N2" s="50"/>
      <c r="O2" s="50"/>
      <c r="P2" s="50"/>
      <c r="Q2" s="50"/>
      <c r="R2" s="50"/>
      <c r="S2" s="50"/>
      <c r="T2" s="50"/>
      <c r="U2" s="50"/>
      <c r="V2" s="50"/>
      <c r="W2" s="50"/>
      <c r="X2" s="50" t="s">
        <v>139</v>
      </c>
    </row>
    <row r="3" spans="1:24" ht="80.099999999999994" customHeight="1" x14ac:dyDescent="0.25">
      <c r="A3" s="71" t="s">
        <v>409</v>
      </c>
      <c r="B3" s="50" t="s">
        <v>131</v>
      </c>
      <c r="C3" s="50" t="s">
        <v>132</v>
      </c>
      <c r="D3" s="50" t="s">
        <v>133</v>
      </c>
      <c r="E3" s="50" t="s">
        <v>134</v>
      </c>
      <c r="F3" s="50" t="s">
        <v>135</v>
      </c>
      <c r="G3" s="50" t="s">
        <v>136</v>
      </c>
      <c r="H3" s="50" t="s">
        <v>137</v>
      </c>
      <c r="I3" s="50">
        <v>5122453216</v>
      </c>
      <c r="J3" s="50" t="s">
        <v>138</v>
      </c>
      <c r="K3" s="50"/>
      <c r="L3" s="50"/>
      <c r="M3" s="50"/>
      <c r="N3" s="50"/>
      <c r="O3" s="50"/>
      <c r="P3" s="50"/>
      <c r="Q3" s="50"/>
      <c r="R3" s="50"/>
      <c r="S3" s="50"/>
      <c r="T3" s="50"/>
      <c r="U3" s="50"/>
      <c r="V3" s="50"/>
      <c r="W3" s="50"/>
      <c r="X3" s="50" t="s">
        <v>156</v>
      </c>
    </row>
    <row r="4" spans="1:24" ht="80.099999999999994" customHeight="1" x14ac:dyDescent="0.25">
      <c r="A4" s="72" t="s">
        <v>407</v>
      </c>
      <c r="B4" s="50" t="s">
        <v>116</v>
      </c>
      <c r="C4" s="50" t="s">
        <v>117</v>
      </c>
      <c r="D4" s="50" t="s">
        <v>118</v>
      </c>
      <c r="E4" s="50" t="s">
        <v>119</v>
      </c>
      <c r="F4" s="50" t="s">
        <v>120</v>
      </c>
      <c r="G4" s="50" t="s">
        <v>121</v>
      </c>
      <c r="H4" s="50" t="s">
        <v>122</v>
      </c>
      <c r="I4" s="50" t="s">
        <v>123</v>
      </c>
      <c r="J4" s="50" t="s">
        <v>124</v>
      </c>
      <c r="K4" s="50" t="s">
        <v>125</v>
      </c>
      <c r="L4" s="50" t="s">
        <v>126</v>
      </c>
      <c r="M4" s="50" t="s">
        <v>127</v>
      </c>
      <c r="N4" s="50" t="s">
        <v>122</v>
      </c>
      <c r="O4" s="50" t="s">
        <v>128</v>
      </c>
      <c r="P4" s="50" t="s">
        <v>129</v>
      </c>
      <c r="Q4" s="50"/>
      <c r="R4" s="50"/>
      <c r="S4" s="50"/>
      <c r="T4" s="50"/>
      <c r="U4" s="50"/>
      <c r="V4" s="50"/>
      <c r="W4" s="50"/>
      <c r="X4" s="50" t="s">
        <v>173</v>
      </c>
    </row>
    <row r="5" spans="1:24" ht="80.099999999999994" customHeight="1" x14ac:dyDescent="0.25">
      <c r="A5" s="72" t="s">
        <v>407</v>
      </c>
      <c r="B5" s="50" t="s">
        <v>322</v>
      </c>
      <c r="C5" s="50" t="s">
        <v>323</v>
      </c>
      <c r="D5" s="50" t="s">
        <v>324</v>
      </c>
      <c r="E5" s="50" t="s">
        <v>125</v>
      </c>
      <c r="F5" s="50" t="s">
        <v>126</v>
      </c>
      <c r="G5" s="50" t="s">
        <v>127</v>
      </c>
      <c r="H5" s="50" t="s">
        <v>122</v>
      </c>
      <c r="I5" s="50" t="s">
        <v>128</v>
      </c>
      <c r="J5" s="50" t="s">
        <v>129</v>
      </c>
      <c r="K5" s="50"/>
      <c r="L5" s="50"/>
      <c r="M5" s="50"/>
      <c r="N5" s="50"/>
      <c r="O5" s="50"/>
      <c r="P5" s="50"/>
      <c r="Q5" s="50"/>
      <c r="R5" s="50"/>
      <c r="S5" s="50"/>
      <c r="T5" s="50"/>
      <c r="U5" s="50"/>
      <c r="V5" s="50"/>
      <c r="W5" s="50"/>
      <c r="X5" s="50" t="s">
        <v>183</v>
      </c>
    </row>
    <row r="6" spans="1:24" ht="80.099999999999994" customHeight="1" x14ac:dyDescent="0.25">
      <c r="A6" s="74" t="s">
        <v>410</v>
      </c>
      <c r="B6" s="50" t="s">
        <v>259</v>
      </c>
      <c r="C6" s="50" t="s">
        <v>260</v>
      </c>
      <c r="D6" s="50" t="s">
        <v>261</v>
      </c>
      <c r="E6" s="50" t="s">
        <v>187</v>
      </c>
      <c r="F6" s="50" t="s">
        <v>188</v>
      </c>
      <c r="G6" s="50" t="s">
        <v>189</v>
      </c>
      <c r="H6" s="50" t="s">
        <v>190</v>
      </c>
      <c r="I6" s="50">
        <v>9725477422</v>
      </c>
      <c r="J6" s="50" t="s">
        <v>191</v>
      </c>
      <c r="K6" s="50"/>
      <c r="L6" s="50"/>
      <c r="M6" s="50"/>
      <c r="N6" s="50"/>
      <c r="O6" s="50"/>
      <c r="P6" s="50"/>
      <c r="Q6" s="50"/>
      <c r="R6" s="50"/>
      <c r="S6" s="50"/>
      <c r="T6" s="50"/>
      <c r="U6" s="50"/>
      <c r="V6" s="50"/>
      <c r="W6" s="50"/>
      <c r="X6" s="50" t="s">
        <v>192</v>
      </c>
    </row>
    <row r="7" spans="1:24" ht="80.099999999999994" customHeight="1" x14ac:dyDescent="0.25">
      <c r="A7" s="74" t="s">
        <v>410</v>
      </c>
      <c r="B7" s="50" t="s">
        <v>271</v>
      </c>
      <c r="C7" s="50" t="s">
        <v>272</v>
      </c>
      <c r="D7" s="50" t="s">
        <v>273</v>
      </c>
      <c r="E7" s="50" t="s">
        <v>160</v>
      </c>
      <c r="F7" s="50" t="s">
        <v>274</v>
      </c>
      <c r="G7" s="50" t="s">
        <v>275</v>
      </c>
      <c r="H7" s="50" t="s">
        <v>276</v>
      </c>
      <c r="I7" s="50">
        <v>5124954263</v>
      </c>
      <c r="J7" s="50" t="s">
        <v>277</v>
      </c>
      <c r="K7" s="50"/>
      <c r="L7" s="50"/>
      <c r="M7" s="50"/>
      <c r="N7" s="50"/>
      <c r="O7" s="50"/>
      <c r="P7" s="50"/>
      <c r="Q7" s="50"/>
      <c r="R7" s="50"/>
      <c r="S7" s="50"/>
      <c r="T7" s="50"/>
      <c r="U7" s="50"/>
      <c r="V7" s="50"/>
      <c r="W7" s="50"/>
      <c r="X7" s="50" t="s">
        <v>207</v>
      </c>
    </row>
    <row r="8" spans="1:24" ht="80.099999999999994" customHeight="1" x14ac:dyDescent="0.25">
      <c r="A8" s="74" t="s">
        <v>410</v>
      </c>
      <c r="B8" s="50" t="s">
        <v>364</v>
      </c>
      <c r="C8" s="50" t="s">
        <v>365</v>
      </c>
      <c r="D8" s="50" t="s">
        <v>366</v>
      </c>
      <c r="E8" s="50" t="s">
        <v>367</v>
      </c>
      <c r="F8" s="50" t="s">
        <v>368</v>
      </c>
      <c r="G8" s="50" t="s">
        <v>369</v>
      </c>
      <c r="H8" s="50" t="s">
        <v>370</v>
      </c>
      <c r="I8" s="50" t="s">
        <v>371</v>
      </c>
      <c r="J8" s="50" t="s">
        <v>372</v>
      </c>
      <c r="K8" s="50"/>
      <c r="L8" s="50"/>
      <c r="M8" s="50"/>
      <c r="N8" s="50"/>
      <c r="O8" s="50"/>
      <c r="P8" s="50"/>
      <c r="Q8" s="50"/>
      <c r="R8" s="50"/>
      <c r="S8" s="50"/>
      <c r="T8" s="50"/>
      <c r="U8" s="50"/>
      <c r="V8" s="50"/>
      <c r="W8" s="50"/>
      <c r="X8" s="50" t="s">
        <v>222</v>
      </c>
    </row>
    <row r="9" spans="1:24" ht="80.099999999999994" customHeight="1" x14ac:dyDescent="0.25">
      <c r="A9" s="74" t="s">
        <v>410</v>
      </c>
      <c r="B9" s="50" t="s">
        <v>374</v>
      </c>
      <c r="C9" s="50" t="s">
        <v>375</v>
      </c>
      <c r="D9" s="50" t="s">
        <v>376</v>
      </c>
      <c r="E9" s="50" t="s">
        <v>377</v>
      </c>
      <c r="F9" s="50" t="s">
        <v>378</v>
      </c>
      <c r="G9" s="50" t="s">
        <v>379</v>
      </c>
      <c r="H9" s="50" t="s">
        <v>380</v>
      </c>
      <c r="I9" s="50" t="s">
        <v>381</v>
      </c>
      <c r="J9" s="50" t="s">
        <v>382</v>
      </c>
      <c r="K9" s="50" t="s">
        <v>383</v>
      </c>
      <c r="L9" s="50" t="s">
        <v>384</v>
      </c>
      <c r="M9" s="50" t="s">
        <v>385</v>
      </c>
      <c r="N9" s="50" t="s">
        <v>386</v>
      </c>
      <c r="O9" s="50"/>
      <c r="P9" s="50"/>
      <c r="Q9" s="50"/>
      <c r="R9" s="50"/>
      <c r="S9" s="50"/>
      <c r="T9" s="50"/>
      <c r="U9" s="50"/>
      <c r="V9" s="50"/>
      <c r="W9" s="50"/>
      <c r="X9" s="50" t="s">
        <v>234</v>
      </c>
    </row>
    <row r="10" spans="1:24" ht="80.099999999999994" customHeight="1" x14ac:dyDescent="0.25">
      <c r="A10" s="73" t="s">
        <v>405</v>
      </c>
      <c r="B10" s="50" t="s">
        <v>235</v>
      </c>
      <c r="C10" s="50" t="s">
        <v>236</v>
      </c>
      <c r="D10" s="50" t="s">
        <v>237</v>
      </c>
      <c r="E10" s="50" t="s">
        <v>238</v>
      </c>
      <c r="F10" s="50" t="s">
        <v>239</v>
      </c>
      <c r="G10" s="50" t="s">
        <v>240</v>
      </c>
      <c r="H10" s="50" t="s">
        <v>241</v>
      </c>
      <c r="I10" s="50" t="s">
        <v>242</v>
      </c>
      <c r="J10" s="50" t="s">
        <v>243</v>
      </c>
      <c r="K10" s="50" t="s">
        <v>244</v>
      </c>
      <c r="L10" s="50" t="s">
        <v>245</v>
      </c>
      <c r="M10" s="50" t="s">
        <v>246</v>
      </c>
      <c r="N10" s="50" t="s">
        <v>241</v>
      </c>
      <c r="O10" s="50" t="s">
        <v>247</v>
      </c>
      <c r="P10" s="50" t="s">
        <v>248</v>
      </c>
      <c r="Q10" s="50"/>
      <c r="R10" s="50"/>
      <c r="S10" s="50"/>
      <c r="T10" s="50"/>
      <c r="U10" s="50"/>
      <c r="V10" s="50"/>
      <c r="W10" s="50"/>
      <c r="X10" s="50" t="s">
        <v>249</v>
      </c>
    </row>
    <row r="11" spans="1:24" ht="80.099999999999994" customHeight="1" x14ac:dyDescent="0.25">
      <c r="A11" s="73" t="s">
        <v>405</v>
      </c>
      <c r="B11" s="50" t="s">
        <v>279</v>
      </c>
      <c r="C11" s="50" t="s">
        <v>280</v>
      </c>
      <c r="D11" s="50" t="s">
        <v>281</v>
      </c>
      <c r="E11" s="50" t="s">
        <v>282</v>
      </c>
      <c r="F11" s="50" t="s">
        <v>283</v>
      </c>
      <c r="G11" s="50" t="s">
        <v>284</v>
      </c>
      <c r="H11" s="50" t="s">
        <v>285</v>
      </c>
      <c r="I11" s="50" t="s">
        <v>286</v>
      </c>
      <c r="J11" s="50" t="s">
        <v>287</v>
      </c>
      <c r="K11" s="50" t="s">
        <v>288</v>
      </c>
      <c r="L11" s="50" t="s">
        <v>289</v>
      </c>
      <c r="M11" s="50" t="s">
        <v>290</v>
      </c>
      <c r="N11" s="50" t="s">
        <v>291</v>
      </c>
      <c r="O11" s="50" t="s">
        <v>292</v>
      </c>
      <c r="P11" s="50" t="s">
        <v>293</v>
      </c>
      <c r="Q11" s="50" t="s">
        <v>294</v>
      </c>
      <c r="R11" s="50" t="s">
        <v>295</v>
      </c>
      <c r="S11" s="50" t="s">
        <v>296</v>
      </c>
      <c r="T11" s="50" t="s">
        <v>285</v>
      </c>
      <c r="U11" s="50" t="s">
        <v>297</v>
      </c>
      <c r="V11" s="50" t="s">
        <v>298</v>
      </c>
      <c r="W11" s="50"/>
      <c r="X11" s="50" t="s">
        <v>258</v>
      </c>
    </row>
    <row r="12" spans="1:24" ht="80.099999999999994" customHeight="1" x14ac:dyDescent="0.25">
      <c r="A12" s="73" t="s">
        <v>405</v>
      </c>
      <c r="B12" s="50" t="s">
        <v>339</v>
      </c>
      <c r="C12" s="50" t="s">
        <v>340</v>
      </c>
      <c r="D12" s="50" t="s">
        <v>341</v>
      </c>
      <c r="E12" s="50" t="s">
        <v>342</v>
      </c>
      <c r="F12" s="50" t="s">
        <v>343</v>
      </c>
      <c r="G12" s="50" t="s">
        <v>344</v>
      </c>
      <c r="H12" s="50" t="s">
        <v>345</v>
      </c>
      <c r="I12" s="50">
        <v>12146703352</v>
      </c>
      <c r="J12" s="50" t="s">
        <v>346</v>
      </c>
      <c r="K12" s="50"/>
      <c r="L12" s="50"/>
      <c r="M12" s="50"/>
      <c r="N12" s="50"/>
      <c r="O12" s="50"/>
      <c r="P12" s="50"/>
      <c r="Q12" s="50"/>
      <c r="R12" s="50"/>
      <c r="S12" s="50"/>
      <c r="T12" s="50"/>
      <c r="U12" s="50"/>
      <c r="V12" s="50"/>
      <c r="W12" s="50"/>
      <c r="X12" s="50" t="s">
        <v>192</v>
      </c>
    </row>
    <row r="13" spans="1:24" ht="80.099999999999994" customHeight="1" x14ac:dyDescent="0.25">
      <c r="A13" s="78" t="s">
        <v>414</v>
      </c>
      <c r="B13" s="50" t="s">
        <v>157</v>
      </c>
      <c r="C13" s="50" t="s">
        <v>158</v>
      </c>
      <c r="D13" s="50" t="s">
        <v>159</v>
      </c>
      <c r="E13" s="50" t="s">
        <v>160</v>
      </c>
      <c r="F13" s="50" t="s">
        <v>161</v>
      </c>
      <c r="G13" s="50" t="s">
        <v>162</v>
      </c>
      <c r="H13" s="50" t="s">
        <v>163</v>
      </c>
      <c r="I13" s="50" t="s">
        <v>164</v>
      </c>
      <c r="J13" s="50" t="s">
        <v>165</v>
      </c>
      <c r="K13" s="50" t="s">
        <v>166</v>
      </c>
      <c r="L13" s="50" t="s">
        <v>167</v>
      </c>
      <c r="M13" s="50" t="s">
        <v>144</v>
      </c>
      <c r="N13" s="50" t="s">
        <v>163</v>
      </c>
      <c r="O13" s="50" t="s">
        <v>168</v>
      </c>
      <c r="P13" s="50" t="s">
        <v>169</v>
      </c>
      <c r="Q13" s="50" t="s">
        <v>70</v>
      </c>
      <c r="R13" s="50" t="s">
        <v>170</v>
      </c>
      <c r="S13" s="50" t="s">
        <v>144</v>
      </c>
      <c r="T13" s="50" t="s">
        <v>163</v>
      </c>
      <c r="U13" s="50" t="s">
        <v>171</v>
      </c>
      <c r="V13" s="50" t="s">
        <v>172</v>
      </c>
      <c r="W13" s="50"/>
      <c r="X13" s="50" t="s">
        <v>270</v>
      </c>
    </row>
    <row r="14" spans="1:24" ht="80.099999999999994" customHeight="1" x14ac:dyDescent="0.25">
      <c r="A14" s="76" t="s">
        <v>412</v>
      </c>
      <c r="B14" s="50" t="s">
        <v>184</v>
      </c>
      <c r="C14" s="50" t="s">
        <v>185</v>
      </c>
      <c r="D14" s="50" t="s">
        <v>186</v>
      </c>
      <c r="E14" s="50" t="s">
        <v>187</v>
      </c>
      <c r="F14" s="50" t="s">
        <v>188</v>
      </c>
      <c r="G14" s="50" t="s">
        <v>189</v>
      </c>
      <c r="H14" s="50" t="s">
        <v>190</v>
      </c>
      <c r="I14" s="50">
        <v>9725477422</v>
      </c>
      <c r="J14" s="50" t="s">
        <v>191</v>
      </c>
      <c r="K14" s="50"/>
      <c r="L14" s="50"/>
      <c r="M14" s="50"/>
      <c r="N14" s="50"/>
      <c r="O14" s="50"/>
      <c r="P14" s="50"/>
      <c r="Q14" s="50"/>
      <c r="R14" s="50"/>
      <c r="S14" s="50"/>
      <c r="T14" s="50"/>
      <c r="U14" s="50"/>
      <c r="V14" s="50"/>
      <c r="W14" s="50"/>
      <c r="X14" s="50" t="s">
        <v>278</v>
      </c>
    </row>
    <row r="15" spans="1:24" ht="80.099999999999994" customHeight="1" x14ac:dyDescent="0.25">
      <c r="A15" s="76" t="s">
        <v>412</v>
      </c>
      <c r="B15" s="50" t="s">
        <v>208</v>
      </c>
      <c r="C15" s="50" t="s">
        <v>209</v>
      </c>
      <c r="D15" s="50" t="s">
        <v>210</v>
      </c>
      <c r="E15" s="50" t="s">
        <v>211</v>
      </c>
      <c r="F15" s="50" t="s">
        <v>212</v>
      </c>
      <c r="G15" s="50" t="s">
        <v>213</v>
      </c>
      <c r="H15" s="50" t="s">
        <v>214</v>
      </c>
      <c r="I15" s="50" t="s">
        <v>215</v>
      </c>
      <c r="J15" s="50" t="s">
        <v>216</v>
      </c>
      <c r="K15" s="50" t="s">
        <v>217</v>
      </c>
      <c r="L15" s="50" t="s">
        <v>218</v>
      </c>
      <c r="M15" s="50" t="s">
        <v>219</v>
      </c>
      <c r="N15" s="50" t="s">
        <v>33</v>
      </c>
      <c r="O15" s="50" t="s">
        <v>220</v>
      </c>
      <c r="P15" s="50" t="s">
        <v>221</v>
      </c>
      <c r="Q15" s="50"/>
      <c r="R15" s="50"/>
      <c r="S15" s="50"/>
      <c r="T15" s="50"/>
      <c r="U15" s="50"/>
      <c r="V15" s="50"/>
      <c r="W15" s="50"/>
      <c r="X15" s="50" t="s">
        <v>299</v>
      </c>
    </row>
    <row r="16" spans="1:24" ht="80.099999999999994" customHeight="1" x14ac:dyDescent="0.25">
      <c r="A16" s="76" t="s">
        <v>412</v>
      </c>
      <c r="B16" s="50" t="s">
        <v>223</v>
      </c>
      <c r="C16" s="50" t="s">
        <v>224</v>
      </c>
      <c r="D16" s="50" t="s">
        <v>225</v>
      </c>
      <c r="E16" s="50" t="s">
        <v>226</v>
      </c>
      <c r="F16" s="50" t="s">
        <v>227</v>
      </c>
      <c r="G16" s="50" t="s">
        <v>144</v>
      </c>
      <c r="H16" s="50" t="s">
        <v>228</v>
      </c>
      <c r="I16" s="50">
        <v>5128193149</v>
      </c>
      <c r="J16" s="50" t="s">
        <v>229</v>
      </c>
      <c r="K16" s="50" t="s">
        <v>230</v>
      </c>
      <c r="L16" s="50" t="s">
        <v>231</v>
      </c>
      <c r="M16" s="50" t="s">
        <v>232</v>
      </c>
      <c r="N16" s="50" t="s">
        <v>228</v>
      </c>
      <c r="O16" s="50">
        <v>5129317680</v>
      </c>
      <c r="P16" s="50" t="s">
        <v>233</v>
      </c>
      <c r="Q16" s="50"/>
      <c r="R16" s="50"/>
      <c r="S16" s="50"/>
      <c r="T16" s="50"/>
      <c r="U16" s="50"/>
      <c r="V16" s="50"/>
      <c r="W16" s="50"/>
      <c r="X16" s="50" t="s">
        <v>311</v>
      </c>
    </row>
    <row r="17" spans="1:24" ht="399" customHeight="1" x14ac:dyDescent="0.25">
      <c r="A17" s="76" t="s">
        <v>412</v>
      </c>
      <c r="B17" s="50" t="s">
        <v>326</v>
      </c>
      <c r="C17" s="50" t="s">
        <v>327</v>
      </c>
      <c r="D17" s="50" t="s">
        <v>328</v>
      </c>
      <c r="E17" s="50" t="s">
        <v>329</v>
      </c>
      <c r="F17" s="50" t="s">
        <v>330</v>
      </c>
      <c r="G17" s="50" t="s">
        <v>309</v>
      </c>
      <c r="H17" s="50" t="s">
        <v>331</v>
      </c>
      <c r="I17" s="50" t="s">
        <v>332</v>
      </c>
      <c r="J17" s="50" t="s">
        <v>333</v>
      </c>
      <c r="K17" s="50" t="s">
        <v>334</v>
      </c>
      <c r="L17" s="50" t="s">
        <v>85</v>
      </c>
      <c r="M17" s="50" t="s">
        <v>335</v>
      </c>
      <c r="N17" s="50" t="s">
        <v>331</v>
      </c>
      <c r="O17" s="50" t="s">
        <v>336</v>
      </c>
      <c r="P17" s="50" t="s">
        <v>337</v>
      </c>
      <c r="Q17" s="50"/>
      <c r="R17" s="50"/>
      <c r="S17" s="50"/>
      <c r="T17" s="50"/>
      <c r="U17" s="50"/>
      <c r="V17" s="50"/>
      <c r="W17" s="50"/>
      <c r="X17" s="50" t="s">
        <v>321</v>
      </c>
    </row>
    <row r="18" spans="1:24" ht="80.099999999999994" customHeight="1" x14ac:dyDescent="0.25">
      <c r="A18" s="76" t="s">
        <v>412</v>
      </c>
      <c r="B18" s="50" t="s">
        <v>348</v>
      </c>
      <c r="C18" s="50" t="s">
        <v>349</v>
      </c>
      <c r="D18" s="50" t="s">
        <v>350</v>
      </c>
      <c r="E18" s="50" t="s">
        <v>351</v>
      </c>
      <c r="F18" s="50" t="s">
        <v>352</v>
      </c>
      <c r="G18" s="50" t="s">
        <v>353</v>
      </c>
      <c r="H18" s="50" t="s">
        <v>354</v>
      </c>
      <c r="I18" s="50" t="s">
        <v>355</v>
      </c>
      <c r="J18" s="50" t="s">
        <v>356</v>
      </c>
      <c r="K18" s="50" t="s">
        <v>357</v>
      </c>
      <c r="L18" s="50" t="s">
        <v>358</v>
      </c>
      <c r="M18" s="50" t="s">
        <v>144</v>
      </c>
      <c r="N18" s="50" t="s">
        <v>354</v>
      </c>
      <c r="O18" s="50"/>
      <c r="P18" s="50" t="s">
        <v>359</v>
      </c>
      <c r="Q18" s="50" t="s">
        <v>360</v>
      </c>
      <c r="R18" s="50" t="s">
        <v>361</v>
      </c>
      <c r="S18" s="50" t="s">
        <v>144</v>
      </c>
      <c r="T18" s="50" t="s">
        <v>267</v>
      </c>
      <c r="U18" s="50"/>
      <c r="V18" s="50" t="s">
        <v>362</v>
      </c>
      <c r="W18" s="50"/>
      <c r="X18" s="50" t="s">
        <v>325</v>
      </c>
    </row>
    <row r="19" spans="1:24" ht="80.099999999999994" customHeight="1" x14ac:dyDescent="0.25">
      <c r="A19" s="77" t="s">
        <v>413</v>
      </c>
      <c r="B19" s="50" t="s">
        <v>193</v>
      </c>
      <c r="C19" s="50" t="s">
        <v>194</v>
      </c>
      <c r="D19" s="50" t="s">
        <v>195</v>
      </c>
      <c r="E19" s="50" t="s">
        <v>196</v>
      </c>
      <c r="F19" s="50" t="s">
        <v>197</v>
      </c>
      <c r="G19" s="50" t="s">
        <v>198</v>
      </c>
      <c r="H19" s="50" t="s">
        <v>199</v>
      </c>
      <c r="I19" s="50">
        <v>9152121440</v>
      </c>
      <c r="J19" s="50" t="s">
        <v>200</v>
      </c>
      <c r="K19" s="50" t="s">
        <v>201</v>
      </c>
      <c r="L19" s="50" t="s">
        <v>202</v>
      </c>
      <c r="M19" s="50" t="s">
        <v>189</v>
      </c>
      <c r="N19" s="50" t="s">
        <v>199</v>
      </c>
      <c r="O19" s="50">
        <v>9152121437</v>
      </c>
      <c r="P19" s="50" t="s">
        <v>203</v>
      </c>
      <c r="Q19" s="50" t="s">
        <v>204</v>
      </c>
      <c r="R19" s="50" t="s">
        <v>205</v>
      </c>
      <c r="S19" s="50" t="s">
        <v>189</v>
      </c>
      <c r="T19" s="50" t="s">
        <v>199</v>
      </c>
      <c r="U19" s="50">
        <v>9152121438</v>
      </c>
      <c r="V19" s="50" t="s">
        <v>206</v>
      </c>
      <c r="W19" s="50"/>
      <c r="X19" s="50" t="s">
        <v>338</v>
      </c>
    </row>
    <row r="20" spans="1:24" ht="80.099999999999994" customHeight="1" x14ac:dyDescent="0.25">
      <c r="A20" s="77" t="s">
        <v>413</v>
      </c>
      <c r="B20" s="50" t="s">
        <v>388</v>
      </c>
      <c r="C20" s="50" t="s">
        <v>389</v>
      </c>
      <c r="D20" s="50" t="s">
        <v>390</v>
      </c>
      <c r="E20" s="50" t="s">
        <v>187</v>
      </c>
      <c r="F20" s="50" t="s">
        <v>188</v>
      </c>
      <c r="G20" s="50" t="s">
        <v>189</v>
      </c>
      <c r="H20" s="50" t="s">
        <v>190</v>
      </c>
      <c r="I20" s="50">
        <v>9725477422</v>
      </c>
      <c r="J20" s="50" t="s">
        <v>191</v>
      </c>
      <c r="K20" s="50"/>
      <c r="L20" s="50"/>
      <c r="M20" s="50"/>
      <c r="N20" s="50"/>
      <c r="O20" s="50"/>
      <c r="P20" s="50"/>
      <c r="Q20" s="50"/>
      <c r="R20" s="50"/>
      <c r="S20" s="50"/>
      <c r="T20" s="50"/>
      <c r="U20" s="50"/>
      <c r="V20" s="50"/>
      <c r="W20" s="50"/>
      <c r="X20" s="50" t="s">
        <v>347</v>
      </c>
    </row>
    <row r="21" spans="1:24" ht="80.099999999999994" customHeight="1" x14ac:dyDescent="0.25">
      <c r="A21" s="50" t="s">
        <v>415</v>
      </c>
      <c r="B21" s="50" t="s">
        <v>262</v>
      </c>
      <c r="C21" s="50" t="s">
        <v>263</v>
      </c>
      <c r="D21" s="50" t="s">
        <v>264</v>
      </c>
      <c r="E21" s="50" t="s">
        <v>148</v>
      </c>
      <c r="F21" s="50" t="s">
        <v>265</v>
      </c>
      <c r="G21" s="50" t="s">
        <v>266</v>
      </c>
      <c r="H21" s="50" t="s">
        <v>267</v>
      </c>
      <c r="I21" s="50" t="s">
        <v>268</v>
      </c>
      <c r="J21" s="50" t="s">
        <v>269</v>
      </c>
      <c r="K21" s="50"/>
      <c r="L21" s="50"/>
      <c r="M21" s="50"/>
      <c r="N21" s="50"/>
      <c r="O21" s="50"/>
      <c r="P21" s="50"/>
      <c r="Q21" s="50"/>
      <c r="R21" s="50"/>
      <c r="S21" s="50"/>
      <c r="T21" s="50"/>
      <c r="U21" s="50"/>
      <c r="V21" s="50"/>
      <c r="W21" s="50"/>
      <c r="X21" s="50" t="s">
        <v>363</v>
      </c>
    </row>
    <row r="22" spans="1:24" ht="80.099999999999994" customHeight="1" x14ac:dyDescent="0.25">
      <c r="A22" s="75" t="s">
        <v>411</v>
      </c>
      <c r="B22" s="50" t="s">
        <v>300</v>
      </c>
      <c r="C22" s="50" t="s">
        <v>301</v>
      </c>
      <c r="D22" s="50" t="s">
        <v>302</v>
      </c>
      <c r="E22" s="50" t="s">
        <v>39</v>
      </c>
      <c r="F22" s="50" t="s">
        <v>303</v>
      </c>
      <c r="G22" s="50" t="s">
        <v>304</v>
      </c>
      <c r="H22" s="50" t="s">
        <v>305</v>
      </c>
      <c r="I22" s="50">
        <v>5124865029</v>
      </c>
      <c r="J22" s="50" t="s">
        <v>306</v>
      </c>
      <c r="K22" s="50" t="s">
        <v>307</v>
      </c>
      <c r="L22" s="50" t="s">
        <v>308</v>
      </c>
      <c r="M22" s="50" t="s">
        <v>309</v>
      </c>
      <c r="N22" s="50" t="s">
        <v>305</v>
      </c>
      <c r="O22" s="50">
        <v>5124865155</v>
      </c>
      <c r="P22" s="50" t="s">
        <v>310</v>
      </c>
      <c r="Q22" s="50"/>
      <c r="R22" s="50"/>
      <c r="S22" s="50"/>
      <c r="T22" s="50"/>
      <c r="U22" s="50"/>
      <c r="V22" s="50"/>
      <c r="W22" s="50"/>
      <c r="X22" s="50" t="s">
        <v>373</v>
      </c>
    </row>
    <row r="23" spans="1:24" ht="80.099999999999994" customHeight="1" x14ac:dyDescent="0.25">
      <c r="A23" s="75" t="s">
        <v>411</v>
      </c>
      <c r="B23" s="50" t="s">
        <v>312</v>
      </c>
      <c r="C23" s="50" t="s">
        <v>313</v>
      </c>
      <c r="D23" s="50" t="s">
        <v>314</v>
      </c>
      <c r="E23" s="50" t="s">
        <v>315</v>
      </c>
      <c r="F23" s="50" t="s">
        <v>316</v>
      </c>
      <c r="G23" s="50" t="s">
        <v>317</v>
      </c>
      <c r="H23" s="50" t="s">
        <v>318</v>
      </c>
      <c r="I23" s="50" t="s">
        <v>319</v>
      </c>
      <c r="J23" s="50" t="s">
        <v>320</v>
      </c>
      <c r="K23" s="50"/>
      <c r="L23" s="50"/>
      <c r="M23" s="50"/>
      <c r="N23" s="50"/>
      <c r="O23" s="50"/>
      <c r="P23" s="50"/>
      <c r="Q23" s="50"/>
      <c r="R23" s="50"/>
      <c r="S23" s="50"/>
      <c r="T23" s="50"/>
      <c r="U23" s="50"/>
      <c r="V23" s="50"/>
      <c r="W23" s="50"/>
      <c r="X23" s="50" t="s">
        <v>387</v>
      </c>
    </row>
    <row r="24" spans="1:24" ht="80.099999999999994" customHeight="1" x14ac:dyDescent="0.25">
      <c r="A24" s="75" t="s">
        <v>411</v>
      </c>
      <c r="B24" s="50" t="s">
        <v>391</v>
      </c>
      <c r="C24" s="50" t="s">
        <v>392</v>
      </c>
      <c r="D24" s="50" t="s">
        <v>393</v>
      </c>
      <c r="E24" s="50" t="s">
        <v>394</v>
      </c>
      <c r="F24" s="50" t="s">
        <v>395</v>
      </c>
      <c r="G24" s="50" t="s">
        <v>396</v>
      </c>
      <c r="H24" s="50" t="s">
        <v>33</v>
      </c>
      <c r="I24" s="50">
        <v>5122234031</v>
      </c>
      <c r="J24" s="50" t="s">
        <v>397</v>
      </c>
      <c r="K24" s="50"/>
      <c r="L24" s="50"/>
      <c r="M24" s="50"/>
      <c r="N24" s="50"/>
      <c r="O24" s="50"/>
      <c r="P24" s="50"/>
      <c r="Q24" s="50"/>
      <c r="R24" s="50"/>
      <c r="S24" s="50"/>
      <c r="T24" s="50"/>
      <c r="U24" s="50"/>
      <c r="V24" s="50"/>
      <c r="W24" s="50"/>
      <c r="X24" s="50" t="s">
        <v>192</v>
      </c>
    </row>
    <row r="25" spans="1:24" ht="80.099999999999994" customHeight="1" x14ac:dyDescent="0.25">
      <c r="A25" s="76" t="s">
        <v>412</v>
      </c>
      <c r="B25" s="50" t="s">
        <v>250</v>
      </c>
      <c r="C25" s="50" t="s">
        <v>251</v>
      </c>
      <c r="D25" s="50" t="s">
        <v>252</v>
      </c>
      <c r="E25" s="50" t="s">
        <v>253</v>
      </c>
      <c r="F25" s="50" t="s">
        <v>254</v>
      </c>
      <c r="G25" s="50" t="s">
        <v>255</v>
      </c>
      <c r="H25" s="50" t="s">
        <v>256</v>
      </c>
      <c r="I25" s="50">
        <v>8707239865</v>
      </c>
      <c r="J25" s="50" t="s">
        <v>257</v>
      </c>
      <c r="K25" s="50"/>
      <c r="L25" s="50"/>
      <c r="M25" s="50"/>
      <c r="N25" s="50"/>
      <c r="O25" s="50"/>
      <c r="P25" s="50"/>
      <c r="Q25" s="50"/>
      <c r="R25" s="50"/>
      <c r="S25" s="50"/>
      <c r="T25" s="50"/>
      <c r="U25" s="50"/>
      <c r="V25" s="50"/>
      <c r="W25" s="50"/>
      <c r="X25" s="50" t="s">
        <v>398</v>
      </c>
    </row>
  </sheetData>
  <sortState xmlns:xlrd2="http://schemas.microsoft.com/office/spreadsheetml/2017/richdata2" ref="A1:V25">
    <sortCondition ref="A1:A25"/>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
  <sheetViews>
    <sheetView workbookViewId="0">
      <selection activeCell="G20" sqref="G20"/>
    </sheetView>
  </sheetViews>
  <sheetFormatPr defaultColWidth="8.7109375" defaultRowHeight="15" x14ac:dyDescent="0.25"/>
  <cols>
    <col min="1" max="1" width="8.7109375" style="1"/>
    <col min="2" max="2" width="17.42578125" bestFit="1" customWidth="1"/>
    <col min="3" max="3" width="15.140625" style="1" bestFit="1" customWidth="1"/>
    <col min="4" max="4" width="33.42578125" bestFit="1" customWidth="1"/>
    <col min="5" max="5" width="18.7109375" customWidth="1"/>
    <col min="6" max="6" width="41.28515625" bestFit="1" customWidth="1"/>
    <col min="7" max="7" width="26.28515625" bestFit="1" customWidth="1"/>
    <col min="8" max="8" width="18.42578125" bestFit="1" customWidth="1"/>
  </cols>
  <sheetData>
    <row r="1" spans="2:8" s="1" customFormat="1" ht="15.75" thickBot="1" x14ac:dyDescent="0.3"/>
    <row r="2" spans="2:8" ht="15.75" thickBot="1" x14ac:dyDescent="0.3">
      <c r="B2" s="201"/>
      <c r="C2" s="202"/>
      <c r="D2" s="202"/>
      <c r="E2" s="202"/>
      <c r="F2" s="202"/>
      <c r="G2" s="202"/>
      <c r="H2" s="203"/>
    </row>
    <row r="3" spans="2:8" x14ac:dyDescent="0.25">
      <c r="B3" s="44" t="s">
        <v>15</v>
      </c>
      <c r="C3" s="44" t="s">
        <v>399</v>
      </c>
      <c r="D3" s="53" t="s">
        <v>20</v>
      </c>
      <c r="E3" s="53" t="s">
        <v>16</v>
      </c>
      <c r="F3" s="53" t="s">
        <v>21</v>
      </c>
      <c r="G3" s="53" t="s">
        <v>14</v>
      </c>
      <c r="H3" s="54" t="s">
        <v>36</v>
      </c>
    </row>
    <row r="4" spans="2:8" x14ac:dyDescent="0.25">
      <c r="B4" s="120"/>
      <c r="C4" s="120"/>
      <c r="D4" s="121"/>
      <c r="E4" s="122"/>
      <c r="F4" s="123"/>
      <c r="G4" s="55" t="s">
        <v>29</v>
      </c>
      <c r="H4" s="56" t="s">
        <v>6</v>
      </c>
    </row>
    <row r="5" spans="2:8" x14ac:dyDescent="0.25">
      <c r="B5" s="116"/>
      <c r="C5" s="116"/>
      <c r="D5" s="124"/>
      <c r="E5" s="118"/>
      <c r="F5" s="119"/>
      <c r="G5" s="57" t="s">
        <v>28</v>
      </c>
      <c r="H5" s="58" t="s">
        <v>6</v>
      </c>
    </row>
    <row r="6" spans="2:8" x14ac:dyDescent="0.25">
      <c r="B6" s="116"/>
      <c r="C6" s="116"/>
      <c r="D6" s="124"/>
      <c r="E6" s="118"/>
      <c r="F6" s="119"/>
      <c r="G6" s="57" t="s">
        <v>38</v>
      </c>
      <c r="H6" s="59" t="s">
        <v>11</v>
      </c>
    </row>
    <row r="7" spans="2:8" x14ac:dyDescent="0.25">
      <c r="B7" s="116"/>
      <c r="C7" s="116" t="s">
        <v>467</v>
      </c>
      <c r="D7" s="117" t="s">
        <v>468</v>
      </c>
      <c r="E7" s="118" t="s">
        <v>469</v>
      </c>
      <c r="F7" s="119" t="s">
        <v>470</v>
      </c>
      <c r="G7" s="57" t="s">
        <v>30</v>
      </c>
      <c r="H7" s="59" t="s">
        <v>11</v>
      </c>
    </row>
    <row r="8" spans="2:8" x14ac:dyDescent="0.25">
      <c r="B8" s="116"/>
      <c r="C8" s="116"/>
      <c r="D8" s="124"/>
      <c r="E8" s="118"/>
      <c r="F8" s="119"/>
      <c r="G8" s="57" t="s">
        <v>38</v>
      </c>
      <c r="H8" s="59" t="s">
        <v>13</v>
      </c>
    </row>
    <row r="9" spans="2:8" x14ac:dyDescent="0.25">
      <c r="B9" s="125"/>
      <c r="C9" s="126"/>
      <c r="D9" s="127"/>
      <c r="E9" s="128"/>
      <c r="F9" s="129"/>
      <c r="G9" s="60" t="s">
        <v>37</v>
      </c>
      <c r="H9" s="59" t="s">
        <v>13</v>
      </c>
    </row>
    <row r="10" spans="2:8" x14ac:dyDescent="0.25">
      <c r="B10" s="126"/>
      <c r="C10" s="126"/>
      <c r="D10" s="130"/>
      <c r="E10" s="131"/>
      <c r="F10" s="132"/>
      <c r="G10" s="61" t="s">
        <v>32</v>
      </c>
      <c r="H10" s="58" t="s">
        <v>6</v>
      </c>
    </row>
    <row r="11" spans="2:8" x14ac:dyDescent="0.25">
      <c r="B11" s="126"/>
      <c r="C11" s="126"/>
      <c r="D11" s="130"/>
      <c r="E11" s="133"/>
      <c r="F11" s="134"/>
      <c r="G11" s="62" t="s">
        <v>35</v>
      </c>
      <c r="H11" s="58" t="s">
        <v>6</v>
      </c>
    </row>
    <row r="12" spans="2:8" x14ac:dyDescent="0.25">
      <c r="B12" s="116"/>
      <c r="C12" s="126"/>
      <c r="D12" s="127"/>
      <c r="E12" s="118"/>
      <c r="F12" s="119"/>
      <c r="G12" s="57" t="s">
        <v>31</v>
      </c>
      <c r="H12" s="59" t="s">
        <v>11</v>
      </c>
    </row>
    <row r="13" spans="2:8" x14ac:dyDescent="0.25">
      <c r="B13" s="135"/>
      <c r="C13" s="135"/>
      <c r="D13" s="136"/>
      <c r="E13" s="137"/>
      <c r="F13" s="138"/>
      <c r="G13" s="63" t="s">
        <v>34</v>
      </c>
      <c r="H13" s="64" t="s">
        <v>11</v>
      </c>
    </row>
  </sheetData>
  <mergeCells count="1">
    <mergeCell ref="B2:H2"/>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8.85546875"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Agenda</vt:lpstr>
      <vt:lpstr>Abstracts</vt:lpstr>
      <vt:lpstr>Sheet1</vt:lpstr>
      <vt:lpstr>Moderators</vt:lpstr>
    </vt:vector>
  </TitlesOfParts>
  <Company>Texas Water Development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rwade</dc:creator>
  <cp:lastModifiedBy>Kathleen Mack</cp:lastModifiedBy>
  <cp:lastPrinted>2019-08-12T19:06:15Z</cp:lastPrinted>
  <dcterms:created xsi:type="dcterms:W3CDTF">2012-08-15T19:59:28Z</dcterms:created>
  <dcterms:modified xsi:type="dcterms:W3CDTF">2019-09-16T15:29:28Z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45c752df10aa453a9f19308f8f43c08c</vt:lpwstr>
  </property>
</Properties>
</file>