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filterPrivacy="1" defaultThemeVersion="124226"/>
  <xr:revisionPtr revIDLastSave="0" documentId="13_ncr:1_{8AB60B37-E1D1-4A87-A8DB-BFD48AD7AA2A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Munka1" sheetId="1" r:id="rId1"/>
    <sheet name="Munka2" sheetId="2" r:id="rId2"/>
    <sheet name="Munka3" sheetId="3" r:id="rId3"/>
  </sheets>
  <calcPr calcId="191029"/>
</workbook>
</file>

<file path=xl/calcChain.xml><?xml version="1.0" encoding="utf-8"?>
<calcChain xmlns="http://schemas.openxmlformats.org/spreadsheetml/2006/main">
  <c r="G39" i="1" l="1"/>
  <c r="H37" i="1"/>
  <c r="G37" i="1"/>
  <c r="G35" i="1"/>
  <c r="G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</calcChain>
</file>

<file path=xl/sharedStrings.xml><?xml version="1.0" encoding="utf-8"?>
<sst xmlns="http://schemas.openxmlformats.org/spreadsheetml/2006/main" count="191" uniqueCount="105">
  <si>
    <t>Vezetéknév</t>
  </si>
  <si>
    <t>Keresztnév</t>
  </si>
  <si>
    <t>Azonosító</t>
  </si>
  <si>
    <t>Beosztás</t>
  </si>
  <si>
    <t>Megszólítás</t>
  </si>
  <si>
    <t>Született</t>
  </si>
  <si>
    <t>Életkor</t>
  </si>
  <si>
    <t>Belépés</t>
  </si>
  <si>
    <t>Város</t>
  </si>
  <si>
    <t>Ország</t>
  </si>
  <si>
    <t>Főnökkód</t>
  </si>
  <si>
    <t>Fizetés</t>
  </si>
  <si>
    <t>Jutalom</t>
  </si>
  <si>
    <t>Bauer</t>
  </si>
  <si>
    <t>Frank</t>
  </si>
  <si>
    <t>kirendeltségvezető</t>
  </si>
  <si>
    <t>Herr</t>
  </si>
  <si>
    <t>Berlin</t>
  </si>
  <si>
    <t>DE</t>
  </si>
  <si>
    <t>Buchanan</t>
  </si>
  <si>
    <t>Steven</t>
  </si>
  <si>
    <t>igazgatóhelyettes, műszaki</t>
  </si>
  <si>
    <t>Dr.</t>
  </si>
  <si>
    <t>London</t>
  </si>
  <si>
    <t>UK</t>
  </si>
  <si>
    <t>Callahan</t>
  </si>
  <si>
    <t>Laura</t>
  </si>
  <si>
    <t>koordinátor</t>
  </si>
  <si>
    <t>Ms.</t>
  </si>
  <si>
    <t>Seattle</t>
  </si>
  <si>
    <t>USA</t>
  </si>
  <si>
    <t>Davolio</t>
  </si>
  <si>
    <t>Nancy</t>
  </si>
  <si>
    <t>Mrs.</t>
  </si>
  <si>
    <t>Redmond</t>
  </si>
  <si>
    <t>Dodsworth</t>
  </si>
  <si>
    <t>Anne</t>
  </si>
  <si>
    <t>Fuller</t>
  </si>
  <si>
    <t>Andrew</t>
  </si>
  <si>
    <t>igazgatóhelyettes, kereskedelmi</t>
  </si>
  <si>
    <t>Goldberg</t>
  </si>
  <si>
    <t>Allan</t>
  </si>
  <si>
    <t>igazgató</t>
  </si>
  <si>
    <t>Washington</t>
  </si>
  <si>
    <t>Hardy</t>
  </si>
  <si>
    <t>Thomas</t>
  </si>
  <si>
    <t>reklámszakember</t>
  </si>
  <si>
    <t>Mr.</t>
  </si>
  <si>
    <t>King</t>
  </si>
  <si>
    <t>Leverling</t>
  </si>
  <si>
    <t>Janet</t>
  </si>
  <si>
    <t>Kirkland</t>
  </si>
  <si>
    <t>Miller</t>
  </si>
  <si>
    <t>Arthur</t>
  </si>
  <si>
    <t>igazgatóhelyettes, reklám</t>
  </si>
  <si>
    <t>Monet</t>
  </si>
  <si>
    <t>titkárnő</t>
  </si>
  <si>
    <t>Müller</t>
  </si>
  <si>
    <t>Theodor</t>
  </si>
  <si>
    <t>külső szakértő</t>
  </si>
  <si>
    <t>Kristen</t>
  </si>
  <si>
    <t>Frau</t>
  </si>
  <si>
    <t>Peacock</t>
  </si>
  <si>
    <t>Margaret</t>
  </si>
  <si>
    <t>Ruben</t>
  </si>
  <si>
    <t>David</t>
  </si>
  <si>
    <t>titkár</t>
  </si>
  <si>
    <t>Smith</t>
  </si>
  <si>
    <t>Tom</t>
  </si>
  <si>
    <t>jogtanácsadó</t>
  </si>
  <si>
    <t>Suyama</t>
  </si>
  <si>
    <t>Michael</t>
  </si>
  <si>
    <t>Oxford</t>
  </si>
  <si>
    <t>Wellington</t>
  </si>
  <si>
    <t>Natalie</t>
  </si>
  <si>
    <t>Willkins</t>
  </si>
  <si>
    <t xml:space="preserve"> </t>
  </si>
  <si>
    <t>Hányan keresnek 5000 nél többet?</t>
  </si>
  <si>
    <t>Mennyi az Uk-ban dolgozók keresete összesen?</t>
  </si>
  <si>
    <t>Feladatok: Készítse el vagy töltse ki a világoskék cellákat a megfelelő függvényekkel!</t>
  </si>
  <si>
    <t>A jutalom 2500 azoknak akiknek az ország érték UK (Uk-ban dolgoznak), egyébként  2000 !</t>
  </si>
  <si>
    <t>SEGÉDTÁBLÁZATOK</t>
  </si>
  <si>
    <t>Árfolyam</t>
  </si>
  <si>
    <t>Pénz</t>
  </si>
  <si>
    <t>Forint</t>
  </si>
  <si>
    <t>USD</t>
  </si>
  <si>
    <t>GBP</t>
  </si>
  <si>
    <t>EUR</t>
  </si>
  <si>
    <t>Pénznem</t>
  </si>
  <si>
    <t>Határozza meg a pénznemet az országnak megfelelően a segédtáblát használva!</t>
  </si>
  <si>
    <t>Az életkor oszlopban számolja ki, ki hány éves !</t>
  </si>
  <si>
    <t>Mi a legtöbbet kereső személy vezetékneve?</t>
  </si>
  <si>
    <t>Mennyi forintban a fizetése ha a mindenkori árfolyam az L27-ben van!</t>
  </si>
  <si>
    <t>Fizetés Forintban</t>
  </si>
  <si>
    <t>Mennyi a titkárnő beosztásúak összfizetése?</t>
  </si>
  <si>
    <t>Melyik városban dolgozik Suyama vezetéknevű személy?</t>
  </si>
  <si>
    <t>Mi a legkésőbb belépett személy keresztneve?</t>
  </si>
  <si>
    <t>Mikor született a legidősebb dolgozó ?</t>
  </si>
  <si>
    <t>Németország</t>
  </si>
  <si>
    <t>Nagy Britannia</t>
  </si>
  <si>
    <t>Országnév</t>
  </si>
  <si>
    <t>Ország kód</t>
  </si>
  <si>
    <t>Ország neve</t>
  </si>
  <si>
    <t>Amerikai Egyesült Államok</t>
  </si>
  <si>
    <t>Mi az ország teljes neve a kód alapján a segédtábla alkalmazásával keresse ki!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</si>
</sst>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F_t_-;\-* #,##0.00\ _F_t_-;_-* &quot;-&quot;??\ _F_t_-;_-@_-"/>
    <numFmt numFmtId="164" formatCode="yyyy/\ m/\ d/"/>
    <numFmt numFmtId="165" formatCode="mm/dd/yy"/>
    <numFmt numFmtId="171" formatCode="#,##0\ &quot;Ft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 CE"/>
      <family val="2"/>
      <charset val="238"/>
    </font>
    <font>
      <sz val="10"/>
      <name val="Arial CE"/>
      <charset val="238"/>
    </font>
    <font>
      <sz val="10"/>
      <name val="Arial CE"/>
    </font>
    <font>
      <i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5" fillId="0" borderId="0"/>
    <xf numFmtId="0" fontId="4" fillId="0" borderId="0"/>
  </cellStyleXfs>
  <cellXfs count="26">
    <xf numFmtId="0" fontId="0" fillId="0" borderId="0" xfId="0"/>
    <xf numFmtId="0" fontId="3" fillId="0" borderId="0" xfId="3" applyFont="1" applyFill="1" applyBorder="1" applyAlignment="1"/>
    <xf numFmtId="0" fontId="3" fillId="0" borderId="0" xfId="3" applyNumberFormat="1" applyFont="1" applyFill="1" applyBorder="1" applyAlignment="1"/>
    <xf numFmtId="0" fontId="3" fillId="0" borderId="0" xfId="3" applyFont="1" applyAlignment="1"/>
    <xf numFmtId="14" fontId="3" fillId="0" borderId="0" xfId="3" applyNumberFormat="1" applyFont="1" applyAlignment="1"/>
    <xf numFmtId="9" fontId="0" fillId="0" borderId="0" xfId="2" applyFont="1"/>
    <xf numFmtId="164" fontId="0" fillId="0" borderId="0" xfId="0" applyNumberFormat="1"/>
    <xf numFmtId="0" fontId="6" fillId="0" borderId="0" xfId="4" applyFont="1"/>
    <xf numFmtId="0" fontId="7" fillId="0" borderId="0" xfId="0" applyFont="1"/>
    <xf numFmtId="164" fontId="7" fillId="0" borderId="0" xfId="0" applyNumberFormat="1" applyFont="1"/>
    <xf numFmtId="0" fontId="7" fillId="2" borderId="1" xfId="0" applyNumberFormat="1" applyFont="1" applyFill="1" applyBorder="1"/>
    <xf numFmtId="0" fontId="7" fillId="0" borderId="0" xfId="0" applyNumberFormat="1" applyFont="1"/>
    <xf numFmtId="0" fontId="7" fillId="3" borderId="0" xfId="0" applyNumberFormat="1" applyFont="1" applyFill="1"/>
    <xf numFmtId="20" fontId="7" fillId="0" borderId="0" xfId="0" applyNumberFormat="1" applyFont="1"/>
    <xf numFmtId="0" fontId="7" fillId="0" borderId="0" xfId="5" applyFont="1"/>
    <xf numFmtId="0" fontId="3" fillId="0" borderId="0" xfId="3" applyFont="1" applyFill="1" applyAlignment="1"/>
    <xf numFmtId="0" fontId="8" fillId="0" borderId="2" xfId="0" applyFont="1" applyBorder="1" applyAlignment="1"/>
    <xf numFmtId="0" fontId="9" fillId="0" borderId="2" xfId="0" applyFont="1" applyBorder="1" applyAlignment="1"/>
    <xf numFmtId="0" fontId="9" fillId="0" borderId="0" xfId="0" applyFont="1" applyAlignment="1"/>
    <xf numFmtId="165" fontId="9" fillId="0" borderId="0" xfId="0" applyNumberFormat="1" applyFont="1" applyAlignment="1"/>
    <xf numFmtId="0" fontId="9" fillId="4" borderId="3" xfId="0" applyFont="1" applyFill="1" applyBorder="1" applyAlignment="1"/>
    <xf numFmtId="0" fontId="9" fillId="4" borderId="2" xfId="0" applyFont="1" applyFill="1" applyBorder="1" applyAlignment="1"/>
    <xf numFmtId="165" fontId="9" fillId="4" borderId="2" xfId="0" applyNumberFormat="1" applyFont="1" applyFill="1" applyBorder="1" applyAlignment="1"/>
    <xf numFmtId="0" fontId="9" fillId="0" borderId="0" xfId="1" applyNumberFormat="1" applyFont="1" applyAlignment="1"/>
    <xf numFmtId="171" fontId="7" fillId="2" borderId="1" xfId="1" applyNumberFormat="1" applyFont="1" applyFill="1" applyBorder="1"/>
    <xf numFmtId="14" fontId="7" fillId="2" borderId="1" xfId="0" applyNumberFormat="1" applyFont="1" applyFill="1" applyBorder="1"/>
  </cellXfs>
  <cellStyles count="6">
    <cellStyle name="Ezres" xfId="1" builtinId="3"/>
    <cellStyle name="Normál" xfId="0" builtinId="0"/>
    <cellStyle name="Normál_b2" xfId="5" xr:uid="{00000000-0005-0000-0000-000002000000}"/>
    <cellStyle name="Normal_Employees" xfId="3" xr:uid="{00000000-0005-0000-0000-000003000000}"/>
    <cellStyle name="Normal_EXFELAD" xfId="4" xr:uid="{00000000-0005-0000-0000-000004000000}"/>
    <cellStyle name="Százalék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tabSelected="1" workbookViewId="0">
      <selection activeCell="G39" sqref="G39"/>
    </sheetView>
  </sheetViews>
  <sheetFormatPr defaultRowHeight="15" x14ac:dyDescent="0.25"/>
  <cols>
    <col min="4" max="4" width="19.85546875" customWidth="1"/>
    <col min="6" max="7" width="11.7109375" style="6" bestFit="1" customWidth="1"/>
    <col min="8" max="8" width="11.5703125" customWidth="1"/>
    <col min="13" max="13" width="25.5703125" customWidth="1"/>
    <col min="16" max="16" width="16" customWidth="1"/>
    <col min="18" max="18" width="10.7109375" customWidth="1"/>
    <col min="262" max="263" width="11.7109375" bestFit="1" customWidth="1"/>
    <col min="264" max="264" width="11.5703125" customWidth="1"/>
    <col min="274" max="274" width="10.7109375" customWidth="1"/>
    <col min="518" max="519" width="11.7109375" bestFit="1" customWidth="1"/>
    <col min="520" max="520" width="11.5703125" customWidth="1"/>
    <col min="530" max="530" width="10.7109375" customWidth="1"/>
    <col min="774" max="775" width="11.7109375" bestFit="1" customWidth="1"/>
    <col min="776" max="776" width="11.5703125" customWidth="1"/>
    <col min="786" max="786" width="10.7109375" customWidth="1"/>
    <col min="1030" max="1031" width="11.7109375" bestFit="1" customWidth="1"/>
    <col min="1032" max="1032" width="11.5703125" customWidth="1"/>
    <col min="1042" max="1042" width="10.7109375" customWidth="1"/>
    <col min="1286" max="1287" width="11.7109375" bestFit="1" customWidth="1"/>
    <col min="1288" max="1288" width="11.5703125" customWidth="1"/>
    <col min="1298" max="1298" width="10.7109375" customWidth="1"/>
    <col min="1542" max="1543" width="11.7109375" bestFit="1" customWidth="1"/>
    <col min="1544" max="1544" width="11.5703125" customWidth="1"/>
    <col min="1554" max="1554" width="10.7109375" customWidth="1"/>
    <col min="1798" max="1799" width="11.7109375" bestFit="1" customWidth="1"/>
    <col min="1800" max="1800" width="11.5703125" customWidth="1"/>
    <col min="1810" max="1810" width="10.7109375" customWidth="1"/>
    <col min="2054" max="2055" width="11.7109375" bestFit="1" customWidth="1"/>
    <col min="2056" max="2056" width="11.5703125" customWidth="1"/>
    <col min="2066" max="2066" width="10.7109375" customWidth="1"/>
    <col min="2310" max="2311" width="11.7109375" bestFit="1" customWidth="1"/>
    <col min="2312" max="2312" width="11.5703125" customWidth="1"/>
    <col min="2322" max="2322" width="10.7109375" customWidth="1"/>
    <col min="2566" max="2567" width="11.7109375" bestFit="1" customWidth="1"/>
    <col min="2568" max="2568" width="11.5703125" customWidth="1"/>
    <col min="2578" max="2578" width="10.7109375" customWidth="1"/>
    <col min="2822" max="2823" width="11.7109375" bestFit="1" customWidth="1"/>
    <col min="2824" max="2824" width="11.5703125" customWidth="1"/>
    <col min="2834" max="2834" width="10.7109375" customWidth="1"/>
    <col min="3078" max="3079" width="11.7109375" bestFit="1" customWidth="1"/>
    <col min="3080" max="3080" width="11.5703125" customWidth="1"/>
    <col min="3090" max="3090" width="10.7109375" customWidth="1"/>
    <col min="3334" max="3335" width="11.7109375" bestFit="1" customWidth="1"/>
    <col min="3336" max="3336" width="11.5703125" customWidth="1"/>
    <col min="3346" max="3346" width="10.7109375" customWidth="1"/>
    <col min="3590" max="3591" width="11.7109375" bestFit="1" customWidth="1"/>
    <col min="3592" max="3592" width="11.5703125" customWidth="1"/>
    <col min="3602" max="3602" width="10.7109375" customWidth="1"/>
    <col min="3846" max="3847" width="11.7109375" bestFit="1" customWidth="1"/>
    <col min="3848" max="3848" width="11.5703125" customWidth="1"/>
    <col min="3858" max="3858" width="10.7109375" customWidth="1"/>
    <col min="4102" max="4103" width="11.7109375" bestFit="1" customWidth="1"/>
    <col min="4104" max="4104" width="11.5703125" customWidth="1"/>
    <col min="4114" max="4114" width="10.7109375" customWidth="1"/>
    <col min="4358" max="4359" width="11.7109375" bestFit="1" customWidth="1"/>
    <col min="4360" max="4360" width="11.5703125" customWidth="1"/>
    <col min="4370" max="4370" width="10.7109375" customWidth="1"/>
    <col min="4614" max="4615" width="11.7109375" bestFit="1" customWidth="1"/>
    <col min="4616" max="4616" width="11.5703125" customWidth="1"/>
    <col min="4626" max="4626" width="10.7109375" customWidth="1"/>
    <col min="4870" max="4871" width="11.7109375" bestFit="1" customWidth="1"/>
    <col min="4872" max="4872" width="11.5703125" customWidth="1"/>
    <col min="4882" max="4882" width="10.7109375" customWidth="1"/>
    <col min="5126" max="5127" width="11.7109375" bestFit="1" customWidth="1"/>
    <col min="5128" max="5128" width="11.5703125" customWidth="1"/>
    <col min="5138" max="5138" width="10.7109375" customWidth="1"/>
    <col min="5382" max="5383" width="11.7109375" bestFit="1" customWidth="1"/>
    <col min="5384" max="5384" width="11.5703125" customWidth="1"/>
    <col min="5394" max="5394" width="10.7109375" customWidth="1"/>
    <col min="5638" max="5639" width="11.7109375" bestFit="1" customWidth="1"/>
    <col min="5640" max="5640" width="11.5703125" customWidth="1"/>
    <col min="5650" max="5650" width="10.7109375" customWidth="1"/>
    <col min="5894" max="5895" width="11.7109375" bestFit="1" customWidth="1"/>
    <col min="5896" max="5896" width="11.5703125" customWidth="1"/>
    <col min="5906" max="5906" width="10.7109375" customWidth="1"/>
    <col min="6150" max="6151" width="11.7109375" bestFit="1" customWidth="1"/>
    <col min="6152" max="6152" width="11.5703125" customWidth="1"/>
    <col min="6162" max="6162" width="10.7109375" customWidth="1"/>
    <col min="6406" max="6407" width="11.7109375" bestFit="1" customWidth="1"/>
    <col min="6408" max="6408" width="11.5703125" customWidth="1"/>
    <col min="6418" max="6418" width="10.7109375" customWidth="1"/>
    <col min="6662" max="6663" width="11.7109375" bestFit="1" customWidth="1"/>
    <col min="6664" max="6664" width="11.5703125" customWidth="1"/>
    <col min="6674" max="6674" width="10.7109375" customWidth="1"/>
    <col min="6918" max="6919" width="11.7109375" bestFit="1" customWidth="1"/>
    <col min="6920" max="6920" width="11.5703125" customWidth="1"/>
    <col min="6930" max="6930" width="10.7109375" customWidth="1"/>
    <col min="7174" max="7175" width="11.7109375" bestFit="1" customWidth="1"/>
    <col min="7176" max="7176" width="11.5703125" customWidth="1"/>
    <col min="7186" max="7186" width="10.7109375" customWidth="1"/>
    <col min="7430" max="7431" width="11.7109375" bestFit="1" customWidth="1"/>
    <col min="7432" max="7432" width="11.5703125" customWidth="1"/>
    <col min="7442" max="7442" width="10.7109375" customWidth="1"/>
    <col min="7686" max="7687" width="11.7109375" bestFit="1" customWidth="1"/>
    <col min="7688" max="7688" width="11.5703125" customWidth="1"/>
    <col min="7698" max="7698" width="10.7109375" customWidth="1"/>
    <col min="7942" max="7943" width="11.7109375" bestFit="1" customWidth="1"/>
    <col min="7944" max="7944" width="11.5703125" customWidth="1"/>
    <col min="7954" max="7954" width="10.7109375" customWidth="1"/>
    <col min="8198" max="8199" width="11.7109375" bestFit="1" customWidth="1"/>
    <col min="8200" max="8200" width="11.5703125" customWidth="1"/>
    <col min="8210" max="8210" width="10.7109375" customWidth="1"/>
    <col min="8454" max="8455" width="11.7109375" bestFit="1" customWidth="1"/>
    <col min="8456" max="8456" width="11.5703125" customWidth="1"/>
    <col min="8466" max="8466" width="10.7109375" customWidth="1"/>
    <col min="8710" max="8711" width="11.7109375" bestFit="1" customWidth="1"/>
    <col min="8712" max="8712" width="11.5703125" customWidth="1"/>
    <col min="8722" max="8722" width="10.7109375" customWidth="1"/>
    <col min="8966" max="8967" width="11.7109375" bestFit="1" customWidth="1"/>
    <col min="8968" max="8968" width="11.5703125" customWidth="1"/>
    <col min="8978" max="8978" width="10.7109375" customWidth="1"/>
    <col min="9222" max="9223" width="11.7109375" bestFit="1" customWidth="1"/>
    <col min="9224" max="9224" width="11.5703125" customWidth="1"/>
    <col min="9234" max="9234" width="10.7109375" customWidth="1"/>
    <col min="9478" max="9479" width="11.7109375" bestFit="1" customWidth="1"/>
    <col min="9480" max="9480" width="11.5703125" customWidth="1"/>
    <col min="9490" max="9490" width="10.7109375" customWidth="1"/>
    <col min="9734" max="9735" width="11.7109375" bestFit="1" customWidth="1"/>
    <col min="9736" max="9736" width="11.5703125" customWidth="1"/>
    <col min="9746" max="9746" width="10.7109375" customWidth="1"/>
    <col min="9990" max="9991" width="11.7109375" bestFit="1" customWidth="1"/>
    <col min="9992" max="9992" width="11.5703125" customWidth="1"/>
    <col min="10002" max="10002" width="10.7109375" customWidth="1"/>
    <col min="10246" max="10247" width="11.7109375" bestFit="1" customWidth="1"/>
    <col min="10248" max="10248" width="11.5703125" customWidth="1"/>
    <col min="10258" max="10258" width="10.7109375" customWidth="1"/>
    <col min="10502" max="10503" width="11.7109375" bestFit="1" customWidth="1"/>
    <col min="10504" max="10504" width="11.5703125" customWidth="1"/>
    <col min="10514" max="10514" width="10.7109375" customWidth="1"/>
    <col min="10758" max="10759" width="11.7109375" bestFit="1" customWidth="1"/>
    <col min="10760" max="10760" width="11.5703125" customWidth="1"/>
    <col min="10770" max="10770" width="10.7109375" customWidth="1"/>
    <col min="11014" max="11015" width="11.7109375" bestFit="1" customWidth="1"/>
    <col min="11016" max="11016" width="11.5703125" customWidth="1"/>
    <col min="11026" max="11026" width="10.7109375" customWidth="1"/>
    <col min="11270" max="11271" width="11.7109375" bestFit="1" customWidth="1"/>
    <col min="11272" max="11272" width="11.5703125" customWidth="1"/>
    <col min="11282" max="11282" width="10.7109375" customWidth="1"/>
    <col min="11526" max="11527" width="11.7109375" bestFit="1" customWidth="1"/>
    <col min="11528" max="11528" width="11.5703125" customWidth="1"/>
    <col min="11538" max="11538" width="10.7109375" customWidth="1"/>
    <col min="11782" max="11783" width="11.7109375" bestFit="1" customWidth="1"/>
    <col min="11784" max="11784" width="11.5703125" customWidth="1"/>
    <col min="11794" max="11794" width="10.7109375" customWidth="1"/>
    <col min="12038" max="12039" width="11.7109375" bestFit="1" customWidth="1"/>
    <col min="12040" max="12040" width="11.5703125" customWidth="1"/>
    <col min="12050" max="12050" width="10.7109375" customWidth="1"/>
    <col min="12294" max="12295" width="11.7109375" bestFit="1" customWidth="1"/>
    <col min="12296" max="12296" width="11.5703125" customWidth="1"/>
    <col min="12306" max="12306" width="10.7109375" customWidth="1"/>
    <col min="12550" max="12551" width="11.7109375" bestFit="1" customWidth="1"/>
    <col min="12552" max="12552" width="11.5703125" customWidth="1"/>
    <col min="12562" max="12562" width="10.7109375" customWidth="1"/>
    <col min="12806" max="12807" width="11.7109375" bestFit="1" customWidth="1"/>
    <col min="12808" max="12808" width="11.5703125" customWidth="1"/>
    <col min="12818" max="12818" width="10.7109375" customWidth="1"/>
    <col min="13062" max="13063" width="11.7109375" bestFit="1" customWidth="1"/>
    <col min="13064" max="13064" width="11.5703125" customWidth="1"/>
    <col min="13074" max="13074" width="10.7109375" customWidth="1"/>
    <col min="13318" max="13319" width="11.7109375" bestFit="1" customWidth="1"/>
    <col min="13320" max="13320" width="11.5703125" customWidth="1"/>
    <col min="13330" max="13330" width="10.7109375" customWidth="1"/>
    <col min="13574" max="13575" width="11.7109375" bestFit="1" customWidth="1"/>
    <col min="13576" max="13576" width="11.5703125" customWidth="1"/>
    <col min="13586" max="13586" width="10.7109375" customWidth="1"/>
    <col min="13830" max="13831" width="11.7109375" bestFit="1" customWidth="1"/>
    <col min="13832" max="13832" width="11.5703125" customWidth="1"/>
    <col min="13842" max="13842" width="10.7109375" customWidth="1"/>
    <col min="14086" max="14087" width="11.7109375" bestFit="1" customWidth="1"/>
    <col min="14088" max="14088" width="11.5703125" customWidth="1"/>
    <col min="14098" max="14098" width="10.7109375" customWidth="1"/>
    <col min="14342" max="14343" width="11.7109375" bestFit="1" customWidth="1"/>
    <col min="14344" max="14344" width="11.5703125" customWidth="1"/>
    <col min="14354" max="14354" width="10.7109375" customWidth="1"/>
    <col min="14598" max="14599" width="11.7109375" bestFit="1" customWidth="1"/>
    <col min="14600" max="14600" width="11.5703125" customWidth="1"/>
    <col min="14610" max="14610" width="10.7109375" customWidth="1"/>
    <col min="14854" max="14855" width="11.7109375" bestFit="1" customWidth="1"/>
    <col min="14856" max="14856" width="11.5703125" customWidth="1"/>
    <col min="14866" max="14866" width="10.7109375" customWidth="1"/>
    <col min="15110" max="15111" width="11.7109375" bestFit="1" customWidth="1"/>
    <col min="15112" max="15112" width="11.5703125" customWidth="1"/>
    <col min="15122" max="15122" width="10.7109375" customWidth="1"/>
    <col min="15366" max="15367" width="11.7109375" bestFit="1" customWidth="1"/>
    <col min="15368" max="15368" width="11.5703125" customWidth="1"/>
    <col min="15378" max="15378" width="10.7109375" customWidth="1"/>
    <col min="15622" max="15623" width="11.7109375" bestFit="1" customWidth="1"/>
    <col min="15624" max="15624" width="11.5703125" customWidth="1"/>
    <col min="15634" max="15634" width="10.7109375" customWidth="1"/>
    <col min="15878" max="15879" width="11.7109375" bestFit="1" customWidth="1"/>
    <col min="15880" max="15880" width="11.5703125" customWidth="1"/>
    <col min="15890" max="15890" width="10.7109375" customWidth="1"/>
    <col min="16134" max="16135" width="11.7109375" bestFit="1" customWidth="1"/>
    <col min="16136" max="16136" width="11.5703125" customWidth="1"/>
    <col min="16146" max="16146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102</v>
      </c>
      <c r="N1" s="1" t="s">
        <v>12</v>
      </c>
      <c r="O1" s="1" t="s">
        <v>88</v>
      </c>
      <c r="P1" s="1" t="s">
        <v>93</v>
      </c>
      <c r="Q1" s="1"/>
    </row>
    <row r="2" spans="1:17" x14ac:dyDescent="0.25">
      <c r="A2" s="3" t="s">
        <v>13</v>
      </c>
      <c r="B2" s="3" t="s">
        <v>14</v>
      </c>
      <c r="C2" s="3">
        <v>25</v>
      </c>
      <c r="D2" s="3" t="s">
        <v>15</v>
      </c>
      <c r="E2" s="3" t="s">
        <v>16</v>
      </c>
      <c r="F2" s="4">
        <v>20423</v>
      </c>
      <c r="G2" s="10">
        <f>YEAR(H2)-YEAR(F2)</f>
        <v>32</v>
      </c>
      <c r="H2" s="4">
        <v>31779</v>
      </c>
      <c r="I2" s="3" t="s">
        <v>17</v>
      </c>
      <c r="J2" s="3" t="s">
        <v>18</v>
      </c>
      <c r="K2" s="3">
        <v>11</v>
      </c>
      <c r="L2" s="3">
        <v>4200</v>
      </c>
      <c r="M2" s="10" t="str">
        <f>VLOOKUP(J2,$R$27:$T$33,3,FALSE)</f>
        <v>Németország</v>
      </c>
      <c r="N2" s="10">
        <f>IF(J2="UK",2500,2000)</f>
        <v>2000</v>
      </c>
      <c r="O2" s="10" t="str">
        <f>VLOOKUP(J2,$R$27:$S$33,2,FALSE)</f>
        <v>EUR</v>
      </c>
      <c r="P2" s="24">
        <f>L2*$L$27</f>
        <v>1692600</v>
      </c>
      <c r="Q2" s="5"/>
    </row>
    <row r="3" spans="1:17" x14ac:dyDescent="0.25">
      <c r="A3" s="3" t="s">
        <v>19</v>
      </c>
      <c r="B3" s="3" t="s">
        <v>20</v>
      </c>
      <c r="C3" s="3">
        <v>12</v>
      </c>
      <c r="D3" s="3" t="s">
        <v>21</v>
      </c>
      <c r="E3" s="3" t="s">
        <v>22</v>
      </c>
      <c r="F3" s="4">
        <v>18326</v>
      </c>
      <c r="G3" s="10">
        <f t="shared" ref="G3:G22" si="0">YEAR(H3)-YEAR(F3)</f>
        <v>43</v>
      </c>
      <c r="H3" s="4">
        <v>34259</v>
      </c>
      <c r="I3" s="3" t="s">
        <v>23</v>
      </c>
      <c r="J3" s="3" t="s">
        <v>24</v>
      </c>
      <c r="K3" s="3">
        <v>10</v>
      </c>
      <c r="L3" s="3">
        <v>6500</v>
      </c>
      <c r="M3" s="10" t="str">
        <f t="shared" ref="M3:M22" si="1">VLOOKUP(J3,$R$27:$T$33,3,FALSE)</f>
        <v>Nagy Britannia</v>
      </c>
      <c r="N3" s="10">
        <f t="shared" ref="N3:N22" si="2">IF(J3="UK",2500,2000)</f>
        <v>2500</v>
      </c>
      <c r="O3" s="10" t="str">
        <f t="shared" ref="O3:O22" si="3">VLOOKUP(J3,$R$27:$S$33,2,FALSE)</f>
        <v>GBP</v>
      </c>
      <c r="P3" s="24">
        <f t="shared" ref="P3:P22" si="4">L3*$L$27</f>
        <v>2619500</v>
      </c>
    </row>
    <row r="4" spans="1:17" x14ac:dyDescent="0.25">
      <c r="A4" s="3" t="s">
        <v>25</v>
      </c>
      <c r="B4" s="3" t="s">
        <v>26</v>
      </c>
      <c r="C4" s="3">
        <v>32</v>
      </c>
      <c r="D4" s="3" t="s">
        <v>27</v>
      </c>
      <c r="E4" s="3" t="s">
        <v>28</v>
      </c>
      <c r="F4" s="4">
        <v>21194</v>
      </c>
      <c r="G4" s="10">
        <f t="shared" si="0"/>
        <v>36</v>
      </c>
      <c r="H4" s="4">
        <v>34398</v>
      </c>
      <c r="I4" s="3" t="s">
        <v>29</v>
      </c>
      <c r="J4" s="3" t="s">
        <v>30</v>
      </c>
      <c r="K4" s="3">
        <v>12</v>
      </c>
      <c r="L4" s="3">
        <v>3200</v>
      </c>
      <c r="M4" s="10" t="str">
        <f t="shared" si="1"/>
        <v>Amerikai Egyesült Államok</v>
      </c>
      <c r="N4" s="10">
        <f t="shared" si="2"/>
        <v>2000</v>
      </c>
      <c r="O4" s="10" t="str">
        <f t="shared" si="3"/>
        <v>USD</v>
      </c>
      <c r="P4" s="24">
        <f t="shared" si="4"/>
        <v>1289600</v>
      </c>
    </row>
    <row r="5" spans="1:17" x14ac:dyDescent="0.25">
      <c r="A5" s="3" t="s">
        <v>31</v>
      </c>
      <c r="B5" s="3" t="s">
        <v>32</v>
      </c>
      <c r="C5" s="3">
        <v>21</v>
      </c>
      <c r="D5" s="3" t="s">
        <v>15</v>
      </c>
      <c r="E5" s="3" t="s">
        <v>33</v>
      </c>
      <c r="F5" s="4">
        <v>17872</v>
      </c>
      <c r="G5" s="10">
        <f t="shared" si="0"/>
        <v>44</v>
      </c>
      <c r="H5" s="4">
        <v>33725</v>
      </c>
      <c r="I5" s="3" t="s">
        <v>34</v>
      </c>
      <c r="J5" s="3" t="s">
        <v>30</v>
      </c>
      <c r="K5" s="3">
        <v>11</v>
      </c>
      <c r="L5" s="3">
        <v>4000</v>
      </c>
      <c r="M5" s="10" t="str">
        <f t="shared" si="1"/>
        <v>Amerikai Egyesült Államok</v>
      </c>
      <c r="N5" s="10">
        <f t="shared" si="2"/>
        <v>2000</v>
      </c>
      <c r="O5" s="10" t="str">
        <f t="shared" si="3"/>
        <v>USD</v>
      </c>
      <c r="P5" s="24">
        <f t="shared" si="4"/>
        <v>1612000</v>
      </c>
    </row>
    <row r="6" spans="1:17" x14ac:dyDescent="0.25">
      <c r="A6" s="3" t="s">
        <v>35</v>
      </c>
      <c r="B6" s="3" t="s">
        <v>36</v>
      </c>
      <c r="C6" s="3">
        <v>23</v>
      </c>
      <c r="D6" s="3" t="s">
        <v>15</v>
      </c>
      <c r="E6" s="3" t="s">
        <v>28</v>
      </c>
      <c r="F6" s="4">
        <v>24134</v>
      </c>
      <c r="G6" s="10">
        <f t="shared" si="0"/>
        <v>23</v>
      </c>
      <c r="H6" s="4">
        <v>32827</v>
      </c>
      <c r="I6" s="3" t="s">
        <v>23</v>
      </c>
      <c r="J6" s="3" t="s">
        <v>24</v>
      </c>
      <c r="K6" s="3">
        <v>11</v>
      </c>
      <c r="L6" s="3">
        <v>4200</v>
      </c>
      <c r="M6" s="10" t="str">
        <f t="shared" si="1"/>
        <v>Nagy Britannia</v>
      </c>
      <c r="N6" s="10">
        <f t="shared" si="2"/>
        <v>2500</v>
      </c>
      <c r="O6" s="10" t="str">
        <f t="shared" si="3"/>
        <v>GBP</v>
      </c>
      <c r="P6" s="24">
        <f t="shared" si="4"/>
        <v>1692600</v>
      </c>
    </row>
    <row r="7" spans="1:17" x14ac:dyDescent="0.25">
      <c r="A7" s="3" t="s">
        <v>37</v>
      </c>
      <c r="B7" s="3" t="s">
        <v>38</v>
      </c>
      <c r="C7" s="3">
        <v>11</v>
      </c>
      <c r="D7" s="3" t="s">
        <v>39</v>
      </c>
      <c r="E7" s="3" t="s">
        <v>22</v>
      </c>
      <c r="F7" s="4">
        <v>19043</v>
      </c>
      <c r="G7" s="10">
        <f t="shared" si="0"/>
        <v>30</v>
      </c>
      <c r="H7" s="4">
        <v>30177</v>
      </c>
      <c r="I7" s="3" t="s">
        <v>29</v>
      </c>
      <c r="J7" s="3" t="s">
        <v>30</v>
      </c>
      <c r="K7" s="3">
        <v>10</v>
      </c>
      <c r="L7" s="3">
        <v>7000</v>
      </c>
      <c r="M7" s="10" t="str">
        <f t="shared" si="1"/>
        <v>Amerikai Egyesült Államok</v>
      </c>
      <c r="N7" s="10">
        <f t="shared" si="2"/>
        <v>2000</v>
      </c>
      <c r="O7" s="10" t="str">
        <f t="shared" si="3"/>
        <v>USD</v>
      </c>
      <c r="P7" s="24">
        <f t="shared" si="4"/>
        <v>2821000</v>
      </c>
    </row>
    <row r="8" spans="1:17" x14ac:dyDescent="0.25">
      <c r="A8" s="3" t="s">
        <v>40</v>
      </c>
      <c r="B8" s="3" t="s">
        <v>41</v>
      </c>
      <c r="C8" s="3">
        <v>10</v>
      </c>
      <c r="D8" s="3" t="s">
        <v>42</v>
      </c>
      <c r="E8" s="3" t="s">
        <v>22</v>
      </c>
      <c r="F8" s="4">
        <v>19067</v>
      </c>
      <c r="G8" s="10">
        <f t="shared" si="0"/>
        <v>37</v>
      </c>
      <c r="H8" s="4">
        <v>32704</v>
      </c>
      <c r="I8" s="3" t="s">
        <v>43</v>
      </c>
      <c r="J8" s="3" t="s">
        <v>30</v>
      </c>
      <c r="K8" s="3"/>
      <c r="L8" s="3">
        <v>8000</v>
      </c>
      <c r="M8" s="10" t="str">
        <f t="shared" si="1"/>
        <v>Amerikai Egyesült Államok</v>
      </c>
      <c r="N8" s="10">
        <f t="shared" si="2"/>
        <v>2000</v>
      </c>
      <c r="O8" s="10" t="str">
        <f t="shared" si="3"/>
        <v>USD</v>
      </c>
      <c r="P8" s="24">
        <f t="shared" si="4"/>
        <v>3224000</v>
      </c>
    </row>
    <row r="9" spans="1:17" x14ac:dyDescent="0.25">
      <c r="A9" s="3" t="s">
        <v>44</v>
      </c>
      <c r="B9" s="3" t="s">
        <v>45</v>
      </c>
      <c r="C9" s="3">
        <v>37</v>
      </c>
      <c r="D9" s="3" t="s">
        <v>46</v>
      </c>
      <c r="E9" s="3" t="s">
        <v>47</v>
      </c>
      <c r="F9" s="4">
        <v>25967</v>
      </c>
      <c r="G9" s="10">
        <f t="shared" si="0"/>
        <v>25</v>
      </c>
      <c r="H9" s="4">
        <v>35247</v>
      </c>
      <c r="I9" s="3" t="s">
        <v>43</v>
      </c>
      <c r="J9" s="3" t="s">
        <v>30</v>
      </c>
      <c r="K9" s="3">
        <v>13</v>
      </c>
      <c r="L9" s="3">
        <v>3000</v>
      </c>
      <c r="M9" s="10" t="str">
        <f t="shared" si="1"/>
        <v>Amerikai Egyesült Államok</v>
      </c>
      <c r="N9" s="10">
        <f t="shared" si="2"/>
        <v>2000</v>
      </c>
      <c r="O9" s="10" t="str">
        <f t="shared" si="3"/>
        <v>USD</v>
      </c>
      <c r="P9" s="24">
        <f t="shared" si="4"/>
        <v>1209000</v>
      </c>
    </row>
    <row r="10" spans="1:17" x14ac:dyDescent="0.25">
      <c r="A10" s="3" t="s">
        <v>48</v>
      </c>
      <c r="B10" s="3" t="s">
        <v>20</v>
      </c>
      <c r="C10" s="3">
        <v>31</v>
      </c>
      <c r="D10" s="3" t="s">
        <v>27</v>
      </c>
      <c r="E10" s="3" t="s">
        <v>47</v>
      </c>
      <c r="F10" s="4">
        <v>25906</v>
      </c>
      <c r="G10" s="10">
        <f t="shared" si="0"/>
        <v>24</v>
      </c>
      <c r="H10" s="4">
        <v>34336</v>
      </c>
      <c r="I10" s="3" t="s">
        <v>23</v>
      </c>
      <c r="J10" s="3" t="s">
        <v>24</v>
      </c>
      <c r="K10" s="3">
        <v>12</v>
      </c>
      <c r="L10" s="3">
        <v>3200</v>
      </c>
      <c r="M10" s="10" t="str">
        <f t="shared" si="1"/>
        <v>Nagy Britannia</v>
      </c>
      <c r="N10" s="10">
        <f t="shared" si="2"/>
        <v>2500</v>
      </c>
      <c r="O10" s="10" t="str">
        <f t="shared" si="3"/>
        <v>GBP</v>
      </c>
      <c r="P10" s="24">
        <f t="shared" si="4"/>
        <v>1289600</v>
      </c>
    </row>
    <row r="11" spans="1:17" x14ac:dyDescent="0.25">
      <c r="A11" s="3" t="s">
        <v>49</v>
      </c>
      <c r="B11" s="3" t="s">
        <v>50</v>
      </c>
      <c r="C11" s="3">
        <v>24</v>
      </c>
      <c r="D11" s="3" t="s">
        <v>15</v>
      </c>
      <c r="E11" s="3" t="s">
        <v>28</v>
      </c>
      <c r="F11" s="4">
        <v>14487</v>
      </c>
      <c r="G11" s="10">
        <f t="shared" si="0"/>
        <v>41</v>
      </c>
      <c r="H11" s="4">
        <v>29312</v>
      </c>
      <c r="I11" s="3" t="s">
        <v>51</v>
      </c>
      <c r="J11" s="3" t="s">
        <v>30</v>
      </c>
      <c r="K11" s="3">
        <v>11</v>
      </c>
      <c r="L11" s="3">
        <v>3000</v>
      </c>
      <c r="M11" s="10" t="str">
        <f t="shared" si="1"/>
        <v>Amerikai Egyesült Államok</v>
      </c>
      <c r="N11" s="10">
        <f t="shared" si="2"/>
        <v>2000</v>
      </c>
      <c r="O11" s="10" t="str">
        <f t="shared" si="3"/>
        <v>USD</v>
      </c>
      <c r="P11" s="24">
        <f t="shared" si="4"/>
        <v>1209000</v>
      </c>
    </row>
    <row r="12" spans="1:17" x14ac:dyDescent="0.25">
      <c r="A12" s="3" t="s">
        <v>52</v>
      </c>
      <c r="B12" s="3" t="s">
        <v>53</v>
      </c>
      <c r="C12" s="3">
        <v>13</v>
      </c>
      <c r="D12" s="3" t="s">
        <v>54</v>
      </c>
      <c r="E12" s="3" t="s">
        <v>47</v>
      </c>
      <c r="F12" s="4">
        <v>22820</v>
      </c>
      <c r="G12" s="10">
        <f t="shared" si="0"/>
        <v>27</v>
      </c>
      <c r="H12" s="4">
        <v>32721</v>
      </c>
      <c r="I12" s="3" t="s">
        <v>43</v>
      </c>
      <c r="J12" s="3" t="s">
        <v>30</v>
      </c>
      <c r="K12" s="3">
        <v>10</v>
      </c>
      <c r="L12" s="3">
        <v>5900</v>
      </c>
      <c r="M12" s="10" t="str">
        <f t="shared" si="1"/>
        <v>Amerikai Egyesült Államok</v>
      </c>
      <c r="N12" s="10">
        <f t="shared" si="2"/>
        <v>2000</v>
      </c>
      <c r="O12" s="10" t="str">
        <f t="shared" si="3"/>
        <v>USD</v>
      </c>
      <c r="P12" s="24">
        <f t="shared" si="4"/>
        <v>2377700</v>
      </c>
    </row>
    <row r="13" spans="1:17" x14ac:dyDescent="0.25">
      <c r="A13" s="3" t="s">
        <v>55</v>
      </c>
      <c r="B13" s="3" t="s">
        <v>50</v>
      </c>
      <c r="C13" s="3">
        <v>45</v>
      </c>
      <c r="D13" s="3" t="s">
        <v>56</v>
      </c>
      <c r="E13" s="3" t="s">
        <v>33</v>
      </c>
      <c r="F13" s="4">
        <v>20984</v>
      </c>
      <c r="G13" s="10">
        <f t="shared" si="0"/>
        <v>20</v>
      </c>
      <c r="H13" s="4">
        <v>28399</v>
      </c>
      <c r="I13" s="3" t="s">
        <v>43</v>
      </c>
      <c r="J13" s="3" t="s">
        <v>30</v>
      </c>
      <c r="K13" s="3">
        <v>13</v>
      </c>
      <c r="L13" s="3">
        <v>2500</v>
      </c>
      <c r="M13" s="10" t="str">
        <f t="shared" si="1"/>
        <v>Amerikai Egyesült Államok</v>
      </c>
      <c r="N13" s="10">
        <f t="shared" si="2"/>
        <v>2000</v>
      </c>
      <c r="O13" s="10" t="str">
        <f t="shared" si="3"/>
        <v>USD</v>
      </c>
      <c r="P13" s="24">
        <f t="shared" si="4"/>
        <v>1007500</v>
      </c>
    </row>
    <row r="14" spans="1:17" x14ac:dyDescent="0.25">
      <c r="A14" s="3" t="s">
        <v>57</v>
      </c>
      <c r="B14" s="3" t="s">
        <v>58</v>
      </c>
      <c r="C14" s="3">
        <v>51</v>
      </c>
      <c r="D14" s="3" t="s">
        <v>59</v>
      </c>
      <c r="E14" s="3" t="s">
        <v>22</v>
      </c>
      <c r="F14" s="4">
        <v>22981</v>
      </c>
      <c r="G14" s="10">
        <f t="shared" si="0"/>
        <v>33</v>
      </c>
      <c r="H14" s="4">
        <v>34973</v>
      </c>
      <c r="I14" s="3" t="s">
        <v>17</v>
      </c>
      <c r="J14" s="3" t="s">
        <v>18</v>
      </c>
      <c r="K14" s="3">
        <v>25</v>
      </c>
      <c r="L14" s="3">
        <v>2000</v>
      </c>
      <c r="M14" s="10" t="str">
        <f t="shared" si="1"/>
        <v>Németország</v>
      </c>
      <c r="N14" s="10">
        <f t="shared" si="2"/>
        <v>2000</v>
      </c>
      <c r="O14" s="10" t="str">
        <f t="shared" si="3"/>
        <v>EUR</v>
      </c>
      <c r="P14" s="24">
        <f t="shared" si="4"/>
        <v>806000</v>
      </c>
    </row>
    <row r="15" spans="1:17" x14ac:dyDescent="0.25">
      <c r="A15" s="3" t="s">
        <v>57</v>
      </c>
      <c r="B15" s="3" t="s">
        <v>60</v>
      </c>
      <c r="C15" s="3">
        <v>41</v>
      </c>
      <c r="D15" s="3" t="s">
        <v>56</v>
      </c>
      <c r="E15" s="3" t="s">
        <v>61</v>
      </c>
      <c r="F15" s="4">
        <v>28149</v>
      </c>
      <c r="G15" s="10">
        <f t="shared" si="0"/>
        <v>20</v>
      </c>
      <c r="H15" s="4">
        <v>35431</v>
      </c>
      <c r="I15" s="3" t="s">
        <v>17</v>
      </c>
      <c r="J15" s="3" t="s">
        <v>18</v>
      </c>
      <c r="K15" s="3">
        <v>25</v>
      </c>
      <c r="L15" s="3">
        <v>2150</v>
      </c>
      <c r="M15" s="10" t="str">
        <f t="shared" si="1"/>
        <v>Németország</v>
      </c>
      <c r="N15" s="10">
        <f t="shared" si="2"/>
        <v>2000</v>
      </c>
      <c r="O15" s="10" t="str">
        <f t="shared" si="3"/>
        <v>EUR</v>
      </c>
      <c r="P15" s="24">
        <f t="shared" si="4"/>
        <v>866450</v>
      </c>
    </row>
    <row r="16" spans="1:17" x14ac:dyDescent="0.25">
      <c r="A16" s="3" t="s">
        <v>62</v>
      </c>
      <c r="B16" s="3" t="s">
        <v>63</v>
      </c>
      <c r="C16" s="3">
        <v>22</v>
      </c>
      <c r="D16" s="3" t="s">
        <v>15</v>
      </c>
      <c r="E16" s="3" t="s">
        <v>33</v>
      </c>
      <c r="F16" s="4">
        <v>16699</v>
      </c>
      <c r="G16" s="10">
        <f t="shared" si="0"/>
        <v>23</v>
      </c>
      <c r="H16" s="4">
        <v>24961</v>
      </c>
      <c r="I16" s="3" t="s">
        <v>29</v>
      </c>
      <c r="J16" s="3" t="s">
        <v>30</v>
      </c>
      <c r="K16" s="3">
        <v>11</v>
      </c>
      <c r="L16" s="3">
        <v>3500</v>
      </c>
      <c r="M16" s="10" t="str">
        <f t="shared" si="1"/>
        <v>Amerikai Egyesült Államok</v>
      </c>
      <c r="N16" s="10">
        <f t="shared" si="2"/>
        <v>2000</v>
      </c>
      <c r="O16" s="10" t="str">
        <f t="shared" si="3"/>
        <v>USD</v>
      </c>
      <c r="P16" s="24">
        <f t="shared" si="4"/>
        <v>1410500</v>
      </c>
    </row>
    <row r="17" spans="1:21" x14ac:dyDescent="0.25">
      <c r="A17" s="3" t="s">
        <v>64</v>
      </c>
      <c r="B17" s="3" t="s">
        <v>65</v>
      </c>
      <c r="C17" s="3">
        <v>43</v>
      </c>
      <c r="D17" s="3" t="s">
        <v>66</v>
      </c>
      <c r="E17" s="3" t="s">
        <v>47</v>
      </c>
      <c r="F17" s="4">
        <v>26423</v>
      </c>
      <c r="G17" s="10">
        <f t="shared" si="0"/>
        <v>23</v>
      </c>
      <c r="H17" s="4">
        <v>34851</v>
      </c>
      <c r="I17" s="3" t="s">
        <v>23</v>
      </c>
      <c r="J17" s="3" t="s">
        <v>24</v>
      </c>
      <c r="K17" s="3">
        <v>23</v>
      </c>
      <c r="L17" s="3">
        <v>3200</v>
      </c>
      <c r="M17" s="10" t="str">
        <f t="shared" si="1"/>
        <v>Nagy Britannia</v>
      </c>
      <c r="N17" s="10">
        <f t="shared" si="2"/>
        <v>2500</v>
      </c>
      <c r="O17" s="10" t="str">
        <f t="shared" si="3"/>
        <v>GBP</v>
      </c>
      <c r="P17" s="24">
        <f t="shared" si="4"/>
        <v>1289600</v>
      </c>
    </row>
    <row r="18" spans="1:21" x14ac:dyDescent="0.25">
      <c r="A18" s="3" t="s">
        <v>67</v>
      </c>
      <c r="B18" s="3" t="s">
        <v>68</v>
      </c>
      <c r="C18" s="3">
        <v>50</v>
      </c>
      <c r="D18" s="3" t="s">
        <v>69</v>
      </c>
      <c r="E18" s="3" t="s">
        <v>22</v>
      </c>
      <c r="F18" s="4">
        <v>22109</v>
      </c>
      <c r="G18" s="10">
        <f t="shared" si="0"/>
        <v>34</v>
      </c>
      <c r="H18" s="4">
        <v>34394</v>
      </c>
      <c r="I18" s="3" t="s">
        <v>43</v>
      </c>
      <c r="J18" s="3" t="s">
        <v>30</v>
      </c>
      <c r="K18" s="3">
        <v>10</v>
      </c>
      <c r="L18" s="3">
        <v>4000</v>
      </c>
      <c r="M18" s="10" t="str">
        <f t="shared" si="1"/>
        <v>Amerikai Egyesült Államok</v>
      </c>
      <c r="N18" s="10">
        <f t="shared" si="2"/>
        <v>2000</v>
      </c>
      <c r="O18" s="10" t="str">
        <f t="shared" si="3"/>
        <v>USD</v>
      </c>
      <c r="P18" s="24">
        <f t="shared" si="4"/>
        <v>1612000</v>
      </c>
    </row>
    <row r="19" spans="1:21" x14ac:dyDescent="0.25">
      <c r="A19" s="3" t="s">
        <v>67</v>
      </c>
      <c r="B19" s="3" t="s">
        <v>36</v>
      </c>
      <c r="C19" s="3">
        <v>44</v>
      </c>
      <c r="D19" s="3" t="s">
        <v>56</v>
      </c>
      <c r="E19" s="3" t="s">
        <v>28</v>
      </c>
      <c r="F19" s="4">
        <v>27289</v>
      </c>
      <c r="G19" s="10">
        <f t="shared" si="0"/>
        <v>21</v>
      </c>
      <c r="H19" s="4">
        <v>34744</v>
      </c>
      <c r="I19" s="3" t="s">
        <v>43</v>
      </c>
      <c r="J19" s="3" t="s">
        <v>30</v>
      </c>
      <c r="K19" s="3">
        <v>10</v>
      </c>
      <c r="L19" s="3">
        <v>2600</v>
      </c>
      <c r="M19" s="10" t="str">
        <f t="shared" si="1"/>
        <v>Amerikai Egyesült Államok</v>
      </c>
      <c r="N19" s="10">
        <f t="shared" si="2"/>
        <v>2000</v>
      </c>
      <c r="O19" s="10" t="str">
        <f t="shared" si="3"/>
        <v>USD</v>
      </c>
      <c r="P19" s="24">
        <f t="shared" si="4"/>
        <v>1047800</v>
      </c>
    </row>
    <row r="20" spans="1:21" x14ac:dyDescent="0.25">
      <c r="A20" s="3" t="s">
        <v>70</v>
      </c>
      <c r="B20" s="3" t="s">
        <v>71</v>
      </c>
      <c r="C20" s="3">
        <v>52</v>
      </c>
      <c r="D20" s="3" t="s">
        <v>59</v>
      </c>
      <c r="E20" s="3" t="s">
        <v>47</v>
      </c>
      <c r="F20" s="4">
        <v>23194</v>
      </c>
      <c r="G20" s="10">
        <f t="shared" si="0"/>
        <v>30</v>
      </c>
      <c r="H20" s="4">
        <v>34259</v>
      </c>
      <c r="I20" s="3" t="s">
        <v>72</v>
      </c>
      <c r="J20" s="3" t="s">
        <v>24</v>
      </c>
      <c r="K20" s="3">
        <v>12</v>
      </c>
      <c r="L20" s="3">
        <v>3000</v>
      </c>
      <c r="M20" s="10" t="str">
        <f t="shared" si="1"/>
        <v>Nagy Britannia</v>
      </c>
      <c r="N20" s="10">
        <f t="shared" si="2"/>
        <v>2500</v>
      </c>
      <c r="O20" s="10" t="str">
        <f t="shared" si="3"/>
        <v>GBP</v>
      </c>
      <c r="P20" s="24">
        <f t="shared" si="4"/>
        <v>1209000</v>
      </c>
    </row>
    <row r="21" spans="1:21" x14ac:dyDescent="0.25">
      <c r="A21" s="3" t="s">
        <v>73</v>
      </c>
      <c r="B21" s="3" t="s">
        <v>74</v>
      </c>
      <c r="C21" s="3">
        <v>42</v>
      </c>
      <c r="D21" s="3" t="s">
        <v>56</v>
      </c>
      <c r="E21" s="3" t="s">
        <v>28</v>
      </c>
      <c r="F21" s="4">
        <v>26605</v>
      </c>
      <c r="G21" s="10">
        <f t="shared" si="0"/>
        <v>20</v>
      </c>
      <c r="H21" s="4">
        <v>33664</v>
      </c>
      <c r="I21" s="3" t="s">
        <v>23</v>
      </c>
      <c r="J21" s="3" t="s">
        <v>24</v>
      </c>
      <c r="K21" s="3">
        <v>10</v>
      </c>
      <c r="L21" s="3">
        <v>2500</v>
      </c>
      <c r="M21" s="10" t="str">
        <f t="shared" si="1"/>
        <v>Nagy Britannia</v>
      </c>
      <c r="N21" s="10">
        <f t="shared" si="2"/>
        <v>2500</v>
      </c>
      <c r="O21" s="10" t="str">
        <f t="shared" si="3"/>
        <v>GBP</v>
      </c>
      <c r="P21" s="24">
        <f t="shared" si="4"/>
        <v>1007500</v>
      </c>
    </row>
    <row r="22" spans="1:21" x14ac:dyDescent="0.25">
      <c r="A22" s="3" t="s">
        <v>75</v>
      </c>
      <c r="B22" s="3" t="s">
        <v>20</v>
      </c>
      <c r="C22" s="3">
        <v>53</v>
      </c>
      <c r="D22" s="3" t="s">
        <v>59</v>
      </c>
      <c r="E22" s="3" t="s">
        <v>22</v>
      </c>
      <c r="F22" s="4">
        <v>20580</v>
      </c>
      <c r="G22" s="10">
        <f t="shared" si="0"/>
        <v>38</v>
      </c>
      <c r="H22" s="4">
        <v>34394</v>
      </c>
      <c r="I22" s="3" t="s">
        <v>43</v>
      </c>
      <c r="J22" s="3" t="s">
        <v>30</v>
      </c>
      <c r="K22" s="3">
        <v>11</v>
      </c>
      <c r="L22" s="3">
        <v>3400</v>
      </c>
      <c r="M22" s="10" t="str">
        <f t="shared" si="1"/>
        <v>Amerikai Egyesült Államok</v>
      </c>
      <c r="N22" s="10">
        <f t="shared" si="2"/>
        <v>2000</v>
      </c>
      <c r="O22" s="10" t="str">
        <f t="shared" si="3"/>
        <v>USD</v>
      </c>
      <c r="P22" s="24">
        <f t="shared" si="4"/>
        <v>1370200</v>
      </c>
    </row>
    <row r="24" spans="1:21" x14ac:dyDescent="0.25">
      <c r="A24" s="15" t="s">
        <v>79</v>
      </c>
    </row>
    <row r="25" spans="1:21" x14ac:dyDescent="0.25">
      <c r="A25" s="7">
        <v>1</v>
      </c>
      <c r="B25" s="7" t="s">
        <v>97</v>
      </c>
      <c r="C25" s="8"/>
      <c r="D25" s="8"/>
      <c r="E25" s="8"/>
      <c r="F25" s="9"/>
      <c r="G25" s="25">
        <f>MIN(F2:F22)</f>
        <v>14487</v>
      </c>
      <c r="H25" s="8"/>
      <c r="I25" s="8"/>
      <c r="K25" s="16" t="s">
        <v>81</v>
      </c>
      <c r="L25" s="17"/>
      <c r="M25" s="17"/>
      <c r="N25" s="17"/>
      <c r="O25" s="18"/>
      <c r="P25" s="18"/>
      <c r="Q25" s="19"/>
      <c r="R25" s="19"/>
      <c r="S25" s="18"/>
      <c r="T25" s="18"/>
      <c r="U25" s="18"/>
    </row>
    <row r="26" spans="1:21" x14ac:dyDescent="0.25">
      <c r="A26" s="8"/>
      <c r="B26" s="8"/>
      <c r="C26" s="8"/>
      <c r="D26" s="8"/>
      <c r="E26" s="8"/>
      <c r="F26" s="9"/>
      <c r="G26" s="9"/>
      <c r="H26" s="8"/>
      <c r="I26" s="8"/>
      <c r="K26" s="20" t="s">
        <v>82</v>
      </c>
      <c r="L26" s="20"/>
      <c r="M26" s="18"/>
      <c r="N26" s="21"/>
      <c r="O26" s="21"/>
      <c r="P26" s="18"/>
      <c r="Q26" s="21" t="s">
        <v>8</v>
      </c>
      <c r="R26" s="21" t="s">
        <v>101</v>
      </c>
      <c r="S26" s="21" t="s">
        <v>83</v>
      </c>
      <c r="T26" s="22" t="s">
        <v>100</v>
      </c>
      <c r="U26" s="18"/>
    </row>
    <row r="27" spans="1:21" x14ac:dyDescent="0.25">
      <c r="A27" s="7">
        <v>2</v>
      </c>
      <c r="B27" s="7" t="s">
        <v>104</v>
      </c>
      <c r="C27" s="8"/>
      <c r="D27" s="8"/>
      <c r="E27" s="8"/>
      <c r="F27" s="9"/>
      <c r="G27" s="9"/>
      <c r="H27" s="8"/>
      <c r="I27" s="8"/>
      <c r="K27" s="18" t="s">
        <v>84</v>
      </c>
      <c r="L27" s="18">
        <v>403</v>
      </c>
      <c r="M27" s="18"/>
      <c r="N27" s="18"/>
      <c r="O27" s="18"/>
      <c r="P27" s="18"/>
      <c r="Q27" s="18" t="s">
        <v>17</v>
      </c>
      <c r="R27" s="18" t="s">
        <v>18</v>
      </c>
      <c r="S27" s="18" t="s">
        <v>87</v>
      </c>
      <c r="T27" s="23" t="s">
        <v>98</v>
      </c>
      <c r="U27" s="18"/>
    </row>
    <row r="28" spans="1:21" x14ac:dyDescent="0.25">
      <c r="A28" s="7"/>
      <c r="B28" s="7" t="s">
        <v>92</v>
      </c>
      <c r="C28" s="8"/>
      <c r="D28" s="8"/>
      <c r="E28" s="8"/>
      <c r="F28" s="9"/>
      <c r="G28" s="9"/>
      <c r="H28" s="8"/>
      <c r="I28" s="8"/>
      <c r="K28" s="18"/>
      <c r="L28" s="18"/>
      <c r="M28" s="18"/>
      <c r="N28" s="18"/>
      <c r="O28" s="18"/>
      <c r="P28" s="18"/>
      <c r="Q28" s="18" t="s">
        <v>51</v>
      </c>
      <c r="R28" s="18" t="s">
        <v>30</v>
      </c>
      <c r="S28" s="18" t="s">
        <v>85</v>
      </c>
      <c r="T28" s="23" t="s">
        <v>103</v>
      </c>
      <c r="U28" s="18"/>
    </row>
    <row r="29" spans="1:21" x14ac:dyDescent="0.25">
      <c r="A29" s="7"/>
      <c r="B29" s="8"/>
      <c r="C29" s="8"/>
      <c r="D29" s="8"/>
      <c r="E29" s="8"/>
      <c r="F29" s="9"/>
      <c r="G29" s="9"/>
      <c r="H29" s="8"/>
      <c r="I29" s="8"/>
      <c r="K29" s="18"/>
      <c r="L29" s="18"/>
      <c r="M29" s="18"/>
      <c r="N29" s="18"/>
      <c r="O29" s="18"/>
      <c r="P29" s="18"/>
      <c r="Q29" s="18" t="s">
        <v>23</v>
      </c>
      <c r="R29" s="18" t="s">
        <v>24</v>
      </c>
      <c r="S29" s="18" t="s">
        <v>86</v>
      </c>
      <c r="T29" s="23" t="s">
        <v>99</v>
      </c>
      <c r="U29" s="18"/>
    </row>
    <row r="30" spans="1:21" x14ac:dyDescent="0.25">
      <c r="A30" s="7">
        <v>3</v>
      </c>
      <c r="B30" s="8" t="s">
        <v>80</v>
      </c>
      <c r="C30" s="8"/>
      <c r="D30" s="8"/>
      <c r="E30" s="8"/>
      <c r="F30" s="9"/>
      <c r="G30" s="9"/>
      <c r="H30" s="8"/>
      <c r="I30" s="8"/>
      <c r="K30" s="18"/>
      <c r="L30" s="18"/>
      <c r="M30" s="18"/>
      <c r="N30" s="18"/>
      <c r="O30" s="18"/>
      <c r="P30" s="18"/>
      <c r="Q30" s="18" t="s">
        <v>72</v>
      </c>
      <c r="R30" s="18" t="s">
        <v>24</v>
      </c>
      <c r="S30" s="18" t="s">
        <v>86</v>
      </c>
      <c r="T30" s="23" t="s">
        <v>99</v>
      </c>
      <c r="U30" s="18"/>
    </row>
    <row r="31" spans="1:21" x14ac:dyDescent="0.25">
      <c r="A31" s="7"/>
      <c r="B31" s="8"/>
      <c r="C31" s="8"/>
      <c r="D31" s="8"/>
      <c r="E31" s="8"/>
      <c r="F31" s="9"/>
      <c r="G31" s="9"/>
      <c r="H31" s="8"/>
      <c r="I31" s="8"/>
      <c r="K31" s="18"/>
      <c r="L31" s="18"/>
      <c r="M31" s="18"/>
      <c r="N31" s="18"/>
      <c r="O31" s="18"/>
      <c r="P31" s="18"/>
      <c r="Q31" s="18" t="s">
        <v>34</v>
      </c>
      <c r="R31" s="18" t="s">
        <v>30</v>
      </c>
      <c r="S31" s="18" t="s">
        <v>85</v>
      </c>
      <c r="T31" s="23" t="s">
        <v>103</v>
      </c>
      <c r="U31" s="18"/>
    </row>
    <row r="32" spans="1:21" x14ac:dyDescent="0.25">
      <c r="A32" s="7">
        <v>4</v>
      </c>
      <c r="B32" s="8" t="s">
        <v>89</v>
      </c>
      <c r="C32" s="8"/>
      <c r="D32" s="8"/>
      <c r="E32" s="8"/>
      <c r="F32" s="9"/>
      <c r="G32" s="9"/>
      <c r="H32" s="8"/>
      <c r="I32" s="8"/>
      <c r="K32" s="18"/>
      <c r="L32" s="18"/>
      <c r="M32" s="18"/>
      <c r="N32" s="18"/>
      <c r="O32" s="18"/>
      <c r="P32" s="18"/>
      <c r="Q32" s="18" t="s">
        <v>29</v>
      </c>
      <c r="R32" s="18" t="s">
        <v>30</v>
      </c>
      <c r="S32" s="18" t="s">
        <v>85</v>
      </c>
      <c r="T32" s="23" t="s">
        <v>103</v>
      </c>
      <c r="U32" s="18"/>
    </row>
    <row r="33" spans="1:21" x14ac:dyDescent="0.25">
      <c r="A33" s="8"/>
      <c r="B33" s="8"/>
      <c r="C33" s="8"/>
      <c r="D33" s="8"/>
      <c r="E33" s="8"/>
      <c r="F33" s="9"/>
      <c r="G33" s="9"/>
      <c r="H33" s="8"/>
      <c r="I33" s="8"/>
      <c r="K33" s="18"/>
      <c r="L33" s="18"/>
      <c r="M33" s="18"/>
      <c r="N33" s="18"/>
      <c r="O33" s="18"/>
      <c r="P33" s="18"/>
      <c r="Q33" s="18" t="s">
        <v>43</v>
      </c>
      <c r="R33" s="18" t="s">
        <v>30</v>
      </c>
      <c r="S33" s="18" t="s">
        <v>85</v>
      </c>
      <c r="T33" s="23" t="s">
        <v>103</v>
      </c>
      <c r="U33" s="18"/>
    </row>
    <row r="34" spans="1:21" x14ac:dyDescent="0.25">
      <c r="A34" s="7">
        <v>5</v>
      </c>
      <c r="B34" s="7" t="s">
        <v>90</v>
      </c>
      <c r="C34" s="8"/>
      <c r="D34" s="8"/>
      <c r="E34" s="8"/>
      <c r="F34" s="9"/>
      <c r="G34" s="9"/>
      <c r="H34" s="8"/>
      <c r="I34" s="8"/>
      <c r="K34" s="18"/>
      <c r="L34" s="18"/>
      <c r="M34" s="18"/>
      <c r="N34" s="18"/>
      <c r="O34" s="18"/>
      <c r="P34" s="18"/>
      <c r="Q34" s="19"/>
      <c r="R34" s="19"/>
      <c r="S34" s="18"/>
      <c r="T34" s="18"/>
      <c r="U34" s="18"/>
    </row>
    <row r="35" spans="1:21" x14ac:dyDescent="0.25">
      <c r="A35" s="7"/>
      <c r="B35" s="7" t="s">
        <v>94</v>
      </c>
      <c r="C35" s="8"/>
      <c r="D35" s="8"/>
      <c r="E35" s="8"/>
      <c r="F35" s="9"/>
      <c r="G35" s="10">
        <f>SUMIF(D2:D22,"titkárnő",L2:L22)</f>
        <v>9750</v>
      </c>
      <c r="H35" s="8"/>
      <c r="I35" s="8"/>
      <c r="K35" s="18"/>
      <c r="L35" s="18"/>
      <c r="M35" s="18"/>
      <c r="N35" s="18"/>
      <c r="O35" s="18"/>
      <c r="P35" s="18"/>
      <c r="Q35" s="19"/>
      <c r="R35" s="19"/>
      <c r="S35" s="18"/>
      <c r="T35" s="18"/>
      <c r="U35" s="18"/>
    </row>
    <row r="36" spans="1:21" x14ac:dyDescent="0.25">
      <c r="A36" s="7"/>
      <c r="B36" s="8"/>
      <c r="C36" s="8"/>
      <c r="D36" s="8"/>
      <c r="E36" s="8"/>
      <c r="F36" s="9"/>
      <c r="G36" s="9"/>
      <c r="H36" s="8"/>
      <c r="I36" s="8"/>
      <c r="S36" s="3"/>
    </row>
    <row r="37" spans="1:21" x14ac:dyDescent="0.25">
      <c r="A37" s="7">
        <v>6</v>
      </c>
      <c r="B37" s="7" t="s">
        <v>95</v>
      </c>
      <c r="C37" s="8"/>
      <c r="D37" s="8"/>
      <c r="E37" s="8"/>
      <c r="F37" s="9"/>
      <c r="G37" s="10" t="str">
        <f>VLOOKUP("Suyama",A2:I22,9,FALSE)</f>
        <v>Oxford</v>
      </c>
      <c r="H37" s="8" t="str">
        <f>INDEX(I2:I22,MATCH("Suyama",A2:A22,0))</f>
        <v>Oxford</v>
      </c>
      <c r="I37" s="8"/>
      <c r="S37" s="3"/>
    </row>
    <row r="38" spans="1:21" x14ac:dyDescent="0.25">
      <c r="A38" s="8"/>
      <c r="B38" s="8"/>
      <c r="C38" s="8"/>
      <c r="D38" s="8"/>
      <c r="E38" s="8" t="s">
        <v>76</v>
      </c>
      <c r="F38" s="9"/>
      <c r="G38" s="11"/>
      <c r="H38" s="8"/>
      <c r="I38" s="8"/>
      <c r="S38" s="3"/>
    </row>
    <row r="39" spans="1:21" x14ac:dyDescent="0.25">
      <c r="A39" s="7">
        <v>7</v>
      </c>
      <c r="B39" s="7" t="s">
        <v>77</v>
      </c>
      <c r="C39" s="8"/>
      <c r="D39" s="8"/>
      <c r="E39" s="8"/>
      <c r="F39" s="9"/>
      <c r="G39" s="10">
        <f>COUNTIF(L2:L22,"&gt;5000")</f>
        <v>4</v>
      </c>
      <c r="H39" s="8"/>
      <c r="I39" s="8"/>
      <c r="S39" s="3"/>
    </row>
    <row r="40" spans="1:21" x14ac:dyDescent="0.25">
      <c r="A40" s="7"/>
      <c r="B40" s="7"/>
      <c r="C40" s="8"/>
      <c r="D40" s="8"/>
      <c r="E40" s="8"/>
      <c r="F40" s="9"/>
      <c r="G40" s="11"/>
      <c r="H40" s="8"/>
      <c r="I40" s="8"/>
      <c r="S40" s="3"/>
    </row>
    <row r="41" spans="1:21" x14ac:dyDescent="0.25">
      <c r="A41" s="7">
        <v>8</v>
      </c>
      <c r="B41" s="7" t="s">
        <v>78</v>
      </c>
      <c r="C41" s="8"/>
      <c r="D41" s="8"/>
      <c r="E41" s="8"/>
      <c r="F41" s="9"/>
      <c r="G41" s="10"/>
      <c r="H41" s="8"/>
      <c r="I41" s="8"/>
      <c r="S41" s="3"/>
    </row>
    <row r="42" spans="1:21" x14ac:dyDescent="0.25">
      <c r="A42" s="8"/>
      <c r="B42" s="8"/>
      <c r="C42" s="8"/>
      <c r="D42" s="8"/>
      <c r="E42" s="8"/>
      <c r="F42" s="9"/>
      <c r="G42" s="12"/>
      <c r="H42" s="8"/>
      <c r="I42" s="8"/>
      <c r="S42" s="3"/>
    </row>
    <row r="43" spans="1:21" x14ac:dyDescent="0.25">
      <c r="A43" s="7">
        <v>9</v>
      </c>
      <c r="B43" s="7" t="s">
        <v>96</v>
      </c>
      <c r="C43" s="8"/>
      <c r="D43" s="8"/>
      <c r="E43" s="8"/>
      <c r="F43" s="9"/>
      <c r="G43" s="10"/>
      <c r="H43" s="8"/>
      <c r="I43" s="8"/>
      <c r="S43" s="3"/>
    </row>
    <row r="44" spans="1:21" x14ac:dyDescent="0.25">
      <c r="A44" s="7"/>
      <c r="B44" s="8"/>
      <c r="C44" s="8"/>
      <c r="D44" s="8"/>
      <c r="E44" s="8"/>
      <c r="F44" s="9"/>
      <c r="G44" s="9"/>
      <c r="H44" s="8"/>
      <c r="I44" s="8"/>
      <c r="S44" s="3"/>
    </row>
    <row r="45" spans="1:21" x14ac:dyDescent="0.25">
      <c r="A45" s="7">
        <v>10</v>
      </c>
      <c r="B45" s="7" t="s">
        <v>91</v>
      </c>
      <c r="C45" s="8"/>
      <c r="D45" s="13"/>
      <c r="E45" s="13"/>
      <c r="F45" s="13"/>
      <c r="G45" s="10"/>
      <c r="H45" s="8"/>
      <c r="I45" s="8"/>
      <c r="S45" s="3"/>
    </row>
    <row r="46" spans="1:21" x14ac:dyDescent="0.25">
      <c r="B46" s="14"/>
      <c r="S46" s="3"/>
    </row>
    <row r="47" spans="1:21" x14ac:dyDescent="0.25">
      <c r="A47" s="7"/>
      <c r="B47" s="7"/>
      <c r="R47" s="3"/>
    </row>
    <row r="48" spans="1:21" x14ac:dyDescent="0.25">
      <c r="B48" s="7"/>
      <c r="R48" s="3"/>
    </row>
    <row r="49" spans="2:18" x14ac:dyDescent="0.25">
      <c r="B49" s="7"/>
      <c r="R49" s="3"/>
    </row>
    <row r="50" spans="2:18" x14ac:dyDescent="0.25">
      <c r="B50" s="8"/>
      <c r="R50" s="3"/>
    </row>
    <row r="51" spans="2:18" x14ac:dyDescent="0.25">
      <c r="B51" s="7"/>
    </row>
    <row r="52" spans="2:18" x14ac:dyDescent="0.25">
      <c r="B52" s="8"/>
      <c r="R52" s="3"/>
    </row>
    <row r="53" spans="2:18" x14ac:dyDescent="0.25">
      <c r="B53" s="7"/>
      <c r="R53" s="3"/>
    </row>
    <row r="54" spans="2:18" x14ac:dyDescent="0.25">
      <c r="B54" s="14"/>
      <c r="R54" s="3"/>
    </row>
    <row r="55" spans="2:18" x14ac:dyDescent="0.25">
      <c r="B55" s="7"/>
      <c r="R55" s="3"/>
    </row>
    <row r="56" spans="2:18" x14ac:dyDescent="0.25">
      <c r="R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2022-11-15T14:28:25Z</dcterms:modified>
</cp:coreProperties>
</file>