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d6c48b0eec60687/Asztali gép/"/>
    </mc:Choice>
  </mc:AlternateContent>
  <xr:revisionPtr revIDLastSave="63" documentId="13_ncr:1_{EECCBBC5-42E9-4864-948B-9D6EE4D00B4B}" xr6:coauthVersionLast="47" xr6:coauthVersionMax="47" xr10:uidLastSave="{20A656F8-9D08-462E-B7DF-E080D411E9D8}"/>
  <bookViews>
    <workbookView xWindow="-110" yWindow="-110" windowWidth="19420" windowHeight="10300" xr2:uid="{00000000-000D-0000-FFFF-FFFF00000000}"/>
  </bookViews>
  <sheets>
    <sheet name="Kalkulátor+grafikon" sheetId="1" r:id="rId1"/>
    <sheet name="Háttér" sheetId="2" state="hidden" r:id="rId2"/>
    <sheet name="Kalkulátor" sheetId="3" state="hidden" r:id="rId3"/>
    <sheet name="Nyomtatható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M7" i="1" s="1"/>
  <c r="K17" i="4"/>
  <c r="I17" i="4"/>
  <c r="I15" i="4"/>
  <c r="I10" i="4"/>
  <c r="I5" i="4"/>
  <c r="J5" i="4" s="1"/>
  <c r="K5" i="4" s="1"/>
  <c r="K4" i="4" s="1"/>
  <c r="J17" i="3"/>
  <c r="H17" i="3"/>
  <c r="H15" i="3"/>
  <c r="H10" i="3"/>
  <c r="J1" i="3" s="1"/>
  <c r="H5" i="3"/>
  <c r="J18" i="1"/>
  <c r="H18" i="1"/>
  <c r="M12" i="1" s="1"/>
  <c r="N12" i="1" s="1"/>
  <c r="H17" i="1"/>
  <c r="I16" i="1"/>
  <c r="B1" i="2" s="1"/>
  <c r="H16" i="1"/>
  <c r="H11" i="1"/>
  <c r="N9" i="1"/>
  <c r="N11" i="1" s="1"/>
  <c r="N8" i="1"/>
  <c r="N10" i="1" s="1"/>
  <c r="M8" i="1" l="1"/>
  <c r="M9" i="1"/>
  <c r="J2" i="1"/>
  <c r="N5" i="1"/>
  <c r="I6" i="1"/>
  <c r="B3" i="2"/>
  <c r="M6" i="1"/>
  <c r="I1" i="3"/>
  <c r="I5" i="3"/>
  <c r="J5" i="3" s="1"/>
  <c r="J4" i="3" s="1"/>
  <c r="M5" i="1" l="1"/>
  <c r="B2" i="2"/>
  <c r="B4" i="2" s="1"/>
  <c r="I2" i="1" s="1"/>
  <c r="J6" i="1"/>
  <c r="J5" i="1" s="1"/>
</calcChain>
</file>

<file path=xl/sharedStrings.xml><?xml version="1.0" encoding="utf-8"?>
<sst xmlns="http://schemas.openxmlformats.org/spreadsheetml/2006/main" count="109" uniqueCount="61">
  <si>
    <r>
      <rPr>
        <b/>
        <sz val="10"/>
        <color rgb="FFFF0000"/>
        <rFont val="Arial"/>
      </rPr>
      <t xml:space="preserve">Figyelem: a kalkulátor csak akkor működik helyesen, 
ha a zöld mezőkbe </t>
    </r>
    <r>
      <rPr>
        <b/>
        <u/>
        <sz val="10"/>
        <color rgb="FFFF0000"/>
        <rFont val="Arial"/>
      </rPr>
      <t>begépeled</t>
    </r>
    <r>
      <rPr>
        <b/>
        <sz val="10"/>
        <color rgb="FFFF0000"/>
        <rFont val="Arial"/>
      </rPr>
      <t xml:space="preserve"> az adatokat. </t>
    </r>
    <r>
      <rPr>
        <b/>
        <u/>
        <sz val="10"/>
        <color rgb="FFFF0000"/>
        <rFont val="Arial"/>
      </rPr>
      <t>Vágólapról másolva NEM jó!</t>
    </r>
  </si>
  <si>
    <r>
      <rPr>
        <b/>
        <sz val="9"/>
        <color theme="1"/>
        <rFont val="Arial"/>
      </rPr>
      <t xml:space="preserve">Felsőoktatási felvételi pontszámítás        - alapképzés és osztatlan képzés            </t>
    </r>
    <r>
      <rPr>
        <sz val="8"/>
        <color theme="1"/>
        <rFont val="Arial"/>
      </rPr>
      <t>a</t>
    </r>
    <r>
      <rPr>
        <b/>
        <sz val="8"/>
        <color theme="1"/>
        <rFont val="Arial"/>
      </rPr>
      <t xml:space="preserve"> </t>
    </r>
    <r>
      <rPr>
        <b/>
        <sz val="8"/>
        <color rgb="FFFF0000"/>
        <rFont val="Arial"/>
      </rPr>
      <t>2024. szeptembertől</t>
    </r>
    <r>
      <rPr>
        <sz val="8"/>
        <color theme="1"/>
        <rFont val="Arial"/>
      </rPr>
      <t xml:space="preserve"> induló szakokra*</t>
    </r>
  </si>
  <si>
    <t>felvételi pontszám:</t>
  </si>
  <si>
    <t>utolsó előtti</t>
  </si>
  <si>
    <t>utolsó év</t>
  </si>
  <si>
    <t>A zöld mezőkbe írhatsz!</t>
  </si>
  <si>
    <t xml:space="preserve">* további részletek: </t>
  </si>
  <si>
    <t>felvi.hu/felveteli/pontszamito</t>
  </si>
  <si>
    <t>palyavalasztas.fpsz.hu</t>
  </si>
  <si>
    <t>pontszám</t>
  </si>
  <si>
    <r>
      <rPr>
        <b/>
        <sz val="10"/>
        <color theme="1"/>
        <rFont val="Arial"/>
      </rPr>
      <t>Tanulmányi pontok</t>
    </r>
    <r>
      <rPr>
        <sz val="10"/>
        <color theme="1"/>
        <rFont val="Arial"/>
      </rPr>
      <t xml:space="preserve">       </t>
    </r>
    <r>
      <rPr>
        <sz val="8"/>
        <color theme="1"/>
        <rFont val="Arial"/>
      </rPr>
      <t xml:space="preserve"> (max.100+100)</t>
    </r>
  </si>
  <si>
    <t>Utolsó két tanév évvégi érdemjegyeinek összege tantárgyanként (x 2)</t>
  </si>
  <si>
    <t xml:space="preserve">magyar ny. és irod. (átl.) </t>
  </si>
  <si>
    <t>tanulmányi pontok (érettségi %)</t>
  </si>
  <si>
    <t xml:space="preserve">történelem </t>
  </si>
  <si>
    <t>tanulmányi pontok (jegyek átlaga)</t>
  </si>
  <si>
    <t xml:space="preserve">matematika </t>
  </si>
  <si>
    <t xml:space="preserve">idegen nyelv </t>
  </si>
  <si>
    <t xml:space="preserve">választott tárgy </t>
  </si>
  <si>
    <t>2. érettségi tárgy</t>
  </si>
  <si>
    <t>Érettségi tárgyak százalékos eredményeinek átlaga    (egész számra kerekítve)</t>
  </si>
  <si>
    <t xml:space="preserve">magyar (%) </t>
  </si>
  <si>
    <t>1. érettségi tárgy</t>
  </si>
  <si>
    <t xml:space="preserve">történelem (%) </t>
  </si>
  <si>
    <t>intézményi pont</t>
  </si>
  <si>
    <t xml:space="preserve">matematika (%) </t>
  </si>
  <si>
    <t xml:space="preserve">idegen nyelv (%) </t>
  </si>
  <si>
    <t xml:space="preserve">5. (előírt) tárgy (%) </t>
  </si>
  <si>
    <r>
      <rPr>
        <b/>
        <sz val="10"/>
        <color theme="1"/>
        <rFont val="Arial"/>
      </rPr>
      <t>Érettségi pontok</t>
    </r>
    <r>
      <rPr>
        <sz val="10"/>
        <color theme="1"/>
        <rFont val="Arial"/>
      </rPr>
      <t xml:space="preserve">        </t>
    </r>
    <r>
      <rPr>
        <sz val="8"/>
        <color theme="1"/>
        <rFont val="Arial"/>
      </rPr>
      <t>(max. 200)</t>
    </r>
  </si>
  <si>
    <r>
      <rPr>
        <sz val="8"/>
        <color theme="1"/>
        <rFont val="Arial"/>
      </rPr>
      <t>Adott területen előírt tárgyak százalékos eredménye 
(</t>
    </r>
    <r>
      <rPr>
        <b/>
        <sz val="8"/>
        <color theme="1"/>
        <rFont val="Arial"/>
      </rPr>
      <t>középszint: 67%</t>
    </r>
    <r>
      <rPr>
        <sz val="8"/>
        <color theme="1"/>
        <rFont val="Arial"/>
      </rPr>
      <t>)</t>
    </r>
  </si>
  <si>
    <t xml:space="preserve">1. érettségi tárgy (%) </t>
  </si>
  <si>
    <t xml:space="preserve">2. érettségi tárgy (%) </t>
  </si>
  <si>
    <t>Intézményi
pontok</t>
  </si>
  <si>
    <r>
      <t xml:space="preserve">2024-től a felsőoktatási intézmények saját hatáskörben határoznak arról, hogy adott szakon milyen jogcímen, mennyi többletpontot adnak 
a jelentkezőknek. Erról tájékozódni az egyetem honlapján vagy a felvi.hu oldalon lehet: </t>
    </r>
    <r>
      <rPr>
        <u/>
        <sz val="8"/>
        <color rgb="FF0000FF"/>
        <rFont val="Arial"/>
        <family val="2"/>
        <charset val="238"/>
      </rPr>
      <t>felvi.hu/felveteli/pontszamitas2024</t>
    </r>
  </si>
  <si>
    <t>(max. 100)</t>
  </si>
  <si>
    <t>Érettségi pontok</t>
  </si>
  <si>
    <t>Tanulmányi pontok</t>
  </si>
  <si>
    <t>Többletpontok</t>
  </si>
  <si>
    <t>Összpontszám</t>
  </si>
  <si>
    <r>
      <rPr>
        <b/>
        <sz val="9"/>
        <color theme="1"/>
        <rFont val="Arial"/>
      </rPr>
      <t xml:space="preserve">Felsőoktatási felvételi pontszámítás        - alapképzés és osztatlan képzés            </t>
    </r>
    <r>
      <rPr>
        <sz val="8"/>
        <color theme="1"/>
        <rFont val="Arial"/>
      </rPr>
      <t>a</t>
    </r>
    <r>
      <rPr>
        <b/>
        <sz val="8"/>
        <color theme="1"/>
        <rFont val="Arial"/>
      </rPr>
      <t xml:space="preserve"> </t>
    </r>
    <r>
      <rPr>
        <b/>
        <sz val="8"/>
        <color rgb="FFFF0000"/>
        <rFont val="Arial"/>
      </rPr>
      <t>2020. szeptembertől</t>
    </r>
    <r>
      <rPr>
        <sz val="8"/>
        <color theme="1"/>
        <rFont val="Arial"/>
      </rPr>
      <t xml:space="preserve"> induló szakokra*</t>
    </r>
  </si>
  <si>
    <t>DEMO verzió:</t>
  </si>
  <si>
    <t>Letöltés</t>
  </si>
  <si>
    <t>A sárga mezőkbe írhatsz!</t>
  </si>
  <si>
    <t xml:space="preserve">term.tud. tárgy(ak) </t>
  </si>
  <si>
    <t xml:space="preserve">választott tárgy (%) </t>
  </si>
  <si>
    <t>Adott területen előírt tárgyak százalékos eredménye</t>
  </si>
  <si>
    <t>Többlet-
pontok</t>
  </si>
  <si>
    <t xml:space="preserve">Min. 45%-os emelt szintű érettségiért (max. 50+50) </t>
  </si>
  <si>
    <t xml:space="preserve">Min. B2 szintű komplex nyelvvizsgáért (max. 40) </t>
  </si>
  <si>
    <t xml:space="preserve">Szakirányú végzettségért  (max. 32) </t>
  </si>
  <si>
    <t xml:space="preserve">Tanulmányi / sport versenyeredményért  (max. 100) </t>
  </si>
  <si>
    <t xml:space="preserve">Előnyben részesítés esélyegyenlőségért (max. 100) </t>
  </si>
  <si>
    <r>
      <rPr>
        <sz val="8"/>
        <rFont val="Arial"/>
      </rPr>
      <t xml:space="preserve">Ez egy szabadon próbálgatható DEMO verzió. </t>
    </r>
    <r>
      <rPr>
        <u/>
        <sz val="8"/>
        <color rgb="FF1155CC"/>
        <rFont val="Arial"/>
      </rPr>
      <t>Saját példány letölthető innen</t>
    </r>
    <r>
      <rPr>
        <sz val="8"/>
        <rFont val="Arial"/>
      </rPr>
      <t>.</t>
    </r>
  </si>
  <si>
    <r>
      <rPr>
        <b/>
        <sz val="11"/>
        <color theme="1"/>
        <rFont val="Arial"/>
      </rPr>
      <t xml:space="preserve">Felsőoktatási felvételi pontszámítás        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 xml:space="preserve">- alapképzés és osztatlan képzés            </t>
    </r>
  </si>
  <si>
    <t>összesen</t>
  </si>
  <si>
    <t xml:space="preserve">további részletek: </t>
  </si>
  <si>
    <r>
      <rPr>
        <b/>
        <sz val="10"/>
        <color theme="1"/>
        <rFont val="Arial"/>
      </rPr>
      <t xml:space="preserve">Tanulmányi pontok 
</t>
    </r>
    <r>
      <rPr>
        <sz val="8"/>
        <color theme="1"/>
        <rFont val="Arial"/>
      </rPr>
      <t>(max.100+100)</t>
    </r>
  </si>
  <si>
    <r>
      <rPr>
        <b/>
        <sz val="10"/>
        <color theme="1"/>
        <rFont val="Arial"/>
      </rPr>
      <t xml:space="preserve">Érettségi pontok 
</t>
    </r>
    <r>
      <rPr>
        <sz val="8"/>
        <color theme="1"/>
        <rFont val="Arial"/>
      </rPr>
      <t>(max. 200)</t>
    </r>
  </si>
  <si>
    <r>
      <rPr>
        <u/>
        <sz val="8"/>
        <color theme="1"/>
        <rFont val="Arial"/>
      </rPr>
      <t>Adott területen előírt</t>
    </r>
    <r>
      <rPr>
        <sz val="8"/>
        <color theme="1"/>
        <rFont val="Arial"/>
      </rPr>
      <t xml:space="preserve"> tárgyak százalékos eredménye</t>
    </r>
  </si>
  <si>
    <t xml:space="preserve">Önkéntes katonai szolgálatért (max. 64) 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</si>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</sst>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Calibri"/>
      <scheme val="minor"/>
    </font>
    <font>
      <b/>
      <sz val="10"/>
      <color rgb="FFFF0000"/>
      <name val="Arial"/>
    </font>
    <font>
      <sz val="7"/>
      <color rgb="FFFF0000"/>
      <name val="Arial"/>
    </font>
    <font>
      <sz val="10"/>
      <color theme="1"/>
      <name val="Arial"/>
    </font>
    <font>
      <b/>
      <sz val="9"/>
      <color theme="1"/>
      <name val="Arial"/>
    </font>
    <font>
      <sz val="10"/>
      <name val="Calibri"/>
    </font>
    <font>
      <b/>
      <sz val="8"/>
      <color theme="1"/>
      <name val="Arial"/>
    </font>
    <font>
      <b/>
      <sz val="13"/>
      <color rgb="FFFF0000"/>
      <name val="Arial"/>
    </font>
    <font>
      <sz val="7"/>
      <color theme="1"/>
      <name val="Arial"/>
    </font>
    <font>
      <b/>
      <u/>
      <sz val="9"/>
      <color rgb="FF1155CC"/>
      <name val="Arial"/>
    </font>
    <font>
      <sz val="8"/>
      <color theme="1"/>
      <name val="Arial"/>
    </font>
    <font>
      <sz val="10"/>
      <color rgb="FF000000"/>
      <name val="Arial"/>
    </font>
    <font>
      <sz val="10"/>
      <color rgb="FFFFFFFF"/>
      <name val="Arial"/>
    </font>
    <font>
      <sz val="6"/>
      <color rgb="FF000000"/>
      <name val="Arial"/>
    </font>
    <font>
      <u/>
      <sz val="6"/>
      <color rgb="FF0000FF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8"/>
      <color rgb="FFFF0000"/>
      <name val="Arial"/>
    </font>
    <font>
      <b/>
      <sz val="10"/>
      <color rgb="FFFFFFFF"/>
      <name val="Arial"/>
    </font>
    <font>
      <sz val="10"/>
      <color rgb="FFFFFFFF"/>
      <name val="Calibri"/>
      <scheme val="minor"/>
    </font>
    <font>
      <b/>
      <sz val="11"/>
      <color rgb="FF000000"/>
      <name val="Arial"/>
    </font>
    <font>
      <sz val="10"/>
      <color theme="1"/>
      <name val="Calibri"/>
      <scheme val="minor"/>
    </font>
    <font>
      <sz val="10"/>
      <color theme="1"/>
      <name val="Calibri"/>
    </font>
    <font>
      <b/>
      <u/>
      <sz val="10"/>
      <color rgb="FF1155CC"/>
      <name val="Arial"/>
    </font>
    <font>
      <u/>
      <sz val="6"/>
      <color rgb="FF000000"/>
      <name val="Arial"/>
    </font>
    <font>
      <sz val="10"/>
      <color rgb="FFFF0000"/>
      <name val="Arial"/>
    </font>
    <font>
      <b/>
      <u/>
      <sz val="10"/>
      <color rgb="FF0000FF"/>
      <name val="Arial"/>
    </font>
    <font>
      <u/>
      <sz val="8"/>
      <color rgb="FF0000FF"/>
      <name val="Arial"/>
    </font>
    <font>
      <sz val="6"/>
      <color theme="1"/>
      <name val="Arial"/>
    </font>
    <font>
      <b/>
      <u/>
      <sz val="10"/>
      <color rgb="FFFF0000"/>
      <name val="Arial"/>
    </font>
    <font>
      <b/>
      <sz val="8"/>
      <color rgb="FFFF0000"/>
      <name val="Arial"/>
    </font>
    <font>
      <sz val="8"/>
      <name val="Arial"/>
    </font>
    <font>
      <u/>
      <sz val="8"/>
      <color rgb="FF1155CC"/>
      <name val="Arial"/>
    </font>
    <font>
      <b/>
      <sz val="11"/>
      <color theme="1"/>
      <name val="Arial"/>
    </font>
    <font>
      <sz val="9"/>
      <color theme="1"/>
      <name val="Arial"/>
    </font>
    <font>
      <u/>
      <sz val="8"/>
      <color theme="1"/>
      <name val="Arial"/>
    </font>
    <font>
      <u/>
      <sz val="10"/>
      <color theme="10"/>
      <name val="Calibri"/>
      <scheme val="minor"/>
    </font>
    <font>
      <sz val="8"/>
      <color theme="1"/>
      <name val="Arial"/>
      <family val="2"/>
      <charset val="238"/>
    </font>
    <font>
      <u/>
      <sz val="8"/>
      <color rgb="FF0000FF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FFAD6"/>
        <bgColor rgb="FFDFFAD6"/>
      </patternFill>
    </fill>
    <fill>
      <patternFill patternType="solid">
        <fgColor rgb="FFFFFF99"/>
        <bgColor rgb="FFFFFF99"/>
      </patternFill>
    </fill>
    <fill>
      <patternFill patternType="solid">
        <fgColor rgb="FFFFD966"/>
        <bgColor rgb="FFFFD966"/>
      </patternFill>
    </fill>
    <fill>
      <patternFill patternType="solid">
        <fgColor rgb="FFCCFFFF"/>
        <bgColor rgb="FFCCFFFF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140">
    <xf numFmtId="0" fontId="0" fillId="0" borderId="0" xfId="0"/>
    <xf numFmtId="0" fontId="3" fillId="3" borderId="0" xfId="0" applyFont="1" applyFill="1"/>
    <xf numFmtId="1" fontId="7" fillId="2" borderId="1" xfId="0" applyNumberFormat="1" applyFont="1" applyFill="1" applyBorder="1" applyAlignment="1">
      <alignment horizontal="center"/>
    </xf>
    <xf numFmtId="0" fontId="22" fillId="0" borderId="0" xfId="0" applyFont="1"/>
    <xf numFmtId="0" fontId="21" fillId="0" borderId="0" xfId="0" applyFont="1"/>
    <xf numFmtId="1" fontId="21" fillId="0" borderId="0" xfId="0" applyNumberFormat="1" applyFont="1"/>
    <xf numFmtId="0" fontId="10" fillId="11" borderId="14" xfId="0" applyFont="1" applyFill="1" applyBorder="1" applyAlignment="1">
      <alignment horizontal="left" vertical="center"/>
    </xf>
    <xf numFmtId="0" fontId="10" fillId="11" borderId="15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shrinkToFit="1"/>
    </xf>
    <xf numFmtId="0" fontId="3" fillId="11" borderId="17" xfId="0" applyFont="1" applyFill="1" applyBorder="1" applyAlignment="1">
      <alignment horizontal="center" vertical="center" shrinkToFit="1"/>
    </xf>
    <xf numFmtId="0" fontId="3" fillId="11" borderId="20" xfId="0" applyFont="1" applyFill="1" applyBorder="1" applyAlignment="1">
      <alignment horizontal="center" vertical="center" shrinkToFit="1"/>
    </xf>
    <xf numFmtId="0" fontId="3" fillId="11" borderId="21" xfId="0" applyFont="1" applyFill="1" applyBorder="1" applyAlignment="1">
      <alignment horizontal="center" vertical="center" shrinkToFit="1"/>
    </xf>
    <xf numFmtId="0" fontId="10" fillId="3" borderId="0" xfId="0" applyFont="1" applyFill="1"/>
    <xf numFmtId="0" fontId="3" fillId="11" borderId="30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32" xfId="0" applyFont="1" applyFill="1" applyBorder="1"/>
    <xf numFmtId="0" fontId="3" fillId="11" borderId="33" xfId="0" applyFont="1" applyFill="1" applyBorder="1"/>
    <xf numFmtId="0" fontId="3" fillId="11" borderId="34" xfId="0" applyFont="1" applyFill="1" applyBorder="1"/>
    <xf numFmtId="0" fontId="3" fillId="3" borderId="13" xfId="0" applyFont="1" applyFill="1" applyBorder="1"/>
    <xf numFmtId="0" fontId="2" fillId="3" borderId="0" xfId="0" applyFont="1" applyFill="1" applyAlignment="1">
      <alignment horizontal="left"/>
    </xf>
    <xf numFmtId="0" fontId="6" fillId="3" borderId="13" xfId="0" applyFont="1" applyFill="1" applyBorder="1" applyAlignment="1">
      <alignment horizontal="right"/>
    </xf>
    <xf numFmtId="0" fontId="6" fillId="3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/>
    <xf numFmtId="0" fontId="12" fillId="3" borderId="0" xfId="0" applyFont="1" applyFill="1" applyAlignment="1">
      <alignment horizontal="right"/>
    </xf>
    <xf numFmtId="1" fontId="18" fillId="3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9" fillId="3" borderId="0" xfId="0" applyFont="1" applyFill="1"/>
    <xf numFmtId="0" fontId="19" fillId="3" borderId="0" xfId="0" applyFont="1" applyFill="1" applyAlignment="1">
      <alignment horizontal="right"/>
    </xf>
    <xf numFmtId="0" fontId="20" fillId="9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vertical="center"/>
    </xf>
    <xf numFmtId="0" fontId="13" fillId="3" borderId="16" xfId="0" applyFont="1" applyFill="1" applyBorder="1"/>
    <xf numFmtId="0" fontId="13" fillId="3" borderId="16" xfId="0" applyFont="1" applyFill="1" applyBorder="1" applyAlignment="1">
      <alignment horizontal="righ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16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2" fillId="3" borderId="13" xfId="0" applyFont="1" applyFill="1" applyBorder="1"/>
    <xf numFmtId="0" fontId="10" fillId="5" borderId="19" xfId="0" applyFont="1" applyFill="1" applyBorder="1" applyAlignment="1">
      <alignment horizontal="right" vertical="center"/>
    </xf>
    <xf numFmtId="0" fontId="3" fillId="4" borderId="3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0" fontId="10" fillId="5" borderId="22" xfId="0" applyFont="1" applyFill="1" applyBorder="1" applyAlignment="1">
      <alignment horizontal="right" vertical="center"/>
    </xf>
    <xf numFmtId="0" fontId="3" fillId="4" borderId="5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10" fillId="6" borderId="22" xfId="0" applyFont="1" applyFill="1" applyBorder="1" applyAlignment="1">
      <alignment horizontal="right" vertical="center"/>
    </xf>
    <xf numFmtId="0" fontId="10" fillId="6" borderId="26" xfId="0" applyFont="1" applyFill="1" applyBorder="1" applyAlignment="1">
      <alignment horizontal="right" vertical="center"/>
    </xf>
    <xf numFmtId="0" fontId="10" fillId="7" borderId="22" xfId="0" applyFont="1" applyFill="1" applyBorder="1" applyAlignment="1">
      <alignment horizontal="right" vertical="center"/>
    </xf>
    <xf numFmtId="0" fontId="20" fillId="7" borderId="25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right" vertical="center"/>
    </xf>
    <xf numFmtId="0" fontId="10" fillId="3" borderId="13" xfId="0" applyFont="1" applyFill="1" applyBorder="1"/>
    <xf numFmtId="0" fontId="17" fillId="3" borderId="13" xfId="0" applyFont="1" applyFill="1" applyBorder="1" applyAlignment="1">
      <alignment horizontal="left"/>
    </xf>
    <xf numFmtId="0" fontId="24" fillId="3" borderId="16" xfId="0" applyFont="1" applyFill="1" applyBorder="1" applyAlignment="1">
      <alignment horizontal="right"/>
    </xf>
    <xf numFmtId="0" fontId="14" fillId="3" borderId="16" xfId="0" applyFont="1" applyFill="1" applyBorder="1" applyAlignment="1">
      <alignment horizontal="left"/>
    </xf>
    <xf numFmtId="0" fontId="14" fillId="3" borderId="1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right" vertical="center"/>
    </xf>
    <xf numFmtId="0" fontId="10" fillId="7" borderId="19" xfId="0" applyFont="1" applyFill="1" applyBorder="1" applyAlignment="1">
      <alignment horizontal="right" vertical="center"/>
    </xf>
    <xf numFmtId="0" fontId="10" fillId="7" borderId="26" xfId="0" applyFont="1" applyFill="1" applyBorder="1" applyAlignment="1">
      <alignment horizontal="right" vertical="center"/>
    </xf>
    <xf numFmtId="0" fontId="27" fillId="3" borderId="13" xfId="0" applyFont="1" applyFill="1" applyBorder="1"/>
    <xf numFmtId="0" fontId="13" fillId="3" borderId="16" xfId="0" applyFont="1" applyFill="1" applyBorder="1" applyAlignment="1">
      <alignment horizontal="right" vertical="top"/>
    </xf>
    <xf numFmtId="0" fontId="14" fillId="3" borderId="16" xfId="0" applyFont="1" applyFill="1" applyBorder="1" applyAlignment="1">
      <alignment horizontal="left" vertical="top"/>
    </xf>
    <xf numFmtId="0" fontId="28" fillId="3" borderId="16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right" vertical="center"/>
    </xf>
    <xf numFmtId="0" fontId="16" fillId="5" borderId="25" xfId="0" applyFont="1" applyFill="1" applyBorder="1" applyAlignment="1">
      <alignment horizontal="center" vertical="center"/>
    </xf>
    <xf numFmtId="1" fontId="7" fillId="5" borderId="19" xfId="0" applyNumberFormat="1" applyFont="1" applyFill="1" applyBorder="1" applyAlignment="1">
      <alignment horizontal="right" vertical="center"/>
    </xf>
    <xf numFmtId="0" fontId="17" fillId="3" borderId="12" xfId="0" applyFont="1" applyFill="1" applyBorder="1" applyAlignment="1">
      <alignment horizontal="center" wrapText="1"/>
    </xf>
    <xf numFmtId="1" fontId="16" fillId="6" borderId="0" xfId="0" applyNumberFormat="1" applyFont="1" applyFill="1" applyAlignment="1">
      <alignment horizontal="center" vertical="center"/>
    </xf>
    <xf numFmtId="0" fontId="7" fillId="7" borderId="19" xfId="0" applyFont="1" applyFill="1" applyBorder="1" applyAlignment="1">
      <alignment horizontal="right" vertical="center"/>
    </xf>
    <xf numFmtId="0" fontId="7" fillId="10" borderId="25" xfId="0" applyFont="1" applyFill="1" applyBorder="1" applyAlignment="1">
      <alignment horizontal="right" vertical="center"/>
    </xf>
    <xf numFmtId="0" fontId="17" fillId="3" borderId="12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left" vertical="center" wrapText="1"/>
    </xf>
    <xf numFmtId="0" fontId="3" fillId="4" borderId="7" xfId="0" applyFont="1" applyFill="1" applyBorder="1" applyAlignment="1" applyProtection="1">
      <alignment horizontal="center"/>
      <protection locked="0"/>
    </xf>
    <xf numFmtId="0" fontId="21" fillId="8" borderId="7" xfId="0" applyFont="1" applyFill="1" applyBorder="1" applyAlignment="1" applyProtection="1">
      <alignment horizontal="center" vertical="center"/>
      <protection locked="0"/>
    </xf>
    <xf numFmtId="0" fontId="21" fillId="8" borderId="23" xfId="0" applyFont="1" applyFill="1" applyBorder="1" applyAlignment="1" applyProtection="1">
      <alignment horizontal="center" vertical="center"/>
      <protection locked="0"/>
    </xf>
    <xf numFmtId="0" fontId="11" fillId="8" borderId="7" xfId="0" applyFont="1" applyFill="1" applyBorder="1" applyAlignment="1" applyProtection="1">
      <alignment horizontal="center" vertical="center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>
      <alignment vertical="top" wrapText="1"/>
    </xf>
    <xf numFmtId="0" fontId="1" fillId="2" borderId="35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textRotation="90"/>
    </xf>
    <xf numFmtId="0" fontId="9" fillId="3" borderId="13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right" vertical="center"/>
    </xf>
    <xf numFmtId="0" fontId="16" fillId="10" borderId="18" xfId="0" applyFont="1" applyFill="1" applyBorder="1" applyAlignment="1">
      <alignment horizontal="center" wrapText="1"/>
    </xf>
    <xf numFmtId="0" fontId="37" fillId="10" borderId="25" xfId="1" applyFont="1" applyFill="1" applyBorder="1" applyAlignment="1" applyProtection="1">
      <alignment horizontal="left" vertical="center" wrapText="1"/>
    </xf>
    <xf numFmtId="0" fontId="37" fillId="0" borderId="19" xfId="1" applyFont="1" applyBorder="1" applyAlignment="1" applyProtection="1"/>
    <xf numFmtId="0" fontId="37" fillId="0" borderId="13" xfId="1" applyFont="1" applyBorder="1" applyAlignment="1" applyProtection="1"/>
    <xf numFmtId="0" fontId="37" fillId="0" borderId="22" xfId="1" applyFont="1" applyBorder="1" applyAlignment="1" applyProtection="1"/>
    <xf numFmtId="0" fontId="37" fillId="0" borderId="16" xfId="1" applyFont="1" applyBorder="1" applyAlignment="1" applyProtection="1"/>
    <xf numFmtId="0" fontId="37" fillId="0" borderId="26" xfId="1" applyFont="1" applyBorder="1" applyAlignment="1" applyProtection="1"/>
    <xf numFmtId="0" fontId="10" fillId="10" borderId="12" xfId="0" applyFont="1" applyFill="1" applyBorder="1" applyAlignment="1">
      <alignment horizontal="center" vertical="top" wrapText="1"/>
    </xf>
    <xf numFmtId="0" fontId="15" fillId="5" borderId="18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vertical="center" wrapText="1"/>
    </xf>
    <xf numFmtId="0" fontId="3" fillId="4" borderId="23" xfId="0" applyFont="1" applyFill="1" applyBorder="1" applyAlignment="1" applyProtection="1">
      <alignment horizontal="center"/>
      <protection locked="0"/>
    </xf>
    <xf numFmtId="0" fontId="15" fillId="7" borderId="18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vertical="center" wrapText="1"/>
    </xf>
    <xf numFmtId="0" fontId="25" fillId="5" borderId="18" xfId="0" applyFont="1" applyFill="1" applyBorder="1" applyAlignment="1">
      <alignment vertical="center"/>
    </xf>
    <xf numFmtId="1" fontId="25" fillId="5" borderId="18" xfId="0" applyNumberFormat="1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12" borderId="18" xfId="0" applyFont="1" applyFill="1" applyBorder="1" applyAlignment="1">
      <alignment horizontal="right" vertical="center"/>
    </xf>
    <xf numFmtId="0" fontId="10" fillId="7" borderId="25" xfId="0" applyFont="1" applyFill="1" applyBorder="1" applyAlignment="1">
      <alignment vertical="center" wrapText="1"/>
    </xf>
    <xf numFmtId="0" fontId="26" fillId="12" borderId="18" xfId="0" applyFont="1" applyFill="1" applyBorder="1" applyAlignment="1">
      <alignment horizontal="center" wrapText="1"/>
    </xf>
    <xf numFmtId="0" fontId="10" fillId="12" borderId="12" xfId="0" applyFont="1" applyFill="1" applyBorder="1" applyAlignment="1">
      <alignment horizontal="center" vertical="top" wrapText="1"/>
    </xf>
    <xf numFmtId="0" fontId="3" fillId="11" borderId="24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right" vertical="center"/>
    </xf>
    <xf numFmtId="0" fontId="3" fillId="11" borderId="10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right" vertical="center"/>
    </xf>
    <xf numFmtId="0" fontId="3" fillId="11" borderId="8" xfId="0" applyFont="1" applyFill="1" applyBorder="1" applyAlignment="1">
      <alignment horizontal="center" vertical="center"/>
    </xf>
    <xf numFmtId="0" fontId="10" fillId="12" borderId="25" xfId="0" applyFont="1" applyFill="1" applyBorder="1" applyAlignment="1">
      <alignment horizontal="right" vertical="center"/>
    </xf>
    <xf numFmtId="0" fontId="23" fillId="3" borderId="13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right"/>
    </xf>
    <xf numFmtId="0" fontId="10" fillId="5" borderId="25" xfId="0" applyFont="1" applyFill="1" applyBorder="1" applyAlignment="1">
      <alignment horizontal="left" vertical="center" wrapText="1"/>
    </xf>
    <xf numFmtId="0" fontId="3" fillId="11" borderId="27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vertical="center"/>
    </xf>
    <xf numFmtId="1" fontId="25" fillId="5" borderId="25" xfId="0" applyNumberFormat="1" applyFont="1" applyFill="1" applyBorder="1" applyAlignment="1">
      <alignment vertical="center"/>
    </xf>
    <xf numFmtId="0" fontId="16" fillId="12" borderId="18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textRotation="90"/>
    </xf>
    <xf numFmtId="0" fontId="0" fillId="0" borderId="36" xfId="0" applyBorder="1" applyAlignment="1"/>
    <xf numFmtId="0" fontId="0" fillId="0" borderId="37" xfId="0" applyBorder="1" applyAlignment="1"/>
    <xf numFmtId="0" fontId="5" fillId="0" borderId="13" xfId="0" applyFont="1" applyBorder="1" applyAlignment="1"/>
    <xf numFmtId="0" fontId="0" fillId="0" borderId="0" xfId="0" applyAlignment="1"/>
    <xf numFmtId="0" fontId="5" fillId="0" borderId="16" xfId="0" applyFont="1" applyBorder="1" applyAlignment="1"/>
    <xf numFmtId="0" fontId="5" fillId="0" borderId="25" xfId="0" applyFont="1" applyBorder="1" applyAlignment="1"/>
    <xf numFmtId="0" fontId="5" fillId="0" borderId="12" xfId="0" applyFont="1" applyBorder="1" applyAlignment="1"/>
    <xf numFmtId="0" fontId="5" fillId="0" borderId="22" xfId="0" applyFont="1" applyBorder="1" applyAlignment="1"/>
    <xf numFmtId="0" fontId="5" fillId="0" borderId="6" xfId="0" applyFont="1" applyBorder="1" applyAlignment="1" applyProtection="1">
      <protection locked="0"/>
    </xf>
    <xf numFmtId="0" fontId="5" fillId="0" borderId="23" xfId="0" applyFont="1" applyBorder="1" applyAlignment="1"/>
    <xf numFmtId="0" fontId="5" fillId="0" borderId="26" xfId="0" applyFont="1" applyBorder="1" applyAlignment="1" applyProtection="1">
      <protection locked="0"/>
    </xf>
    <xf numFmtId="0" fontId="5" fillId="0" borderId="26" xfId="0" applyFont="1" applyBorder="1" applyAlignment="1"/>
    <xf numFmtId="0" fontId="5" fillId="0" borderId="9" xfId="0" applyFont="1" applyBorder="1" applyAlignment="1" applyProtection="1">
      <protection locked="0"/>
    </xf>
    <xf numFmtId="0" fontId="5" fillId="0" borderId="19" xfId="0" applyFont="1" applyBorder="1" applyAlignment="1"/>
    <xf numFmtId="0" fontId="5" fillId="0" borderId="11" xfId="0" applyFont="1" applyBorder="1" applyAlignment="1" applyProtection="1">
      <protection locked="0"/>
    </xf>
    <xf numFmtId="0" fontId="10" fillId="3" borderId="13" xfId="0" applyFont="1" applyFill="1" applyBorder="1" applyAlignment="1"/>
    <xf numFmtId="0" fontId="5" fillId="0" borderId="4" xfId="0" applyFont="1" applyBorder="1" applyAlignment="1"/>
    <xf numFmtId="0" fontId="5" fillId="0" borderId="11" xfId="0" applyFont="1" applyBorder="1" applyAlignment="1"/>
    <xf numFmtId="0" fontId="5" fillId="0" borderId="9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sans-serif"/>
              </a:defRPr>
            </a:pPr>
            <a:r>
              <a:rPr lang="hu-HU" sz="1800" b="1">
                <a:solidFill>
                  <a:srgbClr val="000000"/>
                </a:solidFill>
                <a:latin typeface="sans-serif"/>
              </a:rPr>
              <a:t>Érettségi - vagy tanulmányi eredmények?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19900820150027E-2"/>
          <c:y val="0.24443359580052493"/>
          <c:w val="0.48550756891364094"/>
          <c:h val="0.50074409448818902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'Kalkulátor+grafikon'!$L$6</c:f>
              <c:strCache>
                <c:ptCount val="1"/>
                <c:pt idx="0">
                  <c:v>tanulmányi pontok (érettségi %)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620-4770-8B30-9550D4673832}"/>
              </c:ext>
            </c:extLst>
          </c:dPt>
          <c:dPt>
            <c:idx val="1"/>
            <c:invertIfNegative val="1"/>
            <c:bubble3D val="0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620-4770-8B30-9550D467383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1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'Kalkulátor+grafikon'!$M$5:$O$5</c:f>
              <c:strCache>
                <c:ptCount val="2"/>
                <c:pt idx="0">
                  <c:v>Tanulmányi pontokkal (399)</c:v>
                </c:pt>
                <c:pt idx="1">
                  <c:v>Érettségi pontokkal (342)</c:v>
                </c:pt>
              </c:strCache>
            </c:strRef>
          </c:cat>
          <c:val>
            <c:numRef>
              <c:f>'Kalkulátor+grafikon'!$M$6:$O$6</c:f>
              <c:numCache>
                <c:formatCode>General</c:formatCode>
                <c:ptCount val="3"/>
                <c:pt idx="0" formatCode="0">
                  <c:v>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620-4770-8B30-9550D4673832}"/>
            </c:ext>
          </c:extLst>
        </c:ser>
        <c:ser>
          <c:idx val="1"/>
          <c:order val="1"/>
          <c:tx>
            <c:strRef>
              <c:f>'Kalkulátor+grafikon'!$L$7</c:f>
              <c:strCache>
                <c:ptCount val="1"/>
                <c:pt idx="0">
                  <c:v>tanulmányi pontok (jegyek átlaga)</c:v>
                </c:pt>
              </c:strCache>
            </c:strRef>
          </c:tx>
          <c:spPr>
            <a:solidFill>
              <a:srgbClr val="FFFF99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620-4770-8B30-9550D4673832}"/>
              </c:ext>
            </c:extLst>
          </c:dPt>
          <c:dPt>
            <c:idx val="1"/>
            <c:invertIfNegative val="1"/>
            <c:bubble3D val="0"/>
            <c:spPr>
              <a:solidFill>
                <a:srgbClr val="CCFF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620-4770-8B30-9550D467383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'Kalkulátor+grafikon'!$M$5:$O$5</c:f>
              <c:strCache>
                <c:ptCount val="2"/>
                <c:pt idx="0">
                  <c:v>Tanulmányi pontokkal (399)</c:v>
                </c:pt>
                <c:pt idx="1">
                  <c:v>Érettségi pontokkal (342)</c:v>
                </c:pt>
              </c:strCache>
            </c:strRef>
          </c:cat>
          <c:val>
            <c:numRef>
              <c:f>'Kalkulátor+grafikon'!$M$7:$O$7</c:f>
              <c:numCache>
                <c:formatCode>General</c:formatCode>
                <c:ptCount val="3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620-4770-8B30-9550D4673832}"/>
            </c:ext>
          </c:extLst>
        </c:ser>
        <c:ser>
          <c:idx val="2"/>
          <c:order val="2"/>
          <c:tx>
            <c:strRef>
              <c:f>'Kalkulátor+grafikon'!$L$8</c:f>
              <c:strCache>
                <c:ptCount val="1"/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800" b="0" i="0" baseline="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(399)</c:v>
                </c:pt>
                <c:pt idx="1">
                  <c:v>Érettségi pontokkal (342)</c:v>
                </c:pt>
              </c:strCache>
            </c:strRef>
          </c:cat>
          <c:val>
            <c:numRef>
              <c:f>'Kalkulátor+grafikon'!$M$8:$O$8</c:f>
              <c:numCache>
                <c:formatCode>General</c:formatCode>
                <c:ptCount val="3"/>
                <c:pt idx="0">
                  <c:v>66</c:v>
                </c:pt>
                <c:pt idx="1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8620-4770-8B30-9550D4673832}"/>
            </c:ext>
          </c:extLst>
        </c:ser>
        <c:ser>
          <c:idx val="3"/>
          <c:order val="3"/>
          <c:tx>
            <c:strRef>
              <c:f>'Kalkulátor+grafikon'!$L$9</c:f>
              <c:strCache>
                <c:ptCount val="1"/>
              </c:strCache>
            </c:strRef>
          </c:tx>
          <c:spPr>
            <a:solidFill>
              <a:srgbClr val="CC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8620-4770-8B30-9550D4673832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8620-4770-8B30-9550D4673832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0" i="0" baseline="0">
                      <a:solidFill>
                        <a:schemeClr val="bg1"/>
                      </a:solidFill>
                      <a:latin typeface="+mj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>
                    <a:solidFill>
                      <a:srgbClr val="000000"/>
                    </a:solidFill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(399)</c:v>
                </c:pt>
                <c:pt idx="1">
                  <c:v>Érettségi pontokkal (342)</c:v>
                </c:pt>
              </c:strCache>
            </c:strRef>
          </c:cat>
          <c:val>
            <c:numRef>
              <c:f>'Kalkulátor+grafikon'!$M$9:$O$9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8620-4770-8B30-9550D4673832}"/>
            </c:ext>
          </c:extLst>
        </c:ser>
        <c:ser>
          <c:idx val="4"/>
          <c:order val="4"/>
          <c:tx>
            <c:strRef>
              <c:f>'Kalkulátor+grafikon'!$L$10</c:f>
              <c:strCache>
                <c:ptCount val="1"/>
                <c:pt idx="0">
                  <c:v>2. érettségi tárgy</c:v>
                </c:pt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0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8620-4770-8B30-9550D46738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1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(399)</c:v>
                </c:pt>
                <c:pt idx="1">
                  <c:v>Érettségi pontokkal (342)</c:v>
                </c:pt>
              </c:strCache>
            </c:strRef>
          </c:cat>
          <c:val>
            <c:numRef>
              <c:f>'Kalkulátor+grafikon'!$M$10:$O$10</c:f>
              <c:numCache>
                <c:formatCode>General</c:formatCode>
                <c:ptCount val="3"/>
                <c:pt idx="1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8620-4770-8B30-9550D4673832}"/>
            </c:ext>
          </c:extLst>
        </c:ser>
        <c:ser>
          <c:idx val="5"/>
          <c:order val="5"/>
          <c:tx>
            <c:strRef>
              <c:f>'Kalkulátor+grafikon'!$L$11</c:f>
              <c:strCache>
                <c:ptCount val="1"/>
                <c:pt idx="0">
                  <c:v>1. érettségi tárgy</c:v>
                </c:pt>
              </c:strCache>
            </c:strRef>
          </c:tx>
          <c:spPr>
            <a:solidFill>
              <a:srgbClr val="CCFFFF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620-4770-8B30-9550D46738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1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(399)</c:v>
                </c:pt>
                <c:pt idx="1">
                  <c:v>Érettségi pontokkal (342)</c:v>
                </c:pt>
              </c:strCache>
            </c:strRef>
          </c:cat>
          <c:val>
            <c:numRef>
              <c:f>'Kalkulátor+grafikon'!$M$11:$O$11</c:f>
              <c:numCache>
                <c:formatCode>General</c:formatCode>
                <c:ptCount val="3"/>
                <c:pt idx="1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8620-4770-8B30-9550D4673832}"/>
            </c:ext>
          </c:extLst>
        </c:ser>
        <c:ser>
          <c:idx val="6"/>
          <c:order val="6"/>
          <c:tx>
            <c:v>intézményi pont
</c:v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1-8620-4770-8B30-9550D4673832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8620-4770-8B30-9550D46738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800" b="1" baseline="0">
                      <a:solidFill>
                        <a:srgbClr val="FF0000"/>
                      </a:solidFill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620-4770-8B30-9550D46738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800" b="1" baseline="0">
                      <a:solidFill>
                        <a:srgbClr val="FF0000"/>
                      </a:solidFill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620-4770-8B30-9550D467383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 baseline="0">
                    <a:solidFill>
                      <a:srgbClr val="000000"/>
                    </a:solidFill>
                    <a:latin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(399)</c:v>
                </c:pt>
                <c:pt idx="1">
                  <c:v>Érettségi pontokkal (342)</c:v>
                </c:pt>
              </c:strCache>
            </c:strRef>
          </c:cat>
          <c:val>
            <c:numRef>
              <c:f>'Kalkulátor+grafikon'!$M$12:$O$12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8620-4770-8B30-9550D467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503024"/>
        <c:axId val="1894581854"/>
      </c:barChart>
      <c:catAx>
        <c:axId val="13350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1" baseline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4581854"/>
        <c:crosses val="autoZero"/>
        <c:auto val="1"/>
        <c:lblAlgn val="ctr"/>
        <c:lblOffset val="100"/>
        <c:noMultiLvlLbl val="1"/>
      </c:catAx>
      <c:valAx>
        <c:axId val="1894581854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 anchor="t" anchorCtr="0"/>
          <a:lstStyle/>
          <a:p>
            <a:pPr lvl="0">
              <a:defRPr sz="1000" b="0" baseline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3503024"/>
        <c:crosses val="autoZero"/>
        <c:crossBetween val="between"/>
        <c:minorUnit val="50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52271346919087136"/>
          <c:y val="0.23466666666666669"/>
          <c:w val="0.4169096390982775"/>
          <c:h val="0.50955118110236219"/>
        </c:manualLayout>
      </c:layout>
      <c:overlay val="0"/>
      <c:txPr>
        <a:bodyPr/>
        <a:lstStyle/>
        <a:p>
          <a:pPr lvl="0">
            <a:defRPr sz="11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66674</xdr:colOff>
      <xdr:row>1</xdr:row>
      <xdr:rowOff>220980</xdr:rowOff>
    </xdr:from>
    <xdr:ext cx="7728586" cy="3810000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636270</xdr:colOff>
      <xdr:row>16</xdr:row>
      <xdr:rowOff>38100</xdr:rowOff>
    </xdr:from>
    <xdr:ext cx="457200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677150" y="3116580"/>
          <a:ext cx="457200" cy="238125"/>
        </a:xfrm>
        <a:prstGeom prst="leftRightArrow">
          <a:avLst>
            <a:gd name="adj1" fmla="val 50000"/>
            <a:gd name="adj2" fmla="val 50000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581025</xdr:colOff>
      <xdr:row>4</xdr:row>
      <xdr:rowOff>57150</xdr:rowOff>
    </xdr:from>
    <xdr:ext cx="504825" cy="190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12200" y="1110450"/>
          <a:ext cx="354300" cy="15330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palyavalasztas.fpsz.h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elvi.hu/felveteli/pontszamito" TargetMode="External"/><Relationship Id="rId1" Type="http://schemas.openxmlformats.org/officeDocument/2006/relationships/hyperlink" Target="http://www.felvi.hu/felveteli/pontszamito" TargetMode="External"/><Relationship Id="rId6" Type="http://schemas.openxmlformats.org/officeDocument/2006/relationships/hyperlink" Target="https://www.felvi.hu/felveteli/pontszamitas2024" TargetMode="External"/><Relationship Id="rId5" Type="http://schemas.openxmlformats.org/officeDocument/2006/relationships/hyperlink" Target="https://www.felvi.hu/felveteli/jelentkezes/felveteli_tajekoztato/FFT_2023K/8_tablazatok/pontszamitas2024" TargetMode="External"/><Relationship Id="rId4" Type="http://schemas.openxmlformats.org/officeDocument/2006/relationships/hyperlink" Target="https://www.felvi.hu/pub_bin/dload/FFT_21A/tablazatok/FFT_2021A_tobbletpontok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lvi.hu/felveteli/pontszamito" TargetMode="External"/><Relationship Id="rId2" Type="http://schemas.openxmlformats.org/officeDocument/2006/relationships/hyperlink" Target="http://www.felvi.hu/felveteli/pontszamito" TargetMode="External"/><Relationship Id="rId1" Type="http://schemas.openxmlformats.org/officeDocument/2006/relationships/hyperlink" Target="http://palyavalasztas.fpsz.hu/?wpdmdl=1498" TargetMode="External"/><Relationship Id="rId5" Type="http://schemas.openxmlformats.org/officeDocument/2006/relationships/hyperlink" Target="http://palyavalasztas.fpsz.hu/?wpdmdl=1498" TargetMode="External"/><Relationship Id="rId4" Type="http://schemas.openxmlformats.org/officeDocument/2006/relationships/hyperlink" Target="https://palyavalasztas.fpsz.h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lvi.hu/felveteli/pontszamito" TargetMode="External"/><Relationship Id="rId2" Type="http://schemas.openxmlformats.org/officeDocument/2006/relationships/hyperlink" Target="http://www.felvi.hu/felveteli/pontszamito" TargetMode="External"/><Relationship Id="rId1" Type="http://schemas.openxmlformats.org/officeDocument/2006/relationships/hyperlink" Target="http://palyavalasztas.fpsz.hu/?wpdmdl=14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showGridLines="0" tabSelected="1" topLeftCell="A9" workbookViewId="0">
      <selection activeCell="J6" sqref="J6:J17"/>
    </sheetView>
  </sheetViews>
  <sheetFormatPr defaultColWidth="14.42578125" defaultRowHeight="15" customHeight="1"/>
  <cols>
    <col min="1" max="1" width="3.7109375" customWidth="1"/>
    <col min="2" max="3" width="6.7109375" customWidth="1"/>
    <col min="4" max="4" width="17.85546875" customWidth="1"/>
    <col min="5" max="5" width="18.28515625" customWidth="1"/>
    <col min="6" max="8" width="4" customWidth="1"/>
    <col min="9" max="9" width="8" customWidth="1"/>
    <col min="10" max="10" width="14" customWidth="1"/>
    <col min="11" max="11" width="2.7109375" customWidth="1"/>
    <col min="12" max="12" width="14.140625" customWidth="1"/>
    <col min="13" max="13" width="13" customWidth="1"/>
    <col min="14" max="14" width="13.42578125" customWidth="1"/>
    <col min="15" max="15" width="10.85546875" customWidth="1"/>
    <col min="16" max="16" width="5.7109375" customWidth="1"/>
  </cols>
  <sheetData>
    <row r="1" spans="1:16" ht="33.75" customHeight="1" thickBot="1">
      <c r="A1" s="81" t="s">
        <v>0</v>
      </c>
      <c r="B1" s="119"/>
      <c r="C1" s="119"/>
      <c r="D1" s="119"/>
      <c r="E1" s="119"/>
      <c r="F1" s="119"/>
      <c r="G1" s="119"/>
      <c r="H1" s="119"/>
      <c r="I1" s="120"/>
      <c r="J1" s="20"/>
      <c r="K1" s="1"/>
      <c r="L1" s="1"/>
      <c r="M1" s="1"/>
      <c r="N1" s="1"/>
      <c r="O1" s="1"/>
      <c r="P1" s="1"/>
    </row>
    <row r="2" spans="1:16" ht="18.75" customHeight="1" thickBot="1">
      <c r="A2" s="19"/>
      <c r="B2" s="80" t="s">
        <v>1</v>
      </c>
      <c r="C2" s="121"/>
      <c r="D2" s="121"/>
      <c r="E2" s="19"/>
      <c r="F2" s="19"/>
      <c r="G2" s="19"/>
      <c r="H2" s="21" t="s">
        <v>2</v>
      </c>
      <c r="I2" s="2">
        <f>Háttér!B4</f>
        <v>399</v>
      </c>
      <c r="J2" s="33" t="str">
        <f>IF(H6+H11&lt;H16,"duplázással","")</f>
        <v/>
      </c>
      <c r="K2" s="19"/>
      <c r="L2" s="1"/>
      <c r="M2" s="1"/>
      <c r="N2" s="1"/>
      <c r="O2" s="1"/>
      <c r="P2" s="1"/>
    </row>
    <row r="3" spans="1:16" ht="12.75" customHeight="1">
      <c r="A3" s="19"/>
      <c r="B3" s="121"/>
      <c r="C3" s="122"/>
      <c r="D3" s="121"/>
      <c r="E3" s="22"/>
      <c r="F3" s="82" t="s">
        <v>3</v>
      </c>
      <c r="G3" s="82" t="s">
        <v>4</v>
      </c>
      <c r="H3" s="19"/>
      <c r="I3" s="19"/>
      <c r="J3" s="83"/>
      <c r="K3" s="19"/>
      <c r="L3" s="1"/>
      <c r="M3" s="1"/>
      <c r="N3" s="1"/>
      <c r="O3" s="1"/>
      <c r="P3" s="1"/>
    </row>
    <row r="4" spans="1:16" ht="12.75" customHeight="1">
      <c r="A4" s="19"/>
      <c r="B4" s="121"/>
      <c r="C4" s="121"/>
      <c r="D4" s="121"/>
      <c r="E4" s="23" t="s">
        <v>5</v>
      </c>
      <c r="F4" s="121"/>
      <c r="G4" s="121"/>
      <c r="H4" s="34"/>
      <c r="I4" s="19"/>
      <c r="J4" s="121"/>
      <c r="K4" s="19"/>
      <c r="L4" s="24"/>
      <c r="M4" s="25"/>
      <c r="N4" s="25"/>
      <c r="O4" s="25"/>
      <c r="P4" s="24"/>
    </row>
    <row r="5" spans="1:16" ht="15" customHeight="1">
      <c r="A5" s="19"/>
      <c r="B5" s="35"/>
      <c r="C5" s="36" t="s">
        <v>6</v>
      </c>
      <c r="D5" s="37" t="s">
        <v>7</v>
      </c>
      <c r="E5" s="38" t="s">
        <v>8</v>
      </c>
      <c r="F5" s="123"/>
      <c r="G5" s="123"/>
      <c r="H5" s="84" t="s">
        <v>9</v>
      </c>
      <c r="I5" s="121"/>
      <c r="J5" s="39" t="str">
        <f>IF(J6="",IF(J18="","","megjegyzés"),"megjegyzés")</f>
        <v/>
      </c>
      <c r="K5" s="40"/>
      <c r="L5" s="25"/>
      <c r="M5" s="25" t="str">
        <f>"Tanulmányi pontokkal ("&amp;SUM(M6:M12)&amp;")"</f>
        <v>Tanulmányi pontokkal (399)</v>
      </c>
      <c r="N5" s="25" t="str">
        <f>"Érettségi pontokkal ("&amp;SUM(N8:N12)&amp;")"</f>
        <v>Érettségi pontokkal (342)</v>
      </c>
      <c r="O5" s="25"/>
      <c r="P5" s="25"/>
    </row>
    <row r="6" spans="1:16" ht="12.75" customHeight="1">
      <c r="A6" s="19"/>
      <c r="B6" s="93" t="s">
        <v>10</v>
      </c>
      <c r="C6" s="124"/>
      <c r="D6" s="94" t="s">
        <v>11</v>
      </c>
      <c r="E6" s="41" t="s">
        <v>12</v>
      </c>
      <c r="F6" s="42">
        <v>5</v>
      </c>
      <c r="G6" s="43">
        <v>5</v>
      </c>
      <c r="H6" s="66">
        <f>SUM(F6:G10)*2</f>
        <v>100</v>
      </c>
      <c r="I6" s="67">
        <f>SUM(H6:H15)</f>
        <v>178</v>
      </c>
      <c r="J6" s="68" t="str">
        <f>IF(I16&gt;I6,"Az érettségi pontok száma magasabb, mint a tanulmányi pontoké, ezért az összpontszám az érettségi pontok kétszerese!","")</f>
        <v/>
      </c>
      <c r="K6" s="40"/>
      <c r="L6" s="26" t="s">
        <v>13</v>
      </c>
      <c r="M6" s="27">
        <f>H11</f>
        <v>78</v>
      </c>
      <c r="N6" s="28"/>
      <c r="O6" s="26"/>
      <c r="P6" s="25"/>
    </row>
    <row r="7" spans="1:16" ht="12.75" customHeight="1">
      <c r="A7" s="19"/>
      <c r="B7" s="125"/>
      <c r="C7" s="121"/>
      <c r="D7" s="122"/>
      <c r="E7" s="44" t="s">
        <v>14</v>
      </c>
      <c r="F7" s="45">
        <v>5</v>
      </c>
      <c r="G7" s="46">
        <v>5</v>
      </c>
      <c r="H7" s="122"/>
      <c r="I7" s="126"/>
      <c r="J7" s="125"/>
      <c r="K7" s="40"/>
      <c r="L7" s="26" t="s">
        <v>15</v>
      </c>
      <c r="M7" s="29">
        <f>H6</f>
        <v>100</v>
      </c>
      <c r="N7" s="28"/>
      <c r="O7" s="26"/>
      <c r="P7" s="25"/>
    </row>
    <row r="8" spans="1:16" ht="12.75" customHeight="1">
      <c r="A8" s="19"/>
      <c r="B8" s="125"/>
      <c r="C8" s="121"/>
      <c r="D8" s="122"/>
      <c r="E8" s="44" t="s">
        <v>16</v>
      </c>
      <c r="F8" s="45">
        <v>5</v>
      </c>
      <c r="G8" s="46">
        <v>5</v>
      </c>
      <c r="H8" s="122"/>
      <c r="I8" s="126"/>
      <c r="J8" s="125"/>
      <c r="K8" s="40"/>
      <c r="L8" s="26"/>
      <c r="M8" s="29">
        <f>N8</f>
        <v>66</v>
      </c>
      <c r="N8" s="29">
        <f>F17</f>
        <v>66</v>
      </c>
      <c r="O8" s="30"/>
      <c r="P8" s="25"/>
    </row>
    <row r="9" spans="1:16" ht="12.75" customHeight="1">
      <c r="A9" s="19"/>
      <c r="B9" s="125"/>
      <c r="C9" s="121"/>
      <c r="D9" s="122"/>
      <c r="E9" s="44" t="s">
        <v>17</v>
      </c>
      <c r="F9" s="45">
        <v>5</v>
      </c>
      <c r="G9" s="46">
        <v>5</v>
      </c>
      <c r="H9" s="122"/>
      <c r="I9" s="126"/>
      <c r="J9" s="125"/>
      <c r="K9" s="40"/>
      <c r="L9" s="31"/>
      <c r="M9" s="29">
        <f>N9</f>
        <v>55</v>
      </c>
      <c r="N9" s="29">
        <f>F16</f>
        <v>55</v>
      </c>
      <c r="O9" s="25"/>
      <c r="P9" s="25"/>
    </row>
    <row r="10" spans="1:16" ht="12.75" customHeight="1">
      <c r="A10" s="19"/>
      <c r="B10" s="125"/>
      <c r="C10" s="121"/>
      <c r="D10" s="122"/>
      <c r="E10" s="44" t="s">
        <v>18</v>
      </c>
      <c r="F10" s="45">
        <v>5</v>
      </c>
      <c r="G10" s="46">
        <v>5</v>
      </c>
      <c r="H10" s="122"/>
      <c r="I10" s="126"/>
      <c r="J10" s="125"/>
      <c r="K10" s="40"/>
      <c r="L10" s="31" t="s">
        <v>19</v>
      </c>
      <c r="M10" s="30"/>
      <c r="N10" s="29">
        <f>N8</f>
        <v>66</v>
      </c>
      <c r="O10" s="25"/>
      <c r="P10" s="25"/>
    </row>
    <row r="11" spans="1:16" ht="12.75" customHeight="1">
      <c r="A11" s="19"/>
      <c r="B11" s="125"/>
      <c r="C11" s="121"/>
      <c r="D11" s="73" t="s">
        <v>20</v>
      </c>
      <c r="E11" s="47" t="s">
        <v>21</v>
      </c>
      <c r="F11" s="74">
        <v>75</v>
      </c>
      <c r="G11" s="127"/>
      <c r="H11" s="69">
        <f>IF(SUM(F11:F15)=0,0,ROUND(AVERAGE(F11:F15),0))</f>
        <v>78</v>
      </c>
      <c r="I11" s="126"/>
      <c r="J11" s="125"/>
      <c r="K11" s="40"/>
      <c r="L11" s="31" t="s">
        <v>22</v>
      </c>
      <c r="M11" s="30"/>
      <c r="N11" s="29">
        <f>N9</f>
        <v>55</v>
      </c>
      <c r="O11" s="25"/>
      <c r="P11" s="25"/>
    </row>
    <row r="12" spans="1:16" ht="12.75" customHeight="1">
      <c r="A12" s="19"/>
      <c r="B12" s="125"/>
      <c r="C12" s="121"/>
      <c r="D12" s="122"/>
      <c r="E12" s="47" t="s">
        <v>23</v>
      </c>
      <c r="F12" s="74">
        <v>82</v>
      </c>
      <c r="G12" s="127"/>
      <c r="H12" s="122"/>
      <c r="I12" s="126"/>
      <c r="J12" s="125"/>
      <c r="K12" s="40"/>
      <c r="L12" s="26" t="s">
        <v>24</v>
      </c>
      <c r="M12" s="29">
        <f>H18</f>
        <v>100</v>
      </c>
      <c r="N12" s="29">
        <f>M12</f>
        <v>100</v>
      </c>
      <c r="O12" s="25"/>
      <c r="P12" s="25"/>
    </row>
    <row r="13" spans="1:16" ht="12.75" customHeight="1">
      <c r="A13" s="19"/>
      <c r="B13" s="125"/>
      <c r="C13" s="121"/>
      <c r="D13" s="122"/>
      <c r="E13" s="47" t="s">
        <v>25</v>
      </c>
      <c r="F13" s="74">
        <v>80</v>
      </c>
      <c r="G13" s="127"/>
      <c r="H13" s="122"/>
      <c r="I13" s="126"/>
      <c r="J13" s="125"/>
      <c r="K13" s="40"/>
      <c r="L13" s="25"/>
      <c r="M13" s="25"/>
      <c r="N13" s="25"/>
      <c r="O13" s="25"/>
      <c r="P13" s="25"/>
    </row>
    <row r="14" spans="1:16" ht="12.75" customHeight="1">
      <c r="A14" s="19"/>
      <c r="B14" s="125"/>
      <c r="C14" s="121"/>
      <c r="D14" s="122"/>
      <c r="E14" s="47" t="s">
        <v>26</v>
      </c>
      <c r="F14" s="74">
        <v>77</v>
      </c>
      <c r="G14" s="127"/>
      <c r="H14" s="122"/>
      <c r="I14" s="126"/>
      <c r="J14" s="125"/>
      <c r="K14" s="40"/>
      <c r="L14" s="25"/>
      <c r="M14" s="25"/>
      <c r="N14" s="25"/>
      <c r="O14" s="25"/>
      <c r="P14" s="25"/>
    </row>
    <row r="15" spans="1:16" ht="12.75" customHeight="1">
      <c r="A15" s="19"/>
      <c r="B15" s="128"/>
      <c r="C15" s="123"/>
      <c r="D15" s="123"/>
      <c r="E15" s="48" t="s">
        <v>27</v>
      </c>
      <c r="F15" s="95">
        <v>77</v>
      </c>
      <c r="G15" s="129"/>
      <c r="H15" s="122"/>
      <c r="I15" s="130"/>
      <c r="J15" s="125"/>
      <c r="K15" s="40"/>
      <c r="L15" s="25"/>
      <c r="M15" s="25"/>
      <c r="N15" s="25"/>
      <c r="O15" s="25"/>
      <c r="P15" s="25"/>
    </row>
    <row r="16" spans="1:16" ht="24" customHeight="1">
      <c r="A16" s="19"/>
      <c r="B16" s="96" t="s">
        <v>28</v>
      </c>
      <c r="C16" s="124"/>
      <c r="D16" s="97" t="s">
        <v>29</v>
      </c>
      <c r="E16" s="49" t="s">
        <v>30</v>
      </c>
      <c r="F16" s="77">
        <v>55</v>
      </c>
      <c r="G16" s="127"/>
      <c r="H16" s="50">
        <f>F16</f>
        <v>55</v>
      </c>
      <c r="I16" s="70">
        <f>SUM(F16:F17)</f>
        <v>121</v>
      </c>
      <c r="J16" s="125"/>
      <c r="K16" s="40"/>
      <c r="L16" s="25"/>
      <c r="M16" s="25"/>
      <c r="N16" s="25"/>
      <c r="O16" s="25"/>
      <c r="P16" s="25"/>
    </row>
    <row r="17" spans="1:16" ht="24" customHeight="1">
      <c r="A17" s="19"/>
      <c r="B17" s="128"/>
      <c r="C17" s="123"/>
      <c r="D17" s="123"/>
      <c r="E17" s="51" t="s">
        <v>31</v>
      </c>
      <c r="F17" s="78">
        <v>66</v>
      </c>
      <c r="G17" s="131"/>
      <c r="H17" s="32">
        <f>F17</f>
        <v>66</v>
      </c>
      <c r="I17" s="130"/>
      <c r="J17" s="125"/>
      <c r="K17" s="19"/>
      <c r="L17" s="24"/>
      <c r="M17" s="24"/>
      <c r="N17" s="24"/>
      <c r="O17" s="24"/>
      <c r="P17" s="24"/>
    </row>
    <row r="18" spans="1:16" ht="12.75" customHeight="1">
      <c r="A18" s="19"/>
      <c r="B18" s="85" t="s">
        <v>32</v>
      </c>
      <c r="C18" s="124"/>
      <c r="D18" s="86" t="s">
        <v>33</v>
      </c>
      <c r="E18" s="87"/>
      <c r="F18" s="77">
        <v>50</v>
      </c>
      <c r="G18" s="127"/>
      <c r="H18" s="71">
        <f>IF(SUM(F18:F23)&gt;100,100,SUM(F18:F23))</f>
        <v>100</v>
      </c>
      <c r="I18" s="132"/>
      <c r="J18" s="72" t="str">
        <f>IF(SUM(F18:G23)&gt;100,"Legfeljebb
 100 pont kapható!","")</f>
        <v/>
      </c>
      <c r="K18" s="19"/>
      <c r="L18" s="24"/>
      <c r="M18" s="24"/>
      <c r="N18" s="24"/>
      <c r="O18" s="24"/>
      <c r="P18" s="24"/>
    </row>
    <row r="19" spans="1:16" ht="12.75" customHeight="1">
      <c r="A19" s="19"/>
      <c r="B19" s="125"/>
      <c r="C19" s="121"/>
      <c r="D19" s="88"/>
      <c r="E19" s="89"/>
      <c r="F19" s="79">
        <v>50</v>
      </c>
      <c r="G19" s="133"/>
      <c r="H19" s="122"/>
      <c r="I19" s="126"/>
      <c r="J19" s="125"/>
      <c r="K19" s="19"/>
      <c r="L19" s="24"/>
      <c r="M19" s="24"/>
      <c r="N19" s="24"/>
      <c r="O19" s="24"/>
      <c r="P19" s="24"/>
    </row>
    <row r="20" spans="1:16" ht="12.75" customHeight="1">
      <c r="A20" s="19"/>
      <c r="B20" s="125"/>
      <c r="C20" s="121"/>
      <c r="D20" s="88"/>
      <c r="E20" s="89"/>
      <c r="F20" s="75"/>
      <c r="G20" s="127"/>
      <c r="H20" s="122"/>
      <c r="I20" s="126"/>
      <c r="J20" s="125"/>
      <c r="K20" s="19"/>
      <c r="L20" s="24"/>
      <c r="M20" s="24"/>
      <c r="N20" s="24"/>
      <c r="O20" s="24"/>
      <c r="P20" s="24"/>
    </row>
    <row r="21" spans="1:16" ht="12.75" customHeight="1">
      <c r="A21" s="19"/>
      <c r="B21" s="92" t="s">
        <v>34</v>
      </c>
      <c r="C21" s="121"/>
      <c r="D21" s="88"/>
      <c r="E21" s="89"/>
      <c r="F21" s="75"/>
      <c r="G21" s="127"/>
      <c r="H21" s="122"/>
      <c r="I21" s="126"/>
      <c r="J21" s="125"/>
      <c r="K21" s="19"/>
      <c r="L21" s="24"/>
      <c r="M21" s="24"/>
      <c r="N21" s="24"/>
      <c r="O21" s="24"/>
      <c r="P21" s="24"/>
    </row>
    <row r="22" spans="1:16" ht="12.75" customHeight="1">
      <c r="A22" s="19"/>
      <c r="B22" s="125"/>
      <c r="C22" s="121"/>
      <c r="D22" s="88"/>
      <c r="E22" s="89"/>
      <c r="F22" s="75"/>
      <c r="G22" s="127"/>
      <c r="H22" s="122"/>
      <c r="I22" s="126"/>
      <c r="J22" s="125"/>
      <c r="K22" s="19"/>
      <c r="L22" s="24"/>
      <c r="M22" s="24"/>
      <c r="N22" s="24"/>
      <c r="O22" s="24"/>
      <c r="P22" s="24"/>
    </row>
    <row r="23" spans="1:16" ht="12.75" customHeight="1">
      <c r="A23" s="19"/>
      <c r="B23" s="128"/>
      <c r="C23" s="123"/>
      <c r="D23" s="90"/>
      <c r="E23" s="91"/>
      <c r="F23" s="76"/>
      <c r="G23" s="129"/>
      <c r="H23" s="123"/>
      <c r="I23" s="130"/>
      <c r="J23" s="125"/>
      <c r="K23" s="19"/>
      <c r="L23" s="24"/>
      <c r="M23" s="24"/>
      <c r="N23" s="24"/>
      <c r="O23" s="24"/>
      <c r="P23" s="24"/>
    </row>
    <row r="24" spans="1:16" ht="12.75" customHeight="1">
      <c r="A24" s="19"/>
      <c r="B24" s="134"/>
      <c r="C24" s="121"/>
      <c r="D24" s="121"/>
      <c r="E24" s="121"/>
      <c r="F24" s="121"/>
      <c r="G24" s="121"/>
      <c r="H24" s="19"/>
      <c r="I24" s="19"/>
      <c r="J24" s="19"/>
      <c r="K24" s="19"/>
      <c r="L24" s="1"/>
      <c r="M24" s="1"/>
      <c r="N24" s="1"/>
      <c r="O24" s="1"/>
      <c r="P24" s="1"/>
    </row>
  </sheetData>
  <sheetProtection sheet="1" objects="1" scenarios="1"/>
  <mergeCells count="35">
    <mergeCell ref="B18:C20"/>
    <mergeCell ref="D18:E23"/>
    <mergeCell ref="B21:C23"/>
    <mergeCell ref="B24:G24"/>
    <mergeCell ref="B6:C15"/>
    <mergeCell ref="D6:D10"/>
    <mergeCell ref="F15:G15"/>
    <mergeCell ref="B16:C17"/>
    <mergeCell ref="D16:D17"/>
    <mergeCell ref="B2:D4"/>
    <mergeCell ref="A1:I1"/>
    <mergeCell ref="F3:F5"/>
    <mergeCell ref="G3:G5"/>
    <mergeCell ref="J3:J4"/>
    <mergeCell ref="H5:I5"/>
    <mergeCell ref="H18:I23"/>
    <mergeCell ref="J18:J23"/>
    <mergeCell ref="D11:D15"/>
    <mergeCell ref="F11:G11"/>
    <mergeCell ref="F12:G12"/>
    <mergeCell ref="F21:G21"/>
    <mergeCell ref="F22:G22"/>
    <mergeCell ref="F23:G23"/>
    <mergeCell ref="F13:G13"/>
    <mergeCell ref="F14:G14"/>
    <mergeCell ref="F16:G16"/>
    <mergeCell ref="F17:G17"/>
    <mergeCell ref="F18:G18"/>
    <mergeCell ref="F19:G19"/>
    <mergeCell ref="F20:G20"/>
    <mergeCell ref="H6:H10"/>
    <mergeCell ref="I6:I15"/>
    <mergeCell ref="J6:J17"/>
    <mergeCell ref="H11:H15"/>
    <mergeCell ref="I16:I17"/>
  </mergeCells>
  <dataValidations count="1">
    <dataValidation type="decimal" allowBlank="1" showErrorMessage="1" sqref="F6:G6 F8:G8 G9 F10:G10" xr:uid="{00000000-0002-0000-0000-000000000000}">
      <formula1>1</formula1>
      <formula2>5</formula2>
    </dataValidation>
  </dataValidations>
  <hyperlinks>
    <hyperlink ref="C5" r:id="rId1" xr:uid="{00000000-0004-0000-0000-000000000000}"/>
    <hyperlink ref="D5" r:id="rId2" xr:uid="{00000000-0004-0000-0000-000001000000}"/>
    <hyperlink ref="E5" r:id="rId3" xr:uid="{00000000-0004-0000-0000-000002000000}"/>
    <hyperlink ref="B18" r:id="rId4" xr:uid="{00000000-0004-0000-0000-000003000000}"/>
    <hyperlink ref="D18" r:id="rId5" display="2024-től a felsőoktatási intézmények saját hatáskörben határoznak arról, hogy adott szakon milyen jogcímen, mennyi többletpontot adnak _x000a_a jelentkezőknek. Erról tájékozódni az egyetem honlapján vagy a felvi.hu oldalon lehet: felvi.hu/felveteli/jelentkezes/" xr:uid="{00000000-0004-0000-0000-000004000000}"/>
    <hyperlink ref="D18:E23" r:id="rId6" display="https://www.felvi.hu/felveteli/pontszamitas2024" xr:uid="{00000000-0004-0000-0000-000005000000}"/>
  </hyperlinks>
  <pageMargins left="0.75" right="0.75" top="1" bottom="1" header="0" footer="0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workbookViewId="0"/>
  </sheetViews>
  <sheetFormatPr defaultColWidth="14.42578125" defaultRowHeight="15" customHeight="1"/>
  <sheetData>
    <row r="1" spans="1:2" ht="15" customHeight="1">
      <c r="A1" s="3" t="s">
        <v>35</v>
      </c>
      <c r="B1" s="4">
        <f>'Kalkulátor+grafikon'!I16</f>
        <v>121</v>
      </c>
    </row>
    <row r="2" spans="1:2" ht="15" customHeight="1">
      <c r="A2" s="3" t="s">
        <v>36</v>
      </c>
      <c r="B2" s="5">
        <f>'Kalkulátor+grafikon'!I6</f>
        <v>178</v>
      </c>
    </row>
    <row r="3" spans="1:2" ht="15" customHeight="1">
      <c r="A3" s="3" t="s">
        <v>37</v>
      </c>
      <c r="B3" s="4">
        <f>'Kalkulátor+grafikon'!H18</f>
        <v>100</v>
      </c>
    </row>
    <row r="4" spans="1:2" ht="15" customHeight="1">
      <c r="A4" s="3" t="s">
        <v>38</v>
      </c>
      <c r="B4" s="4">
        <f>IF(B1&gt;B2,2*B1+B3,SUM(B1:B3))</f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2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3.7109375" customWidth="1"/>
    <col min="2" max="3" width="6.7109375" customWidth="1"/>
    <col min="4" max="4" width="17.85546875" customWidth="1"/>
    <col min="5" max="5" width="18.28515625" customWidth="1"/>
    <col min="6" max="7" width="3.28515625" customWidth="1"/>
    <col min="8" max="8" width="4" customWidth="1"/>
    <col min="9" max="9" width="8" customWidth="1"/>
    <col min="10" max="10" width="12.85546875" customWidth="1"/>
    <col min="11" max="11" width="2.7109375" customWidth="1"/>
  </cols>
  <sheetData>
    <row r="1" spans="1:11" ht="18.75" customHeight="1">
      <c r="A1" s="19"/>
      <c r="B1" s="80" t="s">
        <v>39</v>
      </c>
      <c r="C1" s="121"/>
      <c r="D1" s="121"/>
      <c r="E1" s="19"/>
      <c r="F1" s="19"/>
      <c r="G1" s="19"/>
      <c r="H1" s="21" t="s">
        <v>2</v>
      </c>
      <c r="I1" s="2">
        <f>IF(H15&gt;H10+H5,2*H15+H17,SUM(H5:H21))</f>
        <v>436</v>
      </c>
      <c r="J1" s="53" t="str">
        <f>IF(H5+H10&lt;H15,"duplázással","")</f>
        <v>duplázással</v>
      </c>
      <c r="K1" s="19"/>
    </row>
    <row r="2" spans="1:11" ht="12.75" customHeight="1">
      <c r="A2" s="19"/>
      <c r="B2" s="121"/>
      <c r="C2" s="122"/>
      <c r="D2" s="121"/>
      <c r="E2" s="6" t="s">
        <v>40</v>
      </c>
      <c r="F2" s="82" t="s">
        <v>3</v>
      </c>
      <c r="G2" s="82" t="s">
        <v>4</v>
      </c>
      <c r="H2" s="19"/>
      <c r="I2" s="19"/>
      <c r="J2" s="111" t="s">
        <v>41</v>
      </c>
      <c r="K2" s="19"/>
    </row>
    <row r="3" spans="1:11" ht="12.75" customHeight="1">
      <c r="A3" s="19"/>
      <c r="B3" s="121"/>
      <c r="C3" s="121"/>
      <c r="D3" s="121"/>
      <c r="E3" s="7" t="s">
        <v>42</v>
      </c>
      <c r="F3" s="121"/>
      <c r="G3" s="121"/>
      <c r="H3" s="19"/>
      <c r="I3" s="19"/>
      <c r="J3" s="121"/>
      <c r="K3" s="19"/>
    </row>
    <row r="4" spans="1:11" ht="15" customHeight="1">
      <c r="A4" s="19"/>
      <c r="B4" s="35"/>
      <c r="C4" s="54" t="s">
        <v>6</v>
      </c>
      <c r="D4" s="55" t="s">
        <v>7</v>
      </c>
      <c r="E4" s="56" t="s">
        <v>8</v>
      </c>
      <c r="F4" s="123"/>
      <c r="G4" s="123"/>
      <c r="H4" s="112" t="s">
        <v>9</v>
      </c>
      <c r="I4" s="123"/>
      <c r="J4" s="57" t="str">
        <f>IF(J5="",IF(J17="","","megjegyzés"),"megjegyzés")</f>
        <v>megjegyzés</v>
      </c>
      <c r="K4" s="19"/>
    </row>
    <row r="5" spans="1:11" ht="12.75" customHeight="1">
      <c r="A5" s="19"/>
      <c r="B5" s="93" t="s">
        <v>10</v>
      </c>
      <c r="C5" s="124"/>
      <c r="D5" s="94" t="s">
        <v>11</v>
      </c>
      <c r="E5" s="41" t="s">
        <v>12</v>
      </c>
      <c r="F5" s="8">
        <v>5</v>
      </c>
      <c r="G5" s="9">
        <v>4</v>
      </c>
      <c r="H5" s="98">
        <f>SUM(F5:G5)*2+SUM(F6:G9)*2</f>
        <v>90</v>
      </c>
      <c r="I5" s="67">
        <f>SUM(H5:H14)</f>
        <v>177</v>
      </c>
      <c r="J5" s="68" t="str">
        <f>IF(H15&gt;I5,"Az érettségi pontok száma magasabb, mint a tanulmányi pontoké, ezért az összpontszám az érettségi pontok kétszerese!","")</f>
        <v>Az érettségi pontok száma magasabb, mint a tanulmányi pontoké, ezért az összpontszám az érettségi pontok kétszerese!</v>
      </c>
      <c r="K5" s="19"/>
    </row>
    <row r="6" spans="1:11" ht="12.75" customHeight="1">
      <c r="A6" s="19"/>
      <c r="B6" s="125"/>
      <c r="C6" s="121"/>
      <c r="D6" s="121"/>
      <c r="E6" s="44" t="s">
        <v>14</v>
      </c>
      <c r="F6" s="10">
        <v>5</v>
      </c>
      <c r="G6" s="11">
        <v>4</v>
      </c>
      <c r="H6" s="125"/>
      <c r="I6" s="126"/>
      <c r="J6" s="125"/>
      <c r="K6" s="19"/>
    </row>
    <row r="7" spans="1:11" ht="12.75" customHeight="1">
      <c r="A7" s="19"/>
      <c r="B7" s="125"/>
      <c r="C7" s="121"/>
      <c r="D7" s="121"/>
      <c r="E7" s="44" t="s">
        <v>16</v>
      </c>
      <c r="F7" s="10">
        <v>5</v>
      </c>
      <c r="G7" s="11">
        <v>4</v>
      </c>
      <c r="H7" s="125"/>
      <c r="I7" s="126"/>
      <c r="J7" s="125"/>
      <c r="K7" s="19"/>
    </row>
    <row r="8" spans="1:11" ht="12.75" customHeight="1">
      <c r="A8" s="19"/>
      <c r="B8" s="125"/>
      <c r="C8" s="121"/>
      <c r="D8" s="121"/>
      <c r="E8" s="44" t="s">
        <v>17</v>
      </c>
      <c r="F8" s="10">
        <v>4</v>
      </c>
      <c r="G8" s="11">
        <v>4</v>
      </c>
      <c r="H8" s="125"/>
      <c r="I8" s="126"/>
      <c r="J8" s="125"/>
      <c r="K8" s="19"/>
    </row>
    <row r="9" spans="1:11" ht="12.75" customHeight="1">
      <c r="A9" s="19"/>
      <c r="B9" s="125"/>
      <c r="C9" s="121"/>
      <c r="D9" s="123"/>
      <c r="E9" s="58" t="s">
        <v>43</v>
      </c>
      <c r="F9" s="10">
        <v>5</v>
      </c>
      <c r="G9" s="11">
        <v>5</v>
      </c>
      <c r="H9" s="128"/>
      <c r="I9" s="126"/>
      <c r="J9" s="125"/>
      <c r="K9" s="19"/>
    </row>
    <row r="10" spans="1:11" ht="12.75" customHeight="1">
      <c r="A10" s="19"/>
      <c r="B10" s="125"/>
      <c r="C10" s="121"/>
      <c r="D10" s="113" t="s">
        <v>20</v>
      </c>
      <c r="E10" s="41" t="s">
        <v>21</v>
      </c>
      <c r="F10" s="105">
        <v>80</v>
      </c>
      <c r="G10" s="135"/>
      <c r="H10" s="99">
        <f>IF(SUM(F10:F14)=0,0,ROUND(AVERAGE(F10:F14),0))</f>
        <v>87</v>
      </c>
      <c r="I10" s="126"/>
      <c r="J10" s="125"/>
      <c r="K10" s="19"/>
    </row>
    <row r="11" spans="1:11" ht="12.75" customHeight="1">
      <c r="A11" s="19"/>
      <c r="B11" s="125"/>
      <c r="C11" s="121"/>
      <c r="D11" s="121"/>
      <c r="E11" s="44" t="s">
        <v>23</v>
      </c>
      <c r="F11" s="107">
        <v>80</v>
      </c>
      <c r="G11" s="136"/>
      <c r="H11" s="125"/>
      <c r="I11" s="126"/>
      <c r="J11" s="125"/>
      <c r="K11" s="19"/>
    </row>
    <row r="12" spans="1:11" ht="12.75" customHeight="1">
      <c r="A12" s="19"/>
      <c r="B12" s="125"/>
      <c r="C12" s="121"/>
      <c r="D12" s="121"/>
      <c r="E12" s="44" t="s">
        <v>25</v>
      </c>
      <c r="F12" s="107">
        <v>80</v>
      </c>
      <c r="G12" s="136"/>
      <c r="H12" s="125"/>
      <c r="I12" s="126"/>
      <c r="J12" s="125"/>
      <c r="K12" s="19"/>
    </row>
    <row r="13" spans="1:11" ht="12.75" customHeight="1">
      <c r="A13" s="19"/>
      <c r="B13" s="125"/>
      <c r="C13" s="121"/>
      <c r="D13" s="121"/>
      <c r="E13" s="44" t="s">
        <v>26</v>
      </c>
      <c r="F13" s="107">
        <v>95</v>
      </c>
      <c r="G13" s="136"/>
      <c r="H13" s="125"/>
      <c r="I13" s="126"/>
      <c r="J13" s="125"/>
      <c r="K13" s="19"/>
    </row>
    <row r="14" spans="1:11" ht="12.75" customHeight="1">
      <c r="A14" s="19"/>
      <c r="B14" s="128"/>
      <c r="C14" s="123"/>
      <c r="D14" s="123"/>
      <c r="E14" s="58" t="s">
        <v>44</v>
      </c>
      <c r="F14" s="109">
        <v>99</v>
      </c>
      <c r="G14" s="137"/>
      <c r="H14" s="128"/>
      <c r="I14" s="130"/>
      <c r="J14" s="125"/>
      <c r="K14" s="19"/>
    </row>
    <row r="15" spans="1:11" ht="19.5" customHeight="1">
      <c r="A15" s="19"/>
      <c r="B15" s="96" t="s">
        <v>28</v>
      </c>
      <c r="C15" s="124"/>
      <c r="D15" s="102" t="s">
        <v>45</v>
      </c>
      <c r="E15" s="59" t="s">
        <v>30</v>
      </c>
      <c r="F15" s="105">
        <v>99</v>
      </c>
      <c r="G15" s="135"/>
      <c r="H15" s="100">
        <f>SUM(F15:F16)</f>
        <v>179</v>
      </c>
      <c r="I15" s="132"/>
      <c r="J15" s="125"/>
      <c r="K15" s="19"/>
    </row>
    <row r="16" spans="1:11" ht="19.5" customHeight="1">
      <c r="A16" s="19"/>
      <c r="B16" s="128"/>
      <c r="C16" s="123"/>
      <c r="D16" s="123"/>
      <c r="E16" s="60" t="s">
        <v>31</v>
      </c>
      <c r="F16" s="109">
        <v>80</v>
      </c>
      <c r="G16" s="137"/>
      <c r="H16" s="128"/>
      <c r="I16" s="130"/>
      <c r="J16" s="125"/>
      <c r="K16" s="19"/>
    </row>
    <row r="17" spans="1:11" ht="12.75" customHeight="1">
      <c r="A17" s="19"/>
      <c r="B17" s="103" t="s">
        <v>46</v>
      </c>
      <c r="C17" s="124"/>
      <c r="D17" s="110" t="s">
        <v>47</v>
      </c>
      <c r="E17" s="132"/>
      <c r="F17" s="105">
        <v>50</v>
      </c>
      <c r="G17" s="135"/>
      <c r="H17" s="101">
        <f>IF(SUM(F17:F21)&gt;100,100,SUM(F17:F21))</f>
        <v>78</v>
      </c>
      <c r="I17" s="132"/>
      <c r="J17" s="72" t="str">
        <f>IF(SUM(F17:G21)&gt;100,"Legfeljebb    100 pont adható!","")</f>
        <v/>
      </c>
      <c r="K17" s="19"/>
    </row>
    <row r="18" spans="1:11" ht="12.75" customHeight="1">
      <c r="A18" s="19"/>
      <c r="B18" s="125"/>
      <c r="C18" s="121"/>
      <c r="D18" s="106" t="s">
        <v>48</v>
      </c>
      <c r="E18" s="126"/>
      <c r="F18" s="107">
        <v>28</v>
      </c>
      <c r="G18" s="136"/>
      <c r="H18" s="125"/>
      <c r="I18" s="126"/>
      <c r="J18" s="125"/>
      <c r="K18" s="19"/>
    </row>
    <row r="19" spans="1:11" ht="12.75" customHeight="1">
      <c r="A19" s="19"/>
      <c r="B19" s="125"/>
      <c r="C19" s="121"/>
      <c r="D19" s="106" t="s">
        <v>49</v>
      </c>
      <c r="E19" s="126"/>
      <c r="F19" s="107"/>
      <c r="G19" s="136"/>
      <c r="H19" s="125"/>
      <c r="I19" s="126"/>
      <c r="J19" s="125"/>
      <c r="K19" s="19"/>
    </row>
    <row r="20" spans="1:11" ht="12.75" customHeight="1">
      <c r="A20" s="19"/>
      <c r="B20" s="104" t="s">
        <v>34</v>
      </c>
      <c r="C20" s="121"/>
      <c r="D20" s="106" t="s">
        <v>50</v>
      </c>
      <c r="E20" s="126"/>
      <c r="F20" s="107"/>
      <c r="G20" s="136"/>
      <c r="H20" s="125"/>
      <c r="I20" s="126"/>
      <c r="J20" s="125"/>
      <c r="K20" s="19"/>
    </row>
    <row r="21" spans="1:11" ht="12.75" customHeight="1">
      <c r="A21" s="19"/>
      <c r="B21" s="128"/>
      <c r="C21" s="123"/>
      <c r="D21" s="108" t="s">
        <v>51</v>
      </c>
      <c r="E21" s="130"/>
      <c r="F21" s="109"/>
      <c r="G21" s="137"/>
      <c r="H21" s="128"/>
      <c r="I21" s="130"/>
      <c r="J21" s="125"/>
      <c r="K21" s="19"/>
    </row>
    <row r="22" spans="1:11" ht="12.75" customHeight="1">
      <c r="A22" s="19"/>
      <c r="B22" s="61" t="s">
        <v>52</v>
      </c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2.75" customHeight="1">
      <c r="A23" s="1"/>
      <c r="B23" s="12"/>
      <c r="C23" s="1"/>
      <c r="D23" s="1"/>
      <c r="E23" s="1"/>
      <c r="F23" s="1"/>
      <c r="G23" s="1"/>
      <c r="H23" s="1"/>
      <c r="I23" s="1"/>
      <c r="J23" s="1"/>
      <c r="K23" s="1"/>
    </row>
    <row r="24" spans="1:11" ht="12.75" customHeight="1">
      <c r="A24" s="1"/>
      <c r="B24" s="12"/>
      <c r="C24" s="1"/>
      <c r="D24" s="1"/>
      <c r="E24" s="1"/>
      <c r="F24" s="1"/>
      <c r="G24" s="1"/>
      <c r="H24" s="1"/>
      <c r="I24" s="1"/>
      <c r="J24" s="1"/>
      <c r="K24" s="1"/>
    </row>
    <row r="25" spans="1:11" ht="12.75" customHeight="1">
      <c r="A25" s="1"/>
      <c r="B25" s="12"/>
      <c r="C25" s="1"/>
      <c r="D25" s="1"/>
      <c r="E25" s="1"/>
      <c r="F25" s="1"/>
      <c r="G25" s="1"/>
      <c r="H25" s="1"/>
      <c r="I25" s="1"/>
      <c r="J25" s="1"/>
      <c r="K25" s="1"/>
    </row>
    <row r="26" spans="1:11" ht="12.75" customHeight="1">
      <c r="A26" s="1"/>
      <c r="B26" s="12"/>
      <c r="C26" s="1"/>
      <c r="D26" s="1"/>
      <c r="E26" s="1"/>
      <c r="F26" s="1"/>
      <c r="G26" s="1"/>
      <c r="H26" s="1"/>
      <c r="I26" s="1"/>
      <c r="J26" s="1"/>
      <c r="K26" s="1"/>
    </row>
    <row r="27" spans="1:11" ht="12.75" customHeight="1">
      <c r="A27" s="1"/>
      <c r="B27" s="12"/>
      <c r="C27" s="1"/>
      <c r="D27" s="1"/>
      <c r="E27" s="1"/>
      <c r="F27" s="1"/>
      <c r="G27" s="1"/>
      <c r="H27" s="1"/>
      <c r="I27" s="1"/>
      <c r="J27" s="1"/>
      <c r="K27" s="1"/>
    </row>
    <row r="28" spans="1:11" ht="12.75" customHeight="1">
      <c r="A28" s="1"/>
      <c r="B28" s="12"/>
      <c r="C28" s="1"/>
      <c r="D28" s="1"/>
      <c r="E28" s="1"/>
      <c r="F28" s="1"/>
      <c r="G28" s="1"/>
      <c r="H28" s="1"/>
      <c r="I28" s="1"/>
      <c r="J28" s="1"/>
      <c r="K28" s="1"/>
    </row>
    <row r="29" spans="1:11" ht="12.75" customHeight="1">
      <c r="A29" s="1"/>
      <c r="B29" s="12"/>
      <c r="C29" s="1"/>
      <c r="D29" s="1"/>
      <c r="E29" s="1"/>
      <c r="F29" s="1"/>
      <c r="G29" s="1"/>
      <c r="H29" s="1"/>
      <c r="I29" s="1"/>
      <c r="J29" s="1"/>
      <c r="K29" s="1"/>
    </row>
    <row r="30" spans="1:11" ht="12.75" customHeight="1">
      <c r="A30" s="1"/>
      <c r="B30" s="12"/>
      <c r="C30" s="1"/>
      <c r="D30" s="1"/>
      <c r="E30" s="1"/>
      <c r="F30" s="1"/>
      <c r="G30" s="1"/>
      <c r="H30" s="1"/>
      <c r="I30" s="1"/>
      <c r="J30" s="1"/>
      <c r="K30" s="1"/>
    </row>
    <row r="31" spans="1:11" ht="12.75" customHeight="1">
      <c r="A31" s="1"/>
      <c r="B31" s="12"/>
      <c r="C31" s="1"/>
      <c r="D31" s="1"/>
      <c r="E31" s="1"/>
      <c r="F31" s="1"/>
      <c r="G31" s="1"/>
      <c r="H31" s="1"/>
      <c r="I31" s="1"/>
      <c r="J31" s="1"/>
      <c r="K31" s="1"/>
    </row>
    <row r="32" spans="1:11" ht="12.75" customHeight="1">
      <c r="A32" s="1"/>
      <c r="B32" s="12"/>
      <c r="C32" s="1"/>
      <c r="D32" s="1"/>
      <c r="E32" s="1"/>
      <c r="F32" s="1"/>
      <c r="G32" s="1"/>
      <c r="H32" s="1"/>
      <c r="I32" s="1"/>
      <c r="J32" s="1"/>
      <c r="K32" s="1"/>
    </row>
    <row r="33" spans="1:11" ht="12.75" customHeight="1">
      <c r="A33" s="1"/>
      <c r="B33" s="12"/>
      <c r="C33" s="1"/>
      <c r="D33" s="1"/>
      <c r="E33" s="1"/>
      <c r="F33" s="1"/>
      <c r="G33" s="1"/>
      <c r="H33" s="1"/>
      <c r="I33" s="1"/>
      <c r="J33" s="1"/>
      <c r="K33" s="1"/>
    </row>
    <row r="34" spans="1:11" ht="12.75" customHeight="1">
      <c r="A34" s="1"/>
      <c r="B34" s="12"/>
      <c r="C34" s="1"/>
      <c r="D34" s="1"/>
      <c r="E34" s="1"/>
      <c r="F34" s="1"/>
      <c r="G34" s="1"/>
      <c r="H34" s="1"/>
      <c r="I34" s="1"/>
      <c r="J34" s="1"/>
      <c r="K34" s="1"/>
    </row>
    <row r="35" spans="1:11" ht="12.75" customHeight="1">
      <c r="A35" s="1"/>
      <c r="B35" s="12"/>
      <c r="C35" s="1"/>
      <c r="D35" s="1"/>
      <c r="E35" s="1"/>
      <c r="F35" s="1"/>
      <c r="G35" s="1"/>
      <c r="H35" s="1"/>
      <c r="I35" s="1"/>
      <c r="J35" s="1"/>
      <c r="K35" s="1"/>
    </row>
    <row r="36" spans="1:11" ht="12.75" customHeight="1">
      <c r="A36" s="1"/>
      <c r="B36" s="12"/>
      <c r="C36" s="1"/>
      <c r="D36" s="1"/>
      <c r="E36" s="1"/>
      <c r="F36" s="1"/>
      <c r="G36" s="1"/>
      <c r="H36" s="1"/>
      <c r="I36" s="1"/>
      <c r="J36" s="1"/>
      <c r="K36" s="1"/>
    </row>
    <row r="37" spans="1:11" ht="12.75" customHeight="1">
      <c r="A37" s="1"/>
      <c r="B37" s="12"/>
      <c r="C37" s="1"/>
      <c r="D37" s="1"/>
      <c r="E37" s="1"/>
      <c r="F37" s="1"/>
      <c r="G37" s="1"/>
      <c r="H37" s="1"/>
      <c r="I37" s="1"/>
      <c r="J37" s="1"/>
      <c r="K37" s="1"/>
    </row>
    <row r="38" spans="1:11" ht="12.75" customHeight="1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</row>
    <row r="39" spans="1:11" ht="12.75" customHeight="1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</row>
    <row r="40" spans="1:11" ht="12.75" customHeight="1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</row>
    <row r="41" spans="1:11" ht="12.75" customHeight="1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</row>
    <row r="42" spans="1:11" ht="12.75" customHeight="1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</row>
    <row r="43" spans="1:11" ht="12.75" customHeight="1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</row>
    <row r="44" spans="1:11" ht="12.75" customHeight="1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</row>
    <row r="45" spans="1:11" ht="12.75" customHeight="1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</row>
    <row r="46" spans="1:11" ht="12.75" customHeight="1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</row>
    <row r="47" spans="1:11" ht="12.75" customHeight="1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</row>
    <row r="48" spans="1:11" ht="12.75" customHeight="1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</row>
    <row r="49" spans="1:11" ht="12.75" customHeight="1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</row>
    <row r="50" spans="1:11" ht="12.75" customHeight="1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</row>
    <row r="51" spans="1:11" ht="12.75" customHeight="1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</row>
    <row r="52" spans="1:11" ht="12.75" customHeight="1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</row>
    <row r="53" spans="1:11" ht="12.75" customHeight="1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</row>
    <row r="54" spans="1:11" ht="12.75" customHeight="1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</row>
    <row r="55" spans="1:11" ht="12.75" customHeight="1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</row>
    <row r="56" spans="1:11" ht="12.75" customHeight="1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</row>
    <row r="57" spans="1:11" ht="12.75" customHeight="1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</row>
    <row r="58" spans="1:11" ht="12.75" customHeight="1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</row>
    <row r="59" spans="1:11" ht="12.75" customHeight="1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</row>
    <row r="60" spans="1:11" ht="12.75" customHeight="1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</row>
    <row r="61" spans="1:11" ht="12.75" customHeight="1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</row>
    <row r="62" spans="1:11" ht="12.75" customHeight="1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</row>
    <row r="63" spans="1:11" ht="12.75" customHeight="1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</row>
    <row r="64" spans="1:11" ht="12.75" customHeight="1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</row>
    <row r="65" spans="1:11" ht="12.75" customHeight="1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</row>
    <row r="66" spans="1:11" ht="12.75" customHeight="1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</row>
    <row r="67" spans="1:11" ht="12.75" customHeight="1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</row>
    <row r="68" spans="1:11" ht="12.75" customHeight="1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</row>
    <row r="69" spans="1:11" ht="12.75" customHeight="1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</row>
    <row r="70" spans="1:11" ht="12.75" customHeight="1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</row>
    <row r="71" spans="1:11" ht="12.75" customHeight="1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</row>
    <row r="72" spans="1:11" ht="12.75" customHeight="1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</row>
    <row r="73" spans="1:11" ht="12.75" customHeight="1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</row>
    <row r="74" spans="1:11" ht="12.75" customHeight="1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</row>
    <row r="75" spans="1:11" ht="12.75" customHeight="1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</row>
    <row r="76" spans="1:11" ht="12.75" customHeight="1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</row>
    <row r="77" spans="1:11" ht="12.75" customHeight="1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</row>
    <row r="78" spans="1:11" ht="12.75" customHeight="1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</row>
    <row r="79" spans="1:11" ht="12.75" customHeight="1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</row>
    <row r="80" spans="1:11" ht="12.75" customHeight="1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</row>
    <row r="81" spans="1:11" ht="12.75" customHeight="1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</row>
    <row r="82" spans="1:11" ht="12.75" customHeight="1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</row>
    <row r="83" spans="1:11" ht="12.75" customHeight="1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</row>
    <row r="84" spans="1:11" ht="12.75" customHeight="1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</row>
    <row r="85" spans="1:11" ht="12.75" customHeight="1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</row>
    <row r="86" spans="1:11" ht="12.75" customHeight="1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</row>
    <row r="87" spans="1:11" ht="12.75" customHeight="1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</row>
    <row r="88" spans="1:11" ht="12.75" customHeight="1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</row>
    <row r="89" spans="1:11" ht="12.75" customHeight="1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</row>
    <row r="90" spans="1:11" ht="12.75" customHeight="1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</row>
    <row r="91" spans="1:11" ht="12.75" customHeight="1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</row>
    <row r="92" spans="1:11" ht="12.75" customHeight="1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</row>
    <row r="93" spans="1:11" ht="12.75" customHeight="1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</row>
    <row r="94" spans="1:11" ht="12.75" customHeight="1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</row>
    <row r="95" spans="1:11" ht="12.75" customHeight="1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</row>
    <row r="96" spans="1:11" ht="12.75" customHeight="1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</row>
    <row r="97" spans="1:11" ht="12.75" customHeight="1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</row>
    <row r="98" spans="1:11" ht="12.75" customHeight="1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</row>
    <row r="99" spans="1:11" ht="12.75" customHeight="1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</row>
    <row r="100" spans="1:11" ht="12.75" customHeight="1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2.75" customHeight="1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2.75" customHeight="1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2.75" customHeight="1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2.75" customHeight="1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2.75" customHeight="1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2.75" customHeight="1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2.75" customHeight="1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2.75" customHeight="1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2.75" customHeight="1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2.75" customHeight="1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2.75" customHeight="1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2.75" customHeight="1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2.75" customHeight="1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2.75" customHeight="1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2.75" customHeight="1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2.75" customHeight="1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2.75" customHeight="1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2.75" customHeight="1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2.75" customHeight="1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2.75" customHeight="1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2.75" customHeight="1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2.75" customHeight="1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2.75" customHeight="1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2.75" customHeight="1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2.75" customHeight="1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2.75" customHeight="1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2.75" customHeight="1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2.75" customHeight="1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2.75" customHeight="1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2.75" customHeight="1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2.75" customHeight="1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2.75" customHeight="1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2.75" customHeight="1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2.75" customHeight="1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2.75" customHeight="1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2.75" customHeight="1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2.75" customHeight="1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2.75" customHeight="1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2.75" customHeight="1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2.75" customHeight="1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2.75" customHeight="1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2.75" customHeight="1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2.75" customHeight="1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2.75" customHeight="1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2.75" customHeight="1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2.75" customHeight="1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2.75" customHeight="1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2.75" customHeight="1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2.75" customHeight="1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2.75" customHeight="1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2.75" customHeight="1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2.75" customHeight="1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2.75" customHeight="1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2.75" customHeight="1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2.75" customHeight="1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2.75" customHeight="1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2.75" customHeight="1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2.75" customHeight="1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2.75" customHeight="1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2.75" customHeight="1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2.75" customHeight="1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2.75" customHeight="1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2.75" customHeight="1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2.75" customHeight="1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2.75" customHeight="1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2.75" customHeight="1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2.75" customHeight="1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2.75" customHeight="1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2.75" customHeight="1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2.75" customHeight="1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2.75" customHeight="1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2.75" customHeight="1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2.75" customHeight="1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2.75" customHeight="1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2.75" customHeight="1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2.75" customHeight="1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2.75" customHeight="1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2.75" customHeight="1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2.75" customHeight="1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2.75" customHeight="1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2.75" customHeight="1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2.75" customHeight="1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2.75" customHeight="1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2.75" customHeight="1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2.75" customHeight="1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2.75" customHeight="1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2.75" customHeight="1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2.75" customHeight="1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2.75" customHeight="1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2.75" customHeight="1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2.75" customHeight="1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2.75" customHeight="1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2.75" customHeight="1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2.75" customHeight="1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2.75" customHeight="1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2.75" customHeight="1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2.75" customHeight="1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2.75" customHeight="1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2.75" customHeight="1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2.75" customHeight="1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2.75" customHeight="1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2.75" customHeight="1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2.75" customHeight="1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2.75" customHeight="1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2.75" customHeight="1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2.75" customHeight="1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2.75" customHeight="1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2.75" customHeight="1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2.75" customHeight="1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2.75" customHeight="1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2.75" customHeight="1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2.75" customHeight="1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2.75" customHeight="1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2.75" customHeight="1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2.75" customHeight="1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2.75" customHeight="1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2.75" customHeight="1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2.75" customHeight="1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2.75" customHeight="1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2.75" customHeight="1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2.75" customHeight="1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2.75" customHeight="1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2.75" customHeight="1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2.75" customHeight="1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2.75" customHeight="1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2.75" customHeight="1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2.75" customHeight="1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2.75" customHeight="1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2.75" customHeight="1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2.75" customHeight="1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2.75" customHeight="1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2.75" customHeight="1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2.75" customHeight="1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2.75" customHeight="1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2.75" customHeight="1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2.75" customHeight="1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2.75" customHeight="1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2.75" customHeight="1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2.75" customHeight="1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2.75" customHeight="1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2.75" customHeight="1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2.75" customHeight="1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2.75" customHeight="1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2.75" customHeight="1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2.75" customHeight="1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2.75" customHeight="1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2.75" customHeight="1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2.75" customHeight="1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2.75" customHeight="1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2.75" customHeight="1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2.75" customHeight="1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2.75" customHeight="1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2.75" customHeight="1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2.75" customHeight="1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2.75" customHeight="1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2.75" customHeight="1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2.75" customHeight="1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2.75" customHeight="1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2.75" customHeight="1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2.75" customHeight="1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2.75" customHeight="1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2.75" customHeight="1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2.75" customHeight="1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2.75" customHeight="1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2.75" customHeight="1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2.75" customHeight="1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2.75" customHeight="1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2.75" customHeight="1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2.75" customHeight="1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2.75" customHeight="1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2.75" customHeight="1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2.75" customHeight="1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2.75" customHeight="1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2.75" customHeight="1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2.75" customHeight="1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2.75" customHeight="1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2.75" customHeight="1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2.75" customHeight="1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2.75" customHeight="1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2.75" customHeight="1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2.75" customHeight="1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2.75" customHeight="1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2.75" customHeight="1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2.75" customHeight="1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2.75" customHeight="1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2.75" customHeight="1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2.75" customHeight="1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2.75" customHeight="1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2.75" customHeight="1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2.75" customHeight="1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2.75" customHeight="1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2.75" customHeight="1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2.75" customHeight="1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2.75" customHeight="1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2.75" customHeight="1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2.75" customHeight="1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2.75" customHeight="1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2.75" customHeight="1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2.75" customHeight="1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2.75" customHeight="1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2.75" customHeight="1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2.75" customHeight="1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2.75" customHeight="1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2.75" customHeight="1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2.75" customHeight="1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2.75" customHeight="1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2.75" customHeight="1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2.75" customHeight="1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2.75" customHeight="1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2.75" customHeight="1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2.75" customHeight="1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2.75" customHeight="1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2.75" customHeight="1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2.75" customHeight="1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2.75" customHeight="1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2.75" customHeight="1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2.75" customHeight="1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2.75" customHeight="1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2.75" customHeight="1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2.75" customHeight="1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2.75" customHeight="1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2.75" customHeight="1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2.75" customHeight="1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2.75" customHeight="1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2.75" customHeight="1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2.75" customHeight="1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2.75" customHeight="1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2.75" customHeight="1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2.75" customHeight="1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2.75" customHeight="1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2.75" customHeight="1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2.75" customHeight="1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2.75" customHeight="1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2.75" customHeight="1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2.75" customHeight="1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2.75" customHeight="1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2.75" customHeight="1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2.75" customHeight="1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2.75" customHeight="1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2.75" customHeight="1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2.75" customHeight="1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2.75" customHeight="1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2.75" customHeight="1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2.75" customHeight="1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2.75" customHeight="1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2.75" customHeight="1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2.75" customHeight="1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2.75" customHeight="1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2.75" customHeight="1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2.75" customHeight="1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2.75" customHeight="1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2.75" customHeight="1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2.75" customHeight="1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2.75" customHeight="1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2.75" customHeight="1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2.75" customHeight="1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2.75" customHeight="1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2.75" customHeight="1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2.75" customHeight="1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2.75" customHeight="1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2.75" customHeight="1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2.75" customHeight="1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2.75" customHeight="1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2.75" customHeight="1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2.75" customHeight="1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2.75" customHeight="1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2.75" customHeight="1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2.75" customHeight="1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2.75" customHeight="1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2.75" customHeight="1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2.75" customHeight="1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2.75" customHeight="1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2.75" customHeight="1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2.75" customHeight="1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2.75" customHeight="1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2.75" customHeight="1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2.75" customHeight="1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2.75" customHeight="1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2.75" customHeight="1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2.75" customHeight="1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2.75" customHeight="1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2.75" customHeight="1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2.75" customHeight="1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2.75" customHeight="1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2.75" customHeight="1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2.75" customHeight="1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2.75" customHeight="1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2.75" customHeight="1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2.75" customHeight="1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2.75" customHeight="1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2.75" customHeight="1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2.75" customHeight="1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2.75" customHeight="1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2.75" customHeight="1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2.75" customHeight="1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2.75" customHeight="1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2.75" customHeight="1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2.75" customHeight="1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2.75" customHeight="1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2.75" customHeight="1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2.75" customHeight="1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2.75" customHeight="1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2.75" customHeight="1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2.75" customHeight="1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2.75" customHeight="1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2.75" customHeight="1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2.75" customHeight="1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2.75" customHeight="1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2.75" customHeight="1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2.75" customHeight="1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2.75" customHeight="1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2.75" customHeight="1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2.75" customHeight="1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2.75" customHeight="1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2.75" customHeight="1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2.75" customHeight="1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2.75" customHeight="1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2.75" customHeight="1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2.75" customHeight="1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2.75" customHeight="1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2.75" customHeight="1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2.75" customHeight="1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2.75" customHeight="1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2.75" customHeight="1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2.75" customHeight="1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2.75" customHeight="1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2.75" customHeight="1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2.75" customHeight="1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2.75" customHeight="1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2.75" customHeight="1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2.75" customHeight="1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2.75" customHeight="1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2.75" customHeight="1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2.75" customHeight="1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2.75" customHeight="1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2.75" customHeight="1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2.75" customHeight="1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2.75" customHeight="1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2.75" customHeight="1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2.75" customHeight="1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2.75" customHeight="1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2.75" customHeight="1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2.75" customHeight="1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2.75" customHeight="1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2.75" customHeight="1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2.75" customHeight="1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2.75" customHeight="1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2.75" customHeight="1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2.75" customHeight="1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2.75" customHeight="1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2.75" customHeight="1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2.75" customHeight="1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2.75" customHeight="1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2.75" customHeight="1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2.75" customHeight="1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2.75" customHeight="1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2.75" customHeight="1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2.75" customHeight="1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2.75" customHeight="1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2.75" customHeight="1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2.75" customHeight="1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2.75" customHeight="1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2.75" customHeight="1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2.75" customHeight="1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2.75" customHeight="1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2.75" customHeight="1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2.75" customHeight="1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2.75" customHeight="1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2.75" customHeight="1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2.75" customHeight="1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2.75" customHeight="1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2.75" customHeight="1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2.75" customHeight="1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2.75" customHeight="1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2.75" customHeight="1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2.75" customHeight="1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2.75" customHeight="1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2.75" customHeight="1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2.75" customHeight="1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2.75" customHeight="1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2.75" customHeight="1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2.75" customHeight="1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2.75" customHeight="1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2.75" customHeight="1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2.75" customHeight="1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2.75" customHeight="1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2.75" customHeight="1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2.75" customHeight="1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2.75" customHeight="1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2.75" customHeight="1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2.75" customHeight="1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2.75" customHeight="1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2.75" customHeight="1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2.75" customHeight="1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2.75" customHeight="1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2.75" customHeight="1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2.75" customHeight="1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2.75" customHeight="1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2.75" customHeight="1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2.75" customHeight="1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2.75" customHeight="1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2.75" customHeight="1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2.75" customHeight="1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2.75" customHeight="1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2.75" customHeight="1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2.75" customHeight="1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2.75" customHeight="1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2.75" customHeight="1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2.75" customHeight="1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2.75" customHeight="1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2.75" customHeight="1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2.75" customHeight="1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2.75" customHeight="1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2.75" customHeight="1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2.75" customHeight="1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2.75" customHeight="1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2.75" customHeight="1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2.75" customHeight="1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2.75" customHeight="1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2.75" customHeight="1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2.75" customHeight="1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2.75" customHeight="1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2.75" customHeight="1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2.75" customHeight="1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2.75" customHeight="1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2.75" customHeight="1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2.75" customHeight="1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2.75" customHeight="1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2.75" customHeight="1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2.75" customHeight="1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2.75" customHeight="1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2.75" customHeight="1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2.75" customHeight="1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2.75" customHeight="1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2.75" customHeight="1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2.75" customHeight="1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2.75" customHeight="1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2.75" customHeight="1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2.75" customHeight="1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2.75" customHeight="1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2.75" customHeight="1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2.75" customHeight="1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2.75" customHeight="1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2.75" customHeight="1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2.75" customHeight="1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2.75" customHeight="1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2.75" customHeight="1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2.75" customHeight="1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2.75" customHeight="1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2.75" customHeight="1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2.75" customHeight="1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2.75" customHeight="1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2.75" customHeight="1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2.75" customHeight="1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2.75" customHeight="1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2.75" customHeight="1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2.75" customHeight="1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2.75" customHeight="1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2.75" customHeight="1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2.75" customHeight="1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2.75" customHeight="1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2.75" customHeight="1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2.75" customHeight="1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2.75" customHeight="1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2.75" customHeight="1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2.75" customHeight="1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2.75" customHeight="1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2.75" customHeight="1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2.75" customHeight="1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2.75" customHeight="1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2.75" customHeight="1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2.75" customHeight="1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2.75" customHeight="1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2.75" customHeight="1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2.75" customHeight="1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2.75" customHeight="1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2.75" customHeight="1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2.75" customHeight="1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2.75" customHeight="1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2.75" customHeight="1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2.75" customHeight="1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2.75" customHeight="1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2.75" customHeight="1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2.75" customHeight="1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2.75" customHeight="1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2.75" customHeight="1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2.75" customHeight="1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2.75" customHeight="1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2.75" customHeight="1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2.75" customHeight="1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2.75" customHeight="1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2.75" customHeight="1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2.75" customHeight="1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2.75" customHeight="1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2.75" customHeight="1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2.75" customHeight="1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2.75" customHeight="1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2.75" customHeight="1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2.75" customHeight="1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2.75" customHeight="1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2.75" customHeight="1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2.75" customHeight="1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2.75" customHeight="1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2.75" customHeight="1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2.75" customHeight="1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2.75" customHeight="1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2.75" customHeight="1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2.75" customHeight="1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2.75" customHeight="1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2.75" customHeight="1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2.75" customHeight="1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2.75" customHeight="1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2.75" customHeight="1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2.75" customHeight="1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2.75" customHeight="1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2.75" customHeight="1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2.75" customHeight="1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2.75" customHeight="1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2.75" customHeight="1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2.75" customHeight="1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2.75" customHeight="1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2.75" customHeight="1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2.75" customHeight="1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2.75" customHeight="1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2.75" customHeight="1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2.75" customHeight="1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2.75" customHeight="1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2.75" customHeight="1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2.75" customHeight="1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2.75" customHeight="1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2.75" customHeight="1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2.75" customHeight="1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2.75" customHeight="1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2.75" customHeight="1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2.75" customHeight="1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2.75" customHeight="1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2.75" customHeight="1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2.75" customHeight="1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2.75" customHeight="1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2.75" customHeight="1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2.75" customHeight="1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2.75" customHeight="1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2.75" customHeight="1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2.75" customHeight="1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2.75" customHeight="1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2.75" customHeight="1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2.75" customHeight="1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2.75" customHeight="1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2.75" customHeight="1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2.75" customHeight="1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2.75" customHeight="1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2.75" customHeight="1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2.75" customHeight="1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2.75" customHeight="1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2.75" customHeight="1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2.75" customHeight="1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2.75" customHeight="1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2.75" customHeight="1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2.75" customHeight="1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2.75" customHeight="1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2.75" customHeight="1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2.75" customHeight="1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2.75" customHeight="1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2.75" customHeight="1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2.75" customHeight="1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2.75" customHeight="1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2.75" customHeight="1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2.75" customHeight="1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2.75" customHeight="1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2.75" customHeight="1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2.75" customHeight="1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2.75" customHeight="1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2.75" customHeight="1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2.75" customHeight="1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2.75" customHeight="1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2.75" customHeight="1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2.75" customHeight="1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2.75" customHeight="1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2.75" customHeight="1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2.75" customHeight="1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2.75" customHeight="1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2.75" customHeight="1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2.75" customHeight="1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2.75" customHeight="1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2.75" customHeight="1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2.75" customHeight="1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2.75" customHeight="1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2.75" customHeight="1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2.75" customHeight="1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2.75" customHeight="1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2.75" customHeight="1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2.75" customHeight="1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2.75" customHeight="1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2.75" customHeight="1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2.75" customHeight="1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2.75" customHeight="1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2.75" customHeight="1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2.75" customHeight="1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2.75" customHeight="1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2.75" customHeight="1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2.75" customHeight="1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2.75" customHeight="1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2.75" customHeight="1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2.75" customHeight="1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2.75" customHeight="1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2.75" customHeight="1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2.75" customHeight="1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2.75" customHeight="1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2.75" customHeight="1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2.75" customHeight="1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2.75" customHeight="1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2.75" customHeight="1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2.75" customHeight="1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2.75" customHeight="1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2.75" customHeight="1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2.75" customHeight="1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2.75" customHeight="1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2.75" customHeight="1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2.75" customHeight="1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2.75" customHeight="1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2.75" customHeight="1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2.75" customHeight="1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2.75" customHeight="1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2.75" customHeight="1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2.75" customHeight="1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2.75" customHeight="1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2.75" customHeight="1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2.75" customHeight="1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2.75" customHeight="1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2.75" customHeight="1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2.75" customHeight="1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2.75" customHeight="1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2.75" customHeight="1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2.75" customHeight="1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2.75" customHeight="1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2.75" customHeight="1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2.75" customHeight="1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2.75" customHeight="1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2.75" customHeight="1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2.75" customHeight="1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2.75" customHeight="1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2.75" customHeight="1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2.75" customHeight="1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2.75" customHeight="1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2.75" customHeight="1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2.75" customHeight="1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2.75" customHeight="1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2.75" customHeight="1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2.75" customHeight="1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2.75" customHeight="1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2.75" customHeight="1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2.75" customHeight="1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2.75" customHeight="1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2.75" customHeight="1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2.75" customHeight="1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2.75" customHeight="1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2.75" customHeight="1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2.75" customHeight="1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2.75" customHeight="1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2.75" customHeight="1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2.75" customHeight="1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2.75" customHeight="1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2.75" customHeight="1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2.75" customHeight="1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2.75" customHeight="1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2.75" customHeight="1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2.75" customHeight="1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2.75" customHeight="1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2.75" customHeight="1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2.75" customHeight="1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2.75" customHeight="1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2.75" customHeight="1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2.75" customHeight="1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2.75" customHeight="1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2.75" customHeight="1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2.75" customHeight="1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2.75" customHeight="1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2.75" customHeight="1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2.75" customHeight="1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2.75" customHeight="1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2.75" customHeight="1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2.75" customHeight="1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2.75" customHeight="1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2.75" customHeight="1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2.75" customHeight="1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2.75" customHeight="1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2.75" customHeight="1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2.75" customHeight="1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2.75" customHeight="1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2.75" customHeight="1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2.75" customHeight="1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2.75" customHeight="1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2.75" customHeight="1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2.75" customHeight="1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2.75" customHeight="1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2.75" customHeight="1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2.75" customHeight="1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2.75" customHeight="1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2.75" customHeight="1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2.75" customHeight="1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2.75" customHeight="1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2.75" customHeight="1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2.75" customHeight="1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2.75" customHeight="1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2.75" customHeight="1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2.75" customHeight="1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2.75" customHeight="1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2.75" customHeight="1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2.75" customHeight="1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2.75" customHeight="1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2.75" customHeight="1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2.75" customHeight="1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2.75" customHeight="1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2.75" customHeight="1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2.75" customHeight="1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2.75" customHeight="1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2.75" customHeight="1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2.75" customHeight="1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2.75" customHeight="1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2.75" customHeight="1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2.75" customHeight="1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2.75" customHeight="1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2.75" customHeight="1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2.75" customHeight="1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2.75" customHeight="1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2.75" customHeight="1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2.75" customHeight="1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2.75" customHeight="1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2.75" customHeight="1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2.75" customHeight="1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2.75" customHeight="1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2.75" customHeight="1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2.75" customHeight="1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2.75" customHeight="1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2.75" customHeight="1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2.75" customHeight="1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2.75" customHeight="1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2.75" customHeight="1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2.75" customHeight="1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2.75" customHeight="1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2.75" customHeight="1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2.75" customHeight="1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2.75" customHeight="1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2.75" customHeight="1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2.75" customHeight="1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2.75" customHeight="1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2.75" customHeight="1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2.75" customHeight="1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2.75" customHeight="1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2.75" customHeight="1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2.75" customHeight="1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2.75" customHeight="1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2.75" customHeight="1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2.75" customHeight="1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2.75" customHeight="1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2.75" customHeight="1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2.75" customHeight="1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2.75" customHeight="1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2.75" customHeight="1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2.75" customHeight="1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2.75" customHeight="1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2.75" customHeight="1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2.75" customHeight="1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2.75" customHeight="1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2.75" customHeight="1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2.75" customHeight="1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2.75" customHeight="1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2.75" customHeight="1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2.75" customHeight="1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2.75" customHeight="1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2.75" customHeight="1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2.75" customHeight="1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2.75" customHeight="1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2.75" customHeight="1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2.75" customHeight="1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2.75" customHeight="1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2.75" customHeight="1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2.75" customHeight="1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2.75" customHeight="1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2.75" customHeight="1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2.75" customHeight="1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2.75" customHeight="1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2.75" customHeight="1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2.75" customHeight="1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2.75" customHeight="1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2.75" customHeight="1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2.75" customHeight="1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2.75" customHeight="1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2.75" customHeight="1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2.75" customHeight="1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2.75" customHeight="1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2.75" customHeight="1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2.75" customHeight="1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2.75" customHeight="1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2.75" customHeight="1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2.75" customHeight="1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2.75" customHeight="1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2.75" customHeight="1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2.75" customHeight="1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2.75" customHeight="1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2.75" customHeight="1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2.75" customHeight="1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2.75" customHeight="1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2.75" customHeight="1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2.75" customHeight="1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2.75" customHeight="1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2.75" customHeight="1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2.75" customHeight="1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2.75" customHeight="1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2.75" customHeight="1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2.75" customHeight="1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2.75" customHeight="1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2.75" customHeight="1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2.75" customHeight="1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2.75" customHeight="1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2.75" customHeight="1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2.75" customHeight="1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2.75" customHeight="1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2.75" customHeight="1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2.75" customHeight="1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2.75" customHeight="1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2.75" customHeight="1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2.75" customHeight="1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2.75" customHeight="1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2.75" customHeight="1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2.75" customHeight="1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2.75" customHeight="1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2.75" customHeight="1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2.75" customHeight="1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2.75" customHeight="1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2.75" customHeight="1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2.75" customHeight="1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2.75" customHeight="1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2.75" customHeight="1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2.75" customHeight="1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2.75" customHeight="1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2.75" customHeight="1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2.75" customHeight="1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2.75" customHeight="1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2.75" customHeight="1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2.75" customHeight="1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2.75" customHeight="1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2.75" customHeight="1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2.75" customHeight="1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2.75" customHeight="1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2.75" customHeight="1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2.75" customHeight="1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2.75" customHeight="1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2.75" customHeight="1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2.75" customHeight="1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2.75" customHeight="1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2.75" customHeight="1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2.75" customHeight="1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2.75" customHeight="1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2.75" customHeight="1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2.75" customHeight="1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2.75" customHeight="1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2.75" customHeight="1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2.75" customHeight="1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2.75" customHeight="1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2.75" customHeight="1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2.75" customHeight="1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2.75" customHeight="1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2.75" customHeight="1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2.75" customHeight="1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2.75" customHeight="1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2.75" customHeight="1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2.75" customHeight="1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2.75" customHeight="1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2.75" customHeight="1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2.75" customHeight="1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2.75" customHeight="1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2.75" customHeight="1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2.75" customHeight="1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2.75" customHeight="1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2.75" customHeight="1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2.75" customHeight="1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2.75" customHeight="1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2.75" customHeight="1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2.75" customHeight="1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2.75" customHeight="1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2.75" customHeight="1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2.75" customHeight="1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2.75" customHeight="1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2.75" customHeight="1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2.75" customHeight="1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2.75" customHeight="1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2.75" customHeight="1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2.75" customHeight="1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2.75" customHeight="1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2.75" customHeight="1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2.75" customHeight="1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2.75" customHeight="1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2.75" customHeight="1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2.75" customHeight="1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2.75" customHeight="1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</row>
    <row r="997" spans="1:11" ht="12.75" customHeight="1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</row>
    <row r="998" spans="1:11" ht="12.75" customHeight="1">
      <c r="A998" s="1"/>
      <c r="B998" s="12"/>
      <c r="C998" s="1"/>
      <c r="D998" s="1"/>
      <c r="E998" s="1"/>
      <c r="F998" s="1"/>
      <c r="G998" s="1"/>
      <c r="H998" s="1"/>
      <c r="I998" s="1"/>
      <c r="J998" s="1"/>
      <c r="K998" s="1"/>
    </row>
    <row r="999" spans="1:11" ht="12.75" customHeight="1">
      <c r="A999" s="1"/>
      <c r="B999" s="12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ht="12.75" customHeight="1">
      <c r="A1000" s="1"/>
      <c r="B1000" s="12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ht="12.75" customHeight="1">
      <c r="A1001" s="1"/>
      <c r="B1001" s="12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ht="12.75" customHeight="1">
      <c r="A1002" s="1"/>
      <c r="B1002" s="12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ht="12.75" customHeight="1">
      <c r="A1003" s="1"/>
      <c r="B1003" s="12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ht="12.75" customHeight="1">
      <c r="A1004" s="1"/>
      <c r="B1004" s="12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ht="12.75" customHeight="1">
      <c r="A1005" s="1"/>
      <c r="B1005" s="12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ht="12.75" customHeight="1">
      <c r="A1006" s="1"/>
      <c r="B1006" s="12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ht="12.75" customHeight="1">
      <c r="A1007" s="1"/>
      <c r="B1007" s="12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ht="12.75" customHeight="1">
      <c r="A1008" s="1"/>
      <c r="B1008" s="12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ht="12.75" customHeight="1">
      <c r="A1009" s="1"/>
      <c r="B1009" s="12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ht="12.75" customHeight="1">
      <c r="A1010" s="1"/>
      <c r="B1010" s="12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ht="12.75" customHeight="1">
      <c r="A1011" s="1"/>
      <c r="B1011" s="12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ht="12.75" customHeight="1">
      <c r="A1012" s="1"/>
      <c r="B1012" s="12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ht="12.75" customHeight="1">
      <c r="A1013" s="1"/>
      <c r="B1013" s="12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ht="12.75" customHeight="1">
      <c r="A1014" s="1"/>
      <c r="B1014" s="12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ht="12.75" customHeight="1">
      <c r="A1015" s="1"/>
      <c r="B1015" s="12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ht="12.75" customHeight="1">
      <c r="A1016" s="1"/>
      <c r="B1016" s="12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ht="12.75" customHeight="1">
      <c r="A1017" s="1"/>
      <c r="B1017" s="12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ht="12.75" customHeight="1">
      <c r="A1018" s="1"/>
      <c r="B1018" s="12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ht="12.75" customHeight="1">
      <c r="A1019" s="1"/>
      <c r="B1019" s="12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ht="12.75" customHeight="1">
      <c r="A1020" s="1"/>
      <c r="B1020" s="12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ht="12.75" customHeight="1">
      <c r="A1021" s="1"/>
      <c r="B1021" s="12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ht="12.75" customHeight="1">
      <c r="A1022" s="1"/>
      <c r="B1022" s="12"/>
      <c r="C1022" s="1"/>
      <c r="D1022" s="1"/>
      <c r="E1022" s="1"/>
      <c r="F1022" s="1"/>
      <c r="G1022" s="1"/>
      <c r="H1022" s="1"/>
      <c r="I1022" s="1"/>
      <c r="J1022" s="1"/>
      <c r="K1022" s="1"/>
    </row>
  </sheetData>
  <mergeCells count="36">
    <mergeCell ref="D19:E19"/>
    <mergeCell ref="F19:G19"/>
    <mergeCell ref="B5:C14"/>
    <mergeCell ref="D5:D9"/>
    <mergeCell ref="D10:D14"/>
    <mergeCell ref="F10:G10"/>
    <mergeCell ref="F11:G11"/>
    <mergeCell ref="F12:G12"/>
    <mergeCell ref="F13:G13"/>
    <mergeCell ref="F14:G14"/>
    <mergeCell ref="B1:D3"/>
    <mergeCell ref="F2:F4"/>
    <mergeCell ref="G2:G4"/>
    <mergeCell ref="J2:J3"/>
    <mergeCell ref="H4:I4"/>
    <mergeCell ref="H17:I21"/>
    <mergeCell ref="J17:J21"/>
    <mergeCell ref="B15:C16"/>
    <mergeCell ref="D15:D16"/>
    <mergeCell ref="B17:C19"/>
    <mergeCell ref="B20:C21"/>
    <mergeCell ref="F15:G15"/>
    <mergeCell ref="D20:E20"/>
    <mergeCell ref="F20:G20"/>
    <mergeCell ref="D21:E21"/>
    <mergeCell ref="F21:G21"/>
    <mergeCell ref="F16:G16"/>
    <mergeCell ref="D17:E17"/>
    <mergeCell ref="F17:G17"/>
    <mergeCell ref="D18:E18"/>
    <mergeCell ref="F18:G18"/>
    <mergeCell ref="H5:H9"/>
    <mergeCell ref="I5:I14"/>
    <mergeCell ref="J5:J16"/>
    <mergeCell ref="H10:H14"/>
    <mergeCell ref="H15:I16"/>
  </mergeCells>
  <dataValidations count="7">
    <dataValidation type="decimal" allowBlank="1" showErrorMessage="1" sqref="F5:G9" xr:uid="{00000000-0002-0000-0200-000000000000}">
      <formula1>1</formula1>
      <formula2>5</formula2>
    </dataValidation>
    <dataValidation type="decimal" allowBlank="1" showInputMessage="1" showErrorMessage="1" prompt="max. 100 pont" sqref="F17" xr:uid="{00000000-0002-0000-0200-000001000000}">
      <formula1>0</formula1>
      <formula2>100</formula2>
    </dataValidation>
    <dataValidation type="decimal" allowBlank="1" showInputMessage="1" showErrorMessage="1" prompt="Max. 100 pont" sqref="F20" xr:uid="{00000000-0002-0000-0200-000002000000}">
      <formula1>0</formula1>
      <formula2>100</formula2>
    </dataValidation>
    <dataValidation type="decimal" allowBlank="1" showInputMessage="1" showErrorMessage="1" prompt="max. 100 %" sqref="F10:F16" xr:uid="{00000000-0002-0000-0200-000003000000}">
      <formula1>0</formula1>
      <formula2>100</formula2>
    </dataValidation>
    <dataValidation type="decimal" allowBlank="1" showInputMessage="1" showErrorMessage="1" prompt="max. 40 pont" sqref="F18" xr:uid="{00000000-0002-0000-0200-000004000000}">
      <formula1>0</formula1>
      <formula2>40</formula2>
    </dataValidation>
    <dataValidation type="decimal" allowBlank="1" showInputMessage="1" showErrorMessage="1" prompt="Max. 40 pont" sqref="F21" xr:uid="{00000000-0002-0000-0200-000005000000}">
      <formula1>0</formula1>
      <formula2>40</formula2>
    </dataValidation>
    <dataValidation type="decimal" allowBlank="1" showInputMessage="1" showErrorMessage="1" prompt="max. 32 pont" sqref="F19" xr:uid="{00000000-0002-0000-0200-000006000000}">
      <formula1>0</formula1>
      <formula2>32</formula2>
    </dataValidation>
  </dataValidations>
  <hyperlinks>
    <hyperlink ref="J2" r:id="rId1" xr:uid="{00000000-0004-0000-0200-000000000000}"/>
    <hyperlink ref="C4" r:id="rId2" xr:uid="{00000000-0004-0000-0200-000001000000}"/>
    <hyperlink ref="D4" r:id="rId3" xr:uid="{00000000-0004-0000-0200-000002000000}"/>
    <hyperlink ref="E4" r:id="rId4" xr:uid="{00000000-0004-0000-0200-000003000000}"/>
    <hyperlink ref="B22" r:id="rId5" xr:uid="{00000000-0004-0000-0200-000004000000}"/>
  </hyperlink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23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3.7109375" hidden="1" customWidth="1"/>
    <col min="2" max="3" width="6.7109375" customWidth="1"/>
    <col min="4" max="4" width="17.85546875" customWidth="1"/>
    <col min="5" max="5" width="18.28515625" customWidth="1"/>
    <col min="6" max="7" width="3.28515625" customWidth="1"/>
    <col min="8" max="8" width="6.85546875" customWidth="1"/>
    <col min="9" max="9" width="4" hidden="1" customWidth="1"/>
    <col min="10" max="10" width="8" hidden="1" customWidth="1"/>
    <col min="11" max="11" width="12.85546875" hidden="1" customWidth="1"/>
    <col min="12" max="12" width="2.7109375" customWidth="1"/>
  </cols>
  <sheetData>
    <row r="1" spans="1:12" ht="18.75" customHeight="1">
      <c r="A1" s="19"/>
      <c r="B1" s="80" t="s">
        <v>53</v>
      </c>
      <c r="C1" s="121"/>
      <c r="D1" s="121"/>
      <c r="E1" s="121"/>
      <c r="F1" s="19"/>
      <c r="G1" s="19"/>
      <c r="H1" s="118" t="s">
        <v>54</v>
      </c>
      <c r="I1" s="19"/>
      <c r="J1" s="19"/>
      <c r="K1" s="19"/>
      <c r="L1" s="19"/>
    </row>
    <row r="2" spans="1:12" ht="12.75" customHeight="1">
      <c r="A2" s="19"/>
      <c r="B2" s="121"/>
      <c r="C2" s="122"/>
      <c r="D2" s="122"/>
      <c r="E2" s="121"/>
      <c r="F2" s="82" t="s">
        <v>3</v>
      </c>
      <c r="G2" s="82" t="s">
        <v>4</v>
      </c>
      <c r="H2" s="121"/>
      <c r="I2" s="19"/>
      <c r="J2" s="19"/>
      <c r="K2" s="111" t="s">
        <v>41</v>
      </c>
      <c r="L2" s="19"/>
    </row>
    <row r="3" spans="1:12" ht="12.75" customHeight="1">
      <c r="A3" s="19"/>
      <c r="B3" s="121"/>
      <c r="C3" s="121"/>
      <c r="D3" s="121"/>
      <c r="E3" s="121"/>
      <c r="F3" s="121"/>
      <c r="G3" s="121"/>
      <c r="H3" s="121"/>
      <c r="I3" s="19"/>
      <c r="J3" s="19"/>
      <c r="K3" s="121"/>
      <c r="L3" s="19"/>
    </row>
    <row r="4" spans="1:12" ht="15" customHeight="1">
      <c r="A4" s="19"/>
      <c r="B4" s="35"/>
      <c r="C4" s="62" t="s">
        <v>55</v>
      </c>
      <c r="D4" s="63" t="s">
        <v>7</v>
      </c>
      <c r="E4" s="64"/>
      <c r="F4" s="123"/>
      <c r="G4" s="123"/>
      <c r="H4" s="123"/>
      <c r="I4" s="112" t="s">
        <v>9</v>
      </c>
      <c r="J4" s="123"/>
      <c r="K4" s="57" t="str">
        <f>IF(K5="",IF(K17="","","megjegyzés"),"megjegyzés")</f>
        <v/>
      </c>
      <c r="L4" s="19"/>
    </row>
    <row r="5" spans="1:12" ht="12.75" customHeight="1">
      <c r="A5" s="19"/>
      <c r="B5" s="93" t="s">
        <v>56</v>
      </c>
      <c r="C5" s="124"/>
      <c r="D5" s="94" t="s">
        <v>11</v>
      </c>
      <c r="E5" s="41" t="s">
        <v>12</v>
      </c>
      <c r="F5" s="8"/>
      <c r="G5" s="9"/>
      <c r="H5" s="114"/>
      <c r="I5" s="115">
        <f>SUM(F5:G5)*2+SUM(F6:G9)*2</f>
        <v>0</v>
      </c>
      <c r="J5" s="67">
        <f>SUM(I5:I14)</f>
        <v>0</v>
      </c>
      <c r="K5" s="68" t="str">
        <f>IF(I15&gt;J5,"Az érettségi pontok száma magasabb, mint a tanulmányi pontoké, ezért az összpontszám az érettségi pontok kétszerese!","")</f>
        <v/>
      </c>
      <c r="L5" s="19"/>
    </row>
    <row r="6" spans="1:12" ht="12.75" customHeight="1">
      <c r="A6" s="19"/>
      <c r="B6" s="125"/>
      <c r="C6" s="121"/>
      <c r="D6" s="121"/>
      <c r="E6" s="44" t="s">
        <v>14</v>
      </c>
      <c r="F6" s="10"/>
      <c r="G6" s="11"/>
      <c r="H6" s="138"/>
      <c r="I6" s="121"/>
      <c r="J6" s="126"/>
      <c r="K6" s="125"/>
      <c r="L6" s="19"/>
    </row>
    <row r="7" spans="1:12" ht="12.75" customHeight="1">
      <c r="A7" s="19"/>
      <c r="B7" s="125"/>
      <c r="C7" s="121"/>
      <c r="D7" s="121"/>
      <c r="E7" s="44" t="s">
        <v>16</v>
      </c>
      <c r="F7" s="10"/>
      <c r="G7" s="11"/>
      <c r="H7" s="138"/>
      <c r="I7" s="121"/>
      <c r="J7" s="126"/>
      <c r="K7" s="125"/>
      <c r="L7" s="19"/>
    </row>
    <row r="8" spans="1:12" ht="12.75" customHeight="1">
      <c r="A8" s="19"/>
      <c r="B8" s="125"/>
      <c r="C8" s="121"/>
      <c r="D8" s="121"/>
      <c r="E8" s="44" t="s">
        <v>17</v>
      </c>
      <c r="F8" s="10"/>
      <c r="G8" s="11"/>
      <c r="H8" s="138"/>
      <c r="I8" s="121"/>
      <c r="J8" s="126"/>
      <c r="K8" s="125"/>
      <c r="L8" s="19"/>
    </row>
    <row r="9" spans="1:12" ht="12.75" customHeight="1">
      <c r="A9" s="19"/>
      <c r="B9" s="125"/>
      <c r="C9" s="121"/>
      <c r="D9" s="123"/>
      <c r="E9" s="58" t="s">
        <v>43</v>
      </c>
      <c r="F9" s="10"/>
      <c r="G9" s="11"/>
      <c r="H9" s="138"/>
      <c r="I9" s="123"/>
      <c r="J9" s="126"/>
      <c r="K9" s="125"/>
      <c r="L9" s="19"/>
    </row>
    <row r="10" spans="1:12" ht="12.75" customHeight="1">
      <c r="A10" s="19"/>
      <c r="B10" s="125"/>
      <c r="C10" s="121"/>
      <c r="D10" s="113" t="s">
        <v>20</v>
      </c>
      <c r="E10" s="41" t="s">
        <v>21</v>
      </c>
      <c r="F10" s="105"/>
      <c r="G10" s="135"/>
      <c r="H10" s="138"/>
      <c r="I10" s="116">
        <f>IF(SUM(F10:F14)=0,0,ROUND(AVERAGE(F10:F14),0))</f>
        <v>0</v>
      </c>
      <c r="J10" s="126"/>
      <c r="K10" s="125"/>
      <c r="L10" s="19"/>
    </row>
    <row r="11" spans="1:12" ht="12.75" customHeight="1">
      <c r="A11" s="19"/>
      <c r="B11" s="125"/>
      <c r="C11" s="121"/>
      <c r="D11" s="121"/>
      <c r="E11" s="44" t="s">
        <v>23</v>
      </c>
      <c r="F11" s="107"/>
      <c r="G11" s="136"/>
      <c r="H11" s="138"/>
      <c r="I11" s="121"/>
      <c r="J11" s="126"/>
      <c r="K11" s="125"/>
      <c r="L11" s="19"/>
    </row>
    <row r="12" spans="1:12" ht="12.75" customHeight="1">
      <c r="A12" s="19"/>
      <c r="B12" s="125"/>
      <c r="C12" s="121"/>
      <c r="D12" s="121"/>
      <c r="E12" s="44" t="s">
        <v>25</v>
      </c>
      <c r="F12" s="107"/>
      <c r="G12" s="136"/>
      <c r="H12" s="138"/>
      <c r="I12" s="121"/>
      <c r="J12" s="126"/>
      <c r="K12" s="125"/>
      <c r="L12" s="19"/>
    </row>
    <row r="13" spans="1:12" ht="12.75" customHeight="1">
      <c r="A13" s="19"/>
      <c r="B13" s="125"/>
      <c r="C13" s="121"/>
      <c r="D13" s="121"/>
      <c r="E13" s="44" t="s">
        <v>26</v>
      </c>
      <c r="F13" s="107"/>
      <c r="G13" s="136"/>
      <c r="H13" s="138"/>
      <c r="I13" s="121"/>
      <c r="J13" s="126"/>
      <c r="K13" s="125"/>
      <c r="L13" s="19"/>
    </row>
    <row r="14" spans="1:12" ht="12.75" customHeight="1">
      <c r="A14" s="19"/>
      <c r="B14" s="128"/>
      <c r="C14" s="123"/>
      <c r="D14" s="123"/>
      <c r="E14" s="58" t="s">
        <v>44</v>
      </c>
      <c r="F14" s="109"/>
      <c r="G14" s="137"/>
      <c r="H14" s="139"/>
      <c r="I14" s="123"/>
      <c r="J14" s="130"/>
      <c r="K14" s="125"/>
      <c r="L14" s="19"/>
    </row>
    <row r="15" spans="1:12" ht="19.5" customHeight="1">
      <c r="A15" s="19"/>
      <c r="B15" s="96" t="s">
        <v>57</v>
      </c>
      <c r="C15" s="124"/>
      <c r="D15" s="102" t="s">
        <v>58</v>
      </c>
      <c r="E15" s="59" t="s">
        <v>30</v>
      </c>
      <c r="F15" s="105"/>
      <c r="G15" s="135"/>
      <c r="H15" s="13"/>
      <c r="I15" s="100">
        <f>SUM(F15:F16)</f>
        <v>0</v>
      </c>
      <c r="J15" s="132"/>
      <c r="K15" s="125"/>
      <c r="L15" s="19"/>
    </row>
    <row r="16" spans="1:12" ht="19.5" customHeight="1">
      <c r="A16" s="19"/>
      <c r="B16" s="128"/>
      <c r="C16" s="123"/>
      <c r="D16" s="123"/>
      <c r="E16" s="60" t="s">
        <v>31</v>
      </c>
      <c r="F16" s="109"/>
      <c r="G16" s="137"/>
      <c r="H16" s="14"/>
      <c r="I16" s="128"/>
      <c r="J16" s="130"/>
      <c r="K16" s="125"/>
      <c r="L16" s="19"/>
    </row>
    <row r="17" spans="1:12" ht="12.75" customHeight="1">
      <c r="A17" s="19"/>
      <c r="B17" s="117" t="s">
        <v>46</v>
      </c>
      <c r="C17" s="124"/>
      <c r="D17" s="110" t="s">
        <v>47</v>
      </c>
      <c r="E17" s="132"/>
      <c r="F17" s="105"/>
      <c r="G17" s="135"/>
      <c r="H17" s="13"/>
      <c r="I17" s="101">
        <f>IF(SUM(F17:F22)&gt;100,100,SUM(F17:F22))</f>
        <v>0</v>
      </c>
      <c r="J17" s="132"/>
      <c r="K17" s="72" t="str">
        <f>IF(SUM(F17:G22)&gt;100,"Legfeljebb    100 pont adható!","")</f>
        <v/>
      </c>
      <c r="L17" s="19"/>
    </row>
    <row r="18" spans="1:12" ht="12.75" customHeight="1">
      <c r="A18" s="19"/>
      <c r="B18" s="125"/>
      <c r="C18" s="121"/>
      <c r="D18" s="106" t="s">
        <v>48</v>
      </c>
      <c r="E18" s="126"/>
      <c r="F18" s="107"/>
      <c r="G18" s="136"/>
      <c r="H18" s="15"/>
      <c r="I18" s="125"/>
      <c r="J18" s="126"/>
      <c r="K18" s="125"/>
      <c r="L18" s="19"/>
    </row>
    <row r="19" spans="1:12" ht="12.75" customHeight="1">
      <c r="A19" s="19"/>
      <c r="B19" s="125"/>
      <c r="C19" s="121"/>
      <c r="D19" s="106" t="s">
        <v>49</v>
      </c>
      <c r="E19" s="126"/>
      <c r="F19" s="107"/>
      <c r="G19" s="136"/>
      <c r="H19" s="15"/>
      <c r="I19" s="125"/>
      <c r="J19" s="126"/>
      <c r="K19" s="125"/>
      <c r="L19" s="19"/>
    </row>
    <row r="20" spans="1:12" ht="12.75" customHeight="1">
      <c r="A20" s="19"/>
      <c r="B20" s="104" t="s">
        <v>34</v>
      </c>
      <c r="C20" s="121"/>
      <c r="D20" s="106" t="s">
        <v>50</v>
      </c>
      <c r="E20" s="126"/>
      <c r="F20" s="107"/>
      <c r="G20" s="136"/>
      <c r="H20" s="15"/>
      <c r="I20" s="125"/>
      <c r="J20" s="126"/>
      <c r="K20" s="125"/>
      <c r="L20" s="19"/>
    </row>
    <row r="21" spans="1:12" ht="12.75" customHeight="1">
      <c r="A21" s="19"/>
      <c r="B21" s="125"/>
      <c r="C21" s="121"/>
      <c r="D21" s="106" t="s">
        <v>51</v>
      </c>
      <c r="E21" s="126"/>
      <c r="F21" s="107"/>
      <c r="G21" s="136"/>
      <c r="H21" s="15"/>
      <c r="I21" s="125"/>
      <c r="J21" s="126"/>
      <c r="K21" s="125"/>
      <c r="L21" s="19"/>
    </row>
    <row r="22" spans="1:12" ht="12.75" customHeight="1">
      <c r="A22" s="19"/>
      <c r="B22" s="128"/>
      <c r="C22" s="123"/>
      <c r="D22" s="108" t="s">
        <v>59</v>
      </c>
      <c r="E22" s="130"/>
      <c r="F22" s="109"/>
      <c r="G22" s="137"/>
      <c r="H22" s="14"/>
      <c r="I22" s="128"/>
      <c r="J22" s="130"/>
      <c r="K22" s="125"/>
      <c r="L22" s="19"/>
    </row>
    <row r="23" spans="1:12" ht="23.25" customHeight="1">
      <c r="A23" s="19"/>
      <c r="B23" s="52"/>
      <c r="C23" s="19"/>
      <c r="D23" s="19"/>
      <c r="E23" s="65" t="s">
        <v>60</v>
      </c>
      <c r="F23" s="16"/>
      <c r="G23" s="17"/>
      <c r="H23" s="18"/>
      <c r="I23" s="19"/>
      <c r="J23" s="19"/>
      <c r="K23" s="19"/>
      <c r="L23" s="19"/>
    </row>
    <row r="24" spans="1:12" ht="12.75" customHeight="1">
      <c r="A24" s="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2.75" hidden="1" customHeight="1">
      <c r="A25" s="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2.75" hidden="1" customHeight="1">
      <c r="A26" s="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2.75" hidden="1" customHeight="1">
      <c r="A27" s="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2.75" hidden="1" customHeight="1">
      <c r="A28" s="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2.75" hidden="1" customHeight="1">
      <c r="A29" s="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2.75" hidden="1" customHeight="1">
      <c r="A30" s="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2.75" hidden="1" customHeight="1">
      <c r="A31" s="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2.75" hidden="1" customHeight="1">
      <c r="A32" s="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2.75" hidden="1" customHeight="1">
      <c r="A33" s="1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2.75" hidden="1" customHeight="1">
      <c r="A34" s="1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2.75" hidden="1" customHeight="1">
      <c r="A35" s="1"/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2.75" hidden="1" customHeight="1">
      <c r="A36" s="1"/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2.75" hidden="1" customHeight="1">
      <c r="A37" s="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2.75" hidden="1" customHeight="1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2.75" hidden="1" customHeight="1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2.75" hidden="1" customHeight="1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2.75" hidden="1" customHeight="1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2.75" hidden="1" customHeight="1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2.75" hidden="1" customHeight="1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2.75" hidden="1" customHeight="1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2.75" hidden="1" customHeight="1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2.75" hidden="1" customHeight="1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2.75" hidden="1" customHeight="1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2.75" hidden="1" customHeight="1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2.75" hidden="1" customHeight="1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2.75" hidden="1" customHeight="1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 hidden="1" customHeight="1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 hidden="1" customHeight="1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2.75" hidden="1" customHeight="1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2.75" hidden="1" customHeight="1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 hidden="1" customHeight="1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hidden="1" customHeight="1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hidden="1" customHeight="1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hidden="1" customHeight="1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hidden="1" customHeight="1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hidden="1" customHeight="1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hidden="1" customHeight="1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hidden="1" customHeight="1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hidden="1" customHeight="1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hidden="1" customHeight="1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hidden="1" customHeight="1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hidden="1" customHeight="1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hidden="1" customHeight="1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hidden="1" customHeight="1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hidden="1" customHeight="1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hidden="1" customHeight="1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hidden="1" customHeight="1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hidden="1" customHeight="1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hidden="1" customHeight="1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hidden="1" customHeight="1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hidden="1" customHeight="1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hidden="1" customHeight="1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hidden="1" customHeight="1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hidden="1" customHeight="1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hidden="1" customHeight="1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hidden="1" customHeight="1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hidden="1" customHeight="1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hidden="1" customHeight="1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hidden="1" customHeight="1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hidden="1" customHeight="1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hidden="1" customHeight="1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hidden="1" customHeight="1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hidden="1" customHeight="1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hidden="1" customHeight="1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hidden="1" customHeight="1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hidden="1" customHeight="1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hidden="1" customHeight="1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hidden="1" customHeight="1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hidden="1" customHeight="1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hidden="1" customHeight="1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hidden="1" customHeight="1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hidden="1" customHeight="1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hidden="1" customHeight="1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hidden="1" customHeight="1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hidden="1" customHeight="1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hidden="1" customHeight="1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hidden="1" customHeight="1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hidden="1" customHeight="1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hidden="1" customHeight="1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hidden="1" customHeight="1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hidden="1" customHeight="1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hidden="1" customHeight="1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hidden="1" customHeight="1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hidden="1" customHeight="1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hidden="1" customHeight="1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hidden="1" customHeight="1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hidden="1" customHeight="1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hidden="1" customHeight="1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hidden="1" customHeight="1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hidden="1" customHeight="1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hidden="1" customHeight="1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hidden="1" customHeight="1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hidden="1" customHeight="1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hidden="1" customHeight="1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hidden="1" customHeight="1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hidden="1" customHeight="1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hidden="1" customHeight="1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hidden="1" customHeight="1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hidden="1" customHeight="1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hidden="1" customHeight="1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hidden="1" customHeight="1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hidden="1" customHeight="1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hidden="1" customHeight="1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hidden="1" customHeight="1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hidden="1" customHeight="1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hidden="1" customHeight="1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hidden="1" customHeight="1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hidden="1" customHeight="1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hidden="1" customHeight="1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hidden="1" customHeight="1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hidden="1" customHeight="1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hidden="1" customHeight="1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hidden="1" customHeight="1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hidden="1" customHeight="1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hidden="1" customHeight="1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hidden="1" customHeight="1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hidden="1" customHeight="1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hidden="1" customHeight="1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hidden="1" customHeight="1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hidden="1" customHeight="1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hidden="1" customHeight="1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hidden="1" customHeight="1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hidden="1" customHeight="1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hidden="1" customHeight="1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hidden="1" customHeight="1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hidden="1" customHeight="1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hidden="1" customHeight="1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hidden="1" customHeight="1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hidden="1" customHeight="1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hidden="1" customHeight="1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hidden="1" customHeight="1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hidden="1" customHeight="1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hidden="1" customHeight="1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hidden="1" customHeight="1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hidden="1" customHeight="1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hidden="1" customHeight="1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hidden="1" customHeight="1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hidden="1" customHeight="1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hidden="1" customHeight="1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hidden="1" customHeight="1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hidden="1" customHeight="1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hidden="1" customHeight="1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hidden="1" customHeight="1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hidden="1" customHeight="1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hidden="1" customHeight="1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hidden="1" customHeight="1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hidden="1" customHeight="1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hidden="1" customHeight="1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hidden="1" customHeight="1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hidden="1" customHeight="1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hidden="1" customHeight="1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hidden="1" customHeight="1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hidden="1" customHeight="1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hidden="1" customHeight="1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hidden="1" customHeight="1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hidden="1" customHeight="1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hidden="1" customHeight="1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hidden="1" customHeight="1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hidden="1" customHeight="1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hidden="1" customHeight="1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hidden="1" customHeight="1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hidden="1" customHeight="1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hidden="1" customHeight="1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hidden="1" customHeight="1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hidden="1" customHeight="1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hidden="1" customHeight="1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hidden="1" customHeight="1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hidden="1" customHeight="1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hidden="1" customHeight="1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hidden="1" customHeight="1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hidden="1" customHeight="1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hidden="1" customHeight="1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hidden="1" customHeight="1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hidden="1" customHeight="1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hidden="1" customHeight="1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hidden="1" customHeight="1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hidden="1" customHeight="1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hidden="1" customHeight="1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hidden="1" customHeight="1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hidden="1" customHeight="1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hidden="1" customHeight="1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hidden="1" customHeight="1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hidden="1" customHeight="1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hidden="1" customHeight="1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hidden="1" customHeight="1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hidden="1" customHeight="1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hidden="1" customHeight="1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hidden="1" customHeight="1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hidden="1" customHeight="1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hidden="1" customHeight="1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hidden="1" customHeight="1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hidden="1" customHeight="1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hidden="1" customHeight="1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hidden="1" customHeight="1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hidden="1" customHeight="1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hidden="1" customHeight="1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hidden="1" customHeight="1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hidden="1" customHeight="1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hidden="1" customHeight="1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hidden="1" customHeight="1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hidden="1" customHeight="1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hidden="1" customHeight="1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hidden="1" customHeight="1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hidden="1" customHeight="1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hidden="1" customHeight="1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hidden="1" customHeight="1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hidden="1" customHeight="1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hidden="1" customHeight="1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hidden="1" customHeight="1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hidden="1" customHeight="1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hidden="1" customHeight="1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hidden="1" customHeight="1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hidden="1" customHeight="1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hidden="1" customHeight="1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hidden="1" customHeight="1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hidden="1" customHeight="1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hidden="1" customHeight="1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hidden="1" customHeight="1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hidden="1" customHeight="1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hidden="1" customHeight="1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hidden="1" customHeight="1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hidden="1" customHeight="1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hidden="1" customHeight="1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hidden="1" customHeight="1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hidden="1" customHeight="1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hidden="1" customHeight="1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hidden="1" customHeight="1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hidden="1" customHeight="1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hidden="1" customHeight="1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hidden="1" customHeight="1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hidden="1" customHeight="1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hidden="1" customHeight="1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hidden="1" customHeight="1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hidden="1" customHeight="1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hidden="1" customHeight="1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hidden="1" customHeight="1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hidden="1" customHeight="1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hidden="1" customHeight="1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hidden="1" customHeight="1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hidden="1" customHeight="1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hidden="1" customHeight="1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hidden="1" customHeight="1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hidden="1" customHeight="1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hidden="1" customHeight="1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hidden="1" customHeight="1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hidden="1" customHeight="1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hidden="1" customHeight="1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hidden="1" customHeight="1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hidden="1" customHeight="1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hidden="1" customHeight="1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hidden="1" customHeight="1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hidden="1" customHeight="1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hidden="1" customHeight="1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hidden="1" customHeight="1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hidden="1" customHeight="1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hidden="1" customHeight="1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hidden="1" customHeight="1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hidden="1" customHeight="1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hidden="1" customHeight="1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hidden="1" customHeight="1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hidden="1" customHeight="1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hidden="1" customHeight="1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hidden="1" customHeight="1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hidden="1" customHeight="1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hidden="1" customHeight="1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hidden="1" customHeight="1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hidden="1" customHeight="1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hidden="1" customHeight="1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hidden="1" customHeight="1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hidden="1" customHeight="1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hidden="1" customHeight="1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hidden="1" customHeight="1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hidden="1" customHeight="1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hidden="1" customHeight="1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hidden="1" customHeight="1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hidden="1" customHeight="1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hidden="1" customHeight="1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hidden="1" customHeight="1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hidden="1" customHeight="1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hidden="1" customHeight="1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hidden="1" customHeight="1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hidden="1" customHeight="1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hidden="1" customHeight="1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hidden="1" customHeight="1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hidden="1" customHeight="1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hidden="1" customHeight="1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hidden="1" customHeight="1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hidden="1" customHeight="1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hidden="1" customHeight="1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hidden="1" customHeight="1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hidden="1" customHeight="1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hidden="1" customHeight="1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hidden="1" customHeight="1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hidden="1" customHeight="1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hidden="1" customHeight="1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hidden="1" customHeight="1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hidden="1" customHeight="1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hidden="1" customHeight="1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hidden="1" customHeight="1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hidden="1" customHeight="1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hidden="1" customHeight="1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hidden="1" customHeight="1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hidden="1" customHeight="1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hidden="1" customHeight="1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hidden="1" customHeight="1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hidden="1" customHeight="1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hidden="1" customHeight="1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hidden="1" customHeight="1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hidden="1" customHeight="1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hidden="1" customHeight="1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hidden="1" customHeight="1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hidden="1" customHeight="1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hidden="1" customHeight="1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hidden="1" customHeight="1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hidden="1" customHeight="1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hidden="1" customHeight="1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hidden="1" customHeight="1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hidden="1" customHeight="1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hidden="1" customHeight="1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hidden="1" customHeight="1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hidden="1" customHeight="1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hidden="1" customHeight="1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hidden="1" customHeight="1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hidden="1" customHeight="1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hidden="1" customHeight="1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hidden="1" customHeight="1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hidden="1" customHeight="1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hidden="1" customHeight="1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hidden="1" customHeight="1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hidden="1" customHeight="1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hidden="1" customHeight="1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hidden="1" customHeight="1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hidden="1" customHeight="1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hidden="1" customHeight="1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hidden="1" customHeight="1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hidden="1" customHeight="1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hidden="1" customHeight="1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hidden="1" customHeight="1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hidden="1" customHeight="1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hidden="1" customHeight="1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hidden="1" customHeight="1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hidden="1" customHeight="1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hidden="1" customHeight="1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hidden="1" customHeight="1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hidden="1" customHeight="1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hidden="1" customHeight="1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hidden="1" customHeight="1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hidden="1" customHeight="1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hidden="1" customHeight="1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hidden="1" customHeight="1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hidden="1" customHeight="1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hidden="1" customHeight="1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hidden="1" customHeight="1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hidden="1" customHeight="1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hidden="1" customHeight="1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hidden="1" customHeight="1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hidden="1" customHeight="1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hidden="1" customHeight="1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hidden="1" customHeight="1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hidden="1" customHeight="1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hidden="1" customHeight="1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hidden="1" customHeight="1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hidden="1" customHeight="1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hidden="1" customHeight="1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hidden="1" customHeight="1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hidden="1" customHeight="1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hidden="1" customHeight="1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hidden="1" customHeight="1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hidden="1" customHeight="1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hidden="1" customHeight="1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hidden="1" customHeight="1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hidden="1" customHeight="1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hidden="1" customHeight="1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hidden="1" customHeight="1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hidden="1" customHeight="1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hidden="1" customHeight="1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hidden="1" customHeight="1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hidden="1" customHeight="1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hidden="1" customHeight="1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hidden="1" customHeight="1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hidden="1" customHeight="1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hidden="1" customHeight="1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hidden="1" customHeight="1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hidden="1" customHeight="1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hidden="1" customHeight="1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hidden="1" customHeight="1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hidden="1" customHeight="1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hidden="1" customHeight="1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hidden="1" customHeight="1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hidden="1" customHeight="1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hidden="1" customHeight="1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hidden="1" customHeight="1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hidden="1" customHeight="1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hidden="1" customHeight="1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hidden="1" customHeight="1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hidden="1" customHeight="1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hidden="1" customHeight="1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hidden="1" customHeight="1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hidden="1" customHeight="1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hidden="1" customHeight="1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hidden="1" customHeight="1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hidden="1" customHeight="1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hidden="1" customHeight="1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hidden="1" customHeight="1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hidden="1" customHeight="1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hidden="1" customHeight="1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hidden="1" customHeight="1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hidden="1" customHeight="1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hidden="1" customHeight="1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hidden="1" customHeight="1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hidden="1" customHeight="1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hidden="1" customHeight="1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hidden="1" customHeight="1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hidden="1" customHeight="1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hidden="1" customHeight="1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hidden="1" customHeight="1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hidden="1" customHeight="1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hidden="1" customHeight="1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hidden="1" customHeight="1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hidden="1" customHeight="1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hidden="1" customHeight="1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hidden="1" customHeight="1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hidden="1" customHeight="1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hidden="1" customHeight="1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hidden="1" customHeight="1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hidden="1" customHeight="1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hidden="1" customHeight="1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hidden="1" customHeight="1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hidden="1" customHeight="1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hidden="1" customHeight="1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hidden="1" customHeight="1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hidden="1" customHeight="1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hidden="1" customHeight="1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hidden="1" customHeight="1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hidden="1" customHeight="1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hidden="1" customHeight="1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hidden="1" customHeight="1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hidden="1" customHeight="1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hidden="1" customHeight="1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hidden="1" customHeight="1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hidden="1" customHeight="1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hidden="1" customHeight="1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hidden="1" customHeight="1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hidden="1" customHeight="1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hidden="1" customHeight="1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hidden="1" customHeight="1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hidden="1" customHeight="1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hidden="1" customHeight="1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hidden="1" customHeight="1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hidden="1" customHeight="1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hidden="1" customHeight="1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hidden="1" customHeight="1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hidden="1" customHeight="1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hidden="1" customHeight="1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hidden="1" customHeight="1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hidden="1" customHeight="1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hidden="1" customHeight="1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hidden="1" customHeight="1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hidden="1" customHeight="1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hidden="1" customHeight="1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hidden="1" customHeight="1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hidden="1" customHeight="1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hidden="1" customHeight="1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hidden="1" customHeight="1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hidden="1" customHeight="1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hidden="1" customHeight="1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hidden="1" customHeight="1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hidden="1" customHeight="1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hidden="1" customHeight="1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hidden="1" customHeight="1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hidden="1" customHeight="1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hidden="1" customHeight="1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hidden="1" customHeight="1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hidden="1" customHeight="1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hidden="1" customHeight="1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hidden="1" customHeight="1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hidden="1" customHeight="1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hidden="1" customHeight="1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hidden="1" customHeight="1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hidden="1" customHeight="1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hidden="1" customHeight="1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hidden="1" customHeight="1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hidden="1" customHeight="1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hidden="1" customHeight="1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hidden="1" customHeight="1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hidden="1" customHeight="1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hidden="1" customHeight="1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hidden="1" customHeight="1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hidden="1" customHeight="1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hidden="1" customHeight="1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hidden="1" customHeight="1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hidden="1" customHeight="1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hidden="1" customHeight="1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hidden="1" customHeight="1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hidden="1" customHeight="1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hidden="1" customHeight="1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hidden="1" customHeight="1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hidden="1" customHeight="1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hidden="1" customHeight="1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hidden="1" customHeight="1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hidden="1" customHeight="1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hidden="1" customHeight="1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hidden="1" customHeight="1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hidden="1" customHeight="1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hidden="1" customHeight="1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hidden="1" customHeight="1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hidden="1" customHeight="1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hidden="1" customHeight="1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hidden="1" customHeight="1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hidden="1" customHeight="1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hidden="1" customHeight="1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hidden="1" customHeight="1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hidden="1" customHeight="1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hidden="1" customHeight="1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hidden="1" customHeight="1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hidden="1" customHeight="1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hidden="1" customHeight="1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hidden="1" customHeight="1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hidden="1" customHeight="1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hidden="1" customHeight="1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hidden="1" customHeight="1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hidden="1" customHeight="1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hidden="1" customHeight="1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hidden="1" customHeight="1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hidden="1" customHeight="1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hidden="1" customHeight="1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hidden="1" customHeight="1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hidden="1" customHeight="1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hidden="1" customHeight="1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hidden="1" customHeight="1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hidden="1" customHeight="1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hidden="1" customHeight="1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hidden="1" customHeight="1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hidden="1" customHeight="1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hidden="1" customHeight="1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hidden="1" customHeight="1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hidden="1" customHeight="1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hidden="1" customHeight="1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hidden="1" customHeight="1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hidden="1" customHeight="1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hidden="1" customHeight="1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hidden="1" customHeight="1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hidden="1" customHeight="1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hidden="1" customHeight="1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hidden="1" customHeight="1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hidden="1" customHeight="1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hidden="1" customHeight="1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hidden="1" customHeight="1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hidden="1" customHeight="1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hidden="1" customHeight="1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hidden="1" customHeight="1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hidden="1" customHeight="1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hidden="1" customHeight="1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hidden="1" customHeight="1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hidden="1" customHeight="1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hidden="1" customHeight="1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hidden="1" customHeight="1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hidden="1" customHeight="1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hidden="1" customHeight="1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hidden="1" customHeight="1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hidden="1" customHeight="1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hidden="1" customHeight="1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hidden="1" customHeight="1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hidden="1" customHeight="1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hidden="1" customHeight="1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hidden="1" customHeight="1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hidden="1" customHeight="1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hidden="1" customHeight="1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hidden="1" customHeight="1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hidden="1" customHeight="1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hidden="1" customHeight="1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hidden="1" customHeight="1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hidden="1" customHeight="1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hidden="1" customHeight="1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hidden="1" customHeight="1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hidden="1" customHeight="1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hidden="1" customHeight="1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hidden="1" customHeight="1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hidden="1" customHeight="1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hidden="1" customHeight="1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hidden="1" customHeight="1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hidden="1" customHeight="1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hidden="1" customHeight="1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hidden="1" customHeight="1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hidden="1" customHeight="1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hidden="1" customHeight="1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hidden="1" customHeight="1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hidden="1" customHeight="1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hidden="1" customHeight="1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hidden="1" customHeight="1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hidden="1" customHeight="1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hidden="1" customHeight="1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hidden="1" customHeight="1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hidden="1" customHeight="1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hidden="1" customHeight="1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hidden="1" customHeight="1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hidden="1" customHeight="1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hidden="1" customHeight="1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hidden="1" customHeight="1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hidden="1" customHeight="1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hidden="1" customHeight="1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hidden="1" customHeight="1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hidden="1" customHeight="1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hidden="1" customHeight="1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hidden="1" customHeight="1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hidden="1" customHeight="1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hidden="1" customHeight="1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hidden="1" customHeight="1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hidden="1" customHeight="1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hidden="1" customHeight="1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hidden="1" customHeight="1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hidden="1" customHeight="1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hidden="1" customHeight="1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hidden="1" customHeight="1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hidden="1" customHeight="1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hidden="1" customHeight="1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hidden="1" customHeight="1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hidden="1" customHeight="1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hidden="1" customHeight="1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hidden="1" customHeight="1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hidden="1" customHeight="1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hidden="1" customHeight="1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hidden="1" customHeight="1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hidden="1" customHeight="1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hidden="1" customHeight="1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hidden="1" customHeight="1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hidden="1" customHeight="1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hidden="1" customHeight="1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hidden="1" customHeight="1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hidden="1" customHeight="1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hidden="1" customHeight="1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hidden="1" customHeight="1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hidden="1" customHeight="1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hidden="1" customHeight="1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hidden="1" customHeight="1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hidden="1" customHeight="1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hidden="1" customHeight="1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hidden="1" customHeight="1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hidden="1" customHeight="1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hidden="1" customHeight="1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hidden="1" customHeight="1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hidden="1" customHeight="1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hidden="1" customHeight="1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hidden="1" customHeight="1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hidden="1" customHeight="1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hidden="1" customHeight="1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hidden="1" customHeight="1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hidden="1" customHeight="1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hidden="1" customHeight="1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hidden="1" customHeight="1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hidden="1" customHeight="1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hidden="1" customHeight="1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hidden="1" customHeight="1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hidden="1" customHeight="1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hidden="1" customHeight="1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hidden="1" customHeight="1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hidden="1" customHeight="1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hidden="1" customHeight="1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hidden="1" customHeight="1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hidden="1" customHeight="1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hidden="1" customHeight="1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hidden="1" customHeight="1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hidden="1" customHeight="1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hidden="1" customHeight="1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hidden="1" customHeight="1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hidden="1" customHeight="1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hidden="1" customHeight="1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hidden="1" customHeight="1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hidden="1" customHeight="1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hidden="1" customHeight="1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hidden="1" customHeight="1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hidden="1" customHeight="1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hidden="1" customHeight="1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hidden="1" customHeight="1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hidden="1" customHeight="1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hidden="1" customHeight="1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hidden="1" customHeight="1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hidden="1" customHeight="1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hidden="1" customHeight="1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hidden="1" customHeight="1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hidden="1" customHeight="1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hidden="1" customHeight="1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hidden="1" customHeight="1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hidden="1" customHeight="1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hidden="1" customHeight="1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hidden="1" customHeight="1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hidden="1" customHeight="1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hidden="1" customHeight="1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hidden="1" customHeight="1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hidden="1" customHeight="1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hidden="1" customHeight="1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hidden="1" customHeight="1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hidden="1" customHeight="1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hidden="1" customHeight="1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hidden="1" customHeight="1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hidden="1" customHeight="1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hidden="1" customHeight="1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hidden="1" customHeight="1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hidden="1" customHeight="1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hidden="1" customHeight="1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hidden="1" customHeight="1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hidden="1" customHeight="1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hidden="1" customHeight="1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hidden="1" customHeight="1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hidden="1" customHeight="1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hidden="1" customHeight="1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hidden="1" customHeight="1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hidden="1" customHeight="1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hidden="1" customHeight="1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hidden="1" customHeight="1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hidden="1" customHeight="1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hidden="1" customHeight="1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hidden="1" customHeight="1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hidden="1" customHeight="1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hidden="1" customHeight="1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hidden="1" customHeight="1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hidden="1" customHeight="1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hidden="1" customHeight="1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hidden="1" customHeight="1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hidden="1" customHeight="1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hidden="1" customHeight="1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hidden="1" customHeight="1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hidden="1" customHeight="1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hidden="1" customHeight="1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hidden="1" customHeight="1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hidden="1" customHeight="1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hidden="1" customHeight="1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hidden="1" customHeight="1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hidden="1" customHeight="1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hidden="1" customHeight="1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hidden="1" customHeight="1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hidden="1" customHeight="1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hidden="1" customHeight="1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hidden="1" customHeight="1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hidden="1" customHeight="1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hidden="1" customHeight="1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hidden="1" customHeight="1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hidden="1" customHeight="1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hidden="1" customHeight="1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hidden="1" customHeight="1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hidden="1" customHeight="1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hidden="1" customHeight="1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hidden="1" customHeight="1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hidden="1" customHeight="1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hidden="1" customHeight="1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hidden="1" customHeight="1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hidden="1" customHeight="1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hidden="1" customHeight="1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hidden="1" customHeight="1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hidden="1" customHeight="1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hidden="1" customHeight="1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hidden="1" customHeight="1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hidden="1" customHeight="1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hidden="1" customHeight="1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hidden="1" customHeight="1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hidden="1" customHeight="1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hidden="1" customHeight="1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hidden="1" customHeight="1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hidden="1" customHeight="1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hidden="1" customHeight="1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hidden="1" customHeight="1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hidden="1" customHeight="1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hidden="1" customHeight="1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hidden="1" customHeight="1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hidden="1" customHeight="1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hidden="1" customHeight="1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hidden="1" customHeight="1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hidden="1" customHeight="1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hidden="1" customHeight="1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hidden="1" customHeight="1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hidden="1" customHeight="1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hidden="1" customHeight="1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hidden="1" customHeight="1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hidden="1" customHeight="1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hidden="1" customHeight="1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hidden="1" customHeight="1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hidden="1" customHeight="1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hidden="1" customHeight="1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hidden="1" customHeight="1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hidden="1" customHeight="1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hidden="1" customHeight="1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hidden="1" customHeight="1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hidden="1" customHeight="1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hidden="1" customHeight="1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hidden="1" customHeight="1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hidden="1" customHeight="1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hidden="1" customHeight="1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hidden="1" customHeight="1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hidden="1" customHeight="1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hidden="1" customHeight="1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hidden="1" customHeight="1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hidden="1" customHeight="1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hidden="1" customHeight="1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hidden="1" customHeight="1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hidden="1" customHeight="1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hidden="1" customHeight="1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hidden="1" customHeight="1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hidden="1" customHeight="1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hidden="1" customHeight="1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hidden="1" customHeight="1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hidden="1" customHeight="1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hidden="1" customHeight="1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hidden="1" customHeight="1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hidden="1" customHeight="1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hidden="1" customHeight="1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hidden="1" customHeight="1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hidden="1" customHeight="1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hidden="1" customHeight="1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hidden="1" customHeight="1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hidden="1" customHeight="1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hidden="1" customHeight="1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hidden="1" customHeight="1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hidden="1" customHeight="1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hidden="1" customHeight="1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hidden="1" customHeight="1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hidden="1" customHeight="1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hidden="1" customHeight="1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hidden="1" customHeight="1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hidden="1" customHeight="1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hidden="1" customHeight="1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hidden="1" customHeight="1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hidden="1" customHeight="1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hidden="1" customHeight="1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hidden="1" customHeight="1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hidden="1" customHeight="1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hidden="1" customHeight="1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hidden="1" customHeight="1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hidden="1" customHeight="1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hidden="1" customHeight="1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hidden="1" customHeight="1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hidden="1" customHeight="1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hidden="1" customHeight="1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hidden="1" customHeight="1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hidden="1" customHeight="1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hidden="1" customHeight="1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hidden="1" customHeight="1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hidden="1" customHeight="1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hidden="1" customHeight="1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hidden="1" customHeight="1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hidden="1" customHeight="1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hidden="1" customHeight="1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hidden="1" customHeight="1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hidden="1" customHeight="1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hidden="1" customHeight="1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hidden="1" customHeight="1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hidden="1" customHeight="1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hidden="1" customHeight="1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hidden="1" customHeight="1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hidden="1" customHeight="1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hidden="1" customHeight="1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hidden="1" customHeight="1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hidden="1" customHeight="1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hidden="1" customHeight="1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hidden="1" customHeight="1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hidden="1" customHeight="1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hidden="1" customHeight="1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hidden="1" customHeight="1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hidden="1" customHeight="1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hidden="1" customHeight="1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hidden="1" customHeight="1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hidden="1" customHeight="1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hidden="1" customHeight="1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hidden="1" customHeight="1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hidden="1" customHeight="1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hidden="1" customHeight="1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hidden="1" customHeight="1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hidden="1" customHeight="1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hidden="1" customHeight="1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hidden="1" customHeight="1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hidden="1" customHeight="1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hidden="1" customHeight="1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hidden="1" customHeight="1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hidden="1" customHeight="1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hidden="1" customHeight="1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hidden="1" customHeight="1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hidden="1" customHeight="1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hidden="1" customHeight="1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hidden="1" customHeight="1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hidden="1" customHeight="1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hidden="1" customHeight="1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hidden="1" customHeight="1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hidden="1" customHeight="1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hidden="1" customHeight="1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hidden="1" customHeight="1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hidden="1" customHeight="1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hidden="1" customHeight="1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hidden="1" customHeight="1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hidden="1" customHeight="1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hidden="1" customHeight="1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hidden="1" customHeight="1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hidden="1" customHeight="1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hidden="1" customHeight="1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hidden="1" customHeight="1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hidden="1" customHeight="1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hidden="1" customHeight="1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hidden="1" customHeight="1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hidden="1" customHeight="1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hidden="1" customHeight="1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hidden="1" customHeight="1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hidden="1" customHeight="1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hidden="1" customHeight="1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hidden="1" customHeight="1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hidden="1" customHeight="1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hidden="1" customHeight="1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hidden="1" customHeight="1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hidden="1" customHeight="1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hidden="1" customHeight="1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hidden="1" customHeight="1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hidden="1" customHeight="1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hidden="1" customHeight="1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hidden="1" customHeight="1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hidden="1" customHeight="1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hidden="1" customHeight="1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hidden="1" customHeight="1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2.75" hidden="1" customHeight="1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2.75" hidden="1" customHeight="1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2.75" hidden="1" customHeight="1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2.75" hidden="1" customHeight="1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2.75" hidden="1" customHeight="1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2.75" hidden="1" customHeight="1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2.75" hidden="1" customHeight="1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2.75" hidden="1" customHeight="1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2.75" hidden="1" customHeight="1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2.75" hidden="1" customHeight="1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2.75" hidden="1" customHeight="1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2.75" hidden="1" customHeight="1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2.75" hidden="1" customHeight="1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2.75" hidden="1" customHeight="1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2.75" hidden="1" customHeight="1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2.75" hidden="1" customHeight="1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2.75" hidden="1" customHeight="1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2.75" hidden="1" customHeight="1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2.75" hidden="1" customHeight="1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2.75" hidden="1" customHeight="1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2.75" hidden="1" customHeight="1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2.75" hidden="1" customHeight="1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2.75" hidden="1" customHeight="1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2.75" hidden="1" customHeight="1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2.75" hidden="1" customHeight="1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2.75" hidden="1" customHeight="1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2.75" hidden="1" customHeight="1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2.75" hidden="1" customHeight="1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2.75" hidden="1" customHeight="1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2.75" hidden="1" customHeight="1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2.75" hidden="1" customHeight="1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2.75" hidden="1" customHeight="1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2.75" hidden="1" customHeight="1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2.75" hidden="1" customHeight="1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2.75" hidden="1" customHeight="1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2.75" hidden="1" customHeight="1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2.75" hidden="1" customHeight="1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2.75" hidden="1" customHeight="1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2.75" hidden="1" customHeight="1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2.75" hidden="1" customHeight="1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2.75" hidden="1" customHeight="1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2.75" hidden="1" customHeight="1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2.75" hidden="1" customHeight="1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2.75" hidden="1" customHeight="1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2.75" hidden="1" customHeight="1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2.75" hidden="1" customHeight="1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2.75" hidden="1" customHeight="1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2.75" hidden="1" customHeight="1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2.75" hidden="1" customHeight="1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2.75" hidden="1" customHeight="1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2.75" hidden="1" customHeight="1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2.75" hidden="1" customHeight="1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2.75" hidden="1" customHeight="1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2.75" hidden="1" customHeight="1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2.75" hidden="1" customHeight="1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2.75" hidden="1" customHeight="1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2.75" hidden="1" customHeight="1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2.75" hidden="1" customHeight="1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2.75" hidden="1" customHeight="1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2.75" hidden="1" customHeight="1">
      <c r="A998" s="1"/>
      <c r="B998" s="12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2.75" hidden="1" customHeight="1">
      <c r="A999" s="1"/>
      <c r="B999" s="12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ht="12.75" hidden="1" customHeight="1">
      <c r="A1000" s="1"/>
      <c r="B1000" s="12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ht="12.75" hidden="1" customHeight="1">
      <c r="A1001" s="1"/>
      <c r="B1001" s="12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ht="12.75" hidden="1" customHeight="1">
      <c r="A1002" s="1"/>
      <c r="B1002" s="12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ht="12.75" hidden="1" customHeight="1">
      <c r="A1003" s="1"/>
      <c r="B1003" s="12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ht="12.75" hidden="1" customHeight="1">
      <c r="A1004" s="1"/>
      <c r="B1004" s="12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ht="12.75" hidden="1" customHeight="1">
      <c r="A1005" s="1"/>
      <c r="B1005" s="12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ht="12.75" hidden="1" customHeight="1">
      <c r="A1006" s="1"/>
      <c r="B1006" s="12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ht="12.75" hidden="1" customHeight="1">
      <c r="A1007" s="1"/>
      <c r="B1007" s="12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ht="12.75" hidden="1" customHeight="1">
      <c r="A1008" s="1"/>
      <c r="B1008" s="12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ht="12.75" hidden="1" customHeight="1">
      <c r="A1009" s="1"/>
      <c r="B1009" s="12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ht="12.75" hidden="1" customHeight="1">
      <c r="A1010" s="1"/>
      <c r="B1010" s="12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ht="12.75" hidden="1" customHeight="1">
      <c r="A1011" s="1"/>
      <c r="B1011" s="12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ht="12.75" hidden="1" customHeight="1">
      <c r="A1012" s="1"/>
      <c r="B1012" s="12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ht="12.75" hidden="1" customHeight="1">
      <c r="A1013" s="1"/>
      <c r="B1013" s="12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ht="12.75" hidden="1" customHeight="1">
      <c r="A1014" s="1"/>
      <c r="B1014" s="12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ht="12.75" hidden="1" customHeight="1">
      <c r="A1015" s="1"/>
      <c r="B1015" s="12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ht="12.75" hidden="1" customHeight="1">
      <c r="A1016" s="1"/>
      <c r="B1016" s="12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ht="12.75" hidden="1" customHeight="1">
      <c r="A1017" s="1"/>
      <c r="B1017" s="12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ht="12.75" hidden="1" customHeight="1">
      <c r="A1018" s="1"/>
      <c r="B1018" s="12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ht="12.75" hidden="1" customHeight="1">
      <c r="A1019" s="1"/>
      <c r="B1019" s="12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ht="12.75" hidden="1" customHeight="1">
      <c r="A1020" s="1"/>
      <c r="B1020" s="12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ht="12.75" hidden="1" customHeight="1">
      <c r="A1021" s="1"/>
      <c r="B1021" s="12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ht="12.75" hidden="1" customHeight="1">
      <c r="A1022" s="1"/>
      <c r="B1022" s="12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ht="12.75" hidden="1" customHeight="1">
      <c r="A1023" s="1"/>
      <c r="B1023" s="12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</sheetData>
  <mergeCells count="40">
    <mergeCell ref="D18:E18"/>
    <mergeCell ref="F18:G18"/>
    <mergeCell ref="D19:E19"/>
    <mergeCell ref="F19:G19"/>
    <mergeCell ref="B5:C14"/>
    <mergeCell ref="D5:D9"/>
    <mergeCell ref="D10:D14"/>
    <mergeCell ref="F10:G10"/>
    <mergeCell ref="F11:G11"/>
    <mergeCell ref="F12:G12"/>
    <mergeCell ref="F13:G13"/>
    <mergeCell ref="F14:G14"/>
    <mergeCell ref="B1:E3"/>
    <mergeCell ref="F2:F4"/>
    <mergeCell ref="G2:G4"/>
    <mergeCell ref="K2:K3"/>
    <mergeCell ref="I4:J4"/>
    <mergeCell ref="H1:H4"/>
    <mergeCell ref="I17:J22"/>
    <mergeCell ref="K17:K22"/>
    <mergeCell ref="B15:C16"/>
    <mergeCell ref="D15:D16"/>
    <mergeCell ref="B17:C19"/>
    <mergeCell ref="B20:C22"/>
    <mergeCell ref="F15:G15"/>
    <mergeCell ref="D20:E20"/>
    <mergeCell ref="F20:G20"/>
    <mergeCell ref="D21:E21"/>
    <mergeCell ref="F21:G21"/>
    <mergeCell ref="D22:E22"/>
    <mergeCell ref="F22:G22"/>
    <mergeCell ref="F16:G16"/>
    <mergeCell ref="D17:E17"/>
    <mergeCell ref="F17:G17"/>
    <mergeCell ref="H5:H14"/>
    <mergeCell ref="I5:I9"/>
    <mergeCell ref="J5:J14"/>
    <mergeCell ref="K5:K16"/>
    <mergeCell ref="I10:I14"/>
    <mergeCell ref="I15:J16"/>
  </mergeCells>
  <dataValidations count="7">
    <dataValidation type="decimal" allowBlank="1" showErrorMessage="1" sqref="F5:H5 F6:G9" xr:uid="{00000000-0002-0000-0300-000000000000}">
      <formula1>1</formula1>
      <formula2>5</formula2>
    </dataValidation>
    <dataValidation type="decimal" allowBlank="1" showInputMessage="1" showErrorMessage="1" prompt="max. 100 pont" sqref="F17 H17" xr:uid="{00000000-0002-0000-0300-000001000000}">
      <formula1>0</formula1>
      <formula2>100</formula2>
    </dataValidation>
    <dataValidation type="decimal" allowBlank="1" showInputMessage="1" showErrorMessage="1" prompt="Max. 100 pont" sqref="H20 F20:F21" xr:uid="{00000000-0002-0000-0300-000002000000}">
      <formula1>0</formula1>
      <formula2>100</formula2>
    </dataValidation>
    <dataValidation type="decimal" allowBlank="1" showInputMessage="1" showErrorMessage="1" prompt="max. 100 %" sqref="F10:F16 H15:H16" xr:uid="{00000000-0002-0000-0300-000003000000}">
      <formula1>0</formula1>
      <formula2>100</formula2>
    </dataValidation>
    <dataValidation type="decimal" allowBlank="1" showInputMessage="1" showErrorMessage="1" prompt="max. 40 pont" sqref="F18 H18" xr:uid="{00000000-0002-0000-0300-000004000000}">
      <formula1>0</formula1>
      <formula2>40</formula2>
    </dataValidation>
    <dataValidation type="decimal" allowBlank="1" showInputMessage="1" showErrorMessage="1" prompt="Max. 40 pont" sqref="F22 H21:H22" xr:uid="{00000000-0002-0000-0300-000005000000}">
      <formula1>0</formula1>
      <formula2>40</formula2>
    </dataValidation>
    <dataValidation type="decimal" allowBlank="1" showInputMessage="1" showErrorMessage="1" prompt="max. 32 pont" sqref="F19 H19" xr:uid="{00000000-0002-0000-0300-000006000000}">
      <formula1>0</formula1>
      <formula2>32</formula2>
    </dataValidation>
  </dataValidations>
  <hyperlinks>
    <hyperlink ref="K2" r:id="rId1" xr:uid="{00000000-0004-0000-0300-000000000000}"/>
    <hyperlink ref="C4" r:id="rId2" xr:uid="{00000000-0004-0000-0300-000001000000}"/>
    <hyperlink ref="D4" r:id="rId3" xr:uid="{00000000-0004-0000-0300-000002000000}"/>
  </hyperlinks>
  <printOptions horizontalCentered="1"/>
  <pageMargins left="0.75" right="0.75" top="0.59766625557347508" bottom="1" header="0" footer="0"/>
  <pageSetup paperSize="9" scale="145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32E9DD48B9FA94C885C4A87E941C5C6" ma:contentTypeVersion="14" ma:contentTypeDescription="Új dokumentum létrehozása." ma:contentTypeScope="" ma:versionID="be6dae9a721a9b419092ce1a6eb535e8">
  <xsd:schema xmlns:xsd="http://www.w3.org/2001/XMLSchema" xmlns:xs="http://www.w3.org/2001/XMLSchema" xmlns:p="http://schemas.microsoft.com/office/2006/metadata/properties" xmlns:ns2="c76fb99c-9815-4de8-9a4a-2f37eaf6bc54" xmlns:ns3="8226cd42-01ca-47ca-adc5-493e09a88907" targetNamespace="http://schemas.microsoft.com/office/2006/metadata/properties" ma:root="true" ma:fieldsID="ee02a294d5c6a2f545ef7936c23273f3" ns2:_="" ns3:_="">
    <xsd:import namespace="c76fb99c-9815-4de8-9a4a-2f37eaf6bc54"/>
    <xsd:import namespace="8226cd42-01ca-47ca-adc5-493e09a889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6fb99c-9815-4de8-9a4a-2f37eaf6b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Képcímkék" ma:readOnly="false" ma:fieldId="{5cf76f15-5ced-4ddc-b409-7134ff3c332f}" ma:taxonomyMulti="true" ma:sspId="b8add41f-62b2-4a0a-a8c9-1e48c23c2d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6cd42-01ca-47ca-adc5-493e09a88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48c07853-e744-41a4-93f3-240d438348db}" ma:internalName="TaxCatchAll" ma:showField="CatchAllData" ma:web="8226cd42-01ca-47ca-adc5-493e09a889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76fb99c-9815-4de8-9a4a-2f37eaf6bc54">
      <Terms xmlns="http://schemas.microsoft.com/office/infopath/2007/PartnerControls"/>
    </lcf76f155ced4ddcb4097134ff3c332f>
    <TaxCatchAll xmlns="8226cd42-01ca-47ca-adc5-493e09a88907" xsi:nil="true"/>
  </documentManagement>
</p:properties>
</file>

<file path=customXml/itemProps1.xml><?xml version="1.0" encoding="utf-8"?>
<ds:datastoreItem xmlns:ds="http://schemas.openxmlformats.org/officeDocument/2006/customXml" ds:itemID="{49607EB0-A0C2-4F30-9DBF-3196A11157D3}"/>
</file>

<file path=customXml/itemProps2.xml><?xml version="1.0" encoding="utf-8"?>
<ds:datastoreItem xmlns:ds="http://schemas.openxmlformats.org/officeDocument/2006/customXml" ds:itemID="{50549696-1726-4AA4-B66F-1A1958FF38BC}"/>
</file>

<file path=customXml/itemProps3.xml><?xml version="1.0" encoding="utf-8"?>
<ds:datastoreItem xmlns:ds="http://schemas.openxmlformats.org/officeDocument/2006/customXml" ds:itemID="{0842C2C9-FF2A-4833-B1BA-775F91FD94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Balázs Andrea</dc:creator>
  <cp:keywords/>
  <dc:description/>
  <cp:lastModifiedBy>Balázs Andrea</cp:lastModifiedBy>
  <cp:revision/>
  <dcterms:created xsi:type="dcterms:W3CDTF">2023-11-15T14:50:11Z</dcterms:created>
  <dcterms:modified xsi:type="dcterms:W3CDTF">2024-09-02T07:20:27Z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0x010100A32E9DD48B9FA94C885C4A87E941C5C6</vt:lpwstr>
  </property>
  <property fmtid="{D5CDD505-2E9C-101B-9397-08002B2CF9AE}" pid="3" name="MediaServiceImageTags">
    <vt:lpwstr/>
  </property>
</Properties>
</file>