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C:\Users\TNguyen50\Desktop\"/>
    </mc:Choice>
  </mc:AlternateContent>
  <xr:revisionPtr revIDLastSave="0" documentId="8_{3BDE40D7-D48C-442C-8A64-158DFD67BB10}" xr6:coauthVersionLast="44" xr6:coauthVersionMax="44" xr10:uidLastSave="{00000000-0000-0000-0000-000000000000}"/>
  <bookViews>
    <workbookView xWindow="-120" yWindow="-120" windowWidth="29040" windowHeight="15525" tabRatio="753" activeTab="5"/>
  </bookViews>
  <sheets>
    <sheet name="Data by ward" sheetId="18" r:id="rId1"/>
    <sheet name="Data by topic" sheetId="40" r:id="rId2"/>
    <sheet name="About Us" sheetId="38" r:id="rId3"/>
    <sheet name="Profile sheet" sheetId="33" r:id="rId4"/>
    <sheet name="Districts" sheetId="39" r:id="rId5"/>
    <sheet name="iadatasheet_population" sheetId="22" r:id="rId6"/>
    <sheet name="iadatasheet_ethnicity" sheetId="23" r:id="rId7"/>
    <sheet name="iadatasheet_health" sheetId="24" r:id="rId8"/>
    <sheet name="iadatasheet_household type" sheetId="26" r:id="rId9"/>
    <sheet name="iadatasheet_dwelling type" sheetId="25" r:id="rId10"/>
    <sheet name="iadatasheet_economic activity" sheetId="27" r:id="rId11"/>
    <sheet name="iadatasheet_religion" sheetId="29" r:id="rId12"/>
    <sheet name="iadatasheet_passports held" sheetId="28" r:id="rId13"/>
    <sheet name="iadatasheet_length of residence" sheetId="30" r:id="rId14"/>
    <sheet name="iadatasheet_country of birth" sheetId="31" r:id="rId15"/>
    <sheet name="iadatasheet_travel to work" sheetId="35" r:id="rId16"/>
    <sheet name="iadatasheet_qualifications" sheetId="36" r:id="rId17"/>
    <sheet name="Metadata" sheetId="12" r:id="rId18"/>
  </sheets>
  <externalReferences>
    <externalReference r:id="rId19"/>
  </externalReferences>
  <definedNames>
    <definedName name="Alias">#REF!</definedName>
    <definedName name="all">#REF!</definedName>
    <definedName name="AreaSelection">#REF!</definedName>
    <definedName name="BaseFile">#REF!</definedName>
    <definedName name="CommandLine" localSheetId="14">#REF!</definedName>
    <definedName name="CommandLine" localSheetId="9">#REF!</definedName>
    <definedName name="CommandLine" localSheetId="10">#REF!</definedName>
    <definedName name="CommandLine" localSheetId="6">#REF!</definedName>
    <definedName name="CommandLine" localSheetId="7">#REF!</definedName>
    <definedName name="CommandLine" localSheetId="8">#REF!</definedName>
    <definedName name="CommandLine" localSheetId="13">#REF!</definedName>
    <definedName name="CommandLine" localSheetId="12">#REF!</definedName>
    <definedName name="CommandLine" localSheetId="5">#REF!</definedName>
    <definedName name="CommandLine" localSheetId="11">#REF!</definedName>
    <definedName name="CommandLine">#REF!</definedName>
    <definedName name="community">#REF!</definedName>
    <definedName name="ConfigFile">#REF!</definedName>
    <definedName name="ContextualClip">#REF!</definedName>
    <definedName name="ContextualFiles">#REF!</definedName>
    <definedName name="Data">#REF!</definedName>
    <definedName name="Debug" localSheetId="14">#REF!</definedName>
    <definedName name="Debug" localSheetId="9">#REF!</definedName>
    <definedName name="Debug" localSheetId="10">#REF!</definedName>
    <definedName name="Debug" localSheetId="6">#REF!</definedName>
    <definedName name="Debug" localSheetId="7">#REF!</definedName>
    <definedName name="Debug" localSheetId="8">#REF!</definedName>
    <definedName name="Debug" localSheetId="13">#REF!</definedName>
    <definedName name="Debug" localSheetId="12">#REF!</definedName>
    <definedName name="Debug" localSheetId="5">#REF!</definedName>
    <definedName name="Debug" localSheetId="11">#REF!</definedName>
    <definedName name="Debug">#REF!</definedName>
    <definedName name="DestinationFolder">#REF!</definedName>
    <definedName name="ED">iadatasheet_population!$B$4:$B$63</definedName>
    <definedName name="EditableSettings">#REF!</definedName>
    <definedName name="Header">#REF!</definedName>
    <definedName name="IDColumn">#REF!</definedName>
    <definedName name="MapLicence">#REF!</definedName>
    <definedName name="metarange1">Metadata!#REF!</definedName>
    <definedName name="NameColumn">#REF!</definedName>
    <definedName name="Parish">iadatasheet_population!$B$4:$B$63</definedName>
    <definedName name="_xlnm.Print_Area" localSheetId="17">Metadata!#REF!</definedName>
    <definedName name="_xlnm.Print_Area" localSheetId="3">'Profile sheet'!$A$1:$J$127</definedName>
    <definedName name="Publish">#REF!</definedName>
    <definedName name="PublisherExecutable">#REF!</definedName>
    <definedName name="PublisherFolder">#REF!</definedName>
    <definedName name="range1">#REF!</definedName>
    <definedName name="range2">#REF!</definedName>
    <definedName name="range3">#REF!</definedName>
    <definedName name="RasterClip">#REF!</definedName>
    <definedName name="RasterCopy">#REF!</definedName>
    <definedName name="RasterXMLFiles">#REF!</definedName>
    <definedName name="SPSS">[1]DATABASE!#REF!</definedName>
    <definedName name="Stylesheet">#REF!</definedName>
    <definedName name="Template">#REF!</definedName>
    <definedName name="to_graph">#REF!</definedName>
    <definedName name="Wards">iadatasheet_population!$B$4:$B$126</definedName>
    <definedName name="ZipFolde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3" l="1"/>
  <c r="C4" i="33"/>
  <c r="J109" i="33" s="1"/>
  <c r="J110" i="33"/>
  <c r="I111" i="33"/>
  <c r="I110" i="33"/>
  <c r="I109" i="33"/>
  <c r="I108" i="33"/>
  <c r="H110" i="33"/>
  <c r="H109" i="33"/>
  <c r="H108" i="33"/>
  <c r="E110" i="33"/>
  <c r="E108" i="33"/>
  <c r="D111" i="33"/>
  <c r="D110" i="33"/>
  <c r="D109" i="33"/>
  <c r="D108" i="33"/>
  <c r="C111" i="33"/>
  <c r="C110" i="33"/>
  <c r="C109" i="33"/>
  <c r="C108" i="33"/>
  <c r="J100" i="33"/>
  <c r="I100" i="33"/>
  <c r="I99" i="33"/>
  <c r="H100" i="33"/>
  <c r="H99" i="33"/>
  <c r="E102" i="33"/>
  <c r="E100" i="33"/>
  <c r="D103" i="33"/>
  <c r="D102" i="33"/>
  <c r="D101" i="33"/>
  <c r="D100" i="33"/>
  <c r="D99" i="33"/>
  <c r="C103" i="33"/>
  <c r="C102" i="33"/>
  <c r="C101" i="33"/>
  <c r="C100" i="33"/>
  <c r="C99" i="33"/>
  <c r="I93" i="33"/>
  <c r="I92" i="33"/>
  <c r="I91" i="33"/>
  <c r="H95" i="33"/>
  <c r="H94" i="33"/>
  <c r="H93" i="33"/>
  <c r="H92" i="33"/>
  <c r="H91" i="33"/>
  <c r="G94" i="33"/>
  <c r="G93" i="33"/>
  <c r="G92" i="33"/>
  <c r="G91" i="33"/>
  <c r="I89" i="33"/>
  <c r="I88" i="33"/>
  <c r="I87" i="33"/>
  <c r="I85" i="33"/>
  <c r="H89" i="33"/>
  <c r="H88" i="33"/>
  <c r="H87" i="33"/>
  <c r="H86" i="33"/>
  <c r="H85" i="33"/>
  <c r="G89" i="33"/>
  <c r="G88" i="33"/>
  <c r="G87" i="33"/>
  <c r="G86" i="33"/>
  <c r="G85" i="33"/>
  <c r="J79" i="33"/>
  <c r="J78" i="33"/>
  <c r="J77" i="33"/>
  <c r="I80" i="33"/>
  <c r="I79" i="33"/>
  <c r="I78" i="33"/>
  <c r="I77" i="33"/>
  <c r="H80" i="33"/>
  <c r="H79" i="33"/>
  <c r="H78" i="33"/>
  <c r="H77" i="33"/>
  <c r="J73" i="33"/>
  <c r="I74" i="33"/>
  <c r="I73" i="33"/>
  <c r="H75" i="33"/>
  <c r="H74" i="33"/>
  <c r="H73" i="33"/>
  <c r="J71" i="33"/>
  <c r="J69" i="33"/>
  <c r="J68" i="33"/>
  <c r="J67" i="33"/>
  <c r="I71" i="33"/>
  <c r="I70" i="33"/>
  <c r="I69" i="33"/>
  <c r="I68" i="33"/>
  <c r="I67" i="33"/>
  <c r="H71" i="33"/>
  <c r="H70" i="33"/>
  <c r="H69" i="33"/>
  <c r="H68" i="33"/>
  <c r="H67" i="33"/>
  <c r="J63" i="33"/>
  <c r="J62" i="33"/>
  <c r="I63" i="33"/>
  <c r="I62" i="33"/>
  <c r="H63" i="33"/>
  <c r="H62" i="33"/>
  <c r="J58" i="33"/>
  <c r="J57" i="33"/>
  <c r="J56" i="33"/>
  <c r="J55" i="33"/>
  <c r="J54" i="33"/>
  <c r="I58" i="33"/>
  <c r="I57" i="33"/>
  <c r="I56" i="33"/>
  <c r="I54" i="33" s="1"/>
  <c r="I55" i="33"/>
  <c r="H58" i="33"/>
  <c r="H57" i="33"/>
  <c r="H56" i="33"/>
  <c r="H55" i="33"/>
  <c r="H54" i="33" s="1"/>
  <c r="J52" i="33"/>
  <c r="J51" i="33"/>
  <c r="J50" i="33"/>
  <c r="J49" i="33"/>
  <c r="J48" i="33"/>
  <c r="J46" i="33" s="1"/>
  <c r="J47" i="33"/>
  <c r="I52" i="33"/>
  <c r="I51" i="33"/>
  <c r="I50" i="33"/>
  <c r="I49" i="33"/>
  <c r="I48" i="33"/>
  <c r="I47" i="33"/>
  <c r="H52" i="33"/>
  <c r="H51" i="33"/>
  <c r="H50" i="33"/>
  <c r="H49" i="33"/>
  <c r="H46" i="33"/>
  <c r="H48" i="33"/>
  <c r="H47" i="33"/>
  <c r="J44" i="33"/>
  <c r="J43" i="33"/>
  <c r="J42" i="33" s="1"/>
  <c r="I44" i="33"/>
  <c r="I43" i="33"/>
  <c r="H44" i="33"/>
  <c r="H43" i="33"/>
  <c r="H42" i="33" s="1"/>
  <c r="H60" i="33" s="1"/>
  <c r="J38" i="33"/>
  <c r="J37" i="33"/>
  <c r="J36" i="33"/>
  <c r="I38" i="33"/>
  <c r="I37" i="33"/>
  <c r="I36" i="33"/>
  <c r="H38" i="33"/>
  <c r="H37" i="33"/>
  <c r="H36" i="33"/>
  <c r="H34" i="33"/>
  <c r="J34" i="33"/>
  <c r="I34" i="33"/>
  <c r="J32" i="33"/>
  <c r="J31" i="33"/>
  <c r="I32" i="33"/>
  <c r="I31" i="33"/>
  <c r="H32" i="33"/>
  <c r="H31" i="33"/>
  <c r="J27" i="33"/>
  <c r="J26" i="33"/>
  <c r="J25" i="33"/>
  <c r="J24" i="33"/>
  <c r="I27" i="33"/>
  <c r="I26" i="33"/>
  <c r="I25" i="33"/>
  <c r="I24" i="33"/>
  <c r="H27" i="33"/>
  <c r="H26" i="33"/>
  <c r="H25" i="33"/>
  <c r="H24" i="33"/>
  <c r="J22" i="33"/>
  <c r="J21" i="33"/>
  <c r="J20" i="33"/>
  <c r="J19" i="33"/>
  <c r="I22" i="33"/>
  <c r="I21" i="33"/>
  <c r="I20" i="33"/>
  <c r="I19" i="33"/>
  <c r="H22" i="33"/>
  <c r="H21" i="33"/>
  <c r="H20" i="33"/>
  <c r="H19" i="33"/>
  <c r="J7" i="33"/>
  <c r="J15" i="33"/>
  <c r="J14" i="33"/>
  <c r="J13" i="33"/>
  <c r="J12" i="33"/>
  <c r="J11" i="33"/>
  <c r="J10" i="33"/>
  <c r="J9" i="33"/>
  <c r="J8" i="33"/>
  <c r="E15" i="33"/>
  <c r="E13" i="33"/>
  <c r="E12" i="33"/>
  <c r="E11" i="33"/>
  <c r="E10" i="33"/>
  <c r="E9" i="33"/>
  <c r="H15" i="33"/>
  <c r="H14" i="33"/>
  <c r="H13" i="33"/>
  <c r="H12" i="33"/>
  <c r="H11" i="33"/>
  <c r="H10" i="33"/>
  <c r="H9" i="33"/>
  <c r="H8" i="33"/>
  <c r="H7" i="33"/>
  <c r="H6" i="33"/>
  <c r="H5" i="33"/>
  <c r="H4" i="33"/>
  <c r="I15" i="33"/>
  <c r="I14" i="33"/>
  <c r="I13" i="33"/>
  <c r="I12" i="33"/>
  <c r="I11" i="33"/>
  <c r="I10" i="33"/>
  <c r="I9" i="33"/>
  <c r="I8" i="33"/>
  <c r="I7" i="33"/>
  <c r="I6" i="33"/>
  <c r="I5" i="33"/>
  <c r="I4" i="33"/>
  <c r="J6" i="33"/>
  <c r="J5" i="33"/>
  <c r="J4" i="33"/>
  <c r="J29" i="33"/>
  <c r="I29" i="33"/>
  <c r="H29" i="33"/>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69" i="30"/>
  <c r="J70" i="30"/>
  <c r="J71" i="30"/>
  <c r="J72" i="30"/>
  <c r="J73" i="30"/>
  <c r="J74" i="30"/>
  <c r="J75" i="30"/>
  <c r="J76" i="30"/>
  <c r="J77" i="30"/>
  <c r="J78" i="30"/>
  <c r="J79" i="30"/>
  <c r="J80" i="30"/>
  <c r="J81" i="30"/>
  <c r="J82" i="30"/>
  <c r="J83" i="30"/>
  <c r="J84" i="30"/>
  <c r="J85" i="30"/>
  <c r="J86" i="30"/>
  <c r="J87" i="30"/>
  <c r="J88" i="30"/>
  <c r="J89" i="30"/>
  <c r="J90" i="30"/>
  <c r="J91" i="30"/>
  <c r="J92" i="30"/>
  <c r="J93" i="30"/>
  <c r="J94" i="30"/>
  <c r="J95" i="30"/>
  <c r="J96" i="30"/>
  <c r="J97" i="30"/>
  <c r="J98" i="30"/>
  <c r="J99" i="30"/>
  <c r="J100" i="30"/>
  <c r="J101" i="30"/>
  <c r="J102" i="30"/>
  <c r="J103" i="30"/>
  <c r="J104" i="30"/>
  <c r="J105" i="30"/>
  <c r="J106" i="30"/>
  <c r="J107" i="30"/>
  <c r="J108" i="30"/>
  <c r="J109" i="30"/>
  <c r="J110" i="30"/>
  <c r="J111" i="30"/>
  <c r="J112" i="30"/>
  <c r="J113" i="30"/>
  <c r="J114" i="30"/>
  <c r="J115" i="30"/>
  <c r="J116" i="30"/>
  <c r="J117" i="30"/>
  <c r="J118" i="30"/>
  <c r="J119" i="30"/>
  <c r="J120" i="30"/>
  <c r="J121" i="30"/>
  <c r="J122" i="30"/>
  <c r="J123" i="30"/>
  <c r="J124" i="30"/>
  <c r="J125" i="30"/>
  <c r="J126" i="30"/>
  <c r="J127" i="30"/>
  <c r="J128" i="30"/>
  <c r="J129" i="30"/>
  <c r="J130" i="30"/>
  <c r="J131" i="30"/>
  <c r="J132" i="30"/>
  <c r="J133" i="30"/>
  <c r="J134" i="30"/>
  <c r="J4" i="30"/>
  <c r="H111" i="33" s="1"/>
  <c r="I42" i="33"/>
  <c r="I46" i="33"/>
  <c r="J70" i="33"/>
  <c r="J74" i="33"/>
  <c r="J80" i="33"/>
  <c r="I86" i="33"/>
  <c r="I94" i="33"/>
  <c r="E99" i="33"/>
  <c r="E103" i="33"/>
  <c r="E109" i="33"/>
  <c r="I95" i="33" l="1"/>
  <c r="E101" i="33"/>
  <c r="J108" i="33"/>
  <c r="J111" i="33"/>
  <c r="J99" i="33"/>
  <c r="E111" i="33"/>
</calcChain>
</file>

<file path=xl/sharedStrings.xml><?xml version="1.0" encoding="utf-8"?>
<sst xmlns="http://schemas.openxmlformats.org/spreadsheetml/2006/main" count="9098" uniqueCount="674">
  <si>
    <t xml:space="preserve">Length of residence is only applicable to usual residents who were not born in the UK. The length of residence in the UK is derived from the date that a person last arrived to live in the UK (see Census table QS803EW). </t>
  </si>
  <si>
    <t>Output area</t>
  </si>
  <si>
    <t>General health is a self-assessment of a person’s general state of health. People were asked to assess whether their health was very good, good, fair, bad or very bad. This assessment is not based on a person's health over any specified period of time.</t>
  </si>
  <si>
    <t>A household is defined as one person living alone, or a group of people (not necessarily related) living at the same address who share cooking facilities and share a living room or sitting room or dining area. A household must contain at least one person whose place of usual residence is at the address. A group of short-term residents living together is not classified as a household, and neither is a group of people at an address where only visitors are staying.</t>
  </si>
  <si>
    <r>
      <t xml:space="preserve">2011 Census: </t>
    </r>
    <r>
      <rPr>
        <sz val="9"/>
        <rFont val="Calibri"/>
        <family val="2"/>
      </rPr>
      <t xml:space="preserve">The 2011 population census took place on 27 March 2011. The data provided in this profile is based on output measures for the </t>
    </r>
    <r>
      <rPr>
        <b/>
        <sz val="9"/>
        <rFont val="Calibri"/>
        <family val="2"/>
      </rPr>
      <t xml:space="preserve">usual resident </t>
    </r>
    <r>
      <rPr>
        <sz val="9"/>
        <rFont val="Calibri"/>
        <family val="2"/>
      </rPr>
      <t xml:space="preserve">population.A </t>
    </r>
    <r>
      <rPr>
        <b/>
        <sz val="9"/>
        <rFont val="Calibri"/>
        <family val="2"/>
      </rPr>
      <t>usual resident</t>
    </r>
    <r>
      <rPr>
        <sz val="9"/>
        <rFont val="Calibri"/>
        <family val="2"/>
      </rPr>
      <t xml:space="preserve"> of the UK is anyone who, on census day, was in the UK and had stayed or intended to stay in the UK for a period of 12 months or more, or had a permanent UK address and was outside the UK and intended to be outside the UK for less than 12 months. A </t>
    </r>
    <r>
      <rPr>
        <b/>
        <sz val="9"/>
        <rFont val="Calibri"/>
        <family val="2"/>
      </rPr>
      <t xml:space="preserve">household </t>
    </r>
    <r>
      <rPr>
        <sz val="9"/>
        <rFont val="Calibri"/>
        <family val="2"/>
      </rPr>
      <t>is defined as one person living alone, or a group of people (not necessarily related) living at the same address who share cooking facilities and share a living room or sitting room or dining area.</t>
    </r>
  </si>
  <si>
    <t>Percentage of total population</t>
  </si>
  <si>
    <t>Scotland</t>
  </si>
  <si>
    <t>Number</t>
  </si>
  <si>
    <t>Total</t>
  </si>
  <si>
    <t>0-4</t>
  </si>
  <si>
    <t>male</t>
  </si>
  <si>
    <t>female</t>
  </si>
  <si>
    <t>5-9</t>
  </si>
  <si>
    <t>10-14</t>
  </si>
  <si>
    <t>20-24</t>
  </si>
  <si>
    <t>25-44</t>
  </si>
  <si>
    <t>45-59</t>
  </si>
  <si>
    <t>60-64</t>
  </si>
  <si>
    <t>65-74</t>
  </si>
  <si>
    <t>75-84</t>
  </si>
  <si>
    <t>90+</t>
  </si>
  <si>
    <t>Resident population by age</t>
  </si>
  <si>
    <t>Resident population by ethnic group</t>
  </si>
  <si>
    <t>White British</t>
  </si>
  <si>
    <t>White Irish</t>
  </si>
  <si>
    <t>Mixed - White and Black African</t>
  </si>
  <si>
    <t>Mixed- White and Black Caribbean</t>
  </si>
  <si>
    <t>Mixed - White and Asian</t>
  </si>
  <si>
    <t>Mixed - Other mixed</t>
  </si>
  <si>
    <t>Asian or Asian British - Indian</t>
  </si>
  <si>
    <t>Asian or Asian British - Pakistani</t>
  </si>
  <si>
    <t>Asian or Asian British - Bangladeshi</t>
  </si>
  <si>
    <t>Asian or Asian British - Other Asian</t>
  </si>
  <si>
    <t>Other ethnic group</t>
  </si>
  <si>
    <t>total</t>
  </si>
  <si>
    <t>Total population</t>
  </si>
  <si>
    <t>White</t>
  </si>
  <si>
    <t>Non-White</t>
  </si>
  <si>
    <t>number</t>
  </si>
  <si>
    <t>Residents with good general health in the previous year</t>
  </si>
  <si>
    <t>Married/cohabiting households - no children</t>
  </si>
  <si>
    <t>Married/cohabiting households - with dependent children</t>
  </si>
  <si>
    <t>Married/cohabiting households - all children non-dependent</t>
  </si>
  <si>
    <t>Lone parent households - with dependent children</t>
  </si>
  <si>
    <t>Household type (number of households)</t>
  </si>
  <si>
    <t>Household type (% of total households)</t>
  </si>
  <si>
    <t>One person households</t>
  </si>
  <si>
    <t>One family and no others</t>
  </si>
  <si>
    <t>Other households</t>
  </si>
  <si>
    <t>With dependent children</t>
  </si>
  <si>
    <t>All student</t>
  </si>
  <si>
    <t>Other</t>
  </si>
  <si>
    <t>Total households</t>
  </si>
  <si>
    <t>Detached house or bungalow</t>
  </si>
  <si>
    <t>Semi-detached house or bungalow</t>
  </si>
  <si>
    <t>Terraced house or bungalow</t>
  </si>
  <si>
    <t>Caravan or other mobile or temporary structure</t>
  </si>
  <si>
    <t>No central heating</t>
  </si>
  <si>
    <t>Average household size</t>
  </si>
  <si>
    <t>Owner occupied- owned outright</t>
  </si>
  <si>
    <t>Owner occupied - owned with a mortgage</t>
  </si>
  <si>
    <t>Rented from Local Authority</t>
  </si>
  <si>
    <t>Rented from Housing Association or Registered Social Landlord</t>
  </si>
  <si>
    <t>Rented privately/other</t>
  </si>
  <si>
    <t>Lives rent free</t>
  </si>
  <si>
    <t>Household characteristics</t>
  </si>
  <si>
    <t>Owner occupied - owned as shared ownership</t>
  </si>
  <si>
    <t>Economically active</t>
  </si>
  <si>
    <t>Self-employed</t>
  </si>
  <si>
    <t>Working students</t>
  </si>
  <si>
    <t>Economically inactive</t>
  </si>
  <si>
    <t>Retired</t>
  </si>
  <si>
    <t>Students</t>
  </si>
  <si>
    <t>Looking after family</t>
  </si>
  <si>
    <t>Sick/disabled</t>
  </si>
  <si>
    <t>Subtotals</t>
  </si>
  <si>
    <t>Unemployed</t>
  </si>
  <si>
    <t>total population aged 16-74</t>
  </si>
  <si>
    <t>Religion</t>
  </si>
  <si>
    <t>economically active - not working</t>
  </si>
  <si>
    <t>economically inactive</t>
  </si>
  <si>
    <t>Christian</t>
  </si>
  <si>
    <t>Hindu</t>
  </si>
  <si>
    <t>Jewish</t>
  </si>
  <si>
    <t>Muslim</t>
  </si>
  <si>
    <t>Sikh</t>
  </si>
  <si>
    <t>Other religion</t>
  </si>
  <si>
    <t>No religion</t>
  </si>
  <si>
    <t>Religion not stated</t>
  </si>
  <si>
    <t>Cambridge City</t>
  </si>
  <si>
    <t>East Cambridgeshire</t>
  </si>
  <si>
    <t>Fenland</t>
  </si>
  <si>
    <t>Huntingdonshire</t>
  </si>
  <si>
    <t>South Cambridgeshire</t>
  </si>
  <si>
    <t>Lone parent households - all children non-dependent</t>
  </si>
  <si>
    <t>economically active - working</t>
  </si>
  <si>
    <t>Dependent children in households with no one in employment</t>
  </si>
  <si>
    <t>With no one in employment</t>
  </si>
  <si>
    <t>Employed</t>
  </si>
  <si>
    <t>Bar Hill</t>
  </si>
  <si>
    <t>Bourn</t>
  </si>
  <si>
    <t>Burwell</t>
  </si>
  <si>
    <t>Duxford</t>
  </si>
  <si>
    <t>Fulbourn</t>
  </si>
  <si>
    <t>Gamlingay</t>
  </si>
  <si>
    <t>Haddenham</t>
  </si>
  <si>
    <t>Hardwick</t>
  </si>
  <si>
    <t>Linton</t>
  </si>
  <si>
    <t>Melbourn</t>
  </si>
  <si>
    <t>Ramsey</t>
  </si>
  <si>
    <t>Sawston</t>
  </si>
  <si>
    <t>Sutton</t>
  </si>
  <si>
    <t>Waterbeach</t>
  </si>
  <si>
    <t>White: Gypsy and Traveller</t>
  </si>
  <si>
    <t>White Other</t>
  </si>
  <si>
    <t>Asian or Asian British - Chinese</t>
  </si>
  <si>
    <t>Black/African/Caribbean/Black British - African</t>
  </si>
  <si>
    <t>Black/African/Caribbean/Black British - Caribbean</t>
  </si>
  <si>
    <t>Black/African/Caribbean/Black British - Other black</t>
  </si>
  <si>
    <t>all persons</t>
  </si>
  <si>
    <t>White % of total</t>
  </si>
  <si>
    <t>Non-White % of total</t>
  </si>
  <si>
    <t>Health and carers</t>
  </si>
  <si>
    <t>Residents with very good general health in the previous year</t>
  </si>
  <si>
    <t>Residents with fair general health in the previous year</t>
  </si>
  <si>
    <t>Residents with bad or very bad general health in the previous year</t>
  </si>
  <si>
    <t>Residents with a long-term activity-limiting illness</t>
  </si>
  <si>
    <t>Residents providing 1-19 hours of unpaid care per week</t>
  </si>
  <si>
    <t>Residents providing 20-49 hours of unpaid care per week</t>
  </si>
  <si>
    <t>Residents providing 50+ hours of unpaid care per week</t>
  </si>
  <si>
    <t>Aged 65 and over</t>
  </si>
  <si>
    <t>All aged 65+</t>
  </si>
  <si>
    <t>Economic activity (number of people aged 16-74yrs)</t>
  </si>
  <si>
    <t>Economic activity (% of total population aged 16-74yrs)</t>
  </si>
  <si>
    <t>Passports held</t>
  </si>
  <si>
    <t>All residents</t>
  </si>
  <si>
    <t>No passport</t>
  </si>
  <si>
    <t>United Kingdom</t>
  </si>
  <si>
    <t>Republic of Ireland</t>
  </si>
  <si>
    <t>Other Europe: EU countries</t>
  </si>
  <si>
    <t>Other Europe: Non EU countries</t>
  </si>
  <si>
    <t>Africa</t>
  </si>
  <si>
    <t>Middle East and Asia</t>
  </si>
  <si>
    <t>Northern America and the Caribbean</t>
  </si>
  <si>
    <t>Central America</t>
  </si>
  <si>
    <t>South America</t>
  </si>
  <si>
    <t>Antartica and Oceania</t>
  </si>
  <si>
    <t>Length of residence</t>
  </si>
  <si>
    <t>Total residents</t>
  </si>
  <si>
    <t>Born in the UK</t>
  </si>
  <si>
    <t>Resident in UK: Less than 2 years</t>
  </si>
  <si>
    <t>Resident in UK: 2 years or more but less than 5 years</t>
  </si>
  <si>
    <t>Resident in UK: 5 years or more but less than 10 years</t>
  </si>
  <si>
    <t>Resident in UK: 10 years or more</t>
  </si>
  <si>
    <t>Country of Birth</t>
  </si>
  <si>
    <t>England</t>
  </si>
  <si>
    <t>Northern Ireland</t>
  </si>
  <si>
    <t>Wales</t>
  </si>
  <si>
    <t>UK not otherwise specified</t>
  </si>
  <si>
    <t>Other EU: Member countries in March 2001</t>
  </si>
  <si>
    <t>Other EU: Accession countries April 2001 to March 2011</t>
  </si>
  <si>
    <t>Other countries</t>
  </si>
  <si>
    <t>Flat maisonette or apartment</t>
  </si>
  <si>
    <t>85-89</t>
  </si>
  <si>
    <t>#1</t>
  </si>
  <si>
    <t>#2</t>
  </si>
  <si>
    <t>#3</t>
  </si>
  <si>
    <t>#4</t>
  </si>
  <si>
    <t>#5</t>
  </si>
  <si>
    <t>15-19</t>
  </si>
  <si>
    <t>Tenure (% households)</t>
  </si>
  <si>
    <t>Tenure (households)</t>
  </si>
  <si>
    <t>Different denomiators</t>
  </si>
  <si>
    <t>Total Household Spaces</t>
  </si>
  <si>
    <t>Total Households</t>
  </si>
  <si>
    <t>Total dwellings</t>
  </si>
  <si>
    <t>Dwelling type, characteristics and tenure (%)</t>
  </si>
  <si>
    <t>Dwelling type, characteristics and tenure (count)</t>
  </si>
  <si>
    <t>Dwelling characteristics (households)</t>
  </si>
  <si>
    <t>Dwelling characteristics (% households)</t>
  </si>
  <si>
    <t>Population</t>
  </si>
  <si>
    <t>Ethnicity</t>
  </si>
  <si>
    <t>Health</t>
  </si>
  <si>
    <t>Household type</t>
  </si>
  <si>
    <t>Dwelling type</t>
  </si>
  <si>
    <t>Economic Activity</t>
  </si>
  <si>
    <t>Country of birth</t>
  </si>
  <si>
    <t>Age (years)</t>
  </si>
  <si>
    <t>Summary statistics</t>
  </si>
  <si>
    <t>Resident population</t>
  </si>
  <si>
    <t>Area (Hectares)</t>
  </si>
  <si>
    <t>Average household size (people)</t>
  </si>
  <si>
    <t>Population characteristics</t>
  </si>
  <si>
    <t>Number of households</t>
  </si>
  <si>
    <t>Ethnic Group</t>
  </si>
  <si>
    <t>Asian/Asian British</t>
  </si>
  <si>
    <t>Black/Black British</t>
  </si>
  <si>
    <t>Mixed</t>
  </si>
  <si>
    <t>Carers</t>
  </si>
  <si>
    <t>Number of people providing unpaid care</t>
  </si>
  <si>
    <t>Over 65 years</t>
  </si>
  <si>
    <t>% of total</t>
  </si>
  <si>
    <t>Married/cohabiting couple - no children</t>
  </si>
  <si>
    <t>Married/cohabiting couple - with children</t>
  </si>
  <si>
    <t>Married/cohabiting couple - all children non-dependent</t>
  </si>
  <si>
    <t>Lone parent - with dependent children</t>
  </si>
  <si>
    <t>Lone parent - all children non-dependent</t>
  </si>
  <si>
    <t>Total residents providing unpaid care</t>
  </si>
  <si>
    <t>Flat, maisonette, or apartment</t>
  </si>
  <si>
    <t>Dwelling characteristics</t>
  </si>
  <si>
    <t>Tenure</t>
  </si>
  <si>
    <t>Owner occupied</t>
  </si>
  <si>
    <t>Rented - private rented</t>
  </si>
  <si>
    <t>Overcrowding (1+ too few bedrooms for household size)</t>
  </si>
  <si>
    <t>Average household size (persons)</t>
  </si>
  <si>
    <t>Rented - local authority</t>
  </si>
  <si>
    <t>Rented - social rented (eg housing association)</t>
  </si>
  <si>
    <t>Economic activity (16-74years population)</t>
  </si>
  <si>
    <t>Working</t>
  </si>
  <si>
    <t>Employees</t>
  </si>
  <si>
    <t>Working student</t>
  </si>
  <si>
    <t>Looking after home/family</t>
  </si>
  <si>
    <t>Born in UK</t>
  </si>
  <si>
    <t>Born elsewhere in EU</t>
  </si>
  <si>
    <t>Born outside EU</t>
  </si>
  <si>
    <t>No-one in employment</t>
  </si>
  <si>
    <t>No-one in employment with dependent children</t>
  </si>
  <si>
    <t>UK total</t>
  </si>
  <si>
    <t>Other EU total</t>
  </si>
  <si>
    <t>Other EU: Ireland</t>
  </si>
  <si>
    <t>District %</t>
  </si>
  <si>
    <t>Travel to work</t>
  </si>
  <si>
    <t>Bus</t>
  </si>
  <si>
    <t>Train</t>
  </si>
  <si>
    <t>Cycle</t>
  </si>
  <si>
    <t>Foot</t>
  </si>
  <si>
    <t>All Usual Residents Aged 16 to 74</t>
  </si>
  <si>
    <t>Work Mainly at or From Home</t>
  </si>
  <si>
    <t>Underground, Metro, Light Rail, Tram</t>
  </si>
  <si>
    <t>Bus, Minibus or Coach</t>
  </si>
  <si>
    <t>Taxi</t>
  </si>
  <si>
    <t>Motorcycle, Scooter or Moped</t>
  </si>
  <si>
    <t>Driving a Car or Van</t>
  </si>
  <si>
    <t>Passenger in a Car or Van</t>
  </si>
  <si>
    <t>Bicycle</t>
  </si>
  <si>
    <t>On Foot</t>
  </si>
  <si>
    <t>Other Method of Travel to Work</t>
  </si>
  <si>
    <t>Not in Employment</t>
  </si>
  <si>
    <t>Car/van</t>
  </si>
  <si>
    <t>% of total*</t>
  </si>
  <si>
    <t>Car or van (percentage of working population)</t>
  </si>
  <si>
    <t>Car or van (total count)</t>
  </si>
  <si>
    <t>Bicycle (percentage of working population)</t>
  </si>
  <si>
    <t>On foot (percentage of working population)</t>
  </si>
  <si>
    <t>Train (percentage of working population)</t>
  </si>
  <si>
    <t>Bus, Minibus or Coach (percentage of working population)</t>
  </si>
  <si>
    <t>Qualifications (16+ years population)</t>
  </si>
  <si>
    <t>No qualification</t>
  </si>
  <si>
    <t>All Usual Residents Aged 16 and Over</t>
  </si>
  <si>
    <t>No Qualifications</t>
  </si>
  <si>
    <t>Highest Level of Qualification; Level 1 Qualifications</t>
  </si>
  <si>
    <t>Highest Level of Qualification; Level 2 Qualifications</t>
  </si>
  <si>
    <t>Highest Level of Qualification; Apprenticeship</t>
  </si>
  <si>
    <t>Highest Level of Qualification; Level 3 Qualifications</t>
  </si>
  <si>
    <t>Highest Level of Qualification; Level 4 Qualifications and Above</t>
  </si>
  <si>
    <t>Highest Level of Qualification; Other Qualifications</t>
  </si>
  <si>
    <t>Schoolchildren and Full-Time Students; Age 16 to 17</t>
  </si>
  <si>
    <t>Schoolchildren and Full-Time Students; Age 18 and Over</t>
  </si>
  <si>
    <t>Full-Time Students; Age 18 to 74; Economically Active; In Employment</t>
  </si>
  <si>
    <t>Full-Time Students; Age 18 to 74; Economically Active; Unemployed</t>
  </si>
  <si>
    <t>Full-Time Students; Age 18 to 74; Economically Inactive</t>
  </si>
  <si>
    <t>No qualifications (% of total)</t>
  </si>
  <si>
    <t>Highest Level of Qualification; Level 4 Qualifications and Above (% of total)</t>
  </si>
  <si>
    <t>Level 4+</t>
  </si>
  <si>
    <t>*Level 4+ qualifications: Degree, Higher Degree, NVQ Level 4-5 or similar (see ONS Census table KS501EW for full definitions).</t>
  </si>
  <si>
    <t>People with a long-term activity limiting illness</t>
  </si>
  <si>
    <t>People declaring 'bad' or 'very bad' general health</t>
  </si>
  <si>
    <t>Resident full-time students (aged 18+ years)</t>
  </si>
  <si>
    <t>Schoolchildren and Full-Time Students; Age 18 and Over (% of total)</t>
  </si>
  <si>
    <t>District %*</t>
  </si>
  <si>
    <t>UK</t>
  </si>
  <si>
    <t>Europe - EU</t>
  </si>
  <si>
    <t>Length of residence in UK</t>
  </si>
  <si>
    <t>Less than 2 years</t>
  </si>
  <si>
    <t>2-5years</t>
  </si>
  <si>
    <t>More than 5 years</t>
  </si>
  <si>
    <t xml:space="preserve">Resident in UK: 5 years or more </t>
  </si>
  <si>
    <t xml:space="preserve">Census data has been provided by the Office for National Statistics (ONS). This profile uses extracts from several published data sets. Please refer to the ONS data tables for further details and definitions. </t>
  </si>
  <si>
    <t>2011 Census Profile (Cambridgeshire)</t>
  </si>
  <si>
    <t>Number of dwellings (approx)</t>
  </si>
  <si>
    <t>Population density</t>
  </si>
  <si>
    <t xml:space="preserve"> (people per hectare)</t>
  </si>
  <si>
    <t>About the Research and Performance Team</t>
  </si>
  <si>
    <t xml:space="preserve">The Research and Performance Team is the central research and information section of Cambridgeshire County Council. We use a variety of information about the  </t>
  </si>
  <si>
    <t>people and economy of Cambridgeshire to help plan services for the county. The Research and Performance Team also supports a range of other partner agencies and partnerships.</t>
  </si>
  <si>
    <t>Subjects covered by the Research and Performance Team include:</t>
  </si>
  <si>
    <r>
      <t>·</t>
    </r>
    <r>
      <rPr>
        <sz val="10"/>
        <color indexed="8"/>
        <rFont val="Times New Roman"/>
        <family val="1"/>
      </rPr>
      <t xml:space="preserve">         </t>
    </r>
    <r>
      <rPr>
        <sz val="10"/>
        <color indexed="8"/>
        <rFont val="Arial"/>
        <family val="2"/>
      </rPr>
      <t>Census Analysis</t>
    </r>
  </si>
  <si>
    <r>
      <t>·</t>
    </r>
    <r>
      <rPr>
        <sz val="10"/>
        <color indexed="8"/>
        <rFont val="Times New Roman"/>
        <family val="1"/>
      </rPr>
      <t xml:space="preserve">         </t>
    </r>
    <r>
      <rPr>
        <sz val="10"/>
        <color indexed="8"/>
        <rFont val="Arial"/>
        <family val="2"/>
      </rPr>
      <t xml:space="preserve">Consultations and Surveys </t>
    </r>
  </si>
  <si>
    <r>
      <t>·</t>
    </r>
    <r>
      <rPr>
        <sz val="10"/>
        <color indexed="8"/>
        <rFont val="Times New Roman"/>
        <family val="1"/>
      </rPr>
      <t xml:space="preserve">         </t>
    </r>
    <r>
      <rPr>
        <sz val="10"/>
        <color indexed="8"/>
        <rFont val="Arial"/>
        <family val="2"/>
      </rPr>
      <t>Crime and Community Safety</t>
    </r>
  </si>
  <si>
    <r>
      <t>·</t>
    </r>
    <r>
      <rPr>
        <sz val="10"/>
        <color indexed="8"/>
        <rFont val="Times New Roman"/>
        <family val="1"/>
      </rPr>
      <t xml:space="preserve">         </t>
    </r>
    <r>
      <rPr>
        <sz val="10"/>
        <color indexed="8"/>
        <rFont val="Arial"/>
        <family val="2"/>
      </rPr>
      <t xml:space="preserve">Economy and The Labour Market </t>
    </r>
  </si>
  <si>
    <r>
      <t>·</t>
    </r>
    <r>
      <rPr>
        <sz val="10"/>
        <color indexed="8"/>
        <rFont val="Times New Roman"/>
        <family val="1"/>
      </rPr>
      <t xml:space="preserve">         </t>
    </r>
    <r>
      <rPr>
        <sz val="10"/>
        <color indexed="8"/>
        <rFont val="Arial"/>
        <family val="2"/>
      </rPr>
      <t xml:space="preserve">Health </t>
    </r>
  </si>
  <si>
    <r>
      <t>·</t>
    </r>
    <r>
      <rPr>
        <sz val="10"/>
        <color indexed="8"/>
        <rFont val="Times New Roman"/>
        <family val="1"/>
      </rPr>
      <t xml:space="preserve">         </t>
    </r>
    <r>
      <rPr>
        <sz val="10"/>
        <color indexed="8"/>
        <rFont val="Arial"/>
        <family val="2"/>
      </rPr>
      <t xml:space="preserve">Housing </t>
    </r>
  </si>
  <si>
    <r>
      <t>·</t>
    </r>
    <r>
      <rPr>
        <sz val="10"/>
        <color indexed="8"/>
        <rFont val="Times New Roman"/>
        <family val="1"/>
      </rPr>
      <t xml:space="preserve">         </t>
    </r>
    <r>
      <rPr>
        <sz val="10"/>
        <color indexed="8"/>
        <rFont val="Arial"/>
        <family val="2"/>
      </rPr>
      <t>Mapping and GIS</t>
    </r>
  </si>
  <si>
    <r>
      <t>·</t>
    </r>
    <r>
      <rPr>
        <sz val="10"/>
        <color indexed="8"/>
        <rFont val="Times New Roman"/>
        <family val="1"/>
      </rPr>
      <t xml:space="preserve">         </t>
    </r>
    <r>
      <rPr>
        <sz val="10"/>
        <color indexed="8"/>
        <rFont val="Arial"/>
        <family val="2"/>
      </rPr>
      <t xml:space="preserve">Population </t>
    </r>
  </si>
  <si>
    <r>
      <t>·</t>
    </r>
    <r>
      <rPr>
        <sz val="10"/>
        <color indexed="8"/>
        <rFont val="Times New Roman"/>
        <family val="1"/>
      </rPr>
      <t xml:space="preserve">         </t>
    </r>
    <r>
      <rPr>
        <sz val="10"/>
        <color indexed="8"/>
        <rFont val="Arial"/>
        <family val="2"/>
      </rPr>
      <t xml:space="preserve">Pupil Forecasting </t>
    </r>
  </si>
  <si>
    <r>
      <t>·</t>
    </r>
    <r>
      <rPr>
        <sz val="10"/>
        <color indexed="8"/>
        <rFont val="Times New Roman"/>
        <family val="1"/>
      </rPr>
      <t xml:space="preserve">         </t>
    </r>
    <r>
      <rPr>
        <sz val="10"/>
        <color indexed="8"/>
        <rFont val="Arial"/>
        <family val="2"/>
      </rPr>
      <t>Performance Management</t>
    </r>
  </si>
  <si>
    <t>Contact details</t>
  </si>
  <si>
    <t>Research and Performance Team</t>
  </si>
  <si>
    <t>Cambridgeshire County Council</t>
  </si>
  <si>
    <t>RES 1203</t>
  </si>
  <si>
    <t>Shire Hall</t>
  </si>
  <si>
    <t>Cambridge CB3 0AP</t>
  </si>
  <si>
    <r>
      <t>Tel:</t>
    </r>
    <r>
      <rPr>
        <sz val="10"/>
        <color indexed="8"/>
        <rFont val="Arial"/>
        <family val="2"/>
      </rPr>
      <t xml:space="preserve"> 01223 715300</t>
    </r>
  </si>
  <si>
    <r>
      <t>Email Us</t>
    </r>
    <r>
      <rPr>
        <sz val="10"/>
        <color indexed="8"/>
        <rFont val="Arial"/>
        <family val="2"/>
      </rPr>
      <t xml:space="preserve">: </t>
    </r>
  </si>
  <si>
    <t>research.performance@cambridgeshire.gov.uk</t>
  </si>
  <si>
    <r>
      <t>Website</t>
    </r>
    <r>
      <rPr>
        <sz val="10"/>
        <rFont val="Arial"/>
      </rPr>
      <t>:</t>
    </r>
  </si>
  <si>
    <t>http://www.cambridgeshireinsight.org.uk/</t>
  </si>
  <si>
    <r>
      <t>Twitter:</t>
    </r>
    <r>
      <rPr>
        <sz val="10"/>
        <rFont val="Arial"/>
      </rPr>
      <t xml:space="preserve"> </t>
    </r>
  </si>
  <si>
    <t xml:space="preserve">@CambsInsight </t>
  </si>
  <si>
    <t>-</t>
  </si>
  <si>
    <t>Produced by the Research and Performance Team, Cambridgeshire County Council, 2013 (Tel: 01223 715300)</t>
  </si>
  <si>
    <t>METADATA</t>
  </si>
  <si>
    <t>Resident Population</t>
  </si>
  <si>
    <t>Usual resident</t>
  </si>
  <si>
    <t>Household</t>
  </si>
  <si>
    <t>A usual resident is anyone who, on census day, was in the UK and had stayed or intended to stay for a period of 12 months or more, or had a permanent UK address and was outside the UK and intended to be outside the UK for less than 12 months.</t>
  </si>
  <si>
    <t>A usual resident is anyone who, on census day, was in the UK and had stayed or intended to stay for a period of 12 months or more, or had a permanent UK address and was outside the UK and intended to be outside the UK for less than 12 months (see Census table KS101EW).</t>
  </si>
  <si>
    <t>Residents were asked which passports they held. Where a person held more than one passport they were asked to indicate all that applied (see Census table KS205EW).</t>
  </si>
  <si>
    <t>ENTER</t>
  </si>
  <si>
    <t>Qualification</t>
  </si>
  <si>
    <t>Metadata</t>
  </si>
  <si>
    <t>Abbey</t>
  </si>
  <si>
    <t>Arbury</t>
  </si>
  <si>
    <t>Bassingbourn</t>
  </si>
  <si>
    <t>Castle</t>
  </si>
  <si>
    <t>Cherry Hinton</t>
  </si>
  <si>
    <t>Coleridge</t>
  </si>
  <si>
    <t>East Chesterton</t>
  </si>
  <si>
    <t>King's Hedges</t>
  </si>
  <si>
    <t>March East</t>
  </si>
  <si>
    <t>March North</t>
  </si>
  <si>
    <t>March West</t>
  </si>
  <si>
    <t>Market</t>
  </si>
  <si>
    <t>Newnham</t>
  </si>
  <si>
    <t>Petersfield</t>
  </si>
  <si>
    <t>Queen Edith's</t>
  </si>
  <si>
    <t>Romsey</t>
  </si>
  <si>
    <t>Trumpington</t>
  </si>
  <si>
    <t>West Chesterton</t>
  </si>
  <si>
    <t>#6</t>
  </si>
  <si>
    <t>Cambridgeshire</t>
  </si>
  <si>
    <t>#7</t>
  </si>
  <si>
    <t>East of England</t>
  </si>
  <si>
    <t>#8</t>
  </si>
  <si>
    <t>England &amp; Wales</t>
  </si>
  <si>
    <t>Local Authority</t>
  </si>
  <si>
    <t>Mixed total</t>
  </si>
  <si>
    <t>Asian or Asian British total</t>
  </si>
  <si>
    <t>Black/Black British total</t>
  </si>
  <si>
    <t>Owner occupied (total)</t>
  </si>
  <si>
    <t>Area (hectares)</t>
  </si>
  <si>
    <t>Person per hectare</t>
  </si>
  <si>
    <t>Total columns E-P</t>
  </si>
  <si>
    <t>Rep. of Ireland</t>
  </si>
  <si>
    <t>Another religion stated</t>
  </si>
  <si>
    <t>Cambridge</t>
  </si>
  <si>
    <t>E05002702</t>
  </si>
  <si>
    <t>E05002703</t>
  </si>
  <si>
    <t>E05002704</t>
  </si>
  <si>
    <t>E05002705</t>
  </si>
  <si>
    <t>E05002706</t>
  </si>
  <si>
    <t>E05002707</t>
  </si>
  <si>
    <t>E05002708</t>
  </si>
  <si>
    <t>E05002709</t>
  </si>
  <si>
    <t>E05002710</t>
  </si>
  <si>
    <t>E05002711</t>
  </si>
  <si>
    <t>E05002712</t>
  </si>
  <si>
    <t>E05002713</t>
  </si>
  <si>
    <t>E05002714</t>
  </si>
  <si>
    <t>E05002715</t>
  </si>
  <si>
    <t>E05002716</t>
  </si>
  <si>
    <t>Bottisham</t>
  </si>
  <si>
    <t>E05002717</t>
  </si>
  <si>
    <t>E05002718</t>
  </si>
  <si>
    <t>Cheveley</t>
  </si>
  <si>
    <t>E05002719</t>
  </si>
  <si>
    <t>Downham Villages</t>
  </si>
  <si>
    <t>E05002720</t>
  </si>
  <si>
    <t>Dullingham Villages</t>
  </si>
  <si>
    <t>E05002721</t>
  </si>
  <si>
    <t>Ely East</t>
  </si>
  <si>
    <t>E05002722</t>
  </si>
  <si>
    <t>Ely North</t>
  </si>
  <si>
    <t>E05002723</t>
  </si>
  <si>
    <t>Ely South</t>
  </si>
  <si>
    <t>E05002724</t>
  </si>
  <si>
    <t>Ely West</t>
  </si>
  <si>
    <t>E05002725</t>
  </si>
  <si>
    <t>Fordham Villages</t>
  </si>
  <si>
    <t>E05002726</t>
  </si>
  <si>
    <t>E05002727</t>
  </si>
  <si>
    <t>Isleham</t>
  </si>
  <si>
    <t>E05002728</t>
  </si>
  <si>
    <t>Littleport East</t>
  </si>
  <si>
    <t>E05002729</t>
  </si>
  <si>
    <t>Littleport West</t>
  </si>
  <si>
    <t>E05002730</t>
  </si>
  <si>
    <t>Soham North</t>
  </si>
  <si>
    <t>E05002731</t>
  </si>
  <si>
    <t>Soham South</t>
  </si>
  <si>
    <t>E05002732</t>
  </si>
  <si>
    <t>Stretham</t>
  </si>
  <si>
    <t>E05002733</t>
  </si>
  <si>
    <t>E05002734</t>
  </si>
  <si>
    <t>The Swaffhams</t>
  </si>
  <si>
    <t>E05002735</t>
  </si>
  <si>
    <t>Bassenhally</t>
  </si>
  <si>
    <t>E05002736</t>
  </si>
  <si>
    <t>Benwick, Coates and Eastrea</t>
  </si>
  <si>
    <t>E05002737</t>
  </si>
  <si>
    <t>Birch</t>
  </si>
  <si>
    <t>E05002738</t>
  </si>
  <si>
    <t>Clarkson</t>
  </si>
  <si>
    <t>E05002739</t>
  </si>
  <si>
    <t>Delph</t>
  </si>
  <si>
    <t>E05002740</t>
  </si>
  <si>
    <t>Doddington</t>
  </si>
  <si>
    <t>E05002741</t>
  </si>
  <si>
    <t>Elm and Christchurch</t>
  </si>
  <si>
    <t>E05002742</t>
  </si>
  <si>
    <t>Hill</t>
  </si>
  <si>
    <t>E05002743</t>
  </si>
  <si>
    <t>Kingsmoor</t>
  </si>
  <si>
    <t>E05002744</t>
  </si>
  <si>
    <t>Kirkgate</t>
  </si>
  <si>
    <t>E05002745</t>
  </si>
  <si>
    <t>Lattersey</t>
  </si>
  <si>
    <t>E05002746</t>
  </si>
  <si>
    <t>Manea</t>
  </si>
  <si>
    <t>E05002747</t>
  </si>
  <si>
    <t>E05002748</t>
  </si>
  <si>
    <t>E05002749</t>
  </si>
  <si>
    <t>E05002750</t>
  </si>
  <si>
    <t>Medworth</t>
  </si>
  <si>
    <t>E05002751</t>
  </si>
  <si>
    <t>Parson Drove and Wisbech St Mary</t>
  </si>
  <si>
    <t>E05002752</t>
  </si>
  <si>
    <t>Peckover</t>
  </si>
  <si>
    <t>E05002753</t>
  </si>
  <si>
    <t>Roman Bank</t>
  </si>
  <si>
    <t>E05002756</t>
  </si>
  <si>
    <t>Slade Lode</t>
  </si>
  <si>
    <t>E05002754</t>
  </si>
  <si>
    <t>St Andrews</t>
  </si>
  <si>
    <t>E05002755</t>
  </si>
  <si>
    <t>St Marys</t>
  </si>
  <si>
    <t>E05002757</t>
  </si>
  <si>
    <t>Staithe</t>
  </si>
  <si>
    <t>E05002758</t>
  </si>
  <si>
    <t>The Mills</t>
  </si>
  <si>
    <t>E05002759</t>
  </si>
  <si>
    <t>Waterlees</t>
  </si>
  <si>
    <t>E05002760</t>
  </si>
  <si>
    <t>Wenneye</t>
  </si>
  <si>
    <t>E05002761</t>
  </si>
  <si>
    <t>Wimblington</t>
  </si>
  <si>
    <t>E05008525</t>
  </si>
  <si>
    <t>Alconbury and The Stukeleys</t>
  </si>
  <si>
    <t>E05002763</t>
  </si>
  <si>
    <t>Brampton</t>
  </si>
  <si>
    <t>E05008526</t>
  </si>
  <si>
    <t>Buckden</t>
  </si>
  <si>
    <t>E05008527</t>
  </si>
  <si>
    <t>Earith</t>
  </si>
  <si>
    <t>E05008576</t>
  </si>
  <si>
    <t>Ellington</t>
  </si>
  <si>
    <t>E05002767</t>
  </si>
  <si>
    <t>Elton and Folksworth</t>
  </si>
  <si>
    <t>E05008577</t>
  </si>
  <si>
    <t>Fenstanton</t>
  </si>
  <si>
    <t>E05002769</t>
  </si>
  <si>
    <t>Godmanchester</t>
  </si>
  <si>
    <t>E05008528</t>
  </si>
  <si>
    <t>Gransden and The Offords</t>
  </si>
  <si>
    <t>E05002771</t>
  </si>
  <si>
    <t>Huntingdon East</t>
  </si>
  <si>
    <t>E05002772</t>
  </si>
  <si>
    <t>Huntingdon North</t>
  </si>
  <si>
    <t>E05008529</t>
  </si>
  <si>
    <t>Huntingdon West</t>
  </si>
  <si>
    <t>E05008578</t>
  </si>
  <si>
    <t>Kimbolton and Staughton</t>
  </si>
  <si>
    <t>E05008579</t>
  </si>
  <si>
    <t>Little Paxton</t>
  </si>
  <si>
    <t>E05008531</t>
  </si>
  <si>
    <t>E05002784</t>
  </si>
  <si>
    <t>Sawtry</t>
  </si>
  <si>
    <t>E05008583</t>
  </si>
  <si>
    <t>Somersham</t>
  </si>
  <si>
    <t>E05002777</t>
  </si>
  <si>
    <t>St Ives East</t>
  </si>
  <si>
    <t>E05008580</t>
  </si>
  <si>
    <t>St Ives South</t>
  </si>
  <si>
    <t>E05002779</t>
  </si>
  <si>
    <t>St Ives West</t>
  </si>
  <si>
    <t>E05008581</t>
  </si>
  <si>
    <t>St Neots Eaton Ford</t>
  </si>
  <si>
    <t>E05002781</t>
  </si>
  <si>
    <t>St Neots Eaton Socon</t>
  </si>
  <si>
    <t>E05008533</t>
  </si>
  <si>
    <t>St Neots Eynesbury</t>
  </si>
  <si>
    <t>E05008582</t>
  </si>
  <si>
    <t>St Neots Priory Park</t>
  </si>
  <si>
    <t>E05002786</t>
  </si>
  <si>
    <t>Stilton</t>
  </si>
  <si>
    <t>E05008535</t>
  </si>
  <si>
    <t>The Hemingfords</t>
  </si>
  <si>
    <t>E05008584</t>
  </si>
  <si>
    <t>Upwood and The Raveleys</t>
  </si>
  <si>
    <t>E05008537</t>
  </si>
  <si>
    <t>Warboys and Bury</t>
  </si>
  <si>
    <t>E05002790</t>
  </si>
  <si>
    <t>Yaxley and Farcet</t>
  </si>
  <si>
    <t>E05002791</t>
  </si>
  <si>
    <t>Balsham</t>
  </si>
  <si>
    <t>E05002792</t>
  </si>
  <si>
    <t>E05002793</t>
  </si>
  <si>
    <t>Barton</t>
  </si>
  <si>
    <t>E05002794</t>
  </si>
  <si>
    <t>E05002795</t>
  </si>
  <si>
    <t>E05002796</t>
  </si>
  <si>
    <t>Caldecote</t>
  </si>
  <si>
    <t>E05002797</t>
  </si>
  <si>
    <t>Comberton</t>
  </si>
  <si>
    <t>E05002798</t>
  </si>
  <si>
    <t>Cottenham</t>
  </si>
  <si>
    <t>E05002799</t>
  </si>
  <si>
    <t>E05002800</t>
  </si>
  <si>
    <t>Fowlmere and Foxton</t>
  </si>
  <si>
    <t>E05002801</t>
  </si>
  <si>
    <t>E05002802</t>
  </si>
  <si>
    <t>E05002803</t>
  </si>
  <si>
    <t>Girton</t>
  </si>
  <si>
    <t>E05002804</t>
  </si>
  <si>
    <t>E05002805</t>
  </si>
  <si>
    <t>Harston and Hauxton</t>
  </si>
  <si>
    <t>E05002806</t>
  </si>
  <si>
    <t>Haslingfield and The Eversdens</t>
  </si>
  <si>
    <t>E05002807</t>
  </si>
  <si>
    <t>Histon and Impington</t>
  </si>
  <si>
    <t>E05002808</t>
  </si>
  <si>
    <t>E05002809</t>
  </si>
  <si>
    <t>Longstanton</t>
  </si>
  <si>
    <t>E05002810</t>
  </si>
  <si>
    <t>E05002811</t>
  </si>
  <si>
    <t>Meldreth</t>
  </si>
  <si>
    <t>E05002812</t>
  </si>
  <si>
    <t>Milton</t>
  </si>
  <si>
    <t>E05002813</t>
  </si>
  <si>
    <t>Orwell and Barrington</t>
  </si>
  <si>
    <t>E05002814</t>
  </si>
  <si>
    <t>Papworth and Elsworth</t>
  </si>
  <si>
    <t>E05002815</t>
  </si>
  <si>
    <t>E05002816</t>
  </si>
  <si>
    <t>Swavesey</t>
  </si>
  <si>
    <t>E05002817</t>
  </si>
  <si>
    <t>Teversham</t>
  </si>
  <si>
    <t>E05002818</t>
  </si>
  <si>
    <t>The Abingtons</t>
  </si>
  <si>
    <t>E05002819</t>
  </si>
  <si>
    <t>The Mordens</t>
  </si>
  <si>
    <t>E05002820</t>
  </si>
  <si>
    <t>The Shelfords and Stapleford</t>
  </si>
  <si>
    <t>E05002821</t>
  </si>
  <si>
    <t>The Wilbrahams</t>
  </si>
  <si>
    <t>E05002822</t>
  </si>
  <si>
    <t>E05002823</t>
  </si>
  <si>
    <t>Whittlesford</t>
  </si>
  <si>
    <t>E05002824</t>
  </si>
  <si>
    <t>Willingham and Over</t>
  </si>
  <si>
    <t>Ward</t>
  </si>
  <si>
    <t>Ward Code</t>
  </si>
  <si>
    <t>WARD_CODE</t>
  </si>
  <si>
    <t>WARD_NAME</t>
  </si>
  <si>
    <t>E05002169</t>
  </si>
  <si>
    <t>Barnack</t>
  </si>
  <si>
    <t>E05002170</t>
  </si>
  <si>
    <t>Bretton North</t>
  </si>
  <si>
    <t>E05002171</t>
  </si>
  <si>
    <t>Bretton South</t>
  </si>
  <si>
    <t>E05002172</t>
  </si>
  <si>
    <t>Central</t>
  </si>
  <si>
    <t>E05002173</t>
  </si>
  <si>
    <t>Dogsthorpe</t>
  </si>
  <si>
    <t>E05002174</t>
  </si>
  <si>
    <t>East</t>
  </si>
  <si>
    <t>E05002175</t>
  </si>
  <si>
    <t>Eye and Thorney</t>
  </si>
  <si>
    <t>E05002176</t>
  </si>
  <si>
    <t>Fletton and Woodston</t>
  </si>
  <si>
    <t>E05002177</t>
  </si>
  <si>
    <t>Glinton and Wittering</t>
  </si>
  <si>
    <t>E05002178</t>
  </si>
  <si>
    <t>Newborough</t>
  </si>
  <si>
    <t>E05002179</t>
  </si>
  <si>
    <t>North</t>
  </si>
  <si>
    <t>E05002180</t>
  </si>
  <si>
    <t>Northborough</t>
  </si>
  <si>
    <t>E05002181</t>
  </si>
  <si>
    <t>Orton Longueville</t>
  </si>
  <si>
    <t>E05002182</t>
  </si>
  <si>
    <t>Orton Waterville</t>
  </si>
  <si>
    <t>E05002183</t>
  </si>
  <si>
    <t>Orton with Hampton</t>
  </si>
  <si>
    <t>E05002184</t>
  </si>
  <si>
    <t>Park</t>
  </si>
  <si>
    <t>E05002185</t>
  </si>
  <si>
    <t>Paston</t>
  </si>
  <si>
    <t>E05002186</t>
  </si>
  <si>
    <t>Ravensthorpe</t>
  </si>
  <si>
    <t>E05002187</t>
  </si>
  <si>
    <t>Stanground Central</t>
  </si>
  <si>
    <t>E05002188</t>
  </si>
  <si>
    <t>Stanground East</t>
  </si>
  <si>
    <t>E05002189</t>
  </si>
  <si>
    <t>Walton</t>
  </si>
  <si>
    <t>E05002190</t>
  </si>
  <si>
    <t>Werrington North</t>
  </si>
  <si>
    <t>E05002191</t>
  </si>
  <si>
    <t>Werrington South</t>
  </si>
  <si>
    <t>E05002192</t>
  </si>
  <si>
    <t>West</t>
  </si>
  <si>
    <t>Benwick Coates and Eastrea</t>
  </si>
  <si>
    <t>Overcrowding (-1 bedrooms or more)</t>
  </si>
  <si>
    <t xml:space="preserve">Note: The ONS census tables referred to are available at neighbourhood.statistics.gov.uk. </t>
  </si>
  <si>
    <t>Ward:</t>
  </si>
  <si>
    <t>RESEARCH AND PERFORMANCE TEAM 2011 CENSUS DATABASE (WARDS)</t>
  </si>
  <si>
    <t>Select Ward:</t>
  </si>
  <si>
    <r>
      <t xml:space="preserve">To view data for a single ward click in the yellow box and select your ward from the drop down list. </t>
    </r>
    <r>
      <rPr>
        <u/>
        <sz val="12"/>
        <rFont val="Arial"/>
        <family val="2"/>
      </rPr>
      <t>Then press enter</t>
    </r>
    <r>
      <rPr>
        <sz val="12"/>
        <rFont val="Arial"/>
        <family val="2"/>
      </rPr>
      <t>:</t>
    </r>
  </si>
  <si>
    <t>To view data for all wards on a single topic select your topic of choice from the table below.</t>
  </si>
  <si>
    <t>Accommodation type (household spaces)</t>
  </si>
  <si>
    <t>Accommodation type (% household spaces)</t>
  </si>
  <si>
    <t>DATA BY WARD</t>
  </si>
  <si>
    <t>Welcome to the Research and Performance Team's 2011 Census database. This has been developed to provide easy access to Cambridgeshire 2011 Census data at the ward level. Parish and electoral division level databases are also available.</t>
  </si>
  <si>
    <r>
      <t xml:space="preserve">The ward profile sheet is formatted so that </t>
    </r>
    <r>
      <rPr>
        <b/>
        <sz val="12"/>
        <rFont val="Arial"/>
        <family val="2"/>
      </rPr>
      <t>ward profiles</t>
    </r>
    <r>
      <rPr>
        <sz val="12"/>
        <rFont val="Arial"/>
        <family val="2"/>
      </rPr>
      <t xml:space="preserve"> can be printed onto two A4 pages.</t>
    </r>
  </si>
  <si>
    <t>Alternatively, to view data by topic click here</t>
  </si>
  <si>
    <t>Cambridgeshire County Council, Research and Performance Team, June 2013</t>
  </si>
  <si>
    <t>DATA BY TOPIC</t>
  </si>
  <si>
    <t>Select Data Topic:</t>
  </si>
  <si>
    <t>Qualifications</t>
  </si>
  <si>
    <t>Alternatively, to view data by ward click here</t>
  </si>
  <si>
    <r>
      <t>Click here</t>
    </r>
    <r>
      <rPr>
        <b/>
        <sz val="10"/>
        <rFont val="Arial"/>
        <family val="2"/>
      </rPr>
      <t xml:space="preserve"> to return to the topic homepage</t>
    </r>
  </si>
  <si>
    <r>
      <t>Click here</t>
    </r>
    <r>
      <rPr>
        <b/>
        <sz val="10"/>
        <rFont val="Arial"/>
        <family val="2"/>
      </rPr>
      <t xml:space="preserve"> to return to the ward homepage</t>
    </r>
  </si>
  <si>
    <t>Accommodation type, characteristics and tenure</t>
  </si>
  <si>
    <t>Accommodation type*</t>
  </si>
  <si>
    <t>*Accommodation type is a count of household spaces not households</t>
  </si>
  <si>
    <t>All over 65 years</t>
  </si>
  <si>
    <t>Travel to work (16-74 years population)</t>
  </si>
  <si>
    <t>*total working population aged 16-74 years</t>
  </si>
  <si>
    <r>
      <t>Click here</t>
    </r>
    <r>
      <rPr>
        <b/>
        <sz val="12"/>
        <rFont val="Arial"/>
        <family val="2"/>
      </rPr>
      <t xml:space="preserve"> to return to home page and select another ward</t>
    </r>
  </si>
  <si>
    <t>This sheet is formatted so that the data table will print out as a two-sided profile. Press print preview to show this.</t>
  </si>
  <si>
    <r>
      <t>Click here</t>
    </r>
    <r>
      <rPr>
        <b/>
        <sz val="12"/>
        <rFont val="Arial"/>
        <family val="2"/>
      </rPr>
      <t xml:space="preserve"> to return to topic homepage</t>
    </r>
  </si>
  <si>
    <r>
      <t xml:space="preserve">Click here </t>
    </r>
    <r>
      <rPr>
        <b/>
        <sz val="12"/>
        <rFont val="Arial"/>
        <family val="2"/>
      </rPr>
      <t>to return to topic homepage</t>
    </r>
  </si>
  <si>
    <t xml:space="preserve">Length of residence </t>
  </si>
  <si>
    <r>
      <t>Click here</t>
    </r>
    <r>
      <rPr>
        <b/>
        <sz val="12"/>
        <color indexed="12"/>
        <rFont val="Arial"/>
        <family val="2"/>
      </rPr>
      <t xml:space="preserve"> </t>
    </r>
    <r>
      <rPr>
        <b/>
        <sz val="12"/>
        <rFont val="Arial"/>
        <family val="2"/>
      </rPr>
      <t>to return to homepage</t>
    </r>
  </si>
  <si>
    <r>
      <t>Click here</t>
    </r>
    <r>
      <rPr>
        <b/>
        <sz val="10"/>
        <rFont val="Arial"/>
        <family val="2"/>
      </rPr>
      <t xml:space="preserve"> to return to ward homepage</t>
    </r>
  </si>
  <si>
    <r>
      <t xml:space="preserve">Click here </t>
    </r>
    <r>
      <rPr>
        <b/>
        <sz val="10"/>
        <rFont val="Arial"/>
        <family val="2"/>
      </rPr>
      <t>to return to topic homepage</t>
    </r>
  </si>
  <si>
    <r>
      <t xml:space="preserve">As further 2011 Census data is released from the Office for National Statistics (ONS) we will endeavour to expand the data available within this database accordingly. If there is a specific data set you would like access to, or for any other feedback, do not hesitate in contacing the Research and Performance Team at </t>
    </r>
    <r>
      <rPr>
        <b/>
        <sz val="12"/>
        <rFont val="Arial"/>
        <family val="2"/>
      </rPr>
      <t>research.performance@cambridgeshire.gov.uk</t>
    </r>
  </si>
  <si>
    <r>
      <t xml:space="preserve">As further 2011 Census data is released from the Office for National Statistics (ONS) we will endeavour to expand the data available within this database accordingly. If there is a specific data set you would like access to, or for any other feedback, do not hesitate in contacting the Research and Performance Team at </t>
    </r>
    <r>
      <rPr>
        <b/>
        <sz val="12"/>
        <rFont val="Arial"/>
        <family val="2"/>
      </rPr>
      <t>research.performance@cambridgeshire.gov.uk</t>
    </r>
  </si>
  <si>
    <t>Buddhist</t>
  </si>
  <si>
    <t>Ethnic group classifies people according to their own perceived ethnic group and cultural background (see Census table QS201EW).</t>
  </si>
  <si>
    <t xml:space="preserve">The data shows the country in which a person was born. Responses are assigned codes based on the National Statistics Country Classification (see Census table KS204EW). </t>
  </si>
  <si>
    <t>Religion was identified by the individual person. No determination was made about whether a person was a practicing member of a religion. Unlike other census questions, this question was voluntary and therefore where no answer was provided the response was categorised as 'Not stated' (see Census table KS209EW).</t>
  </si>
  <si>
    <t>Output areas (OA) are created for Census data, specifically for the output of census estimates. The OA is the lowest geographical level at which census estimates are provided. The minimum OA size was 40 resident households and 100 resident people but the recommended size was rather larger at 125 households. These size thresholds meant that unusually small wards and parishes were incorporated into larger OAs.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</si>
</sst>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0" formatCode="0.0"/>
    <numFmt numFmtId="194" formatCode="#"/>
    <numFmt numFmtId="211" formatCode="General_)"/>
  </numFmts>
  <fonts count="41" x14ac:knownFonts="1">
    <font>
      <sz val="10"/>
      <name val="Arial"/>
    </font>
    <font>
      <sz val="10"/>
      <name val="Arial"/>
    </font>
    <font>
      <b/>
      <sz val="10"/>
      <name val="Arial"/>
      <family val="2"/>
    </font>
    <font>
      <u/>
      <sz val="10"/>
      <color indexed="12"/>
      <name val="Arial"/>
      <family val="2"/>
    </font>
    <font>
      <sz val="8"/>
      <name val="Arial"/>
      <family val="2"/>
    </font>
    <font>
      <b/>
      <sz val="10"/>
      <name val="Arial"/>
      <family val="2"/>
    </font>
    <font>
      <b/>
      <sz val="9"/>
      <name val="Helvetica"/>
      <family val="2"/>
    </font>
    <font>
      <sz val="10"/>
      <name val="Arial"/>
      <family val="2"/>
    </font>
    <font>
      <sz val="11"/>
      <color indexed="8"/>
      <name val="Calibri"/>
      <family val="2"/>
    </font>
    <font>
      <b/>
      <sz val="10"/>
      <name val="Arial"/>
    </font>
    <font>
      <b/>
      <sz val="10"/>
      <name val="Helvetica"/>
      <family val="2"/>
    </font>
    <font>
      <sz val="10"/>
      <color indexed="8"/>
      <name val="Arial"/>
      <family val="2"/>
    </font>
    <font>
      <sz val="10"/>
      <name val="Calibri"/>
      <family val="2"/>
    </font>
    <font>
      <b/>
      <sz val="10"/>
      <name val="Calibri"/>
      <family val="2"/>
    </font>
    <font>
      <sz val="8"/>
      <name val="Arial"/>
    </font>
    <font>
      <sz val="9"/>
      <name val="Calibri"/>
      <family val="2"/>
    </font>
    <font>
      <b/>
      <sz val="9"/>
      <name val="Calibri"/>
      <family val="2"/>
    </font>
    <font>
      <i/>
      <sz val="9"/>
      <name val="Calibri"/>
      <family val="2"/>
    </font>
    <font>
      <b/>
      <sz val="10"/>
      <color indexed="8"/>
      <name val="Arial"/>
      <family val="2"/>
    </font>
    <font>
      <sz val="10"/>
      <color indexed="8"/>
      <name val="Symbol"/>
      <family val="1"/>
      <charset val="2"/>
    </font>
    <font>
      <sz val="10"/>
      <color indexed="8"/>
      <name val="Times New Roman"/>
      <family val="1"/>
    </font>
    <font>
      <u/>
      <sz val="10"/>
      <color indexed="12"/>
      <name val="Arial"/>
    </font>
    <font>
      <b/>
      <sz val="12"/>
      <name val="Arial"/>
      <family val="2"/>
    </font>
    <font>
      <sz val="12"/>
      <name val="Arial"/>
      <family val="2"/>
    </font>
    <font>
      <b/>
      <sz val="14"/>
      <name val="Arial"/>
      <family val="2"/>
    </font>
    <font>
      <sz val="14"/>
      <name val="Arial"/>
      <family val="2"/>
    </font>
    <font>
      <b/>
      <sz val="12"/>
      <color indexed="9"/>
      <name val="Arial"/>
      <family val="2"/>
    </font>
    <font>
      <u/>
      <sz val="12"/>
      <name val="Arial"/>
      <family val="2"/>
    </font>
    <font>
      <b/>
      <sz val="13"/>
      <color indexed="9"/>
      <name val="Calibri"/>
      <family val="2"/>
    </font>
    <font>
      <b/>
      <sz val="14"/>
      <color indexed="9"/>
      <name val="Calibri"/>
      <family val="2"/>
    </font>
    <font>
      <sz val="10"/>
      <color indexed="9"/>
      <name val="Calibri"/>
      <family val="2"/>
    </font>
    <font>
      <b/>
      <sz val="11"/>
      <name val="Arial"/>
      <family val="2"/>
    </font>
    <font>
      <b/>
      <i/>
      <sz val="12"/>
      <color indexed="9"/>
      <name val="Arial"/>
      <family val="2"/>
    </font>
    <font>
      <b/>
      <sz val="15"/>
      <color indexed="9"/>
      <name val="Arial"/>
      <family val="2"/>
    </font>
    <font>
      <b/>
      <sz val="18"/>
      <name val="Arial"/>
      <family val="2"/>
    </font>
    <font>
      <b/>
      <sz val="12"/>
      <color indexed="12"/>
      <name val="Arial"/>
      <family val="2"/>
    </font>
    <font>
      <b/>
      <u/>
      <sz val="14"/>
      <color indexed="20"/>
      <name val="Arial"/>
      <family val="2"/>
    </font>
    <font>
      <sz val="11"/>
      <name val="Arial"/>
      <family val="2"/>
    </font>
    <font>
      <b/>
      <sz val="12"/>
      <color indexed="8"/>
      <name val="Arial"/>
      <family val="2"/>
    </font>
    <font>
      <b/>
      <sz val="10"/>
      <color indexed="10"/>
      <name val="Arial"/>
      <family val="2"/>
    </font>
    <font>
      <b/>
      <sz val="12"/>
      <color indexed="10"/>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3"/>
        <bgColor indexed="64"/>
      </patternFill>
    </fill>
    <fill>
      <patternFill patternType="solid">
        <fgColor indexed="62"/>
        <bgColor indexed="64"/>
      </patternFill>
    </fill>
  </fills>
  <borders count="31">
    <border>
      <left/>
      <right/>
      <top/>
      <bottom/>
      <diagonal/>
    </border>
    <border>
      <left/>
      <right style="thin">
        <color indexed="8"/>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8" fillId="0" borderId="0"/>
  </cellStyleXfs>
  <cellXfs count="406">
    <xf numFmtId="0" fontId="0" fillId="0" borderId="0" xfId="0"/>
    <xf numFmtId="1" fontId="0" fillId="0" borderId="0" xfId="0" applyNumberFormat="1"/>
    <xf numFmtId="2" fontId="0" fillId="0" borderId="0" xfId="0" applyNumberFormat="1"/>
    <xf numFmtId="194" fontId="0" fillId="0" borderId="0" xfId="0" applyNumberFormat="1" applyAlignment="1" applyProtection="1">
      <alignment horizontal="right"/>
      <protection locked="0"/>
    </xf>
    <xf numFmtId="0" fontId="9" fillId="0" borderId="0" xfId="0" applyFont="1" applyAlignment="1">
      <alignment horizontal="center" vertical="center" wrapText="1"/>
    </xf>
    <xf numFmtId="0" fontId="9" fillId="0" borderId="0" xfId="0" applyFont="1" applyAlignment="1">
      <alignment vertical="center"/>
    </xf>
    <xf numFmtId="0" fontId="7" fillId="0" borderId="0" xfId="0" applyFont="1"/>
    <xf numFmtId="0" fontId="1" fillId="0" borderId="0" xfId="0" applyFont="1"/>
    <xf numFmtId="0" fontId="0" fillId="0" borderId="0" xfId="0" applyFill="1"/>
    <xf numFmtId="0" fontId="9" fillId="0" borderId="0" xfId="0" applyFont="1" applyFill="1" applyAlignment="1">
      <alignment vertical="center"/>
    </xf>
    <xf numFmtId="0" fontId="9" fillId="0" borderId="0" xfId="0" applyFont="1" applyFill="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wrapText="1"/>
    </xf>
    <xf numFmtId="0" fontId="7" fillId="0" borderId="0" xfId="0" applyFont="1" applyBorder="1" applyAlignment="1">
      <alignment horizontal="center" vertical="center"/>
    </xf>
    <xf numFmtId="0" fontId="2" fillId="0" borderId="0" xfId="0" applyFont="1" applyBorder="1" applyAlignment="1">
      <alignment horizontal="center" vertical="center"/>
    </xf>
    <xf numFmtId="0" fontId="0" fillId="0" borderId="0" xfId="0" applyNumberFormat="1"/>
    <xf numFmtId="0" fontId="0" fillId="0" borderId="0" xfId="0" applyNumberFormat="1" applyBorder="1"/>
    <xf numFmtId="0" fontId="0" fillId="0" borderId="1" xfId="0" applyNumberFormat="1" applyBorder="1"/>
    <xf numFmtId="2" fontId="0" fillId="0" borderId="0" xfId="0" applyNumberFormat="1" applyBorder="1"/>
    <xf numFmtId="2" fontId="0" fillId="0" borderId="1" xfId="0" applyNumberFormat="1" applyBorder="1"/>
    <xf numFmtId="0" fontId="0" fillId="0" borderId="0" xfId="0" applyBorder="1" applyAlignment="1">
      <alignment horizontal="center"/>
    </xf>
    <xf numFmtId="0" fontId="0" fillId="0" borderId="0" xfId="0" applyBorder="1"/>
    <xf numFmtId="1" fontId="0" fillId="0" borderId="0" xfId="0" applyNumberFormat="1" applyBorder="1"/>
    <xf numFmtId="0" fontId="9" fillId="0" borderId="0" xfId="0" applyFont="1" applyBorder="1" applyAlignment="1">
      <alignment vertical="center"/>
    </xf>
    <xf numFmtId="0" fontId="0" fillId="0" borderId="0" xfId="0" applyNumberFormat="1" applyFill="1" applyBorder="1"/>
    <xf numFmtId="0" fontId="0" fillId="0" borderId="0" xfId="0" applyAlignment="1">
      <alignment wrapText="1"/>
    </xf>
    <xf numFmtId="0" fontId="7" fillId="0" borderId="0" xfId="0" applyFont="1" applyFill="1"/>
    <xf numFmtId="1" fontId="11" fillId="0" borderId="0" xfId="0" applyNumberFormat="1" applyFont="1" applyFill="1" applyBorder="1" applyAlignment="1" applyProtection="1"/>
    <xf numFmtId="1" fontId="11" fillId="0" borderId="0" xfId="0" applyNumberFormat="1" applyFont="1" applyFill="1" applyBorder="1" applyAlignment="1" applyProtection="1">
      <alignment horizontal="left"/>
    </xf>
    <xf numFmtId="1" fontId="7" fillId="0" borderId="0" xfId="0" applyNumberFormat="1" applyFont="1" applyBorder="1"/>
    <xf numFmtId="2" fontId="7" fillId="0" borderId="0" xfId="0" applyNumberFormat="1" applyFont="1"/>
    <xf numFmtId="0" fontId="7" fillId="0" borderId="0" xfId="0" applyFont="1" applyAlignment="1">
      <alignment horizontal="right"/>
    </xf>
    <xf numFmtId="2" fontId="0" fillId="0" borderId="0" xfId="0" applyNumberFormat="1" applyFill="1"/>
    <xf numFmtId="0" fontId="0" fillId="0" borderId="0" xfId="0" applyFill="1" applyBorder="1"/>
    <xf numFmtId="0" fontId="0" fillId="0" borderId="0" xfId="0" applyNumberFormat="1" applyFill="1"/>
    <xf numFmtId="0" fontId="9" fillId="0" borderId="0" xfId="0" applyFont="1" applyBorder="1" applyAlignment="1">
      <alignment horizontal="center" vertical="center" wrapText="1"/>
    </xf>
    <xf numFmtId="0" fontId="15" fillId="0" borderId="0" xfId="0" applyFont="1"/>
    <xf numFmtId="0" fontId="16" fillId="0" borderId="2" xfId="0" applyFont="1" applyBorder="1"/>
    <xf numFmtId="0" fontId="16" fillId="0" borderId="3" xfId="0" applyFont="1" applyBorder="1"/>
    <xf numFmtId="2" fontId="0" fillId="0" borderId="0" xfId="0" applyNumberFormat="1" applyFill="1" applyBorder="1"/>
    <xf numFmtId="0" fontId="16" fillId="0" borderId="0" xfId="0" applyFont="1" applyBorder="1"/>
    <xf numFmtId="0" fontId="16" fillId="0" borderId="4" xfId="0" applyFont="1" applyBorder="1"/>
    <xf numFmtId="0" fontId="15" fillId="0" borderId="5" xfId="0" applyFont="1" applyBorder="1" applyAlignment="1">
      <alignment horizontal="center"/>
    </xf>
    <xf numFmtId="2" fontId="15" fillId="0" borderId="6" xfId="0" applyNumberFormat="1" applyFont="1" applyBorder="1" applyAlignment="1">
      <alignment horizontal="center"/>
    </xf>
    <xf numFmtId="0" fontId="15" fillId="0" borderId="0" xfId="0" applyFont="1" applyBorder="1" applyAlignment="1">
      <alignment horizontal="center"/>
    </xf>
    <xf numFmtId="0" fontId="15" fillId="0" borderId="4"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5" fillId="0" borderId="0" xfId="0" applyFont="1" applyBorder="1"/>
    <xf numFmtId="0" fontId="15" fillId="0" borderId="0" xfId="0" applyFont="1" applyBorder="1" applyAlignment="1">
      <alignment horizontal="left"/>
    </xf>
    <xf numFmtId="0" fontId="15" fillId="0" borderId="2" xfId="0" applyFont="1" applyBorder="1"/>
    <xf numFmtId="0" fontId="16" fillId="0" borderId="0" xfId="0" applyFont="1" applyBorder="1" applyAlignment="1">
      <alignment horizontal="center"/>
    </xf>
    <xf numFmtId="0" fontId="16" fillId="0" borderId="0" xfId="0" applyFont="1" applyBorder="1" applyAlignment="1"/>
    <xf numFmtId="0" fontId="15" fillId="0" borderId="0" xfId="0" applyFont="1" applyBorder="1" applyAlignment="1"/>
    <xf numFmtId="0" fontId="16" fillId="0" borderId="2" xfId="0" applyFont="1" applyBorder="1" applyAlignment="1">
      <alignment horizontal="left" vertical="top" wrapText="1"/>
    </xf>
    <xf numFmtId="0" fontId="15" fillId="0" borderId="3" xfId="0" applyFont="1" applyBorder="1"/>
    <xf numFmtId="0" fontId="15" fillId="0" borderId="4" xfId="0" applyFont="1" applyBorder="1"/>
    <xf numFmtId="180" fontId="15" fillId="0" borderId="5" xfId="0" applyNumberFormat="1" applyFont="1" applyBorder="1" applyAlignment="1">
      <alignment horizontal="center"/>
    </xf>
    <xf numFmtId="180" fontId="15" fillId="0" borderId="6" xfId="0" applyNumberFormat="1" applyFont="1" applyBorder="1" applyAlignment="1">
      <alignment horizontal="center"/>
    </xf>
    <xf numFmtId="0" fontId="15" fillId="0" borderId="0" xfId="0" applyFont="1" applyBorder="1" applyAlignment="1">
      <alignment vertical="top" wrapText="1"/>
    </xf>
    <xf numFmtId="180" fontId="15" fillId="0" borderId="0" xfId="0" applyNumberFormat="1" applyFont="1" applyBorder="1" applyAlignment="1">
      <alignment horizontal="center"/>
    </xf>
    <xf numFmtId="180" fontId="16" fillId="0" borderId="5" xfId="0" applyNumberFormat="1" applyFont="1" applyBorder="1" applyAlignment="1">
      <alignment horizontal="center"/>
    </xf>
    <xf numFmtId="2" fontId="15" fillId="0" borderId="0" xfId="0" applyNumberFormat="1" applyFont="1" applyBorder="1"/>
    <xf numFmtId="0" fontId="12" fillId="0" borderId="0" xfId="0" applyFont="1" applyBorder="1" applyAlignment="1">
      <alignment horizontal="left"/>
    </xf>
    <xf numFmtId="0" fontId="16" fillId="0" borderId="0" xfId="0" applyFont="1" applyFill="1" applyBorder="1" applyAlignment="1">
      <alignment horizontal="center"/>
    </xf>
    <xf numFmtId="180" fontId="15" fillId="0" borderId="4" xfId="0" applyNumberFormat="1" applyFont="1" applyBorder="1" applyAlignment="1">
      <alignment horizontal="center"/>
    </xf>
    <xf numFmtId="0" fontId="15" fillId="0" borderId="6" xfId="0" applyFont="1" applyBorder="1"/>
    <xf numFmtId="0" fontId="16" fillId="0" borderId="5" xfId="0" applyFont="1" applyBorder="1"/>
    <xf numFmtId="0" fontId="16" fillId="0" borderId="2" xfId="0" applyFont="1" applyFill="1" applyBorder="1" applyAlignment="1">
      <alignment horizontal="center"/>
    </xf>
    <xf numFmtId="180" fontId="16" fillId="0" borderId="0" xfId="0" applyNumberFormat="1" applyFont="1" applyBorder="1" applyAlignment="1">
      <alignment horizontal="center"/>
    </xf>
    <xf numFmtId="2" fontId="15" fillId="0" borderId="0" xfId="0" applyNumberFormat="1" applyFont="1" applyBorder="1" applyAlignment="1">
      <alignment horizontal="center"/>
    </xf>
    <xf numFmtId="0" fontId="16" fillId="0" borderId="2" xfId="0" applyFont="1" applyBorder="1" applyAlignment="1"/>
    <xf numFmtId="0" fontId="0" fillId="0" borderId="0" xfId="0" applyBorder="1" applyAlignment="1">
      <alignment wrapText="1"/>
    </xf>
    <xf numFmtId="0" fontId="17" fillId="0" borderId="3" xfId="0" applyFont="1" applyBorder="1"/>
    <xf numFmtId="180" fontId="0" fillId="0" borderId="0" xfId="0" applyNumberFormat="1" applyBorder="1"/>
    <xf numFmtId="0" fontId="15" fillId="0" borderId="5" xfId="0" applyFont="1" applyBorder="1"/>
    <xf numFmtId="0" fontId="12" fillId="0" borderId="0" xfId="0" applyFont="1" applyBorder="1" applyAlignment="1"/>
    <xf numFmtId="180" fontId="0" fillId="0" borderId="0" xfId="0" applyNumberFormat="1"/>
    <xf numFmtId="2" fontId="15" fillId="0" borderId="0" xfId="0" applyNumberFormat="1" applyFont="1" applyBorder="1" applyAlignment="1"/>
    <xf numFmtId="0" fontId="16" fillId="0" borderId="0" xfId="0" applyFont="1" applyFill="1" applyBorder="1" applyAlignment="1"/>
    <xf numFmtId="0" fontId="16" fillId="0" borderId="5" xfId="0" applyFont="1" applyBorder="1" applyAlignment="1"/>
    <xf numFmtId="0" fontId="16" fillId="0" borderId="5" xfId="0" applyFont="1" applyBorder="1" applyAlignment="1">
      <alignment horizontal="center"/>
    </xf>
    <xf numFmtId="0" fontId="15" fillId="0" borderId="0" xfId="0" applyFont="1" applyFill="1"/>
    <xf numFmtId="0" fontId="16" fillId="0" borderId="2" xfId="0" applyFont="1" applyBorder="1" applyAlignment="1">
      <alignment horizontal="left"/>
    </xf>
    <xf numFmtId="0" fontId="16" fillId="0" borderId="7" xfId="0" applyFont="1" applyFill="1" applyBorder="1" applyAlignment="1">
      <alignment horizontal="center"/>
    </xf>
    <xf numFmtId="1" fontId="15" fillId="0" borderId="0" xfId="0" applyNumberFormat="1" applyFont="1" applyBorder="1" applyAlignment="1">
      <alignment horizontal="center"/>
    </xf>
    <xf numFmtId="1" fontId="15" fillId="0" borderId="5" xfId="0" applyNumberFormat="1" applyFont="1" applyBorder="1" applyAlignment="1">
      <alignment horizontal="center"/>
    </xf>
    <xf numFmtId="2" fontId="15" fillId="0" borderId="5" xfId="0" applyNumberFormat="1" applyFont="1" applyBorder="1" applyAlignment="1">
      <alignment horizontal="center"/>
    </xf>
    <xf numFmtId="0" fontId="15" fillId="0" borderId="8" xfId="0" applyFont="1" applyFill="1" applyBorder="1"/>
    <xf numFmtId="0" fontId="15" fillId="0" borderId="7" xfId="0" applyFont="1" applyFill="1" applyBorder="1"/>
    <xf numFmtId="0" fontId="16" fillId="0" borderId="9" xfId="0" applyFont="1" applyFill="1" applyBorder="1" applyAlignment="1">
      <alignment horizontal="center"/>
    </xf>
    <xf numFmtId="0" fontId="11" fillId="0" borderId="0" xfId="0" applyFont="1" applyFill="1"/>
    <xf numFmtId="0" fontId="1" fillId="0" borderId="0" xfId="0" applyFont="1" applyFill="1"/>
    <xf numFmtId="0" fontId="11" fillId="0" borderId="0" xfId="0" applyFont="1"/>
    <xf numFmtId="0" fontId="19" fillId="0" borderId="0" xfId="0" applyFont="1" applyAlignment="1">
      <alignment horizontal="left" indent="4"/>
    </xf>
    <xf numFmtId="0" fontId="21" fillId="0" borderId="0" xfId="1" applyFont="1" applyAlignment="1" applyProtection="1"/>
    <xf numFmtId="0" fontId="18" fillId="0" borderId="0" xfId="0" applyFont="1"/>
    <xf numFmtId="0" fontId="11" fillId="2" borderId="0" xfId="0" applyFont="1" applyFill="1"/>
    <xf numFmtId="0" fontId="2" fillId="0" borderId="0" xfId="0" applyFont="1"/>
    <xf numFmtId="0" fontId="3" fillId="0" borderId="0" xfId="1" applyAlignment="1" applyProtection="1">
      <alignment horizontal="left"/>
    </xf>
    <xf numFmtId="0" fontId="3" fillId="0" borderId="0" xfId="1" applyAlignment="1" applyProtection="1"/>
    <xf numFmtId="17" fontId="1" fillId="0" borderId="0" xfId="0" applyNumberFormat="1" applyFont="1" applyAlignment="1">
      <alignment horizontal="left"/>
    </xf>
    <xf numFmtId="0" fontId="12" fillId="0" borderId="0" xfId="0" applyFont="1" applyBorder="1" applyAlignment="1">
      <alignment horizontal="center"/>
    </xf>
    <xf numFmtId="0" fontId="17" fillId="0" borderId="0" xfId="0" applyFont="1" applyFill="1"/>
    <xf numFmtId="0" fontId="16" fillId="0" borderId="0" xfId="0" applyFont="1" applyFill="1" applyAlignment="1">
      <alignment wrapText="1"/>
    </xf>
    <xf numFmtId="0" fontId="16" fillId="2" borderId="2" xfId="0" applyFont="1" applyFill="1" applyBorder="1"/>
    <xf numFmtId="0" fontId="16" fillId="0" borderId="3" xfId="0" applyFont="1" applyBorder="1" applyAlignment="1"/>
    <xf numFmtId="2" fontId="12" fillId="0" borderId="0" xfId="0" applyNumberFormat="1" applyFont="1" applyBorder="1" applyAlignment="1">
      <alignment horizontal="center"/>
    </xf>
    <xf numFmtId="2" fontId="15" fillId="0" borderId="4" xfId="0" applyNumberFormat="1" applyFont="1" applyBorder="1" applyAlignment="1">
      <alignment horizontal="center"/>
    </xf>
    <xf numFmtId="0" fontId="15" fillId="0" borderId="0" xfId="0" applyFont="1" applyFill="1" applyAlignment="1">
      <alignment wrapText="1"/>
    </xf>
    <xf numFmtId="0" fontId="15" fillId="0" borderId="0" xfId="0" applyFont="1" applyFill="1" applyBorder="1"/>
    <xf numFmtId="0" fontId="15" fillId="0" borderId="4" xfId="0" applyFont="1" applyFill="1" applyBorder="1"/>
    <xf numFmtId="0" fontId="16" fillId="0" borderId="0" xfId="0" applyFont="1" applyBorder="1" applyAlignment="1">
      <alignment vertical="top" wrapText="1"/>
    </xf>
    <xf numFmtId="0" fontId="16" fillId="0" borderId="0" xfId="0" applyFont="1" applyBorder="1" applyAlignment="1">
      <alignment wrapText="1"/>
    </xf>
    <xf numFmtId="0" fontId="0" fillId="0" borderId="2" xfId="0" applyBorder="1"/>
    <xf numFmtId="0" fontId="7" fillId="2" borderId="0" xfId="0" applyFont="1" applyFill="1" applyAlignment="1">
      <alignment horizontal="center"/>
    </xf>
    <xf numFmtId="0" fontId="7" fillId="2" borderId="0" xfId="0" applyFont="1" applyFill="1"/>
    <xf numFmtId="0" fontId="7" fillId="2" borderId="0" xfId="0" applyFont="1" applyFill="1" applyBorder="1" applyAlignment="1"/>
    <xf numFmtId="0" fontId="23" fillId="2" borderId="0" xfId="0" applyFont="1" applyFill="1" applyBorder="1" applyAlignment="1">
      <alignment horizontal="left" vertical="center" wrapText="1"/>
    </xf>
    <xf numFmtId="0" fontId="7" fillId="2" borderId="0" xfId="0" applyFont="1" applyFill="1" applyBorder="1"/>
    <xf numFmtId="0" fontId="25" fillId="2" borderId="0" xfId="0" applyFont="1" applyFill="1" applyBorder="1"/>
    <xf numFmtId="0" fontId="25" fillId="2" borderId="0" xfId="0" applyFont="1" applyFill="1"/>
    <xf numFmtId="0" fontId="24" fillId="3" borderId="8" xfId="0" applyFont="1" applyFill="1" applyBorder="1"/>
    <xf numFmtId="0" fontId="23" fillId="3" borderId="7" xfId="0" applyFont="1" applyFill="1" applyBorder="1" applyAlignment="1">
      <alignment horizontal="left" vertical="center" wrapText="1"/>
    </xf>
    <xf numFmtId="0" fontId="23" fillId="3" borderId="9" xfId="0" applyFont="1" applyFill="1" applyBorder="1" applyAlignment="1">
      <alignment horizontal="left" vertical="center" wrapText="1"/>
    </xf>
    <xf numFmtId="0" fontId="7" fillId="3" borderId="2" xfId="0" applyFont="1" applyFill="1" applyBorder="1"/>
    <xf numFmtId="0" fontId="7" fillId="3" borderId="0" xfId="0" applyFont="1" applyFill="1" applyBorder="1"/>
    <xf numFmtId="0" fontId="25" fillId="3" borderId="0" xfId="0" applyFont="1" applyFill="1" applyBorder="1"/>
    <xf numFmtId="0" fontId="7" fillId="3" borderId="5" xfId="0" applyFont="1" applyFill="1" applyBorder="1"/>
    <xf numFmtId="0" fontId="24" fillId="3" borderId="2" xfId="0" applyFont="1" applyFill="1" applyBorder="1" applyAlignment="1">
      <alignment horizontal="right"/>
    </xf>
    <xf numFmtId="0" fontId="7" fillId="3" borderId="3" xfId="0" applyFont="1" applyFill="1" applyBorder="1"/>
    <xf numFmtId="0" fontId="7" fillId="3" borderId="4" xfId="0" applyFont="1" applyFill="1" applyBorder="1"/>
    <xf numFmtId="0" fontId="7" fillId="3" borderId="6" xfId="0" applyFont="1" applyFill="1" applyBorder="1"/>
    <xf numFmtId="0" fontId="7" fillId="3" borderId="7" xfId="0" applyFont="1" applyFill="1" applyBorder="1"/>
    <xf numFmtId="0" fontId="25" fillId="3" borderId="7" xfId="0" applyFont="1" applyFill="1" applyBorder="1"/>
    <xf numFmtId="0" fontId="7" fillId="3" borderId="9" xfId="0" applyFont="1" applyFill="1" applyBorder="1"/>
    <xf numFmtId="0" fontId="23" fillId="3" borderId="2" xfId="0" applyFont="1" applyFill="1" applyBorder="1"/>
    <xf numFmtId="0" fontId="24" fillId="3" borderId="2" xfId="0" applyFont="1" applyFill="1" applyBorder="1" applyAlignment="1"/>
    <xf numFmtId="0" fontId="25" fillId="3" borderId="4" xfId="0" applyFont="1" applyFill="1" applyBorder="1"/>
    <xf numFmtId="0" fontId="22" fillId="4" borderId="10" xfId="1" applyFont="1" applyFill="1" applyBorder="1" applyAlignment="1" applyProtection="1">
      <alignment horizontal="center" vertical="center"/>
    </xf>
    <xf numFmtId="0" fontId="15" fillId="2" borderId="0" xfId="0" applyFont="1" applyFill="1"/>
    <xf numFmtId="0" fontId="16" fillId="2" borderId="0" xfId="0" applyFont="1" applyFill="1" applyBorder="1" applyAlignment="1"/>
    <xf numFmtId="0" fontId="31" fillId="3" borderId="10" xfId="1" applyFont="1" applyFill="1" applyBorder="1" applyAlignment="1" applyProtection="1">
      <alignment horizontal="center"/>
    </xf>
    <xf numFmtId="0" fontId="0" fillId="0" borderId="5" xfId="0" applyBorder="1" applyAlignment="1">
      <alignment wrapText="1"/>
    </xf>
    <xf numFmtId="0" fontId="7" fillId="0" borderId="0" xfId="0" applyFont="1" applyBorder="1"/>
    <xf numFmtId="1" fontId="11" fillId="0" borderId="0" xfId="0" applyNumberFormat="1" applyFont="1" applyFill="1" applyBorder="1" applyAlignment="1" applyProtection="1">
      <alignment horizontal="right"/>
    </xf>
    <xf numFmtId="0" fontId="7" fillId="0" borderId="0" xfId="0" applyFont="1" applyFill="1" applyAlignment="1">
      <alignment horizontal="right"/>
    </xf>
    <xf numFmtId="0" fontId="7" fillId="0" borderId="0" xfId="0" applyFont="1" applyFill="1" applyBorder="1"/>
    <xf numFmtId="211" fontId="11" fillId="0" borderId="0" xfId="0" applyNumberFormat="1" applyFont="1" applyFill="1" applyBorder="1" applyAlignment="1" applyProtection="1"/>
    <xf numFmtId="180" fontId="7" fillId="0" borderId="0" xfId="0" applyNumberFormat="1" applyFont="1"/>
    <xf numFmtId="211" fontId="11" fillId="0" borderId="0" xfId="0" applyNumberFormat="1" applyFont="1" applyFill="1" applyBorder="1" applyAlignment="1" applyProtection="1">
      <alignment horizontal="left"/>
    </xf>
    <xf numFmtId="1" fontId="0" fillId="0" borderId="0" xfId="0" applyNumberFormat="1" applyFill="1"/>
    <xf numFmtId="1" fontId="0" fillId="0" borderId="0" xfId="0" applyNumberFormat="1" applyFill="1" applyBorder="1"/>
    <xf numFmtId="1" fontId="7" fillId="0" borderId="0" xfId="0" applyNumberFormat="1" applyFont="1" applyFill="1" applyBorder="1"/>
    <xf numFmtId="0" fontId="0" fillId="0" borderId="0" xfId="0" applyFill="1" applyBorder="1" applyAlignment="1">
      <alignment horizontal="center"/>
    </xf>
    <xf numFmtId="2" fontId="7" fillId="0" borderId="0" xfId="0" applyNumberFormat="1" applyFont="1" applyFill="1"/>
    <xf numFmtId="3" fontId="11" fillId="0" borderId="0" xfId="0" applyNumberFormat="1" applyFont="1" applyFill="1"/>
    <xf numFmtId="2" fontId="11" fillId="0" borderId="0" xfId="0" applyNumberFormat="1" applyFont="1" applyFill="1"/>
    <xf numFmtId="3" fontId="7" fillId="0" borderId="0" xfId="0" applyNumberFormat="1" applyFont="1" applyFill="1"/>
    <xf numFmtId="1" fontId="11" fillId="0" borderId="0" xfId="0" applyNumberFormat="1" applyFont="1" applyFill="1"/>
    <xf numFmtId="180" fontId="0" fillId="0" borderId="0" xfId="0" applyNumberFormat="1" applyFill="1"/>
    <xf numFmtId="180" fontId="7" fillId="0" borderId="0" xfId="0" applyNumberFormat="1" applyFont="1" applyFill="1"/>
    <xf numFmtId="1" fontId="7" fillId="0" borderId="0" xfId="0" applyNumberFormat="1" applyFont="1" applyFill="1"/>
    <xf numFmtId="0" fontId="15" fillId="0" borderId="8" xfId="0" applyFont="1" applyBorder="1"/>
    <xf numFmtId="0" fontId="15" fillId="0" borderId="7" xfId="0" applyFont="1" applyBorder="1"/>
    <xf numFmtId="0" fontId="16" fillId="0" borderId="7" xfId="0" applyFont="1" applyBorder="1"/>
    <xf numFmtId="0" fontId="16" fillId="0" borderId="7" xfId="0" applyFont="1" applyBorder="1" applyAlignment="1">
      <alignment horizontal="center"/>
    </xf>
    <xf numFmtId="0" fontId="16" fillId="0" borderId="9" xfId="0" applyFont="1" applyBorder="1"/>
    <xf numFmtId="0" fontId="7" fillId="0" borderId="0" xfId="0" applyFont="1" applyFill="1" applyBorder="1" applyAlignment="1">
      <alignment horizontal="right"/>
    </xf>
    <xf numFmtId="0" fontId="15" fillId="0" borderId="2" xfId="0" applyFont="1" applyFill="1" applyBorder="1"/>
    <xf numFmtId="0" fontId="15" fillId="0" borderId="0" xfId="0" applyFont="1" applyFill="1" applyBorder="1" applyAlignment="1">
      <alignment horizontal="center"/>
    </xf>
    <xf numFmtId="180" fontId="15" fillId="0" borderId="0" xfId="0" applyNumberFormat="1" applyFont="1" applyFill="1" applyBorder="1" applyAlignment="1">
      <alignment horizontal="center"/>
    </xf>
    <xf numFmtId="180" fontId="15" fillId="0" borderId="5" xfId="0" applyNumberFormat="1" applyFont="1" applyFill="1" applyBorder="1" applyAlignment="1">
      <alignment horizontal="center"/>
    </xf>
    <xf numFmtId="0" fontId="16" fillId="0" borderId="9" xfId="0" applyFont="1" applyBorder="1" applyAlignment="1">
      <alignment horizontal="center"/>
    </xf>
    <xf numFmtId="0" fontId="22" fillId="0" borderId="0" xfId="0" applyFont="1"/>
    <xf numFmtId="1" fontId="1" fillId="0" borderId="0" xfId="0" applyNumberFormat="1" applyFont="1"/>
    <xf numFmtId="1" fontId="1" fillId="0" borderId="0" xfId="0" applyNumberFormat="1" applyFont="1" applyAlignment="1">
      <alignment horizontal="right"/>
    </xf>
    <xf numFmtId="2" fontId="1" fillId="0" borderId="0" xfId="0" applyNumberFormat="1" applyFont="1" applyAlignment="1">
      <alignment horizontal="right"/>
    </xf>
    <xf numFmtId="2" fontId="1" fillId="0" borderId="0" xfId="0" applyNumberFormat="1" applyFont="1"/>
    <xf numFmtId="4" fontId="1" fillId="0" borderId="0" xfId="0" applyNumberFormat="1" applyFont="1"/>
    <xf numFmtId="1" fontId="1" fillId="0" borderId="0" xfId="0" applyNumberFormat="1" applyFont="1" applyFill="1"/>
    <xf numFmtId="180" fontId="1" fillId="0" borderId="0" xfId="0" applyNumberFormat="1" applyFont="1"/>
    <xf numFmtId="0" fontId="7" fillId="0" borderId="0" xfId="2" applyFont="1" applyFill="1" applyBorder="1" applyAlignment="1">
      <alignment horizontal="left"/>
    </xf>
    <xf numFmtId="1" fontId="1" fillId="0" borderId="0" xfId="0" applyNumberFormat="1" applyFont="1" applyAlignment="1" applyProtection="1">
      <alignment horizontal="right"/>
      <protection locked="0"/>
    </xf>
    <xf numFmtId="0" fontId="1" fillId="0" borderId="0" xfId="0" applyFont="1" applyAlignment="1">
      <alignment horizontal="right"/>
    </xf>
    <xf numFmtId="180" fontId="1" fillId="0" borderId="0" xfId="0" applyNumberFormat="1" applyFont="1" applyAlignment="1">
      <alignment horizontal="right"/>
    </xf>
    <xf numFmtId="180" fontId="11" fillId="0" borderId="0" xfId="0" applyNumberFormat="1" applyFont="1"/>
    <xf numFmtId="1" fontId="11" fillId="0" borderId="0" xfId="0" applyNumberFormat="1" applyFont="1"/>
    <xf numFmtId="0" fontId="0" fillId="0" borderId="0" xfId="0" applyFill="1" applyAlignment="1">
      <alignment horizontal="right"/>
    </xf>
    <xf numFmtId="180" fontId="0" fillId="0" borderId="0" xfId="0" applyNumberFormat="1" applyFill="1" applyAlignment="1">
      <alignment horizontal="right"/>
    </xf>
    <xf numFmtId="2" fontId="0" fillId="0" borderId="0" xfId="0" applyNumberFormat="1" applyFill="1" applyAlignment="1">
      <alignment horizontal="right"/>
    </xf>
    <xf numFmtId="2" fontId="7" fillId="0" borderId="0" xfId="0" applyNumberFormat="1" applyFont="1" applyAlignment="1">
      <alignment horizontal="right"/>
    </xf>
    <xf numFmtId="1" fontId="7" fillId="0" borderId="0" xfId="0" applyNumberFormat="1" applyFont="1" applyBorder="1" applyAlignment="1">
      <alignment horizontal="left"/>
    </xf>
    <xf numFmtId="1" fontId="7" fillId="0" borderId="0" xfId="0" applyNumberFormat="1" applyFont="1" applyBorder="1" applyAlignment="1">
      <alignment horizontal="right"/>
    </xf>
    <xf numFmtId="180" fontId="7" fillId="0" borderId="0" xfId="0" applyNumberFormat="1" applyFont="1" applyAlignment="1">
      <alignment horizontal="right"/>
    </xf>
    <xf numFmtId="0" fontId="7" fillId="0" borderId="0" xfId="0" applyFont="1" applyAlignment="1">
      <alignment horizontal="left"/>
    </xf>
    <xf numFmtId="1" fontId="11" fillId="0" borderId="0" xfId="0" applyNumberFormat="1" applyFont="1" applyAlignment="1">
      <alignment horizontal="right"/>
    </xf>
    <xf numFmtId="1" fontId="7" fillId="0" borderId="0" xfId="0" applyNumberFormat="1" applyFont="1" applyAlignment="1">
      <alignment horizontal="right"/>
    </xf>
    <xf numFmtId="0" fontId="1" fillId="0" borderId="0" xfId="0" applyFont="1" applyFill="1" applyAlignment="1">
      <alignment horizontal="right"/>
    </xf>
    <xf numFmtId="180" fontId="1" fillId="0" borderId="0" xfId="0" applyNumberFormat="1" applyFont="1" applyFill="1" applyAlignment="1">
      <alignment horizontal="right"/>
    </xf>
    <xf numFmtId="1" fontId="0" fillId="0" borderId="0" xfId="0" applyNumberFormat="1" applyFill="1" applyAlignment="1">
      <alignment horizontal="right"/>
    </xf>
    <xf numFmtId="180" fontId="11" fillId="0" borderId="0" xfId="0" applyNumberFormat="1" applyFont="1" applyFill="1"/>
    <xf numFmtId="180" fontId="0" fillId="0" borderId="0" xfId="0" applyNumberFormat="1" applyBorder="1" applyAlignment="1">
      <alignment horizontal="right"/>
    </xf>
    <xf numFmtId="180" fontId="7" fillId="0" borderId="0" xfId="0" applyNumberFormat="1" applyFont="1" applyFill="1" applyBorder="1"/>
    <xf numFmtId="180" fontId="7" fillId="0" borderId="0" xfId="0" applyNumberFormat="1" applyFont="1" applyFill="1" applyAlignment="1">
      <alignment horizontal="right"/>
    </xf>
    <xf numFmtId="180" fontId="0" fillId="0" borderId="0" xfId="0" applyNumberFormat="1" applyFill="1" applyBorder="1"/>
    <xf numFmtId="0" fontId="23" fillId="3" borderId="0" xfId="0" applyFont="1" applyFill="1" applyBorder="1" applyAlignment="1">
      <alignment horizontal="left" vertical="center" wrapText="1"/>
    </xf>
    <xf numFmtId="0" fontId="23" fillId="3" borderId="5" xfId="0" applyFont="1" applyFill="1" applyBorder="1" applyAlignment="1">
      <alignment horizontal="left" vertical="center" wrapText="1"/>
    </xf>
    <xf numFmtId="1" fontId="1" fillId="0" borderId="0" xfId="0" applyNumberFormat="1" applyFont="1" applyFill="1" applyAlignment="1">
      <alignment horizontal="right"/>
    </xf>
    <xf numFmtId="2" fontId="1" fillId="0" borderId="0" xfId="0" applyNumberFormat="1" applyFont="1" applyFill="1" applyAlignment="1">
      <alignment horizontal="right"/>
    </xf>
    <xf numFmtId="2" fontId="1" fillId="0" borderId="0" xfId="0" applyNumberFormat="1" applyFont="1" applyFill="1"/>
    <xf numFmtId="4" fontId="1" fillId="0" borderId="0" xfId="0" applyNumberFormat="1" applyFont="1" applyFill="1"/>
    <xf numFmtId="180" fontId="1" fillId="0" borderId="0" xfId="0" applyNumberFormat="1" applyFont="1" applyFill="1"/>
    <xf numFmtId="180" fontId="0" fillId="0" borderId="0" xfId="0" applyNumberFormat="1" applyFill="1" applyBorder="1" applyAlignment="1">
      <alignment horizontal="right"/>
    </xf>
    <xf numFmtId="0" fontId="33" fillId="2" borderId="0" xfId="0" applyFont="1" applyFill="1" applyAlignment="1">
      <alignment horizontal="center" vertical="center"/>
    </xf>
    <xf numFmtId="0" fontId="24" fillId="3" borderId="2" xfId="0" applyFont="1" applyFill="1" applyBorder="1" applyAlignment="1">
      <alignment horizontal="left"/>
    </xf>
    <xf numFmtId="0" fontId="24" fillId="3" borderId="0" xfId="0" applyFont="1" applyFill="1" applyBorder="1" applyAlignment="1">
      <alignment horizontal="left"/>
    </xf>
    <xf numFmtId="0" fontId="31" fillId="2" borderId="0" xfId="1" applyFont="1" applyFill="1" applyBorder="1" applyAlignment="1" applyProtection="1">
      <alignment horizontal="center"/>
    </xf>
    <xf numFmtId="0" fontId="24" fillId="3" borderId="2" xfId="0" applyFont="1" applyFill="1" applyBorder="1"/>
    <xf numFmtId="0" fontId="7" fillId="3" borderId="0" xfId="0" applyFont="1" applyFill="1"/>
    <xf numFmtId="0" fontId="31" fillId="3" borderId="5" xfId="1" applyFont="1" applyFill="1" applyBorder="1" applyAlignment="1" applyProtection="1"/>
    <xf numFmtId="0" fontId="37" fillId="3" borderId="5" xfId="0" applyFont="1" applyFill="1" applyBorder="1"/>
    <xf numFmtId="0" fontId="37" fillId="3" borderId="0" xfId="0" applyFont="1" applyFill="1" applyBorder="1"/>
    <xf numFmtId="0" fontId="31" fillId="3" borderId="0" xfId="1" applyFont="1" applyFill="1" applyBorder="1" applyAlignment="1" applyProtection="1"/>
    <xf numFmtId="0" fontId="31" fillId="4" borderId="10" xfId="1" applyFont="1" applyFill="1" applyBorder="1" applyAlignment="1" applyProtection="1"/>
    <xf numFmtId="0" fontId="38" fillId="0" borderId="0" xfId="0" applyFont="1" applyFill="1"/>
    <xf numFmtId="0" fontId="2" fillId="3" borderId="11" xfId="0" applyFont="1" applyFill="1" applyBorder="1" applyAlignment="1">
      <alignment vertical="center"/>
    </xf>
    <xf numFmtId="1" fontId="2" fillId="3" borderId="11" xfId="0" applyNumberFormat="1" applyFont="1" applyFill="1" applyBorder="1" applyAlignment="1">
      <alignment vertical="center"/>
    </xf>
    <xf numFmtId="180" fontId="2" fillId="3" borderId="11" xfId="0" applyNumberFormat="1" applyFont="1" applyFill="1" applyBorder="1" applyAlignment="1">
      <alignment vertical="center"/>
    </xf>
    <xf numFmtId="0" fontId="2"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10" fillId="3" borderId="11" xfId="0" applyFont="1" applyFill="1" applyBorder="1" applyAlignment="1">
      <alignment horizontal="center" vertical="center" wrapText="1"/>
    </xf>
    <xf numFmtId="180" fontId="2" fillId="3" borderId="11" xfId="0" applyNumberFormat="1" applyFont="1" applyFill="1" applyBorder="1" applyAlignment="1">
      <alignment horizontal="center" vertical="center" wrapText="1"/>
    </xf>
    <xf numFmtId="1" fontId="10" fillId="3" borderId="11" xfId="0" applyNumberFormat="1" applyFont="1" applyFill="1" applyBorder="1" applyAlignment="1">
      <alignment horizontal="center" vertical="center" wrapText="1"/>
    </xf>
    <xf numFmtId="0" fontId="2" fillId="3" borderId="13" xfId="0" applyFont="1" applyFill="1" applyBorder="1" applyAlignment="1">
      <alignment horizontal="center" vertical="center" wrapText="1"/>
    </xf>
    <xf numFmtId="1" fontId="2" fillId="3" borderId="11" xfId="0" applyNumberFormat="1"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2" xfId="0" applyFont="1" applyFill="1" applyBorder="1" applyAlignment="1">
      <alignment horizontal="center" vertical="center" wrapText="1"/>
    </xf>
    <xf numFmtId="180" fontId="2" fillId="3" borderId="14" xfId="0" applyNumberFormat="1" applyFont="1" applyFill="1" applyBorder="1" applyAlignment="1">
      <alignment horizontal="center" vertical="center" wrapText="1"/>
    </xf>
    <xf numFmtId="180" fontId="2" fillId="3" borderId="12" xfId="0" applyNumberFormat="1" applyFont="1" applyFill="1" applyBorder="1" applyAlignment="1">
      <alignment horizontal="center" vertical="center" wrapText="1"/>
    </xf>
    <xf numFmtId="0" fontId="2" fillId="3" borderId="15" xfId="0" applyFont="1" applyFill="1" applyBorder="1" applyAlignment="1">
      <alignment horizontal="center" vertical="center" wrapText="1"/>
    </xf>
    <xf numFmtId="0" fontId="9" fillId="3" borderId="11" xfId="0" applyFont="1" applyFill="1" applyBorder="1" applyAlignment="1">
      <alignment horizontal="center" vertical="center" wrapText="1"/>
    </xf>
    <xf numFmtId="180" fontId="9" fillId="3" borderId="11" xfId="0" applyNumberFormat="1" applyFont="1" applyFill="1" applyBorder="1" applyAlignment="1">
      <alignment horizontal="center" vertical="center" wrapText="1"/>
    </xf>
    <xf numFmtId="0" fontId="2" fillId="3" borderId="13" xfId="0" applyFont="1" applyFill="1" applyBorder="1" applyAlignment="1">
      <alignment vertical="center" wrapText="1"/>
    </xf>
    <xf numFmtId="2" fontId="2" fillId="3" borderId="16" xfId="0" applyNumberFormat="1" applyFont="1" applyFill="1" applyBorder="1" applyAlignment="1">
      <alignment vertical="center" wrapText="1"/>
    </xf>
    <xf numFmtId="0" fontId="2" fillId="3" borderId="11" xfId="0" applyFont="1" applyFill="1" applyBorder="1" applyAlignment="1">
      <alignment vertical="center" wrapText="1"/>
    </xf>
    <xf numFmtId="180" fontId="2" fillId="3" borderId="11" xfId="0" applyNumberFormat="1" applyFont="1" applyFill="1" applyBorder="1" applyAlignment="1">
      <alignment vertical="center" wrapText="1"/>
    </xf>
    <xf numFmtId="0" fontId="2" fillId="3" borderId="11" xfId="0" applyFont="1" applyFill="1" applyBorder="1" applyAlignment="1">
      <alignment wrapText="1"/>
    </xf>
    <xf numFmtId="0" fontId="2" fillId="3" borderId="12" xfId="0" applyFont="1" applyFill="1" applyBorder="1" applyAlignment="1">
      <alignment wrapText="1"/>
    </xf>
    <xf numFmtId="0" fontId="2" fillId="3" borderId="14" xfId="0" applyFont="1" applyFill="1" applyBorder="1" applyAlignment="1">
      <alignment wrapText="1"/>
    </xf>
    <xf numFmtId="0" fontId="2" fillId="3" borderId="11" xfId="0" applyFont="1" applyFill="1" applyBorder="1" applyAlignment="1">
      <alignment vertical="top" wrapText="1"/>
    </xf>
    <xf numFmtId="180" fontId="2" fillId="3" borderId="11" xfId="0" applyNumberFormat="1" applyFont="1" applyFill="1" applyBorder="1" applyAlignment="1">
      <alignment vertical="top" wrapText="1"/>
    </xf>
    <xf numFmtId="0" fontId="39" fillId="4" borderId="10" xfId="1" applyFont="1" applyFill="1" applyBorder="1" applyAlignment="1" applyProtection="1">
      <alignment horizontal="center" wrapText="1"/>
    </xf>
    <xf numFmtId="0" fontId="0" fillId="0" borderId="2" xfId="0" applyBorder="1" applyAlignment="1">
      <alignment vertical="top"/>
    </xf>
    <xf numFmtId="0" fontId="0" fillId="0" borderId="2" xfId="0" applyFill="1" applyBorder="1" applyAlignment="1">
      <alignment vertical="top"/>
    </xf>
    <xf numFmtId="0" fontId="0" fillId="0" borderId="5" xfId="0" applyBorder="1" applyAlignment="1">
      <alignment vertical="top" wrapText="1"/>
    </xf>
    <xf numFmtId="0" fontId="7" fillId="0" borderId="5" xfId="0" applyFont="1" applyBorder="1" applyAlignment="1">
      <alignment vertical="top" wrapText="1"/>
    </xf>
    <xf numFmtId="0" fontId="0" fillId="0" borderId="5" xfId="0" applyNumberFormat="1" applyBorder="1" applyAlignment="1">
      <alignment vertical="top" wrapText="1"/>
    </xf>
    <xf numFmtId="0" fontId="11" fillId="0" borderId="5" xfId="0" applyFont="1" applyBorder="1" applyAlignment="1">
      <alignment vertical="top" wrapText="1"/>
    </xf>
    <xf numFmtId="0" fontId="32" fillId="5" borderId="0" xfId="1" applyFont="1" applyFill="1" applyBorder="1" applyAlignment="1" applyProtection="1">
      <alignment horizontal="center"/>
    </xf>
    <xf numFmtId="0" fontId="33" fillId="5" borderId="0" xfId="0" applyFont="1" applyFill="1" applyAlignment="1">
      <alignment horizontal="center" vertical="center"/>
    </xf>
    <xf numFmtId="0" fontId="23" fillId="2" borderId="0" xfId="0" applyFont="1" applyFill="1" applyBorder="1" applyAlignment="1">
      <alignment horizontal="left" vertical="center" wrapText="1"/>
    </xf>
    <xf numFmtId="0" fontId="24" fillId="3" borderId="8" xfId="0" applyFont="1" applyFill="1" applyBorder="1" applyAlignment="1">
      <alignment horizontal="left"/>
    </xf>
    <xf numFmtId="0" fontId="24" fillId="3" borderId="7" xfId="0" applyFont="1" applyFill="1" applyBorder="1" applyAlignment="1">
      <alignment horizontal="left"/>
    </xf>
    <xf numFmtId="0" fontId="36" fillId="2" borderId="0" xfId="1" applyFont="1" applyFill="1" applyAlignment="1" applyProtection="1">
      <alignment horizontal="center"/>
    </xf>
    <xf numFmtId="0" fontId="34" fillId="4" borderId="17" xfId="0" applyFont="1" applyFill="1" applyBorder="1" applyAlignment="1" applyProtection="1">
      <alignment horizontal="center"/>
      <protection locked="0"/>
    </xf>
    <xf numFmtId="0" fontId="34" fillId="4" borderId="18" xfId="0" applyFont="1" applyFill="1" applyBorder="1" applyAlignment="1" applyProtection="1">
      <alignment horizontal="center"/>
      <protection locked="0"/>
    </xf>
    <xf numFmtId="0" fontId="34" fillId="4" borderId="19" xfId="0" applyFont="1" applyFill="1" applyBorder="1" applyAlignment="1" applyProtection="1">
      <alignment horizontal="center"/>
      <protection locked="0"/>
    </xf>
    <xf numFmtId="0" fontId="23" fillId="3" borderId="2"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5" xfId="0" applyFont="1" applyFill="1" applyBorder="1" applyAlignment="1">
      <alignment horizontal="left" vertical="center" wrapText="1"/>
    </xf>
    <xf numFmtId="0" fontId="36" fillId="2" borderId="0" xfId="1" applyFont="1" applyFill="1" applyAlignment="1" applyProtection="1">
      <alignment horizontal="left"/>
    </xf>
    <xf numFmtId="0" fontId="39" fillId="4" borderId="20" xfId="1" applyFont="1" applyFill="1" applyBorder="1" applyAlignment="1" applyProtection="1">
      <alignment horizontal="left" vertical="center" wrapText="1"/>
    </xf>
    <xf numFmtId="0" fontId="2" fillId="4" borderId="21" xfId="1" applyFont="1" applyFill="1" applyBorder="1" applyAlignment="1" applyProtection="1">
      <alignment horizontal="left" vertical="center" wrapText="1"/>
    </xf>
    <xf numFmtId="0" fontId="2" fillId="4" borderId="22" xfId="1" applyFont="1" applyFill="1" applyBorder="1" applyAlignment="1" applyProtection="1">
      <alignment horizontal="left" vertical="center" wrapText="1"/>
    </xf>
    <xf numFmtId="0" fontId="2" fillId="4" borderId="23" xfId="1" applyFont="1" applyFill="1" applyBorder="1" applyAlignment="1" applyProtection="1">
      <alignment horizontal="left" vertical="center" wrapText="1"/>
    </xf>
    <xf numFmtId="0" fontId="2" fillId="4" borderId="24" xfId="1" applyFont="1" applyFill="1" applyBorder="1" applyAlignment="1" applyProtection="1">
      <alignment horizontal="left" vertical="center" wrapText="1"/>
    </xf>
    <xf numFmtId="0" fontId="2" fillId="4" borderId="25" xfId="1" applyFont="1" applyFill="1" applyBorder="1" applyAlignment="1" applyProtection="1">
      <alignment horizontal="left" vertical="center" wrapText="1"/>
    </xf>
    <xf numFmtId="0" fontId="39" fillId="4" borderId="21" xfId="1" applyFont="1" applyFill="1" applyBorder="1" applyAlignment="1" applyProtection="1">
      <alignment horizontal="left" vertical="center" wrapText="1"/>
    </xf>
    <xf numFmtId="0" fontId="16" fillId="3" borderId="8" xfId="0" applyFont="1" applyFill="1" applyBorder="1" applyAlignment="1">
      <alignment horizontal="center"/>
    </xf>
    <xf numFmtId="0" fontId="16" fillId="3" borderId="7" xfId="0" applyFont="1" applyFill="1" applyBorder="1" applyAlignment="1">
      <alignment horizontal="center"/>
    </xf>
    <xf numFmtId="0" fontId="16" fillId="3" borderId="9" xfId="0" applyFont="1" applyFill="1" applyBorder="1" applyAlignment="1">
      <alignment horizontal="center"/>
    </xf>
    <xf numFmtId="0" fontId="15" fillId="0" borderId="0" xfId="0" applyFont="1" applyBorder="1" applyAlignment="1">
      <alignment horizontal="left"/>
    </xf>
    <xf numFmtId="0" fontId="15" fillId="0" borderId="0" xfId="0" applyFont="1" applyBorder="1" applyAlignment="1">
      <alignment horizontal="left" vertical="top" wrapText="1"/>
    </xf>
    <xf numFmtId="0" fontId="15" fillId="0" borderId="0" xfId="0" applyFont="1" applyBorder="1" applyAlignment="1">
      <alignment horizontal="center"/>
    </xf>
    <xf numFmtId="0" fontId="28" fillId="5" borderId="0" xfId="0" applyFont="1" applyFill="1" applyBorder="1" applyAlignment="1">
      <alignment horizontal="left"/>
    </xf>
    <xf numFmtId="0" fontId="30" fillId="5" borderId="0" xfId="0" applyFont="1" applyFill="1" applyBorder="1" applyAlignment="1">
      <alignment horizontal="center"/>
    </xf>
    <xf numFmtId="0" fontId="16" fillId="0" borderId="2" xfId="0" applyFont="1" applyBorder="1" applyAlignment="1">
      <alignment horizontal="left"/>
    </xf>
    <xf numFmtId="0" fontId="16" fillId="0" borderId="0" xfId="0" applyFont="1" applyBorder="1" applyAlignment="1">
      <alignment horizontal="left"/>
    </xf>
    <xf numFmtId="0" fontId="26" fillId="5" borderId="0" xfId="0" applyFont="1" applyFill="1" applyAlignment="1">
      <alignment horizontal="center" vertical="center"/>
    </xf>
    <xf numFmtId="0" fontId="29" fillId="5" borderId="0" xfId="0" applyFont="1" applyFill="1" applyBorder="1" applyAlignment="1">
      <alignment horizontal="center" vertical="center" wrapText="1"/>
    </xf>
    <xf numFmtId="0" fontId="13" fillId="3" borderId="17" xfId="0" applyFont="1" applyFill="1" applyBorder="1" applyAlignment="1">
      <alignment horizontal="center"/>
    </xf>
    <xf numFmtId="0" fontId="13" fillId="3" borderId="18" xfId="0" applyFont="1" applyFill="1" applyBorder="1" applyAlignment="1">
      <alignment horizontal="center"/>
    </xf>
    <xf numFmtId="0" fontId="13" fillId="3" borderId="19" xfId="0" applyFont="1" applyFill="1" applyBorder="1" applyAlignment="1">
      <alignment horizontal="center"/>
    </xf>
    <xf numFmtId="0" fontId="16" fillId="3" borderId="17" xfId="0" applyFont="1" applyFill="1" applyBorder="1" applyAlignment="1">
      <alignment horizontal="center"/>
    </xf>
    <xf numFmtId="0" fontId="16" fillId="3" borderId="18" xfId="0" applyFont="1" applyFill="1" applyBorder="1" applyAlignment="1">
      <alignment horizontal="center"/>
    </xf>
    <xf numFmtId="0" fontId="16" fillId="3" borderId="19" xfId="0" applyFont="1" applyFill="1" applyBorder="1" applyAlignment="1">
      <alignment horizontal="center"/>
    </xf>
    <xf numFmtId="0" fontId="15" fillId="0" borderId="2" xfId="0" applyFont="1" applyBorder="1" applyAlignment="1">
      <alignment horizontal="left"/>
    </xf>
    <xf numFmtId="0" fontId="16" fillId="0" borderId="2" xfId="0" applyFont="1" applyBorder="1" applyAlignment="1">
      <alignment horizontal="left" vertical="top" wrapText="1"/>
    </xf>
    <xf numFmtId="0" fontId="16" fillId="0" borderId="0"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5" fillId="0" borderId="4" xfId="0" applyFont="1" applyBorder="1" applyAlignment="1">
      <alignment horizontal="left"/>
    </xf>
    <xf numFmtId="0" fontId="15" fillId="0" borderId="4" xfId="0" applyFont="1" applyBorder="1" applyAlignment="1">
      <alignment horizontal="left" vertical="top" wrapText="1"/>
    </xf>
    <xf numFmtId="0" fontId="17" fillId="0" borderId="2" xfId="0" applyNumberFormat="1" applyFont="1" applyBorder="1" applyAlignment="1">
      <alignment horizontal="left" wrapText="1"/>
    </xf>
    <xf numFmtId="0" fontId="17" fillId="0" borderId="0" xfId="0" applyNumberFormat="1" applyFont="1" applyBorder="1" applyAlignment="1">
      <alignment horizontal="left" wrapText="1"/>
    </xf>
    <xf numFmtId="0" fontId="17" fillId="0" borderId="5" xfId="0" applyNumberFormat="1" applyFont="1" applyBorder="1" applyAlignment="1">
      <alignment horizontal="left" wrapText="1"/>
    </xf>
    <xf numFmtId="0" fontId="17" fillId="0" borderId="3" xfId="0" applyNumberFormat="1" applyFont="1" applyBorder="1" applyAlignment="1">
      <alignment horizontal="left" wrapText="1"/>
    </xf>
    <xf numFmtId="0" fontId="17" fillId="0" borderId="4" xfId="0" applyNumberFormat="1" applyFont="1" applyBorder="1" applyAlignment="1">
      <alignment horizontal="left" wrapText="1"/>
    </xf>
    <xf numFmtId="0" fontId="17" fillId="0" borderId="6" xfId="0" applyNumberFormat="1" applyFont="1" applyBorder="1" applyAlignment="1">
      <alignment horizontal="left" wrapText="1"/>
    </xf>
    <xf numFmtId="0" fontId="40" fillId="4" borderId="8" xfId="1" applyFont="1" applyFill="1" applyBorder="1" applyAlignment="1" applyProtection="1">
      <alignment horizontal="center" vertical="center" wrapText="1"/>
    </xf>
    <xf numFmtId="0" fontId="22" fillId="4" borderId="7" xfId="1" applyFont="1" applyFill="1" applyBorder="1" applyAlignment="1" applyProtection="1">
      <alignment horizontal="center" vertical="center" wrapText="1"/>
    </xf>
    <xf numFmtId="0" fontId="22" fillId="4" borderId="9" xfId="1" applyFont="1" applyFill="1" applyBorder="1" applyAlignment="1" applyProtection="1">
      <alignment horizontal="center" vertical="center" wrapText="1"/>
    </xf>
    <xf numFmtId="0" fontId="22" fillId="4" borderId="2" xfId="1" applyFont="1" applyFill="1" applyBorder="1" applyAlignment="1" applyProtection="1">
      <alignment horizontal="center" vertical="center" wrapText="1"/>
    </xf>
    <xf numFmtId="0" fontId="22" fillId="4" borderId="0" xfId="1" applyFont="1" applyFill="1" applyBorder="1" applyAlignment="1" applyProtection="1">
      <alignment horizontal="center" vertical="center" wrapText="1"/>
    </xf>
    <xf numFmtId="0" fontId="22" fillId="4" borderId="5" xfId="1" applyFont="1" applyFill="1" applyBorder="1" applyAlignment="1" applyProtection="1">
      <alignment horizontal="center" vertical="center" wrapText="1"/>
    </xf>
    <xf numFmtId="0" fontId="22" fillId="4" borderId="3" xfId="1" applyFont="1" applyFill="1" applyBorder="1" applyAlignment="1" applyProtection="1">
      <alignment horizontal="center" vertical="center" wrapText="1"/>
    </xf>
    <xf numFmtId="0" fontId="22" fillId="4" borderId="4" xfId="1" applyFont="1" applyFill="1" applyBorder="1" applyAlignment="1" applyProtection="1">
      <alignment horizontal="center" vertical="center" wrapText="1"/>
    </xf>
    <xf numFmtId="0" fontId="22" fillId="4" borderId="6" xfId="1" applyFont="1" applyFill="1" applyBorder="1" applyAlignment="1" applyProtection="1">
      <alignment horizontal="center" vertical="center" wrapText="1"/>
    </xf>
    <xf numFmtId="0" fontId="16" fillId="0" borderId="8" xfId="0" applyFont="1" applyFill="1" applyBorder="1" applyAlignment="1">
      <alignment horizontal="center"/>
    </xf>
    <xf numFmtId="0" fontId="16" fillId="0" borderId="7" xfId="0" applyFont="1" applyFill="1" applyBorder="1" applyAlignment="1">
      <alignment horizontal="center"/>
    </xf>
    <xf numFmtId="0" fontId="22" fillId="4" borderId="8"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4" borderId="0" xfId="0" applyFont="1" applyFill="1" applyBorder="1" applyAlignment="1">
      <alignment horizontal="center" vertical="center" wrapText="1"/>
    </xf>
    <xf numFmtId="0" fontId="22" fillId="4" borderId="5"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22" fillId="4" borderId="6" xfId="0" applyFont="1" applyFill="1" applyBorder="1" applyAlignment="1">
      <alignment horizontal="center" vertical="center" wrapText="1"/>
    </xf>
    <xf numFmtId="49" fontId="2" fillId="3" borderId="14" xfId="0" applyNumberFormat="1" applyFont="1" applyFill="1" applyBorder="1" applyAlignment="1">
      <alignment horizontal="center" vertical="center" wrapText="1"/>
    </xf>
    <xf numFmtId="49" fontId="2" fillId="3" borderId="26" xfId="0" applyNumberFormat="1" applyFont="1" applyFill="1" applyBorder="1" applyAlignment="1">
      <alignment horizontal="center" vertical="center" wrapText="1"/>
    </xf>
    <xf numFmtId="0" fontId="5" fillId="3" borderId="26" xfId="0" applyFont="1" applyFill="1" applyBorder="1" applyAlignment="1">
      <alignment horizontal="center"/>
    </xf>
    <xf numFmtId="0" fontId="5" fillId="3" borderId="12" xfId="0" applyFont="1" applyFill="1" applyBorder="1" applyAlignment="1">
      <alignment horizontal="center"/>
    </xf>
    <xf numFmtId="0" fontId="6" fillId="3" borderId="26" xfId="0" applyFont="1" applyFill="1" applyBorder="1" applyAlignment="1">
      <alignment horizontal="center" vertical="center" wrapText="1"/>
    </xf>
    <xf numFmtId="49" fontId="6" fillId="3" borderId="14" xfId="0" applyNumberFormat="1" applyFont="1" applyFill="1" applyBorder="1" applyAlignment="1">
      <alignment horizontal="center" vertical="center" wrapText="1"/>
    </xf>
    <xf numFmtId="49" fontId="6" fillId="3" borderId="26" xfId="0" applyNumberFormat="1" applyFont="1" applyFill="1" applyBorder="1" applyAlignment="1">
      <alignment horizontal="center" vertical="center" wrapText="1"/>
    </xf>
    <xf numFmtId="0" fontId="40" fillId="4" borderId="20" xfId="1" applyFont="1" applyFill="1" applyBorder="1" applyAlignment="1" applyProtection="1">
      <alignment horizontal="center" vertical="center"/>
    </xf>
    <xf numFmtId="0" fontId="22" fillId="4" borderId="22" xfId="1" applyFont="1" applyFill="1" applyBorder="1" applyAlignment="1" applyProtection="1">
      <alignment horizontal="center" vertical="center"/>
    </xf>
    <xf numFmtId="0" fontId="22" fillId="4" borderId="23" xfId="1" applyFont="1" applyFill="1" applyBorder="1" applyAlignment="1" applyProtection="1">
      <alignment horizontal="center" vertical="center"/>
    </xf>
    <xf numFmtId="0" fontId="22" fillId="4" borderId="25" xfId="1" applyFont="1" applyFill="1" applyBorder="1" applyAlignment="1" applyProtection="1">
      <alignment horizontal="center" vertical="center"/>
    </xf>
    <xf numFmtId="49" fontId="2" fillId="3" borderId="12" xfId="0" applyNumberFormat="1" applyFont="1" applyFill="1" applyBorder="1" applyAlignment="1">
      <alignment horizontal="center" vertical="center" wrapText="1"/>
    </xf>
    <xf numFmtId="0" fontId="40" fillId="4" borderId="0" xfId="1" applyFont="1" applyFill="1" applyBorder="1" applyAlignment="1" applyProtection="1">
      <alignment horizontal="center" vertical="center"/>
    </xf>
    <xf numFmtId="0" fontId="22" fillId="4" borderId="27" xfId="1" applyFont="1" applyFill="1" applyBorder="1" applyAlignment="1" applyProtection="1">
      <alignment horizontal="center" vertical="center"/>
    </xf>
    <xf numFmtId="0" fontId="22" fillId="4" borderId="24" xfId="1" applyFont="1" applyFill="1" applyBorder="1" applyAlignment="1" applyProtection="1">
      <alignment horizontal="center" vertical="center"/>
    </xf>
    <xf numFmtId="0" fontId="10" fillId="3" borderId="11" xfId="0" applyFont="1" applyFill="1" applyBorder="1" applyAlignment="1">
      <alignment horizontal="center" vertical="center" wrapText="1"/>
    </xf>
    <xf numFmtId="0" fontId="2" fillId="3" borderId="11" xfId="0" applyFont="1" applyFill="1" applyBorder="1" applyAlignment="1">
      <alignment horizontal="center"/>
    </xf>
    <xf numFmtId="0" fontId="2" fillId="3" borderId="11" xfId="0" applyFont="1" applyFill="1" applyBorder="1" applyAlignment="1">
      <alignment horizontal="center" vertical="center"/>
    </xf>
    <xf numFmtId="0" fontId="2" fillId="3" borderId="13" xfId="0" applyFont="1" applyFill="1" applyBorder="1" applyAlignment="1">
      <alignment horizontal="center" vertical="center" wrapText="1"/>
    </xf>
    <xf numFmtId="0" fontId="40" fillId="4" borderId="20" xfId="1" applyFont="1" applyFill="1" applyBorder="1" applyAlignment="1" applyProtection="1">
      <alignment horizontal="center" vertical="center" wrapText="1"/>
    </xf>
    <xf numFmtId="0" fontId="22" fillId="4" borderId="22" xfId="1" applyFont="1" applyFill="1" applyBorder="1" applyAlignment="1" applyProtection="1">
      <alignment horizontal="center" vertical="center" wrapText="1"/>
    </xf>
    <xf numFmtId="0" fontId="22" fillId="4" borderId="23" xfId="1" applyFont="1" applyFill="1" applyBorder="1" applyAlignment="1" applyProtection="1">
      <alignment horizontal="center" vertical="center" wrapText="1"/>
    </xf>
    <xf numFmtId="0" fontId="22" fillId="4" borderId="25" xfId="1" applyFont="1" applyFill="1" applyBorder="1" applyAlignment="1" applyProtection="1">
      <alignment horizontal="center" vertical="center" wrapText="1"/>
    </xf>
    <xf numFmtId="0" fontId="2" fillId="3" borderId="20"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4" xfId="0" applyFont="1" applyFill="1" applyBorder="1" applyAlignment="1">
      <alignment horizontal="center"/>
    </xf>
    <xf numFmtId="0" fontId="2" fillId="3" borderId="26" xfId="0" applyFont="1" applyFill="1" applyBorder="1" applyAlignment="1">
      <alignment horizontal="center"/>
    </xf>
    <xf numFmtId="0" fontId="2" fillId="3" borderId="12" xfId="0" applyFont="1" applyFill="1" applyBorder="1" applyAlignment="1">
      <alignment horizontal="center"/>
    </xf>
    <xf numFmtId="180" fontId="2" fillId="3" borderId="14" xfId="0" applyNumberFormat="1" applyFont="1" applyFill="1" applyBorder="1" applyAlignment="1">
      <alignment horizontal="center" vertical="center"/>
    </xf>
    <xf numFmtId="180" fontId="2" fillId="3" borderId="26" xfId="0" applyNumberFormat="1" applyFont="1" applyFill="1" applyBorder="1" applyAlignment="1">
      <alignment horizontal="center" vertical="center"/>
    </xf>
    <xf numFmtId="180" fontId="2" fillId="3" borderId="12" xfId="0" applyNumberFormat="1" applyFont="1" applyFill="1" applyBorder="1" applyAlignment="1">
      <alignment horizontal="center" vertical="center"/>
    </xf>
    <xf numFmtId="0" fontId="2" fillId="3" borderId="1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4" xfId="0" applyFont="1" applyFill="1" applyBorder="1" applyAlignment="1">
      <alignment horizontal="center" wrapText="1"/>
    </xf>
    <xf numFmtId="0" fontId="2" fillId="3" borderId="26" xfId="0" applyFont="1" applyFill="1" applyBorder="1" applyAlignment="1">
      <alignment horizontal="center" wrapText="1"/>
    </xf>
    <xf numFmtId="0" fontId="2" fillId="3" borderId="12" xfId="0" applyFont="1" applyFill="1" applyBorder="1" applyAlignment="1">
      <alignment horizontal="center" wrapText="1"/>
    </xf>
    <xf numFmtId="0" fontId="2" fillId="3" borderId="26"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180" fontId="2" fillId="3" borderId="14" xfId="0" applyNumberFormat="1" applyFont="1" applyFill="1" applyBorder="1" applyAlignment="1">
      <alignment horizontal="center" vertical="center" wrapText="1"/>
    </xf>
    <xf numFmtId="180" fontId="2" fillId="3" borderId="12" xfId="0" applyNumberFormat="1" applyFont="1" applyFill="1" applyBorder="1" applyAlignment="1">
      <alignment horizontal="center" vertical="center" wrapText="1"/>
    </xf>
    <xf numFmtId="180" fontId="2" fillId="3" borderId="26" xfId="0" applyNumberFormat="1" applyFont="1" applyFill="1" applyBorder="1" applyAlignment="1">
      <alignment horizontal="center" vertical="center" wrapText="1"/>
    </xf>
    <xf numFmtId="0" fontId="2" fillId="3" borderId="28" xfId="0" applyFont="1" applyFill="1" applyBorder="1" applyAlignment="1">
      <alignment horizontal="center" wrapText="1"/>
    </xf>
    <xf numFmtId="0" fontId="2" fillId="3" borderId="0" xfId="0" applyFont="1" applyFill="1" applyBorder="1" applyAlignment="1">
      <alignment horizontal="center" wrapText="1"/>
    </xf>
    <xf numFmtId="0" fontId="2" fillId="3" borderId="27" xfId="0" applyFont="1" applyFill="1" applyBorder="1" applyAlignment="1">
      <alignment horizontal="center" wrapText="1"/>
    </xf>
    <xf numFmtId="0" fontId="40" fillId="4" borderId="0" xfId="1" applyFont="1" applyFill="1" applyAlignment="1" applyProtection="1">
      <alignment horizontal="center" vertical="center"/>
    </xf>
    <xf numFmtId="0" fontId="22" fillId="4" borderId="0" xfId="1" applyFont="1" applyFill="1" applyAlignment="1" applyProtection="1">
      <alignment horizontal="center" vertical="center"/>
    </xf>
    <xf numFmtId="180" fontId="2" fillId="3" borderId="14" xfId="0" applyNumberFormat="1" applyFont="1" applyFill="1" applyBorder="1" applyAlignment="1">
      <alignment horizontal="center" wrapText="1"/>
    </xf>
    <xf numFmtId="180" fontId="2" fillId="3" borderId="26" xfId="0" applyNumberFormat="1" applyFont="1" applyFill="1" applyBorder="1" applyAlignment="1">
      <alignment horizontal="center" wrapText="1"/>
    </xf>
    <xf numFmtId="180" fontId="2" fillId="3" borderId="12" xfId="0" applyNumberFormat="1" applyFont="1" applyFill="1" applyBorder="1" applyAlignment="1">
      <alignment horizontal="center" wrapText="1"/>
    </xf>
    <xf numFmtId="0" fontId="2" fillId="3" borderId="11" xfId="0" applyFont="1" applyFill="1" applyBorder="1" applyAlignment="1">
      <alignment horizontal="center" vertical="center" wrapText="1"/>
    </xf>
    <xf numFmtId="1" fontId="2" fillId="3" borderId="11" xfId="0" applyNumberFormat="1" applyFont="1" applyFill="1" applyBorder="1" applyAlignment="1">
      <alignment horizontal="center" vertical="center"/>
    </xf>
    <xf numFmtId="0" fontId="40" fillId="4" borderId="0" xfId="1" applyFont="1" applyFill="1" applyAlignment="1" applyProtection="1">
      <alignment vertical="center"/>
    </xf>
    <xf numFmtId="0" fontId="22" fillId="4" borderId="27" xfId="1" applyFont="1" applyFill="1" applyBorder="1" applyAlignment="1" applyProtection="1">
      <alignment vertical="center"/>
    </xf>
    <xf numFmtId="0" fontId="22" fillId="4" borderId="24" xfId="1" applyFont="1" applyFill="1" applyBorder="1" applyAlignment="1" applyProtection="1">
      <alignment vertical="center"/>
    </xf>
    <xf numFmtId="0" fontId="22" fillId="4" borderId="25" xfId="1" applyFont="1" applyFill="1" applyBorder="1" applyAlignment="1" applyProtection="1">
      <alignment vertical="center"/>
    </xf>
    <xf numFmtId="0" fontId="2" fillId="3" borderId="11" xfId="0" applyFont="1" applyFill="1" applyBorder="1" applyAlignment="1">
      <alignment horizontal="center" wrapText="1"/>
    </xf>
    <xf numFmtId="0" fontId="7" fillId="3" borderId="11" xfId="0" applyFont="1" applyFill="1" applyBorder="1"/>
    <xf numFmtId="0" fontId="9" fillId="3" borderId="14"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4"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35" fillId="4" borderId="22" xfId="1" applyFont="1" applyFill="1" applyBorder="1" applyAlignment="1" applyProtection="1">
      <alignment horizontal="center" vertical="center" wrapText="1"/>
    </xf>
    <xf numFmtId="0" fontId="35" fillId="4" borderId="23" xfId="1" applyFont="1" applyFill="1" applyBorder="1" applyAlignment="1" applyProtection="1">
      <alignment horizontal="center" vertical="center" wrapText="1"/>
    </xf>
    <xf numFmtId="0" fontId="35" fillId="4" borderId="25" xfId="1" applyFont="1" applyFill="1" applyBorder="1" applyAlignment="1" applyProtection="1">
      <alignment horizontal="center" vertical="center" wrapText="1"/>
    </xf>
    <xf numFmtId="0" fontId="40" fillId="4" borderId="2" xfId="1" applyFont="1" applyFill="1" applyBorder="1" applyAlignment="1" applyProtection="1">
      <alignment horizontal="center" vertical="center" wrapText="1"/>
    </xf>
    <xf numFmtId="0" fontId="22" fillId="4" borderId="27" xfId="1" applyFont="1" applyFill="1" applyBorder="1" applyAlignment="1" applyProtection="1">
      <alignment horizontal="center" vertical="center" wrapText="1"/>
    </xf>
    <xf numFmtId="0" fontId="40" fillId="4" borderId="24" xfId="1" applyFont="1" applyFill="1" applyBorder="1" applyAlignment="1" applyProtection="1">
      <alignment horizontal="center" vertical="center"/>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24" fillId="3" borderId="29" xfId="0" applyFont="1" applyFill="1" applyBorder="1" applyAlignment="1">
      <alignment horizontal="center" vertical="center"/>
    </xf>
    <xf numFmtId="0" fontId="24" fillId="3" borderId="30" xfId="0" applyFont="1" applyFill="1" applyBorder="1" applyAlignment="1">
      <alignment horizontal="center" vertical="center"/>
    </xf>
  </cellXfs>
  <cellStyles count="3">
    <cellStyle name="Hyperlink" xfId="1" builtinId="8"/>
    <cellStyle name="Normal" xfId="0" builtinId="0"/>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0</xdr:rowOff>
    </xdr:from>
    <xdr:to>
      <xdr:col>0</xdr:col>
      <xdr:colOff>123825</xdr:colOff>
      <xdr:row>32</xdr:row>
      <xdr:rowOff>0</xdr:rowOff>
    </xdr:to>
    <xdr:sp macro="" textlink="">
      <xdr:nvSpPr>
        <xdr:cNvPr id="2051" name="AutoShape 1">
          <a:extLst>
            <a:ext uri="{FF2B5EF4-FFF2-40B4-BE49-F238E27FC236}">
              <a16:creationId xmlns:a16="http://schemas.microsoft.com/office/drawing/2014/main" id="{1A80D883-553E-463C-A83B-6E5C95629486}"/>
            </a:ext>
          </a:extLst>
        </xdr:cNvPr>
        <xdr:cNvSpPr>
          <a:spLocks noChangeAspect="1" noChangeArrowheads="1"/>
        </xdr:cNvSpPr>
      </xdr:nvSpPr>
      <xdr:spPr bwMode="auto">
        <a:xfrm>
          <a:off x="0" y="5219700"/>
          <a:ext cx="123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32</xdr:row>
      <xdr:rowOff>0</xdr:rowOff>
    </xdr:from>
    <xdr:to>
      <xdr:col>0</xdr:col>
      <xdr:colOff>123825</xdr:colOff>
      <xdr:row>32</xdr:row>
      <xdr:rowOff>0</xdr:rowOff>
    </xdr:to>
    <xdr:sp macro="" textlink="">
      <xdr:nvSpPr>
        <xdr:cNvPr id="2052" name="AutoShape 2">
          <a:extLst>
            <a:ext uri="{FF2B5EF4-FFF2-40B4-BE49-F238E27FC236}">
              <a16:creationId xmlns:a16="http://schemas.microsoft.com/office/drawing/2014/main" id="{C6DDF10A-8538-45E3-9509-9B0F65C0F0E2}"/>
            </a:ext>
          </a:extLst>
        </xdr:cNvPr>
        <xdr:cNvSpPr>
          <a:spLocks noChangeAspect="1" noChangeArrowheads="1"/>
        </xdr:cNvSpPr>
      </xdr:nvSpPr>
      <xdr:spPr bwMode="auto">
        <a:xfrm>
          <a:off x="0" y="5219700"/>
          <a:ext cx="123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428625</xdr:colOff>
      <xdr:row>112</xdr:row>
      <xdr:rowOff>19050</xdr:rowOff>
    </xdr:from>
    <xdr:to>
      <xdr:col>9</xdr:col>
      <xdr:colOff>495300</xdr:colOff>
      <xdr:row>117</xdr:row>
      <xdr:rowOff>19050</xdr:rowOff>
    </xdr:to>
    <xdr:pic>
      <xdr:nvPicPr>
        <xdr:cNvPr id="1036" name="Picture 8" descr="Census2011">
          <a:extLst>
            <a:ext uri="{FF2B5EF4-FFF2-40B4-BE49-F238E27FC236}">
              <a16:creationId xmlns:a16="http://schemas.microsoft.com/office/drawing/2014/main" id="{7AE27051-3223-47E8-BA08-A23C55840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15973425"/>
          <a:ext cx="6572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xdr:colOff>
      <xdr:row>118</xdr:row>
      <xdr:rowOff>9525</xdr:rowOff>
    </xdr:from>
    <xdr:to>
      <xdr:col>9</xdr:col>
      <xdr:colOff>504825</xdr:colOff>
      <xdr:row>122</xdr:row>
      <xdr:rowOff>9525</xdr:rowOff>
    </xdr:to>
    <xdr:pic>
      <xdr:nvPicPr>
        <xdr:cNvPr id="1037" name="Picture 9" descr="CCC_small">
          <a:extLst>
            <a:ext uri="{FF2B5EF4-FFF2-40B4-BE49-F238E27FC236}">
              <a16:creationId xmlns:a16="http://schemas.microsoft.com/office/drawing/2014/main" id="{116200A5-A7DC-4952-8900-5D8EBFFB0EB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24300" y="16802100"/>
          <a:ext cx="16192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cambridgeshire.gov.uk\data\Program%20Files\GeoWise\InstantAtlas6\Davidw\PHIS\Public_Health_Database\Paisley_pilot\data\long%20term%20illness%20(from%20census%2019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Paisley"/>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twitter.com/CambsInsight" TargetMode="External"/><Relationship Id="rId2" Type="http://schemas.openxmlformats.org/officeDocument/2006/relationships/hyperlink" Target="http://www.cambridgeshireinsight.org.uk/" TargetMode="External"/><Relationship Id="rId1" Type="http://schemas.openxmlformats.org/officeDocument/2006/relationships/hyperlink" Target="mailto:research.performance@cambridgeshire.gov.uk" TargetMode="Externa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B2:H28"/>
  <sheetViews>
    <sheetView showGridLines="0" showRowColHeaders="0" workbookViewId="0">
      <selection activeCell="C20" sqref="C20:E20"/>
    </sheetView>
  </sheetViews>
  <sheetFormatPr defaultRowHeight="18" x14ac:dyDescent="0.25"/>
  <cols>
    <col min="1" max="1" width="4" style="116" customWidth="1"/>
    <col min="2" max="3" width="20.28515625" style="116" customWidth="1"/>
    <col min="4" max="4" width="23.5703125" style="116" customWidth="1"/>
    <col min="5" max="5" width="20.28515625" style="116" customWidth="1"/>
    <col min="6" max="6" width="20.28515625" style="121" customWidth="1"/>
    <col min="7" max="7" width="21.42578125" style="116" customWidth="1"/>
    <col min="8" max="16384" width="9.140625" style="116"/>
  </cols>
  <sheetData>
    <row r="2" spans="2:8" ht="18.75" customHeight="1" x14ac:dyDescent="0.2">
      <c r="B2" s="261" t="s">
        <v>636</v>
      </c>
      <c r="C2" s="261"/>
      <c r="D2" s="261"/>
      <c r="E2" s="261"/>
      <c r="F2" s="261"/>
      <c r="G2" s="261"/>
      <c r="H2" s="115"/>
    </row>
    <row r="3" spans="2:8" ht="18.75" customHeight="1" x14ac:dyDescent="0.2">
      <c r="B3" s="261"/>
      <c r="C3" s="261"/>
      <c r="D3" s="261"/>
      <c r="E3" s="261"/>
      <c r="F3" s="261"/>
      <c r="G3" s="261"/>
      <c r="H3" s="115"/>
    </row>
    <row r="4" spans="2:8" ht="18.75" customHeight="1" x14ac:dyDescent="0.2">
      <c r="B4" s="214"/>
      <c r="C4" s="214"/>
      <c r="D4" s="214"/>
      <c r="E4" s="214"/>
      <c r="F4" s="214"/>
      <c r="G4" s="214"/>
      <c r="H4" s="115"/>
    </row>
    <row r="5" spans="2:8" ht="18.75" customHeight="1" x14ac:dyDescent="0.2">
      <c r="B5" s="214"/>
      <c r="C5" s="261" t="s">
        <v>642</v>
      </c>
      <c r="D5" s="261"/>
      <c r="E5" s="261"/>
      <c r="F5" s="261"/>
      <c r="G5" s="214"/>
      <c r="H5" s="115"/>
    </row>
    <row r="6" spans="2:8" ht="18.75" customHeight="1" x14ac:dyDescent="0.2">
      <c r="B6" s="214"/>
      <c r="C6" s="261"/>
      <c r="D6" s="261"/>
      <c r="E6" s="261"/>
      <c r="F6" s="261"/>
      <c r="G6" s="214"/>
      <c r="H6" s="115"/>
    </row>
    <row r="7" spans="2:8" ht="18.75" customHeight="1" x14ac:dyDescent="0.2">
      <c r="B7" s="117"/>
      <c r="C7" s="117"/>
      <c r="D7" s="117"/>
      <c r="E7" s="117"/>
      <c r="F7" s="117"/>
      <c r="G7" s="117"/>
    </row>
    <row r="8" spans="2:8" ht="18.75" customHeight="1" x14ac:dyDescent="0.2">
      <c r="B8" s="262" t="s">
        <v>643</v>
      </c>
      <c r="C8" s="262"/>
      <c r="D8" s="262"/>
      <c r="E8" s="262"/>
      <c r="F8" s="262"/>
      <c r="G8" s="262"/>
    </row>
    <row r="9" spans="2:8" ht="18.75" customHeight="1" x14ac:dyDescent="0.2">
      <c r="B9" s="262"/>
      <c r="C9" s="262"/>
      <c r="D9" s="262"/>
      <c r="E9" s="262"/>
      <c r="F9" s="262"/>
      <c r="G9" s="262"/>
    </row>
    <row r="10" spans="2:8" ht="18.75" customHeight="1" x14ac:dyDescent="0.2">
      <c r="B10" s="262" t="s">
        <v>644</v>
      </c>
      <c r="C10" s="262"/>
      <c r="D10" s="262"/>
      <c r="E10" s="262"/>
      <c r="F10" s="262"/>
      <c r="G10" s="262"/>
    </row>
    <row r="11" spans="2:8" ht="18.75" customHeight="1" x14ac:dyDescent="0.2">
      <c r="B11" s="262"/>
      <c r="C11" s="262"/>
      <c r="D11" s="262"/>
      <c r="E11" s="262"/>
      <c r="F11" s="262"/>
      <c r="G11" s="262"/>
    </row>
    <row r="12" spans="2:8" ht="18.75" customHeight="1" x14ac:dyDescent="0.2">
      <c r="B12" s="262" t="s">
        <v>667</v>
      </c>
      <c r="C12" s="262"/>
      <c r="D12" s="262"/>
      <c r="E12" s="262"/>
      <c r="F12" s="262"/>
      <c r="G12" s="262"/>
    </row>
    <row r="13" spans="2:8" ht="18.75" customHeight="1" x14ac:dyDescent="0.2">
      <c r="B13" s="262"/>
      <c r="C13" s="262"/>
      <c r="D13" s="262"/>
      <c r="E13" s="262"/>
      <c r="F13" s="262"/>
      <c r="G13" s="262"/>
    </row>
    <row r="14" spans="2:8" ht="13.5" customHeight="1" x14ac:dyDescent="0.2">
      <c r="B14" s="262"/>
      <c r="C14" s="262"/>
      <c r="D14" s="262"/>
      <c r="E14" s="262"/>
      <c r="F14" s="262"/>
      <c r="G14" s="262"/>
    </row>
    <row r="15" spans="2:8" ht="18.75" customHeight="1" thickBot="1" x14ac:dyDescent="0.25">
      <c r="B15" s="118"/>
      <c r="C15" s="118"/>
      <c r="D15" s="118"/>
      <c r="E15" s="118"/>
      <c r="F15" s="118"/>
      <c r="G15" s="118"/>
    </row>
    <row r="16" spans="2:8" ht="18.75" customHeight="1" x14ac:dyDescent="0.25">
      <c r="B16" s="263" t="s">
        <v>637</v>
      </c>
      <c r="C16" s="264"/>
      <c r="D16" s="123"/>
      <c r="E16" s="123"/>
      <c r="F16" s="123"/>
      <c r="G16" s="124"/>
    </row>
    <row r="17" spans="2:7" ht="8.25" customHeight="1" x14ac:dyDescent="0.25">
      <c r="B17" s="215"/>
      <c r="C17" s="216"/>
      <c r="D17" s="206"/>
      <c r="E17" s="206"/>
      <c r="F17" s="206"/>
      <c r="G17" s="207"/>
    </row>
    <row r="18" spans="2:7" ht="18.75" customHeight="1" x14ac:dyDescent="0.2">
      <c r="B18" s="269" t="s">
        <v>638</v>
      </c>
      <c r="C18" s="270"/>
      <c r="D18" s="270"/>
      <c r="E18" s="270"/>
      <c r="F18" s="270"/>
      <c r="G18" s="271"/>
    </row>
    <row r="19" spans="2:7" ht="18.75" thickBot="1" x14ac:dyDescent="0.3">
      <c r="B19" s="125"/>
      <c r="C19" s="126"/>
      <c r="D19" s="126"/>
      <c r="E19" s="126"/>
      <c r="F19" s="127"/>
      <c r="G19" s="128"/>
    </row>
    <row r="20" spans="2:7" ht="22.5" customHeight="1" thickBot="1" x14ac:dyDescent="0.4">
      <c r="B20" s="129" t="s">
        <v>635</v>
      </c>
      <c r="C20" s="266" t="s">
        <v>331</v>
      </c>
      <c r="D20" s="267"/>
      <c r="E20" s="268"/>
      <c r="F20" s="126"/>
      <c r="G20" s="139" t="s">
        <v>328</v>
      </c>
    </row>
    <row r="21" spans="2:7" ht="18.75" customHeight="1" thickBot="1" x14ac:dyDescent="0.25">
      <c r="B21" s="130"/>
      <c r="C21" s="131"/>
      <c r="D21" s="131"/>
      <c r="E21" s="131"/>
      <c r="F21" s="131"/>
      <c r="G21" s="132"/>
    </row>
    <row r="22" spans="2:7" ht="18.75" thickBot="1" x14ac:dyDescent="0.3"/>
    <row r="23" spans="2:7" ht="18.75" thickBot="1" x14ac:dyDescent="0.3">
      <c r="C23" s="119"/>
      <c r="D23" s="119"/>
      <c r="E23" s="119"/>
      <c r="F23" s="120"/>
      <c r="G23" s="142" t="s">
        <v>330</v>
      </c>
    </row>
    <row r="24" spans="2:7" x14ac:dyDescent="0.25">
      <c r="C24" s="119"/>
      <c r="D24" s="119"/>
      <c r="E24" s="119"/>
      <c r="F24" s="120"/>
      <c r="G24" s="217"/>
    </row>
    <row r="25" spans="2:7" x14ac:dyDescent="0.25">
      <c r="B25" s="265" t="s">
        <v>645</v>
      </c>
      <c r="C25" s="265"/>
      <c r="D25" s="265"/>
      <c r="E25" s="119"/>
      <c r="F25" s="120"/>
      <c r="G25" s="217"/>
    </row>
    <row r="26" spans="2:7" x14ac:dyDescent="0.25">
      <c r="C26" s="119"/>
      <c r="D26" s="119"/>
      <c r="E26" s="119"/>
      <c r="F26" s="120"/>
      <c r="G26" s="217"/>
    </row>
    <row r="27" spans="2:7" x14ac:dyDescent="0.25">
      <c r="B27" s="119"/>
      <c r="C27" s="119"/>
      <c r="D27" s="119"/>
      <c r="E27" s="119"/>
      <c r="F27" s="120"/>
      <c r="G27" s="119"/>
    </row>
    <row r="28" spans="2:7" ht="18" customHeight="1" x14ac:dyDescent="0.2">
      <c r="B28" s="260" t="s">
        <v>646</v>
      </c>
      <c r="C28" s="260"/>
      <c r="D28" s="260"/>
      <c r="E28" s="260"/>
      <c r="F28" s="260"/>
      <c r="G28" s="260"/>
    </row>
  </sheetData>
  <sheetProtection password="EE3C" sheet="1"/>
  <mergeCells count="10">
    <mergeCell ref="B28:G28"/>
    <mergeCell ref="B2:G3"/>
    <mergeCell ref="B12:G14"/>
    <mergeCell ref="B16:C16"/>
    <mergeCell ref="C5:F6"/>
    <mergeCell ref="B8:G9"/>
    <mergeCell ref="B10:G11"/>
    <mergeCell ref="B25:D25"/>
    <mergeCell ref="C20:E20"/>
    <mergeCell ref="B18:G18"/>
  </mergeCells>
  <phoneticPr fontId="4" type="noConversion"/>
  <dataValidations count="1">
    <dataValidation type="list" allowBlank="1" showInputMessage="1" showErrorMessage="1" sqref="C20:E20">
      <formula1>Wards</formula1>
    </dataValidation>
  </dataValidations>
  <hyperlinks>
    <hyperlink ref="G20" location="'Profile sheet'!A1" display="ENTER"/>
    <hyperlink ref="B28:G28" location="'About Us'!A1" display="Cambridgeshire County Council, Research and Performance Team, April 2013"/>
    <hyperlink ref="G23" location="Metadata!A1" display="Metadata"/>
    <hyperlink ref="B25:D25" location="'Data by topic'!A1" display="Alternatively, to view data by topic click here"/>
  </hyperlinks>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 min="3" max="3" width="17.28515625" customWidth="1"/>
    <col min="4" max="26" width="14.7109375" customWidth="1"/>
    <col min="27" max="27" width="14.7109375" style="77" customWidth="1"/>
    <col min="28" max="28" width="14.140625" style="77" customWidth="1"/>
    <col min="29" max="36" width="14.7109375" style="77" customWidth="1"/>
  </cols>
  <sheetData>
    <row r="1" spans="1:66" s="7" customFormat="1" ht="12.75" customHeight="1" x14ac:dyDescent="0.2">
      <c r="A1" s="350" t="s">
        <v>661</v>
      </c>
      <c r="B1" s="351"/>
      <c r="C1" s="374" t="s">
        <v>177</v>
      </c>
      <c r="D1" s="375"/>
      <c r="E1" s="375"/>
      <c r="F1" s="375"/>
      <c r="G1" s="375"/>
      <c r="H1" s="375"/>
      <c r="I1" s="375"/>
      <c r="J1" s="375"/>
      <c r="K1" s="375"/>
      <c r="L1" s="375"/>
      <c r="M1" s="375"/>
      <c r="N1" s="375"/>
      <c r="O1" s="375"/>
      <c r="P1" s="375"/>
      <c r="Q1" s="375"/>
      <c r="R1" s="375"/>
      <c r="S1" s="375"/>
      <c r="T1" s="375"/>
      <c r="U1" s="376"/>
      <c r="V1" s="364" t="s">
        <v>176</v>
      </c>
      <c r="W1" s="365"/>
      <c r="X1" s="365"/>
      <c r="Y1" s="365"/>
      <c r="Z1" s="365"/>
      <c r="AA1" s="365"/>
      <c r="AB1" s="365"/>
      <c r="AC1" s="365"/>
      <c r="AD1" s="365"/>
      <c r="AE1" s="365"/>
      <c r="AF1" s="365"/>
      <c r="AG1" s="365"/>
      <c r="AH1" s="365"/>
      <c r="AI1" s="365"/>
      <c r="AJ1" s="366"/>
    </row>
    <row r="2" spans="1:66" s="5" customFormat="1" ht="38.25" customHeight="1" x14ac:dyDescent="0.2">
      <c r="A2" s="352"/>
      <c r="B2" s="353"/>
      <c r="C2" s="368" t="s">
        <v>172</v>
      </c>
      <c r="D2" s="369"/>
      <c r="E2" s="370"/>
      <c r="F2" s="368" t="s">
        <v>640</v>
      </c>
      <c r="G2" s="369"/>
      <c r="H2" s="369"/>
      <c r="I2" s="369"/>
      <c r="J2" s="370"/>
      <c r="K2" s="362" t="s">
        <v>178</v>
      </c>
      <c r="L2" s="367"/>
      <c r="M2" s="363"/>
      <c r="N2" s="368" t="s">
        <v>171</v>
      </c>
      <c r="O2" s="369"/>
      <c r="P2" s="369"/>
      <c r="Q2" s="369"/>
      <c r="R2" s="369"/>
      <c r="S2" s="369"/>
      <c r="T2" s="369"/>
      <c r="U2" s="370"/>
      <c r="V2" s="368" t="s">
        <v>641</v>
      </c>
      <c r="W2" s="369"/>
      <c r="X2" s="369"/>
      <c r="Y2" s="369"/>
      <c r="Z2" s="370"/>
      <c r="AA2" s="371" t="s">
        <v>179</v>
      </c>
      <c r="AB2" s="372"/>
      <c r="AC2" s="368" t="s">
        <v>170</v>
      </c>
      <c r="AD2" s="369"/>
      <c r="AE2" s="369"/>
      <c r="AF2" s="369"/>
      <c r="AG2" s="369"/>
      <c r="AH2" s="369"/>
      <c r="AI2" s="369"/>
      <c r="AJ2" s="370"/>
    </row>
    <row r="3" spans="1:66" s="35" customFormat="1" ht="81.75" customHeight="1" x14ac:dyDescent="0.2">
      <c r="A3" s="229" t="s">
        <v>581</v>
      </c>
      <c r="B3" s="229" t="s">
        <v>580</v>
      </c>
      <c r="C3" s="244" t="s">
        <v>174</v>
      </c>
      <c r="D3" s="245" t="s">
        <v>173</v>
      </c>
      <c r="E3" s="244" t="s">
        <v>175</v>
      </c>
      <c r="F3" s="246" t="s">
        <v>53</v>
      </c>
      <c r="G3" s="246" t="s">
        <v>54</v>
      </c>
      <c r="H3" s="246" t="s">
        <v>55</v>
      </c>
      <c r="I3" s="246" t="s">
        <v>162</v>
      </c>
      <c r="J3" s="246" t="s">
        <v>56</v>
      </c>
      <c r="K3" s="246" t="s">
        <v>57</v>
      </c>
      <c r="L3" s="246" t="s">
        <v>633</v>
      </c>
      <c r="M3" s="246" t="s">
        <v>58</v>
      </c>
      <c r="N3" s="244" t="s">
        <v>359</v>
      </c>
      <c r="O3" s="246" t="s">
        <v>59</v>
      </c>
      <c r="P3" s="246" t="s">
        <v>60</v>
      </c>
      <c r="Q3" s="246" t="s">
        <v>66</v>
      </c>
      <c r="R3" s="246" t="s">
        <v>61</v>
      </c>
      <c r="S3" s="246" t="s">
        <v>62</v>
      </c>
      <c r="T3" s="246" t="s">
        <v>63</v>
      </c>
      <c r="U3" s="246" t="s">
        <v>64</v>
      </c>
      <c r="V3" s="246" t="s">
        <v>53</v>
      </c>
      <c r="W3" s="246" t="s">
        <v>54</v>
      </c>
      <c r="X3" s="246" t="s">
        <v>55</v>
      </c>
      <c r="Y3" s="246" t="s">
        <v>162</v>
      </c>
      <c r="Z3" s="246" t="s">
        <v>56</v>
      </c>
      <c r="AA3" s="247" t="s">
        <v>57</v>
      </c>
      <c r="AB3" s="247" t="s">
        <v>633</v>
      </c>
      <c r="AC3" s="247" t="s">
        <v>359</v>
      </c>
      <c r="AD3" s="247" t="s">
        <v>59</v>
      </c>
      <c r="AE3" s="247" t="s">
        <v>60</v>
      </c>
      <c r="AF3" s="247" t="s">
        <v>66</v>
      </c>
      <c r="AG3" s="247" t="s">
        <v>61</v>
      </c>
      <c r="AH3" s="247" t="s">
        <v>62</v>
      </c>
      <c r="AI3" s="247" t="s">
        <v>63</v>
      </c>
      <c r="AJ3" s="247" t="s">
        <v>64</v>
      </c>
    </row>
    <row r="4" spans="1:66" x14ac:dyDescent="0.2">
      <c r="A4" t="s">
        <v>366</v>
      </c>
      <c r="B4" s="147" t="s">
        <v>331</v>
      </c>
      <c r="C4" s="147">
        <v>4106</v>
      </c>
      <c r="D4" s="147">
        <v>4209</v>
      </c>
      <c r="E4" s="147">
        <v>4193</v>
      </c>
      <c r="F4" s="31">
        <v>153</v>
      </c>
      <c r="G4" s="31">
        <v>1546</v>
      </c>
      <c r="H4" s="31">
        <v>1070</v>
      </c>
      <c r="I4" s="31">
        <v>1313</v>
      </c>
      <c r="J4" s="31">
        <v>7</v>
      </c>
      <c r="K4">
        <v>103</v>
      </c>
      <c r="L4">
        <v>269</v>
      </c>
      <c r="M4" s="77">
        <v>2.4</v>
      </c>
      <c r="N4" s="1">
        <v>1732</v>
      </c>
      <c r="O4" s="184">
        <v>719</v>
      </c>
      <c r="P4" s="184">
        <v>985</v>
      </c>
      <c r="Q4" s="184">
        <v>28</v>
      </c>
      <c r="R4" s="184">
        <v>1145</v>
      </c>
      <c r="S4" s="184">
        <v>302</v>
      </c>
      <c r="T4" s="184">
        <v>861</v>
      </c>
      <c r="U4" s="184">
        <v>66</v>
      </c>
      <c r="V4" s="191">
        <v>3.7262542620555283</v>
      </c>
      <c r="W4" s="177">
        <v>37.652216268874817</v>
      </c>
      <c r="X4" s="177">
        <v>26.059425231368728</v>
      </c>
      <c r="Y4" s="178">
        <v>31.977593765221631</v>
      </c>
      <c r="Z4" s="178">
        <v>0.17048222113979541</v>
      </c>
      <c r="AA4" s="77">
        <v>2.5085241110569898</v>
      </c>
      <c r="AB4" s="77">
        <v>6.6</v>
      </c>
      <c r="AC4" s="77">
        <v>42.182172430589382</v>
      </c>
      <c r="AD4" s="181">
        <v>17.5</v>
      </c>
      <c r="AE4" s="181">
        <v>24</v>
      </c>
      <c r="AF4" s="181">
        <v>0.7</v>
      </c>
      <c r="AG4" s="181">
        <v>27.9</v>
      </c>
      <c r="AH4" s="181">
        <v>7.4</v>
      </c>
      <c r="AI4" s="181">
        <v>21</v>
      </c>
      <c r="AJ4" s="181">
        <v>1.6</v>
      </c>
      <c r="AK4" s="2"/>
      <c r="AL4" s="2"/>
      <c r="AM4" s="2"/>
      <c r="AN4" s="2"/>
      <c r="AO4" s="2"/>
      <c r="AP4" s="2"/>
      <c r="AQ4" s="2"/>
      <c r="AR4" s="2"/>
      <c r="AS4" s="2"/>
      <c r="AT4" s="2"/>
      <c r="AU4" s="2"/>
      <c r="AV4" s="2"/>
      <c r="AW4" s="2"/>
      <c r="AX4" s="2"/>
      <c r="AY4" s="2"/>
      <c r="AZ4" s="2"/>
      <c r="BA4" s="2"/>
      <c r="BB4" s="2"/>
      <c r="BC4" s="2"/>
      <c r="BD4" s="2"/>
      <c r="BE4" s="2"/>
      <c r="BF4" s="2"/>
      <c r="BG4" s="2"/>
      <c r="BH4" s="2"/>
      <c r="BI4" s="2"/>
      <c r="BJ4" s="3"/>
      <c r="BK4" s="1"/>
      <c r="BL4" s="1"/>
      <c r="BM4" s="1"/>
      <c r="BN4" s="1"/>
    </row>
    <row r="5" spans="1:66" x14ac:dyDescent="0.2">
      <c r="A5" t="s">
        <v>367</v>
      </c>
      <c r="B5" s="147" t="s">
        <v>332</v>
      </c>
      <c r="C5" s="147">
        <v>3886</v>
      </c>
      <c r="D5" s="147">
        <v>4014</v>
      </c>
      <c r="E5" s="147">
        <v>4007</v>
      </c>
      <c r="F5" s="31">
        <v>443</v>
      </c>
      <c r="G5" s="31">
        <v>1154</v>
      </c>
      <c r="H5" s="31">
        <v>1117</v>
      </c>
      <c r="I5" s="31">
        <v>1164</v>
      </c>
      <c r="J5" s="31">
        <v>1</v>
      </c>
      <c r="K5">
        <v>119</v>
      </c>
      <c r="L5">
        <v>295</v>
      </c>
      <c r="M5" s="77">
        <v>2.2999999999999998</v>
      </c>
      <c r="N5" s="1">
        <v>1862</v>
      </c>
      <c r="O5" s="184">
        <v>1045</v>
      </c>
      <c r="P5" s="184">
        <v>783</v>
      </c>
      <c r="Q5" s="184">
        <v>34</v>
      </c>
      <c r="R5" s="184">
        <v>1051</v>
      </c>
      <c r="S5" s="184">
        <v>63</v>
      </c>
      <c r="T5" s="184">
        <v>846</v>
      </c>
      <c r="U5" s="184">
        <v>64</v>
      </c>
      <c r="V5" s="191">
        <v>11.399897066392176</v>
      </c>
      <c r="W5" s="177">
        <v>29.696345856922285</v>
      </c>
      <c r="X5" s="177">
        <v>28.744209984559959</v>
      </c>
      <c r="Y5" s="178">
        <v>29.953679876479672</v>
      </c>
      <c r="Z5" s="178">
        <v>2.573340195573855E-2</v>
      </c>
      <c r="AA5" s="77">
        <v>3.0622748327328875</v>
      </c>
      <c r="AB5" s="77">
        <v>7.6</v>
      </c>
      <c r="AC5" s="77">
        <v>47.915594441585178</v>
      </c>
      <c r="AD5" s="181">
        <v>26.9</v>
      </c>
      <c r="AE5" s="181">
        <v>20.100000000000001</v>
      </c>
      <c r="AF5" s="181">
        <v>0.9</v>
      </c>
      <c r="AG5" s="181">
        <v>27</v>
      </c>
      <c r="AH5" s="181">
        <v>1.6</v>
      </c>
      <c r="AI5" s="181">
        <v>21.7</v>
      </c>
      <c r="AJ5" s="181">
        <v>1.6</v>
      </c>
      <c r="AK5" s="2"/>
      <c r="AL5" s="2"/>
      <c r="AM5" s="2"/>
      <c r="AN5" s="2"/>
      <c r="AO5" s="2"/>
      <c r="AP5" s="2"/>
      <c r="AQ5" s="2"/>
      <c r="AR5" s="2"/>
      <c r="AS5" s="2"/>
      <c r="AT5" s="2"/>
      <c r="AU5" s="2"/>
      <c r="AV5" s="2"/>
      <c r="AW5" s="2"/>
      <c r="AX5" s="2"/>
      <c r="AY5" s="2"/>
      <c r="AZ5" s="2"/>
      <c r="BA5" s="2"/>
      <c r="BB5" s="2"/>
      <c r="BC5" s="2"/>
      <c r="BD5" s="2"/>
      <c r="BE5" s="2"/>
      <c r="BF5" s="2"/>
      <c r="BG5" s="2"/>
      <c r="BH5" s="2"/>
      <c r="BI5" s="2"/>
      <c r="BJ5" s="3"/>
      <c r="BK5" s="1"/>
      <c r="BL5" s="1"/>
      <c r="BM5" s="1"/>
      <c r="BN5" s="1"/>
    </row>
    <row r="6" spans="1:66" x14ac:dyDescent="0.2">
      <c r="A6" t="s">
        <v>368</v>
      </c>
      <c r="B6" s="147" t="s">
        <v>334</v>
      </c>
      <c r="C6" s="147">
        <v>2082</v>
      </c>
      <c r="D6" s="147">
        <v>2211</v>
      </c>
      <c r="E6" s="147">
        <v>2168</v>
      </c>
      <c r="F6" s="31">
        <v>346</v>
      </c>
      <c r="G6" s="31">
        <v>541</v>
      </c>
      <c r="H6" s="31">
        <v>539</v>
      </c>
      <c r="I6" s="31">
        <v>616</v>
      </c>
      <c r="J6" s="31">
        <v>0</v>
      </c>
      <c r="K6">
        <v>40</v>
      </c>
      <c r="L6">
        <v>80</v>
      </c>
      <c r="M6" s="77">
        <v>2.2000000000000002</v>
      </c>
      <c r="N6" s="1">
        <v>1180</v>
      </c>
      <c r="O6" s="184">
        <v>718</v>
      </c>
      <c r="P6" s="184">
        <v>457</v>
      </c>
      <c r="Q6" s="184">
        <v>5</v>
      </c>
      <c r="R6" s="184">
        <v>95</v>
      </c>
      <c r="S6" s="184">
        <v>151</v>
      </c>
      <c r="T6" s="184">
        <v>619</v>
      </c>
      <c r="U6" s="184">
        <v>37</v>
      </c>
      <c r="V6" s="191">
        <v>16.618635926993274</v>
      </c>
      <c r="W6" s="177">
        <v>25.984630163304516</v>
      </c>
      <c r="X6" s="177">
        <v>25.888568683957736</v>
      </c>
      <c r="Y6" s="178">
        <v>29.586935638808836</v>
      </c>
      <c r="Z6" s="178">
        <v>0</v>
      </c>
      <c r="AA6" s="77">
        <v>1.9212295869356391</v>
      </c>
      <c r="AB6" s="77">
        <v>3.8</v>
      </c>
      <c r="AC6" s="77">
        <v>56.676272814601347</v>
      </c>
      <c r="AD6" s="181">
        <v>34.5</v>
      </c>
      <c r="AE6" s="181">
        <v>22</v>
      </c>
      <c r="AF6" s="181">
        <v>0.2</v>
      </c>
      <c r="AG6" s="181">
        <v>4.5999999999999996</v>
      </c>
      <c r="AH6" s="181">
        <v>7.3</v>
      </c>
      <c r="AI6" s="181">
        <v>29.8</v>
      </c>
      <c r="AJ6" s="181">
        <v>1.8</v>
      </c>
      <c r="AK6" s="2"/>
      <c r="AL6" s="2"/>
      <c r="AM6" s="2"/>
      <c r="AN6" s="2"/>
      <c r="AO6" s="2"/>
      <c r="AP6" s="2"/>
      <c r="AQ6" s="2"/>
      <c r="AR6" s="2"/>
      <c r="AS6" s="2"/>
      <c r="AT6" s="2"/>
      <c r="AU6" s="2"/>
      <c r="AV6" s="2"/>
      <c r="AW6" s="2"/>
      <c r="AX6" s="2"/>
      <c r="AY6" s="2"/>
      <c r="AZ6" s="2"/>
      <c r="BA6" s="2"/>
      <c r="BB6" s="2"/>
      <c r="BC6" s="2"/>
      <c r="BD6" s="2"/>
      <c r="BE6" s="2"/>
      <c r="BF6" s="2"/>
      <c r="BG6" s="2"/>
      <c r="BH6" s="2"/>
      <c r="BI6" s="2"/>
      <c r="BJ6" s="3"/>
      <c r="BK6" s="1"/>
      <c r="BL6" s="1"/>
      <c r="BM6" s="1"/>
      <c r="BN6" s="1"/>
    </row>
    <row r="7" spans="1:66" x14ac:dyDescent="0.2">
      <c r="A7" t="s">
        <v>369</v>
      </c>
      <c r="B7" s="147" t="s">
        <v>335</v>
      </c>
      <c r="C7" s="147">
        <v>3676</v>
      </c>
      <c r="D7" s="147">
        <v>3748</v>
      </c>
      <c r="E7" s="147">
        <v>3748</v>
      </c>
      <c r="F7" s="31">
        <v>499</v>
      </c>
      <c r="G7" s="31">
        <v>1486</v>
      </c>
      <c r="H7" s="31">
        <v>872</v>
      </c>
      <c r="I7" s="31">
        <v>818</v>
      </c>
      <c r="J7" s="31">
        <v>1</v>
      </c>
      <c r="K7">
        <v>63</v>
      </c>
      <c r="L7">
        <v>188</v>
      </c>
      <c r="M7" s="77">
        <v>2.4</v>
      </c>
      <c r="N7" s="1">
        <v>2156</v>
      </c>
      <c r="O7" s="184">
        <v>1067</v>
      </c>
      <c r="P7" s="184">
        <v>1075</v>
      </c>
      <c r="Q7" s="184">
        <v>14</v>
      </c>
      <c r="R7" s="184">
        <v>739</v>
      </c>
      <c r="S7" s="184">
        <v>189</v>
      </c>
      <c r="T7" s="184">
        <v>548</v>
      </c>
      <c r="U7" s="184">
        <v>44</v>
      </c>
      <c r="V7" s="191">
        <v>13.574537540805224</v>
      </c>
      <c r="W7" s="177">
        <v>40.42437431991295</v>
      </c>
      <c r="X7" s="177">
        <v>23.721436343852012</v>
      </c>
      <c r="Y7" s="178">
        <v>22.252448313384114</v>
      </c>
      <c r="Z7" s="178">
        <v>2.720348204570185E-2</v>
      </c>
      <c r="AA7" s="77">
        <v>1.7138193688792165</v>
      </c>
      <c r="AB7" s="77">
        <v>5.0999999999999996</v>
      </c>
      <c r="AC7" s="77">
        <v>58.650707290533191</v>
      </c>
      <c r="AD7" s="181">
        <v>29</v>
      </c>
      <c r="AE7" s="181">
        <v>29.2</v>
      </c>
      <c r="AF7" s="181">
        <v>0.4</v>
      </c>
      <c r="AG7" s="181">
        <v>20.100000000000001</v>
      </c>
      <c r="AH7" s="181">
        <v>5.0999999999999996</v>
      </c>
      <c r="AI7" s="181">
        <v>14.9</v>
      </c>
      <c r="AJ7" s="181">
        <v>1.2</v>
      </c>
      <c r="AK7" s="2"/>
      <c r="AL7" s="2"/>
      <c r="AM7" s="2"/>
      <c r="AN7" s="2"/>
      <c r="AO7" s="2"/>
      <c r="AP7" s="2"/>
      <c r="AQ7" s="2"/>
      <c r="AR7" s="2"/>
      <c r="AS7" s="2"/>
      <c r="AT7" s="2"/>
      <c r="AU7" s="2"/>
      <c r="AV7" s="2"/>
      <c r="AW7" s="2"/>
      <c r="AX7" s="2"/>
      <c r="AY7" s="2"/>
      <c r="AZ7" s="2"/>
      <c r="BA7" s="2"/>
      <c r="BB7" s="2"/>
      <c r="BC7" s="2"/>
      <c r="BD7" s="2"/>
      <c r="BE7" s="2"/>
      <c r="BF7" s="2"/>
      <c r="BG7" s="2"/>
      <c r="BH7" s="2"/>
      <c r="BI7" s="2"/>
      <c r="BJ7" s="3"/>
      <c r="BK7" s="1"/>
      <c r="BL7" s="1"/>
      <c r="BM7" s="1"/>
      <c r="BN7" s="1"/>
    </row>
    <row r="8" spans="1:66" x14ac:dyDescent="0.2">
      <c r="A8" t="s">
        <v>370</v>
      </c>
      <c r="B8" s="147" t="s">
        <v>336</v>
      </c>
      <c r="C8" s="147">
        <v>3788</v>
      </c>
      <c r="D8" s="147">
        <v>3921</v>
      </c>
      <c r="E8" s="147">
        <v>3900</v>
      </c>
      <c r="F8" s="31">
        <v>219</v>
      </c>
      <c r="G8" s="31">
        <v>1352</v>
      </c>
      <c r="H8" s="31">
        <v>726</v>
      </c>
      <c r="I8" s="31">
        <v>1462</v>
      </c>
      <c r="J8" s="31">
        <v>3</v>
      </c>
      <c r="K8">
        <v>103</v>
      </c>
      <c r="L8">
        <v>231</v>
      </c>
      <c r="M8" s="77">
        <v>2.4</v>
      </c>
      <c r="N8" s="1">
        <v>1777</v>
      </c>
      <c r="O8" s="184">
        <v>848</v>
      </c>
      <c r="P8" s="184">
        <v>905</v>
      </c>
      <c r="Q8" s="184">
        <v>24</v>
      </c>
      <c r="R8" s="184">
        <v>745</v>
      </c>
      <c r="S8" s="184">
        <v>170</v>
      </c>
      <c r="T8" s="184">
        <v>1049</v>
      </c>
      <c r="U8" s="184">
        <v>47</v>
      </c>
      <c r="V8" s="191">
        <v>5.7814149947201692</v>
      </c>
      <c r="W8" s="177">
        <v>35.691657866948255</v>
      </c>
      <c r="X8" s="177">
        <v>19.165786694825766</v>
      </c>
      <c r="Y8" s="178">
        <v>38.595564941921857</v>
      </c>
      <c r="Z8" s="178">
        <v>7.9197465681098214E-2</v>
      </c>
      <c r="AA8" s="77">
        <v>2.7191129883843717</v>
      </c>
      <c r="AB8" s="77">
        <v>6.1</v>
      </c>
      <c r="AC8" s="77">
        <v>46.911298838437169</v>
      </c>
      <c r="AD8" s="181">
        <v>22.4</v>
      </c>
      <c r="AE8" s="181">
        <v>23.9</v>
      </c>
      <c r="AF8" s="181">
        <v>0.6</v>
      </c>
      <c r="AG8" s="181">
        <v>19.7</v>
      </c>
      <c r="AH8" s="181">
        <v>4.5</v>
      </c>
      <c r="AI8" s="181">
        <v>27.7</v>
      </c>
      <c r="AJ8" s="181">
        <v>1.2</v>
      </c>
      <c r="AK8" s="2"/>
      <c r="AL8" s="2"/>
      <c r="AM8" s="2"/>
      <c r="AN8" s="2"/>
      <c r="AO8" s="2"/>
      <c r="AP8" s="2"/>
      <c r="AQ8" s="2"/>
      <c r="AR8" s="2"/>
      <c r="AS8" s="2"/>
      <c r="AT8" s="2"/>
      <c r="AU8" s="2"/>
      <c r="AV8" s="2"/>
      <c r="AW8" s="2"/>
      <c r="AX8" s="2"/>
      <c r="AY8" s="2"/>
      <c r="AZ8" s="2"/>
      <c r="BA8" s="2"/>
      <c r="BB8" s="2"/>
      <c r="BC8" s="2"/>
      <c r="BD8" s="2"/>
      <c r="BE8" s="2"/>
      <c r="BF8" s="2"/>
      <c r="BG8" s="2"/>
      <c r="BH8" s="2"/>
      <c r="BI8" s="2"/>
      <c r="BJ8" s="3"/>
      <c r="BK8" s="1"/>
      <c r="BL8" s="1"/>
      <c r="BM8" s="1"/>
      <c r="BN8" s="1"/>
    </row>
    <row r="9" spans="1:66" x14ac:dyDescent="0.2">
      <c r="A9" t="s">
        <v>371</v>
      </c>
      <c r="B9" s="147" t="s">
        <v>337</v>
      </c>
      <c r="C9" s="147">
        <v>4038</v>
      </c>
      <c r="D9" s="147">
        <v>4176</v>
      </c>
      <c r="E9" s="147">
        <v>4169</v>
      </c>
      <c r="F9" s="31">
        <v>283</v>
      </c>
      <c r="G9" s="31">
        <v>1405</v>
      </c>
      <c r="H9" s="31">
        <v>1043</v>
      </c>
      <c r="I9" s="31">
        <v>1266</v>
      </c>
      <c r="J9" s="31">
        <v>32</v>
      </c>
      <c r="K9">
        <v>94</v>
      </c>
      <c r="L9">
        <v>243</v>
      </c>
      <c r="M9" s="77">
        <v>2.2999999999999998</v>
      </c>
      <c r="N9" s="1">
        <v>1646</v>
      </c>
      <c r="O9" s="184">
        <v>769</v>
      </c>
      <c r="P9" s="184">
        <v>787</v>
      </c>
      <c r="Q9" s="184">
        <v>90</v>
      </c>
      <c r="R9" s="184">
        <v>473</v>
      </c>
      <c r="S9" s="184">
        <v>983</v>
      </c>
      <c r="T9" s="184">
        <v>895</v>
      </c>
      <c r="U9" s="184">
        <v>41</v>
      </c>
      <c r="V9" s="191">
        <v>7.008420009905894</v>
      </c>
      <c r="W9" s="177">
        <v>34.794452699356114</v>
      </c>
      <c r="X9" s="177">
        <v>25.829618623080737</v>
      </c>
      <c r="Y9" s="178">
        <v>31.352154531946507</v>
      </c>
      <c r="Z9" s="178">
        <v>0.79247152055473002</v>
      </c>
      <c r="AA9" s="77">
        <v>2.3278850916295197</v>
      </c>
      <c r="AB9" s="77">
        <v>6</v>
      </c>
      <c r="AC9" s="77">
        <v>40.762753838533925</v>
      </c>
      <c r="AD9" s="181">
        <v>19</v>
      </c>
      <c r="AE9" s="181">
        <v>19.5</v>
      </c>
      <c r="AF9" s="181">
        <v>2.2000000000000002</v>
      </c>
      <c r="AG9" s="181">
        <v>11.7</v>
      </c>
      <c r="AH9" s="181">
        <v>24.3</v>
      </c>
      <c r="AI9" s="181">
        <v>22.1</v>
      </c>
      <c r="AJ9" s="181">
        <v>1</v>
      </c>
    </row>
    <row r="10" spans="1:66" x14ac:dyDescent="0.2">
      <c r="A10" t="s">
        <v>372</v>
      </c>
      <c r="B10" s="147" t="s">
        <v>338</v>
      </c>
      <c r="C10" s="147">
        <v>3918</v>
      </c>
      <c r="D10" s="147">
        <v>4003</v>
      </c>
      <c r="E10" s="147">
        <v>4001</v>
      </c>
      <c r="F10" s="31">
        <v>238</v>
      </c>
      <c r="G10" s="31">
        <v>987</v>
      </c>
      <c r="H10" s="31">
        <v>1396</v>
      </c>
      <c r="I10" s="31">
        <v>1293</v>
      </c>
      <c r="J10" s="31">
        <v>1</v>
      </c>
      <c r="K10">
        <v>107</v>
      </c>
      <c r="L10">
        <v>284</v>
      </c>
      <c r="M10" s="77">
        <v>2.2999999999999998</v>
      </c>
      <c r="N10" s="1">
        <v>1687</v>
      </c>
      <c r="O10" s="184">
        <v>617</v>
      </c>
      <c r="P10" s="184">
        <v>935</v>
      </c>
      <c r="Q10" s="184">
        <v>135</v>
      </c>
      <c r="R10" s="184">
        <v>1293</v>
      </c>
      <c r="S10" s="184">
        <v>242</v>
      </c>
      <c r="T10" s="184">
        <v>646</v>
      </c>
      <c r="U10" s="184">
        <v>50</v>
      </c>
      <c r="V10" s="191">
        <v>6.0745278203164883</v>
      </c>
      <c r="W10" s="177">
        <v>25.191424196018374</v>
      </c>
      <c r="X10" s="177">
        <v>35.630423685553851</v>
      </c>
      <c r="Y10" s="178">
        <v>33.001531393568143</v>
      </c>
      <c r="Z10" s="178">
        <v>2.5523226135783564E-2</v>
      </c>
      <c r="AA10" s="77">
        <v>2.7309851965288412</v>
      </c>
      <c r="AB10" s="77">
        <v>7.2</v>
      </c>
      <c r="AC10" s="77">
        <v>43.057682491066871</v>
      </c>
      <c r="AD10" s="181">
        <v>15.7</v>
      </c>
      <c r="AE10" s="181">
        <v>23.9</v>
      </c>
      <c r="AF10" s="181">
        <v>3.4</v>
      </c>
      <c r="AG10" s="181">
        <v>33</v>
      </c>
      <c r="AH10" s="181">
        <v>6.2</v>
      </c>
      <c r="AI10" s="181">
        <v>16.5</v>
      </c>
      <c r="AJ10" s="181">
        <v>1.3</v>
      </c>
    </row>
    <row r="11" spans="1:66" x14ac:dyDescent="0.2">
      <c r="A11" t="s">
        <v>373</v>
      </c>
      <c r="B11" s="147" t="s">
        <v>342</v>
      </c>
      <c r="C11" s="147">
        <v>1661</v>
      </c>
      <c r="D11" s="147">
        <v>1810</v>
      </c>
      <c r="E11" s="147">
        <v>1772</v>
      </c>
      <c r="F11" s="31">
        <v>61</v>
      </c>
      <c r="G11" s="31">
        <v>84</v>
      </c>
      <c r="H11" s="31">
        <v>751</v>
      </c>
      <c r="I11" s="31">
        <v>690</v>
      </c>
      <c r="J11" s="31">
        <v>30</v>
      </c>
      <c r="K11">
        <v>54</v>
      </c>
      <c r="L11">
        <v>94</v>
      </c>
      <c r="M11" s="77">
        <v>2</v>
      </c>
      <c r="N11" s="1">
        <v>619</v>
      </c>
      <c r="O11" s="184">
        <v>411</v>
      </c>
      <c r="P11" s="184">
        <v>193</v>
      </c>
      <c r="Q11" s="184">
        <v>15</v>
      </c>
      <c r="R11" s="184">
        <v>79</v>
      </c>
      <c r="S11" s="184">
        <v>133</v>
      </c>
      <c r="T11" s="184">
        <v>776</v>
      </c>
      <c r="U11" s="184">
        <v>54</v>
      </c>
      <c r="V11" s="191">
        <v>3.6724864539434074</v>
      </c>
      <c r="W11" s="177">
        <v>5.0571944611679713</v>
      </c>
      <c r="X11" s="177">
        <v>45.213726670680316</v>
      </c>
      <c r="Y11" s="178">
        <v>41.541240216736909</v>
      </c>
      <c r="Z11" s="178">
        <v>1.8061408789885613</v>
      </c>
      <c r="AA11" s="77">
        <v>3.2510535821794098</v>
      </c>
      <c r="AB11" s="77">
        <v>5.7</v>
      </c>
      <c r="AC11" s="77">
        <v>37.266706803130646</v>
      </c>
      <c r="AD11" s="181">
        <v>24.7</v>
      </c>
      <c r="AE11" s="181">
        <v>11.6</v>
      </c>
      <c r="AF11" s="181">
        <v>0.9</v>
      </c>
      <c r="AG11" s="181">
        <v>4.8</v>
      </c>
      <c r="AH11" s="181">
        <v>8</v>
      </c>
      <c r="AI11" s="181">
        <v>46.8</v>
      </c>
      <c r="AJ11" s="181">
        <v>3.3</v>
      </c>
    </row>
    <row r="12" spans="1:66" x14ac:dyDescent="0.2">
      <c r="A12" t="s">
        <v>374</v>
      </c>
      <c r="B12" s="147" t="s">
        <v>343</v>
      </c>
      <c r="C12" s="147">
        <v>1711</v>
      </c>
      <c r="D12" s="147">
        <v>1857</v>
      </c>
      <c r="E12" s="147">
        <v>1850</v>
      </c>
      <c r="F12" s="31">
        <v>445</v>
      </c>
      <c r="G12" s="31">
        <v>167</v>
      </c>
      <c r="H12" s="31">
        <v>438</v>
      </c>
      <c r="I12" s="31">
        <v>649</v>
      </c>
      <c r="J12" s="31">
        <v>1</v>
      </c>
      <c r="K12">
        <v>44</v>
      </c>
      <c r="L12">
        <v>61</v>
      </c>
      <c r="M12" s="77">
        <v>2.2999999999999998</v>
      </c>
      <c r="N12" s="1">
        <v>948</v>
      </c>
      <c r="O12" s="184">
        <v>692</v>
      </c>
      <c r="P12" s="184">
        <v>248</v>
      </c>
      <c r="Q12" s="184">
        <v>8</v>
      </c>
      <c r="R12" s="184">
        <v>28</v>
      </c>
      <c r="S12" s="184">
        <v>124</v>
      </c>
      <c r="T12" s="184">
        <v>560</v>
      </c>
      <c r="U12" s="184">
        <v>51</v>
      </c>
      <c r="V12" s="191">
        <v>26.008182349503215</v>
      </c>
      <c r="W12" s="177">
        <v>9.760374050263005</v>
      </c>
      <c r="X12" s="177">
        <v>25.599064874342492</v>
      </c>
      <c r="Y12" s="178">
        <v>37.931034482758619</v>
      </c>
      <c r="Z12" s="178">
        <v>5.8445353594389245E-2</v>
      </c>
      <c r="AA12" s="77">
        <v>2.5715955581531271</v>
      </c>
      <c r="AB12" s="77">
        <v>3.6</v>
      </c>
      <c r="AC12" s="77">
        <v>55.406195207481005</v>
      </c>
      <c r="AD12" s="181">
        <v>40.4</v>
      </c>
      <c r="AE12" s="181">
        <v>14.5</v>
      </c>
      <c r="AF12" s="181">
        <v>0.5</v>
      </c>
      <c r="AG12" s="181">
        <v>1.6</v>
      </c>
      <c r="AH12" s="181">
        <v>7.2</v>
      </c>
      <c r="AI12" s="181">
        <v>32.700000000000003</v>
      </c>
      <c r="AJ12" s="181">
        <v>3</v>
      </c>
    </row>
    <row r="13" spans="1:66" x14ac:dyDescent="0.2">
      <c r="A13" t="s">
        <v>375</v>
      </c>
      <c r="B13" s="147" t="s">
        <v>344</v>
      </c>
      <c r="C13" s="147">
        <v>3366</v>
      </c>
      <c r="D13" s="147">
        <v>3521</v>
      </c>
      <c r="E13" s="147">
        <v>3487</v>
      </c>
      <c r="F13" s="31">
        <v>100</v>
      </c>
      <c r="G13" s="31">
        <v>352</v>
      </c>
      <c r="H13" s="31">
        <v>1791</v>
      </c>
      <c r="I13" s="31">
        <v>1087</v>
      </c>
      <c r="J13" s="31">
        <v>1</v>
      </c>
      <c r="K13">
        <v>110</v>
      </c>
      <c r="L13">
        <v>201</v>
      </c>
      <c r="M13" s="77">
        <v>2.2000000000000002</v>
      </c>
      <c r="N13" s="1">
        <v>1447</v>
      </c>
      <c r="O13" s="184">
        <v>725</v>
      </c>
      <c r="P13" s="184">
        <v>705</v>
      </c>
      <c r="Q13" s="184">
        <v>17</v>
      </c>
      <c r="R13" s="184">
        <v>282</v>
      </c>
      <c r="S13" s="184">
        <v>249</v>
      </c>
      <c r="T13" s="184">
        <v>1344</v>
      </c>
      <c r="U13" s="184">
        <v>44</v>
      </c>
      <c r="V13" s="191">
        <v>2.9708853238265003</v>
      </c>
      <c r="W13" s="177">
        <v>10.457516339869281</v>
      </c>
      <c r="X13" s="177">
        <v>53.208556149732622</v>
      </c>
      <c r="Y13" s="178">
        <v>32.293523469994057</v>
      </c>
      <c r="Z13" s="178">
        <v>2.9708853238265005E-2</v>
      </c>
      <c r="AA13" s="77">
        <v>3.2679738562091507</v>
      </c>
      <c r="AB13" s="77">
        <v>6</v>
      </c>
      <c r="AC13" s="77">
        <v>42.988710635769465</v>
      </c>
      <c r="AD13" s="181">
        <v>21.5</v>
      </c>
      <c r="AE13" s="181">
        <v>20.9</v>
      </c>
      <c r="AF13" s="181">
        <v>0.5</v>
      </c>
      <c r="AG13" s="181">
        <v>8.4</v>
      </c>
      <c r="AH13" s="181">
        <v>7.4</v>
      </c>
      <c r="AI13" s="181">
        <v>40</v>
      </c>
      <c r="AJ13" s="181">
        <v>1.3</v>
      </c>
    </row>
    <row r="14" spans="1:66" x14ac:dyDescent="0.2">
      <c r="A14" t="s">
        <v>376</v>
      </c>
      <c r="B14" s="147" t="s">
        <v>345</v>
      </c>
      <c r="C14" s="147">
        <v>3424</v>
      </c>
      <c r="D14" s="147">
        <v>3766</v>
      </c>
      <c r="E14" s="147">
        <v>3546</v>
      </c>
      <c r="F14" s="31">
        <v>952</v>
      </c>
      <c r="G14" s="31">
        <v>1169</v>
      </c>
      <c r="H14" s="31">
        <v>519</v>
      </c>
      <c r="I14" s="31">
        <v>631</v>
      </c>
      <c r="J14" s="31">
        <v>1</v>
      </c>
      <c r="K14">
        <v>31</v>
      </c>
      <c r="L14">
        <v>105</v>
      </c>
      <c r="M14" s="77">
        <v>2.4</v>
      </c>
      <c r="N14" s="1">
        <v>2068</v>
      </c>
      <c r="O14" s="184">
        <v>1214</v>
      </c>
      <c r="P14" s="184">
        <v>835</v>
      </c>
      <c r="Q14" s="184">
        <v>19</v>
      </c>
      <c r="R14" s="184">
        <v>347</v>
      </c>
      <c r="S14" s="184">
        <v>380</v>
      </c>
      <c r="T14" s="184">
        <v>566</v>
      </c>
      <c r="U14" s="184">
        <v>63</v>
      </c>
      <c r="V14" s="191">
        <v>27.803738317757009</v>
      </c>
      <c r="W14" s="177">
        <v>34.141355140186917</v>
      </c>
      <c r="X14" s="177">
        <v>15.157710280373832</v>
      </c>
      <c r="Y14" s="178">
        <v>18.428738317757009</v>
      </c>
      <c r="Z14" s="178">
        <v>2.920560747663551E-2</v>
      </c>
      <c r="AA14" s="77">
        <v>0.90537383177570085</v>
      </c>
      <c r="AB14" s="77">
        <v>3.1</v>
      </c>
      <c r="AC14" s="77">
        <v>60.39719626168224</v>
      </c>
      <c r="AD14" s="181">
        <v>35.5</v>
      </c>
      <c r="AE14" s="181">
        <v>24.4</v>
      </c>
      <c r="AF14" s="181">
        <v>0.6</v>
      </c>
      <c r="AG14" s="181">
        <v>10.1</v>
      </c>
      <c r="AH14" s="181">
        <v>11.1</v>
      </c>
      <c r="AI14" s="181">
        <v>16.5</v>
      </c>
      <c r="AJ14" s="181">
        <v>1.8</v>
      </c>
    </row>
    <row r="15" spans="1:66" x14ac:dyDescent="0.2">
      <c r="A15" t="s">
        <v>377</v>
      </c>
      <c r="B15" s="147" t="s">
        <v>346</v>
      </c>
      <c r="C15" s="147">
        <v>3857</v>
      </c>
      <c r="D15" s="147">
        <v>3978</v>
      </c>
      <c r="E15" s="147">
        <v>3956</v>
      </c>
      <c r="F15" s="31">
        <v>158</v>
      </c>
      <c r="G15" s="31">
        <v>813</v>
      </c>
      <c r="H15" s="31">
        <v>2001</v>
      </c>
      <c r="I15" s="31">
        <v>859</v>
      </c>
      <c r="J15" s="31">
        <v>0</v>
      </c>
      <c r="K15">
        <v>144</v>
      </c>
      <c r="L15">
        <v>290</v>
      </c>
      <c r="M15" s="77">
        <v>2.4</v>
      </c>
      <c r="N15" s="1">
        <v>1855</v>
      </c>
      <c r="O15" s="184">
        <v>781</v>
      </c>
      <c r="P15" s="184">
        <v>1044</v>
      </c>
      <c r="Q15" s="184">
        <v>30</v>
      </c>
      <c r="R15" s="184">
        <v>360</v>
      </c>
      <c r="S15" s="184">
        <v>178</v>
      </c>
      <c r="T15" s="184">
        <v>1426</v>
      </c>
      <c r="U15" s="184">
        <v>38</v>
      </c>
      <c r="V15" s="191">
        <v>4.0964480165932073</v>
      </c>
      <c r="W15" s="177">
        <v>21.078558465128339</v>
      </c>
      <c r="X15" s="177">
        <v>51.879699248120303</v>
      </c>
      <c r="Y15" s="178">
        <v>22.271195229452942</v>
      </c>
      <c r="Z15" s="178">
        <v>0</v>
      </c>
      <c r="AA15" s="77">
        <v>3.7334716100596319</v>
      </c>
      <c r="AB15" s="77">
        <v>7.5</v>
      </c>
      <c r="AC15" s="77">
        <v>48.094373865698728</v>
      </c>
      <c r="AD15" s="181">
        <v>20.2</v>
      </c>
      <c r="AE15" s="181">
        <v>27.1</v>
      </c>
      <c r="AF15" s="181">
        <v>0.8</v>
      </c>
      <c r="AG15" s="181">
        <v>9.3000000000000007</v>
      </c>
      <c r="AH15" s="181">
        <v>4.5999999999999996</v>
      </c>
      <c r="AI15" s="181">
        <v>37</v>
      </c>
      <c r="AJ15" s="181">
        <v>1</v>
      </c>
    </row>
    <row r="16" spans="1:66" x14ac:dyDescent="0.2">
      <c r="A16" t="s">
        <v>378</v>
      </c>
      <c r="B16" s="147" t="s">
        <v>347</v>
      </c>
      <c r="C16" s="147">
        <v>3472</v>
      </c>
      <c r="D16" s="147">
        <v>3696</v>
      </c>
      <c r="E16" s="147">
        <v>3623</v>
      </c>
      <c r="F16" s="31">
        <v>594</v>
      </c>
      <c r="G16" s="31">
        <v>537</v>
      </c>
      <c r="H16" s="31">
        <v>826</v>
      </c>
      <c r="I16" s="31">
        <v>1427</v>
      </c>
      <c r="J16" s="31">
        <v>1</v>
      </c>
      <c r="K16">
        <v>84</v>
      </c>
      <c r="L16">
        <v>171</v>
      </c>
      <c r="M16" s="77">
        <v>2.1</v>
      </c>
      <c r="N16" s="1">
        <v>1724</v>
      </c>
      <c r="O16" s="184">
        <v>931</v>
      </c>
      <c r="P16" s="184">
        <v>696</v>
      </c>
      <c r="Q16" s="184">
        <v>97</v>
      </c>
      <c r="R16" s="184">
        <v>346</v>
      </c>
      <c r="S16" s="184">
        <v>403</v>
      </c>
      <c r="T16" s="184">
        <v>906</v>
      </c>
      <c r="U16" s="184">
        <v>93</v>
      </c>
      <c r="V16" s="191">
        <v>17.108294930875577</v>
      </c>
      <c r="W16" s="177">
        <v>15.466589861751151</v>
      </c>
      <c r="X16" s="177">
        <v>23.790322580645164</v>
      </c>
      <c r="Y16" s="178">
        <v>41.100230414746541</v>
      </c>
      <c r="Z16" s="178">
        <v>2.880184331797235E-2</v>
      </c>
      <c r="AA16" s="77">
        <v>2.4193548387096775</v>
      </c>
      <c r="AB16" s="77">
        <v>4.9000000000000004</v>
      </c>
      <c r="AC16" s="77">
        <v>49.654377880184327</v>
      </c>
      <c r="AD16" s="181">
        <v>26.8</v>
      </c>
      <c r="AE16" s="181">
        <v>20</v>
      </c>
      <c r="AF16" s="181">
        <v>2.8</v>
      </c>
      <c r="AG16" s="181">
        <v>10</v>
      </c>
      <c r="AH16" s="181">
        <v>11.6</v>
      </c>
      <c r="AI16" s="181">
        <v>26.1</v>
      </c>
      <c r="AJ16" s="181">
        <v>2.7</v>
      </c>
    </row>
    <row r="17" spans="1:36" x14ac:dyDescent="0.2">
      <c r="A17" t="s">
        <v>379</v>
      </c>
      <c r="B17" s="147" t="s">
        <v>348</v>
      </c>
      <c r="C17" s="147">
        <v>3729</v>
      </c>
      <c r="D17" s="147">
        <v>3925</v>
      </c>
      <c r="E17" s="147">
        <v>3868</v>
      </c>
      <c r="F17" s="31">
        <v>399</v>
      </c>
      <c r="G17" s="31">
        <v>1088</v>
      </c>
      <c r="H17" s="31">
        <v>952</v>
      </c>
      <c r="I17" s="31">
        <v>1235</v>
      </c>
      <c r="J17" s="31">
        <v>1</v>
      </c>
      <c r="K17">
        <v>100</v>
      </c>
      <c r="L17">
        <v>185</v>
      </c>
      <c r="M17" s="77">
        <v>2.2000000000000002</v>
      </c>
      <c r="N17" s="1">
        <v>1996</v>
      </c>
      <c r="O17" s="184">
        <v>1102</v>
      </c>
      <c r="P17" s="184">
        <v>884</v>
      </c>
      <c r="Q17" s="184">
        <v>10</v>
      </c>
      <c r="R17" s="184">
        <v>126</v>
      </c>
      <c r="S17" s="184">
        <v>347</v>
      </c>
      <c r="T17" s="184">
        <v>1216</v>
      </c>
      <c r="U17" s="184">
        <v>44</v>
      </c>
      <c r="V17" s="191">
        <v>10.699919549477071</v>
      </c>
      <c r="W17" s="177">
        <v>29.176722982032715</v>
      </c>
      <c r="X17" s="177">
        <v>25.529632609278629</v>
      </c>
      <c r="Y17" s="178">
        <v>33.118798605524269</v>
      </c>
      <c r="Z17" s="178">
        <v>2.6816840976133013E-2</v>
      </c>
      <c r="AA17" s="77">
        <v>2.6816840976133012</v>
      </c>
      <c r="AB17" s="77">
        <v>5</v>
      </c>
      <c r="AC17" s="77">
        <v>53.52641458836149</v>
      </c>
      <c r="AD17" s="181">
        <v>29.6</v>
      </c>
      <c r="AE17" s="181">
        <v>23.7</v>
      </c>
      <c r="AF17" s="181">
        <v>0.3</v>
      </c>
      <c r="AG17" s="181">
        <v>3.4</v>
      </c>
      <c r="AH17" s="181">
        <v>9.3000000000000007</v>
      </c>
      <c r="AI17" s="181">
        <v>32.6</v>
      </c>
      <c r="AJ17" s="181">
        <v>1.2</v>
      </c>
    </row>
    <row r="18" spans="1:36" x14ac:dyDescent="0.2">
      <c r="A18" t="s">
        <v>380</v>
      </c>
      <c r="B18" s="147" t="s">
        <v>381</v>
      </c>
      <c r="C18" s="147">
        <v>1566</v>
      </c>
      <c r="D18" s="147">
        <v>1608</v>
      </c>
      <c r="E18" s="147">
        <v>1608</v>
      </c>
      <c r="F18" s="31">
        <v>680</v>
      </c>
      <c r="G18" s="31">
        <v>578</v>
      </c>
      <c r="H18" s="31">
        <v>236</v>
      </c>
      <c r="I18" s="31">
        <v>71</v>
      </c>
      <c r="J18" s="31">
        <v>1</v>
      </c>
      <c r="K18">
        <v>24</v>
      </c>
      <c r="L18">
        <v>30</v>
      </c>
      <c r="M18" s="77">
        <v>2.4</v>
      </c>
      <c r="N18" s="1">
        <v>1112</v>
      </c>
      <c r="O18" s="184">
        <v>611</v>
      </c>
      <c r="P18" s="184">
        <v>484</v>
      </c>
      <c r="Q18" s="184">
        <v>17</v>
      </c>
      <c r="R18" s="184">
        <v>16</v>
      </c>
      <c r="S18" s="184">
        <v>219</v>
      </c>
      <c r="T18" s="184">
        <v>190</v>
      </c>
      <c r="U18" s="184">
        <v>29</v>
      </c>
      <c r="V18" s="191">
        <v>43.422733077905491</v>
      </c>
      <c r="W18" s="177">
        <v>36.909323116219667</v>
      </c>
      <c r="X18" s="177">
        <v>15.070242656449553</v>
      </c>
      <c r="Y18" s="178">
        <v>4.5338441890166035</v>
      </c>
      <c r="Z18" s="178">
        <v>6.3856960408684549E-2</v>
      </c>
      <c r="AA18" s="77">
        <v>1.5325670498084289</v>
      </c>
      <c r="AB18" s="77">
        <v>1.9</v>
      </c>
      <c r="AC18" s="77">
        <v>71.008939974457221</v>
      </c>
      <c r="AD18" s="181">
        <v>39</v>
      </c>
      <c r="AE18" s="181">
        <v>30.9</v>
      </c>
      <c r="AF18" s="181">
        <v>1.1000000000000001</v>
      </c>
      <c r="AG18" s="181">
        <v>1</v>
      </c>
      <c r="AH18" s="181">
        <v>14</v>
      </c>
      <c r="AI18" s="181">
        <v>12.1</v>
      </c>
      <c r="AJ18" s="181">
        <v>1.9</v>
      </c>
    </row>
    <row r="19" spans="1:36" x14ac:dyDescent="0.2">
      <c r="A19" t="s">
        <v>382</v>
      </c>
      <c r="B19" s="147" t="s">
        <v>101</v>
      </c>
      <c r="C19" s="147">
        <v>2631</v>
      </c>
      <c r="D19" s="147">
        <v>2704</v>
      </c>
      <c r="E19" s="147">
        <v>2702</v>
      </c>
      <c r="F19" s="31">
        <v>1326</v>
      </c>
      <c r="G19" s="31">
        <v>691</v>
      </c>
      <c r="H19" s="31">
        <v>434</v>
      </c>
      <c r="I19" s="31">
        <v>174</v>
      </c>
      <c r="J19" s="31">
        <v>4</v>
      </c>
      <c r="K19">
        <v>35</v>
      </c>
      <c r="L19">
        <v>42</v>
      </c>
      <c r="M19" s="77">
        <v>2.4</v>
      </c>
      <c r="N19" s="1">
        <v>2074</v>
      </c>
      <c r="O19" s="184">
        <v>988</v>
      </c>
      <c r="P19" s="184">
        <v>1066</v>
      </c>
      <c r="Q19" s="184">
        <v>20</v>
      </c>
      <c r="R19" s="184">
        <v>34</v>
      </c>
      <c r="S19" s="184">
        <v>272</v>
      </c>
      <c r="T19" s="184">
        <v>207</v>
      </c>
      <c r="U19" s="184">
        <v>44</v>
      </c>
      <c r="V19" s="191">
        <v>50.399087799315843</v>
      </c>
      <c r="W19" s="177">
        <v>26.263778031166858</v>
      </c>
      <c r="X19" s="177">
        <v>16.495629038388447</v>
      </c>
      <c r="Y19" s="178">
        <v>6.6134549600912198</v>
      </c>
      <c r="Z19" s="178">
        <v>0.15203344735841884</v>
      </c>
      <c r="AA19" s="77">
        <v>1.330292664386165</v>
      </c>
      <c r="AB19" s="77">
        <v>1.6</v>
      </c>
      <c r="AC19" s="77">
        <v>78.829342455340182</v>
      </c>
      <c r="AD19" s="181">
        <v>37.6</v>
      </c>
      <c r="AE19" s="181">
        <v>40.5</v>
      </c>
      <c r="AF19" s="181">
        <v>0.8</v>
      </c>
      <c r="AG19" s="181">
        <v>1.3</v>
      </c>
      <c r="AH19" s="181">
        <v>10.3</v>
      </c>
      <c r="AI19" s="181">
        <v>7.8</v>
      </c>
      <c r="AJ19" s="181">
        <v>1.7</v>
      </c>
    </row>
    <row r="20" spans="1:36" x14ac:dyDescent="0.2">
      <c r="A20" t="s">
        <v>383</v>
      </c>
      <c r="B20" s="147" t="s">
        <v>384</v>
      </c>
      <c r="C20" s="147">
        <v>1794</v>
      </c>
      <c r="D20" s="147">
        <v>1854</v>
      </c>
      <c r="E20" s="147">
        <v>1854</v>
      </c>
      <c r="F20" s="31">
        <v>998</v>
      </c>
      <c r="G20" s="31">
        <v>567</v>
      </c>
      <c r="H20" s="31">
        <v>158</v>
      </c>
      <c r="I20" s="31">
        <v>68</v>
      </c>
      <c r="J20" s="31">
        <v>3</v>
      </c>
      <c r="K20">
        <v>24</v>
      </c>
      <c r="L20">
        <v>16</v>
      </c>
      <c r="M20" s="77">
        <v>2.2999999999999998</v>
      </c>
      <c r="N20" s="1">
        <v>1256</v>
      </c>
      <c r="O20" s="184">
        <v>675</v>
      </c>
      <c r="P20" s="184">
        <v>556</v>
      </c>
      <c r="Q20" s="184">
        <v>25</v>
      </c>
      <c r="R20" s="184">
        <v>10</v>
      </c>
      <c r="S20" s="184">
        <v>164</v>
      </c>
      <c r="T20" s="184">
        <v>180</v>
      </c>
      <c r="U20" s="184">
        <v>184</v>
      </c>
      <c r="V20" s="191">
        <v>55.629877369007808</v>
      </c>
      <c r="W20" s="177">
        <v>31.605351170568564</v>
      </c>
      <c r="X20" s="177">
        <v>8.8071348940914156</v>
      </c>
      <c r="Y20" s="178">
        <v>3.79041248606466</v>
      </c>
      <c r="Z20" s="178">
        <v>0.16722408026755853</v>
      </c>
      <c r="AA20" s="77">
        <v>1.3377926421404682</v>
      </c>
      <c r="AB20" s="77">
        <v>0.9</v>
      </c>
      <c r="AC20" s="77">
        <v>70.011148272017849</v>
      </c>
      <c r="AD20" s="181">
        <v>37.6</v>
      </c>
      <c r="AE20" s="181">
        <v>31</v>
      </c>
      <c r="AF20" s="181">
        <v>1.4</v>
      </c>
      <c r="AG20" s="181">
        <v>0.6</v>
      </c>
      <c r="AH20" s="181">
        <v>9.1</v>
      </c>
      <c r="AI20" s="181">
        <v>10.1</v>
      </c>
      <c r="AJ20" s="181">
        <v>10.3</v>
      </c>
    </row>
    <row r="21" spans="1:36" x14ac:dyDescent="0.2">
      <c r="A21" t="s">
        <v>385</v>
      </c>
      <c r="B21" s="147" t="s">
        <v>386</v>
      </c>
      <c r="C21" s="147">
        <v>1773</v>
      </c>
      <c r="D21" s="147">
        <v>1829</v>
      </c>
      <c r="E21" s="147">
        <v>1829</v>
      </c>
      <c r="F21" s="31">
        <v>1062</v>
      </c>
      <c r="G21" s="31">
        <v>536</v>
      </c>
      <c r="H21" s="31">
        <v>143</v>
      </c>
      <c r="I21" s="31">
        <v>24</v>
      </c>
      <c r="J21" s="31">
        <v>8</v>
      </c>
      <c r="K21">
        <v>25</v>
      </c>
      <c r="L21">
        <v>35</v>
      </c>
      <c r="M21" s="77">
        <v>2.5</v>
      </c>
      <c r="N21" s="1">
        <v>1392</v>
      </c>
      <c r="O21" s="184">
        <v>667</v>
      </c>
      <c r="P21" s="184">
        <v>719</v>
      </c>
      <c r="Q21" s="184">
        <v>6</v>
      </c>
      <c r="R21" s="184">
        <v>24</v>
      </c>
      <c r="S21" s="184">
        <v>197</v>
      </c>
      <c r="T21" s="184">
        <v>126</v>
      </c>
      <c r="U21" s="184">
        <v>34</v>
      </c>
      <c r="V21" s="191">
        <v>59.898477157360411</v>
      </c>
      <c r="W21" s="177">
        <v>30.231246474901297</v>
      </c>
      <c r="X21" s="177">
        <v>8.0654258319232941</v>
      </c>
      <c r="Y21" s="178">
        <v>1.3536379018612521</v>
      </c>
      <c r="Z21" s="178">
        <v>0.45121263395375077</v>
      </c>
      <c r="AA21" s="77">
        <v>1.4100394811054711</v>
      </c>
      <c r="AB21" s="77">
        <v>2</v>
      </c>
      <c r="AC21" s="77">
        <v>78.510998307952619</v>
      </c>
      <c r="AD21" s="181">
        <v>37.6</v>
      </c>
      <c r="AE21" s="181">
        <v>40.6</v>
      </c>
      <c r="AF21" s="181">
        <v>0.3</v>
      </c>
      <c r="AG21" s="181">
        <v>1.4</v>
      </c>
      <c r="AH21" s="181">
        <v>11.1</v>
      </c>
      <c r="AI21" s="181">
        <v>7.1</v>
      </c>
      <c r="AJ21" s="181">
        <v>1.9</v>
      </c>
    </row>
    <row r="22" spans="1:36" x14ac:dyDescent="0.2">
      <c r="A22" t="s">
        <v>387</v>
      </c>
      <c r="B22" s="147" t="s">
        <v>388</v>
      </c>
      <c r="C22" s="147">
        <v>919</v>
      </c>
      <c r="D22" s="147">
        <v>956</v>
      </c>
      <c r="E22" s="147">
        <v>956</v>
      </c>
      <c r="F22" s="31">
        <v>495</v>
      </c>
      <c r="G22" s="31">
        <v>312</v>
      </c>
      <c r="H22" s="31">
        <v>92</v>
      </c>
      <c r="I22" s="31">
        <v>19</v>
      </c>
      <c r="J22" s="31">
        <v>1</v>
      </c>
      <c r="K22">
        <v>18</v>
      </c>
      <c r="L22">
        <v>20</v>
      </c>
      <c r="M22" s="77">
        <v>2.4</v>
      </c>
      <c r="N22" s="1">
        <v>558</v>
      </c>
      <c r="O22" s="184">
        <v>285</v>
      </c>
      <c r="P22" s="184">
        <v>269</v>
      </c>
      <c r="Q22" s="184">
        <v>4</v>
      </c>
      <c r="R22" s="184">
        <v>6</v>
      </c>
      <c r="S22" s="184">
        <v>134</v>
      </c>
      <c r="T22" s="184">
        <v>116</v>
      </c>
      <c r="U22" s="184">
        <v>105</v>
      </c>
      <c r="V22" s="191">
        <v>53.862894450489662</v>
      </c>
      <c r="W22" s="177">
        <v>33.949945593035906</v>
      </c>
      <c r="X22" s="177">
        <v>10.01088139281828</v>
      </c>
      <c r="Y22" s="178">
        <v>2.0674646354733408</v>
      </c>
      <c r="Z22" s="178">
        <v>0.1088139281828074</v>
      </c>
      <c r="AA22" s="77">
        <v>1.958650707290533</v>
      </c>
      <c r="AB22" s="77">
        <v>2.2000000000000002</v>
      </c>
      <c r="AC22" s="77">
        <v>60.718171926006526</v>
      </c>
      <c r="AD22" s="181">
        <v>31</v>
      </c>
      <c r="AE22" s="181">
        <v>29.3</v>
      </c>
      <c r="AF22" s="181">
        <v>0.4</v>
      </c>
      <c r="AG22" s="181">
        <v>0.7</v>
      </c>
      <c r="AH22" s="181">
        <v>14.6</v>
      </c>
      <c r="AI22" s="181">
        <v>12.6</v>
      </c>
      <c r="AJ22" s="181">
        <v>11.4</v>
      </c>
    </row>
    <row r="23" spans="1:36" x14ac:dyDescent="0.2">
      <c r="A23" t="s">
        <v>389</v>
      </c>
      <c r="B23" s="147" t="s">
        <v>390</v>
      </c>
      <c r="C23" s="147">
        <v>1899</v>
      </c>
      <c r="D23" s="147">
        <v>2007</v>
      </c>
      <c r="E23" s="147">
        <v>2006</v>
      </c>
      <c r="F23" s="31">
        <v>522</v>
      </c>
      <c r="G23" s="31">
        <v>494</v>
      </c>
      <c r="H23" s="31">
        <v>524</v>
      </c>
      <c r="I23" s="31">
        <v>353</v>
      </c>
      <c r="J23" s="31">
        <v>6</v>
      </c>
      <c r="K23">
        <v>51</v>
      </c>
      <c r="L23">
        <v>41</v>
      </c>
      <c r="M23" s="77">
        <v>2</v>
      </c>
      <c r="N23" s="1">
        <v>1052</v>
      </c>
      <c r="O23" s="184">
        <v>554</v>
      </c>
      <c r="P23" s="184">
        <v>484</v>
      </c>
      <c r="Q23" s="184">
        <v>14</v>
      </c>
      <c r="R23" s="184">
        <v>19</v>
      </c>
      <c r="S23" s="184">
        <v>258</v>
      </c>
      <c r="T23" s="184">
        <v>501</v>
      </c>
      <c r="U23" s="184">
        <v>69</v>
      </c>
      <c r="V23" s="191">
        <v>27.488151658767773</v>
      </c>
      <c r="W23" s="177">
        <v>26.013691416535018</v>
      </c>
      <c r="X23" s="177">
        <v>27.593470247498686</v>
      </c>
      <c r="Y23" s="178">
        <v>18.588730911005793</v>
      </c>
      <c r="Z23" s="178">
        <v>0.31595576619273302</v>
      </c>
      <c r="AA23" s="77">
        <v>2.6856240126382307</v>
      </c>
      <c r="AB23" s="77">
        <v>2.2000000000000002</v>
      </c>
      <c r="AC23" s="77">
        <v>55.397577672459185</v>
      </c>
      <c r="AD23" s="181">
        <v>29.2</v>
      </c>
      <c r="AE23" s="181">
        <v>25.5</v>
      </c>
      <c r="AF23" s="181">
        <v>0.7</v>
      </c>
      <c r="AG23" s="181">
        <v>1</v>
      </c>
      <c r="AH23" s="181">
        <v>13.6</v>
      </c>
      <c r="AI23" s="181">
        <v>26.4</v>
      </c>
      <c r="AJ23" s="181">
        <v>3.6</v>
      </c>
    </row>
    <row r="24" spans="1:36" x14ac:dyDescent="0.2">
      <c r="A24" t="s">
        <v>391</v>
      </c>
      <c r="B24" s="147" t="s">
        <v>392</v>
      </c>
      <c r="C24" s="147">
        <v>2952</v>
      </c>
      <c r="D24" s="147">
        <v>3062</v>
      </c>
      <c r="E24" s="147">
        <v>3062</v>
      </c>
      <c r="F24" s="31">
        <v>974</v>
      </c>
      <c r="G24" s="31">
        <v>782</v>
      </c>
      <c r="H24" s="31">
        <v>923</v>
      </c>
      <c r="I24" s="31">
        <v>271</v>
      </c>
      <c r="J24" s="31">
        <v>2</v>
      </c>
      <c r="K24">
        <v>57</v>
      </c>
      <c r="L24">
        <v>94</v>
      </c>
      <c r="M24" s="77">
        <v>2.5</v>
      </c>
      <c r="N24" s="1">
        <v>2023</v>
      </c>
      <c r="O24" s="184">
        <v>778</v>
      </c>
      <c r="P24" s="184">
        <v>1137</v>
      </c>
      <c r="Q24" s="184">
        <v>108</v>
      </c>
      <c r="R24" s="184">
        <v>40</v>
      </c>
      <c r="S24" s="184">
        <v>396</v>
      </c>
      <c r="T24" s="184">
        <v>442</v>
      </c>
      <c r="U24" s="184">
        <v>51</v>
      </c>
      <c r="V24" s="191">
        <v>32.994579945799458</v>
      </c>
      <c r="W24" s="177">
        <v>26.490514905149055</v>
      </c>
      <c r="X24" s="177">
        <v>31.266937669376695</v>
      </c>
      <c r="Y24" s="178">
        <v>9.1802168021680224</v>
      </c>
      <c r="Z24" s="178">
        <v>6.7750677506775062E-2</v>
      </c>
      <c r="AA24" s="77">
        <v>1.9308943089430894</v>
      </c>
      <c r="AB24" s="77">
        <v>3.2</v>
      </c>
      <c r="AC24" s="77">
        <v>68.529810298102973</v>
      </c>
      <c r="AD24" s="181">
        <v>26.4</v>
      </c>
      <c r="AE24" s="181">
        <v>38.5</v>
      </c>
      <c r="AF24" s="181">
        <v>3.7</v>
      </c>
      <c r="AG24" s="181">
        <v>1.4</v>
      </c>
      <c r="AH24" s="181">
        <v>13.4</v>
      </c>
      <c r="AI24" s="181">
        <v>15</v>
      </c>
      <c r="AJ24" s="181">
        <v>1.7</v>
      </c>
    </row>
    <row r="25" spans="1:36" x14ac:dyDescent="0.2">
      <c r="A25" t="s">
        <v>393</v>
      </c>
      <c r="B25" s="147" t="s">
        <v>394</v>
      </c>
      <c r="C25" s="147">
        <v>1743</v>
      </c>
      <c r="D25" s="147">
        <v>1785</v>
      </c>
      <c r="E25" s="147">
        <v>1785</v>
      </c>
      <c r="F25" s="31">
        <v>773</v>
      </c>
      <c r="G25" s="31">
        <v>471</v>
      </c>
      <c r="H25" s="31">
        <v>333</v>
      </c>
      <c r="I25" s="31">
        <v>165</v>
      </c>
      <c r="J25" s="31">
        <v>1</v>
      </c>
      <c r="K25">
        <v>14</v>
      </c>
      <c r="L25">
        <v>38</v>
      </c>
      <c r="M25" s="77">
        <v>2.5</v>
      </c>
      <c r="N25" s="1">
        <v>1271</v>
      </c>
      <c r="O25" s="184">
        <v>439</v>
      </c>
      <c r="P25" s="184">
        <v>780</v>
      </c>
      <c r="Q25" s="184">
        <v>52</v>
      </c>
      <c r="R25" s="184">
        <v>16</v>
      </c>
      <c r="S25" s="184">
        <v>179</v>
      </c>
      <c r="T25" s="184">
        <v>264</v>
      </c>
      <c r="U25" s="184">
        <v>13</v>
      </c>
      <c r="V25" s="191">
        <v>44.348823866896161</v>
      </c>
      <c r="W25" s="177">
        <v>27.022375215146297</v>
      </c>
      <c r="X25" s="177">
        <v>19.104991394148023</v>
      </c>
      <c r="Y25" s="178">
        <v>9.4664371772805502</v>
      </c>
      <c r="Z25" s="178">
        <v>5.737234652897303E-2</v>
      </c>
      <c r="AA25" s="77">
        <v>0.80321285140562237</v>
      </c>
      <c r="AB25" s="77">
        <v>2.2000000000000002</v>
      </c>
      <c r="AC25" s="77">
        <v>72.920252438324724</v>
      </c>
      <c r="AD25" s="181">
        <v>25.2</v>
      </c>
      <c r="AE25" s="181">
        <v>44.8</v>
      </c>
      <c r="AF25" s="181">
        <v>3</v>
      </c>
      <c r="AG25" s="181">
        <v>0.9</v>
      </c>
      <c r="AH25" s="181">
        <v>10.3</v>
      </c>
      <c r="AI25" s="181">
        <v>15.1</v>
      </c>
      <c r="AJ25" s="181">
        <v>0.7</v>
      </c>
    </row>
    <row r="26" spans="1:36" x14ac:dyDescent="0.2">
      <c r="A26" t="s">
        <v>395</v>
      </c>
      <c r="B26" s="147" t="s">
        <v>396</v>
      </c>
      <c r="C26" s="147">
        <v>1945</v>
      </c>
      <c r="D26" s="147">
        <v>2027</v>
      </c>
      <c r="E26" s="147">
        <v>2022</v>
      </c>
      <c r="F26" s="31">
        <v>708</v>
      </c>
      <c r="G26" s="31">
        <v>505</v>
      </c>
      <c r="H26" s="31">
        <v>430</v>
      </c>
      <c r="I26" s="31">
        <v>296</v>
      </c>
      <c r="J26" s="31">
        <v>1</v>
      </c>
      <c r="K26">
        <v>34</v>
      </c>
      <c r="L26">
        <v>47</v>
      </c>
      <c r="M26" s="77">
        <v>2.2999999999999998</v>
      </c>
      <c r="N26" s="1">
        <v>1295</v>
      </c>
      <c r="O26" s="184">
        <v>700</v>
      </c>
      <c r="P26" s="184">
        <v>580</v>
      </c>
      <c r="Q26" s="184">
        <v>15</v>
      </c>
      <c r="R26" s="184">
        <v>31</v>
      </c>
      <c r="S26" s="184">
        <v>315</v>
      </c>
      <c r="T26" s="184">
        <v>279</v>
      </c>
      <c r="U26" s="184">
        <v>25</v>
      </c>
      <c r="V26" s="191">
        <v>36.401028277634964</v>
      </c>
      <c r="W26" s="177">
        <v>25.96401028277635</v>
      </c>
      <c r="X26" s="177">
        <v>22.10796915167095</v>
      </c>
      <c r="Y26" s="178">
        <v>15.218508997429305</v>
      </c>
      <c r="Z26" s="178">
        <v>5.1413881748071974E-2</v>
      </c>
      <c r="AA26" s="77">
        <v>1.7480719794344475</v>
      </c>
      <c r="AB26" s="77">
        <v>2.4</v>
      </c>
      <c r="AC26" s="77">
        <v>66.580976863753222</v>
      </c>
      <c r="AD26" s="181">
        <v>36</v>
      </c>
      <c r="AE26" s="181">
        <v>29.8</v>
      </c>
      <c r="AF26" s="181">
        <v>0.8</v>
      </c>
      <c r="AG26" s="181">
        <v>1.6</v>
      </c>
      <c r="AH26" s="181">
        <v>16.2</v>
      </c>
      <c r="AI26" s="181">
        <v>14.3</v>
      </c>
      <c r="AJ26" s="181">
        <v>1.3</v>
      </c>
    </row>
    <row r="27" spans="1:36" x14ac:dyDescent="0.2">
      <c r="A27" t="s">
        <v>397</v>
      </c>
      <c r="B27" s="147" t="s">
        <v>398</v>
      </c>
      <c r="C27" s="147">
        <v>1581</v>
      </c>
      <c r="D27" s="147">
        <v>1631</v>
      </c>
      <c r="E27" s="147">
        <v>1631</v>
      </c>
      <c r="F27" s="31">
        <v>701</v>
      </c>
      <c r="G27" s="31">
        <v>602</v>
      </c>
      <c r="H27" s="31">
        <v>215</v>
      </c>
      <c r="I27" s="31">
        <v>48</v>
      </c>
      <c r="J27" s="31">
        <v>15</v>
      </c>
      <c r="K27">
        <v>25</v>
      </c>
      <c r="L27">
        <v>24</v>
      </c>
      <c r="M27" s="77">
        <v>2.4</v>
      </c>
      <c r="N27" s="1">
        <v>1038</v>
      </c>
      <c r="O27" s="184">
        <v>491</v>
      </c>
      <c r="P27" s="184">
        <v>541</v>
      </c>
      <c r="Q27" s="184">
        <v>6</v>
      </c>
      <c r="R27" s="184">
        <v>21</v>
      </c>
      <c r="S27" s="184">
        <v>226</v>
      </c>
      <c r="T27" s="184">
        <v>249</v>
      </c>
      <c r="U27" s="184">
        <v>47</v>
      </c>
      <c r="V27" s="191">
        <v>44.339025932953831</v>
      </c>
      <c r="W27" s="177">
        <v>38.077166350411133</v>
      </c>
      <c r="X27" s="177">
        <v>13.598987982289689</v>
      </c>
      <c r="Y27" s="178">
        <v>3.0360531309297913</v>
      </c>
      <c r="Z27" s="178">
        <v>0.94876660341555974</v>
      </c>
      <c r="AA27" s="77">
        <v>1.5812776723592663</v>
      </c>
      <c r="AB27" s="77">
        <v>1.5</v>
      </c>
      <c r="AC27" s="77">
        <v>65.654648956356738</v>
      </c>
      <c r="AD27" s="181">
        <v>31.1</v>
      </c>
      <c r="AE27" s="181">
        <v>34.200000000000003</v>
      </c>
      <c r="AF27" s="181">
        <v>0.4</v>
      </c>
      <c r="AG27" s="181">
        <v>1.3</v>
      </c>
      <c r="AH27" s="181">
        <v>14.3</v>
      </c>
      <c r="AI27" s="181">
        <v>15.7</v>
      </c>
      <c r="AJ27" s="181">
        <v>3</v>
      </c>
    </row>
    <row r="28" spans="1:36" x14ac:dyDescent="0.2">
      <c r="A28" t="s">
        <v>399</v>
      </c>
      <c r="B28" s="147" t="s">
        <v>105</v>
      </c>
      <c r="C28" s="147">
        <v>2405</v>
      </c>
      <c r="D28" s="147">
        <v>2458</v>
      </c>
      <c r="E28" s="147">
        <v>2458</v>
      </c>
      <c r="F28" s="31">
        <v>1210</v>
      </c>
      <c r="G28" s="31">
        <v>734</v>
      </c>
      <c r="H28" s="31">
        <v>292</v>
      </c>
      <c r="I28" s="31">
        <v>68</v>
      </c>
      <c r="J28" s="31">
        <v>101</v>
      </c>
      <c r="K28">
        <v>47</v>
      </c>
      <c r="L28">
        <v>42</v>
      </c>
      <c r="M28" s="77">
        <v>2.5</v>
      </c>
      <c r="N28" s="1">
        <v>1955</v>
      </c>
      <c r="O28" s="184">
        <v>949</v>
      </c>
      <c r="P28" s="184">
        <v>995</v>
      </c>
      <c r="Q28" s="184">
        <v>11</v>
      </c>
      <c r="R28" s="184">
        <v>26</v>
      </c>
      <c r="S28" s="184">
        <v>202</v>
      </c>
      <c r="T28" s="184">
        <v>190</v>
      </c>
      <c r="U28" s="184">
        <v>32</v>
      </c>
      <c r="V28" s="191">
        <v>50.311850311850314</v>
      </c>
      <c r="W28" s="177">
        <v>30.51975051975052</v>
      </c>
      <c r="X28" s="177">
        <v>12.141372141372141</v>
      </c>
      <c r="Y28" s="178">
        <v>2.8274428274428276</v>
      </c>
      <c r="Z28" s="178">
        <v>4.1995841995841996</v>
      </c>
      <c r="AA28" s="77">
        <v>1.9542619542619544</v>
      </c>
      <c r="AB28" s="77">
        <v>1.7</v>
      </c>
      <c r="AC28" s="77">
        <v>81.28898128898129</v>
      </c>
      <c r="AD28" s="181">
        <v>39.5</v>
      </c>
      <c r="AE28" s="181">
        <v>41.4</v>
      </c>
      <c r="AF28" s="181">
        <v>0.5</v>
      </c>
      <c r="AG28" s="181">
        <v>1.1000000000000001</v>
      </c>
      <c r="AH28" s="181">
        <v>8.4</v>
      </c>
      <c r="AI28" s="181">
        <v>7.9</v>
      </c>
      <c r="AJ28" s="181">
        <v>1.3</v>
      </c>
    </row>
    <row r="29" spans="1:36" x14ac:dyDescent="0.2">
      <c r="A29" t="s">
        <v>400</v>
      </c>
      <c r="B29" s="147" t="s">
        <v>401</v>
      </c>
      <c r="C29" s="147">
        <v>953</v>
      </c>
      <c r="D29" s="147">
        <v>982</v>
      </c>
      <c r="E29" s="147">
        <v>982</v>
      </c>
      <c r="F29" s="31">
        <v>529</v>
      </c>
      <c r="G29" s="31">
        <v>275</v>
      </c>
      <c r="H29" s="31">
        <v>114</v>
      </c>
      <c r="I29" s="31">
        <v>28</v>
      </c>
      <c r="J29" s="31">
        <v>7</v>
      </c>
      <c r="K29">
        <v>22</v>
      </c>
      <c r="L29">
        <v>27</v>
      </c>
      <c r="M29" s="77">
        <v>2.5</v>
      </c>
      <c r="N29" s="1">
        <v>707</v>
      </c>
      <c r="O29" s="184">
        <v>335</v>
      </c>
      <c r="P29" s="184">
        <v>358</v>
      </c>
      <c r="Q29" s="184">
        <v>14</v>
      </c>
      <c r="R29" s="184">
        <v>9</v>
      </c>
      <c r="S29" s="184">
        <v>103</v>
      </c>
      <c r="T29" s="184">
        <v>117</v>
      </c>
      <c r="U29" s="184">
        <v>17</v>
      </c>
      <c r="V29" s="191">
        <v>55.508919202518356</v>
      </c>
      <c r="W29" s="177">
        <v>28.856243441762853</v>
      </c>
      <c r="X29" s="177">
        <v>11.962224554039874</v>
      </c>
      <c r="Y29" s="178">
        <v>2.9380902413431267</v>
      </c>
      <c r="Z29" s="178">
        <v>0.73452256033578167</v>
      </c>
      <c r="AA29" s="77">
        <v>2.3084994753410282</v>
      </c>
      <c r="AB29" s="77">
        <v>2.8</v>
      </c>
      <c r="AC29" s="77">
        <v>74.186778593913957</v>
      </c>
      <c r="AD29" s="181">
        <v>35.200000000000003</v>
      </c>
      <c r="AE29" s="181">
        <v>37.6</v>
      </c>
      <c r="AF29" s="181">
        <v>1.5</v>
      </c>
      <c r="AG29" s="181">
        <v>0.9</v>
      </c>
      <c r="AH29" s="181">
        <v>10.8</v>
      </c>
      <c r="AI29" s="181">
        <v>12.3</v>
      </c>
      <c r="AJ29" s="181">
        <v>1.8</v>
      </c>
    </row>
    <row r="30" spans="1:36" x14ac:dyDescent="0.2">
      <c r="A30" t="s">
        <v>402</v>
      </c>
      <c r="B30" s="147" t="s">
        <v>403</v>
      </c>
      <c r="C30" s="147">
        <v>2223</v>
      </c>
      <c r="D30" s="147">
        <v>2333</v>
      </c>
      <c r="E30" s="147">
        <v>2329</v>
      </c>
      <c r="F30" s="31">
        <v>833</v>
      </c>
      <c r="G30" s="31">
        <v>851</v>
      </c>
      <c r="H30" s="31">
        <v>346</v>
      </c>
      <c r="I30" s="31">
        <v>147</v>
      </c>
      <c r="J30" s="31">
        <v>42</v>
      </c>
      <c r="K30">
        <v>46</v>
      </c>
      <c r="L30">
        <v>67</v>
      </c>
      <c r="M30" s="77">
        <v>2.2999999999999998</v>
      </c>
      <c r="N30" s="1">
        <v>1418</v>
      </c>
      <c r="O30" s="184">
        <v>660</v>
      </c>
      <c r="P30" s="184">
        <v>744</v>
      </c>
      <c r="Q30" s="184">
        <v>14</v>
      </c>
      <c r="R30" s="184">
        <v>31</v>
      </c>
      <c r="S30" s="184">
        <v>292</v>
      </c>
      <c r="T30" s="184">
        <v>430</v>
      </c>
      <c r="U30" s="184">
        <v>52</v>
      </c>
      <c r="V30" s="191">
        <v>37.47188484030589</v>
      </c>
      <c r="W30" s="177">
        <v>38.281601439496178</v>
      </c>
      <c r="X30" s="177">
        <v>15.56455240665767</v>
      </c>
      <c r="Y30" s="178">
        <v>6.6126855600539809</v>
      </c>
      <c r="Z30" s="178">
        <v>1.8893387314439947</v>
      </c>
      <c r="AA30" s="77">
        <v>2.0692757534862798</v>
      </c>
      <c r="AB30" s="77">
        <v>3</v>
      </c>
      <c r="AC30" s="77">
        <v>63.787674313990109</v>
      </c>
      <c r="AD30" s="181">
        <v>29.7</v>
      </c>
      <c r="AE30" s="181">
        <v>33.5</v>
      </c>
      <c r="AF30" s="181">
        <v>0.6</v>
      </c>
      <c r="AG30" s="181">
        <v>1.4</v>
      </c>
      <c r="AH30" s="181">
        <v>13.1</v>
      </c>
      <c r="AI30" s="181">
        <v>19.3</v>
      </c>
      <c r="AJ30" s="181">
        <v>2.2999999999999998</v>
      </c>
    </row>
    <row r="31" spans="1:36" x14ac:dyDescent="0.2">
      <c r="A31" t="s">
        <v>404</v>
      </c>
      <c r="B31" s="147" t="s">
        <v>405</v>
      </c>
      <c r="C31" s="147">
        <v>1361</v>
      </c>
      <c r="D31" s="147">
        <v>1408</v>
      </c>
      <c r="E31" s="147">
        <v>1408</v>
      </c>
      <c r="F31" s="31">
        <v>332</v>
      </c>
      <c r="G31" s="31">
        <v>586</v>
      </c>
      <c r="H31" s="31">
        <v>264</v>
      </c>
      <c r="I31" s="31">
        <v>179</v>
      </c>
      <c r="J31" s="31">
        <v>0</v>
      </c>
      <c r="K31">
        <v>16</v>
      </c>
      <c r="L31">
        <v>53</v>
      </c>
      <c r="M31" s="77">
        <v>2.5</v>
      </c>
      <c r="N31" s="1">
        <v>801</v>
      </c>
      <c r="O31" s="184">
        <v>279</v>
      </c>
      <c r="P31" s="184">
        <v>483</v>
      </c>
      <c r="Q31" s="184">
        <v>39</v>
      </c>
      <c r="R31" s="184">
        <v>44</v>
      </c>
      <c r="S31" s="184">
        <v>356</v>
      </c>
      <c r="T31" s="184">
        <v>143</v>
      </c>
      <c r="U31" s="184">
        <v>17</v>
      </c>
      <c r="V31" s="191">
        <v>24.393828067597354</v>
      </c>
      <c r="W31" s="177">
        <v>43.056576047024251</v>
      </c>
      <c r="X31" s="177">
        <v>19.397501836884643</v>
      </c>
      <c r="Y31" s="178">
        <v>13.152094048493753</v>
      </c>
      <c r="Z31" s="178">
        <v>0</v>
      </c>
      <c r="AA31" s="77">
        <v>1.1756061719324025</v>
      </c>
      <c r="AB31" s="77">
        <v>3.9</v>
      </c>
      <c r="AC31" s="77">
        <v>58.853783982365904</v>
      </c>
      <c r="AD31" s="181">
        <v>20.5</v>
      </c>
      <c r="AE31" s="181">
        <v>35.5</v>
      </c>
      <c r="AF31" s="181">
        <v>2.9</v>
      </c>
      <c r="AG31" s="181">
        <v>3.2</v>
      </c>
      <c r="AH31" s="181">
        <v>26.2</v>
      </c>
      <c r="AI31" s="181">
        <v>10.5</v>
      </c>
      <c r="AJ31" s="181">
        <v>1.2</v>
      </c>
    </row>
    <row r="32" spans="1:36" x14ac:dyDescent="0.2">
      <c r="A32" t="s">
        <v>406</v>
      </c>
      <c r="B32" s="147" t="s">
        <v>407</v>
      </c>
      <c r="C32" s="147">
        <v>2061</v>
      </c>
      <c r="D32" s="147">
        <v>2111</v>
      </c>
      <c r="E32" s="147">
        <v>2111</v>
      </c>
      <c r="F32" s="31">
        <v>702</v>
      </c>
      <c r="G32" s="31">
        <v>741</v>
      </c>
      <c r="H32" s="31">
        <v>439</v>
      </c>
      <c r="I32" s="31">
        <v>152</v>
      </c>
      <c r="J32" s="31">
        <v>27</v>
      </c>
      <c r="K32">
        <v>40</v>
      </c>
      <c r="L32">
        <v>67</v>
      </c>
      <c r="M32" s="77">
        <v>2.5</v>
      </c>
      <c r="N32" s="1">
        <v>1491</v>
      </c>
      <c r="O32" s="184">
        <v>542</v>
      </c>
      <c r="P32" s="184">
        <v>873</v>
      </c>
      <c r="Q32" s="184">
        <v>76</v>
      </c>
      <c r="R32" s="184">
        <v>31</v>
      </c>
      <c r="S32" s="184">
        <v>258</v>
      </c>
      <c r="T32" s="184">
        <v>255</v>
      </c>
      <c r="U32" s="184">
        <v>26</v>
      </c>
      <c r="V32" s="191">
        <v>34.061135371179041</v>
      </c>
      <c r="W32" s="177">
        <v>35.953420669577874</v>
      </c>
      <c r="X32" s="177">
        <v>21.300339640950995</v>
      </c>
      <c r="Y32" s="178">
        <v>7.3750606501698206</v>
      </c>
      <c r="Z32" s="178">
        <v>1.3100436681222707</v>
      </c>
      <c r="AA32" s="77">
        <v>1.9408054342552157</v>
      </c>
      <c r="AB32" s="77">
        <v>3.3</v>
      </c>
      <c r="AC32" s="77">
        <v>72.343522561863168</v>
      </c>
      <c r="AD32" s="181">
        <v>26.3</v>
      </c>
      <c r="AE32" s="181">
        <v>42.4</v>
      </c>
      <c r="AF32" s="181">
        <v>3.7</v>
      </c>
      <c r="AG32" s="181">
        <v>1.5</v>
      </c>
      <c r="AH32" s="181">
        <v>12.5</v>
      </c>
      <c r="AI32" s="181">
        <v>12.4</v>
      </c>
      <c r="AJ32" s="181">
        <v>1.3</v>
      </c>
    </row>
    <row r="33" spans="1:36" x14ac:dyDescent="0.2">
      <c r="A33" t="s">
        <v>408</v>
      </c>
      <c r="B33" s="147" t="s">
        <v>409</v>
      </c>
      <c r="C33" s="147">
        <v>2721</v>
      </c>
      <c r="D33" s="147">
        <v>2814</v>
      </c>
      <c r="E33" s="147">
        <v>2813</v>
      </c>
      <c r="F33" s="31">
        <v>917</v>
      </c>
      <c r="G33" s="31">
        <v>1001</v>
      </c>
      <c r="H33" s="31">
        <v>542</v>
      </c>
      <c r="I33" s="31">
        <v>254</v>
      </c>
      <c r="J33" s="31">
        <v>6</v>
      </c>
      <c r="K33">
        <v>52</v>
      </c>
      <c r="L33">
        <v>83</v>
      </c>
      <c r="M33" s="77">
        <v>2.4</v>
      </c>
      <c r="N33" s="1">
        <v>1743</v>
      </c>
      <c r="O33" s="184">
        <v>754</v>
      </c>
      <c r="P33" s="184">
        <v>962</v>
      </c>
      <c r="Q33" s="184">
        <v>27</v>
      </c>
      <c r="R33" s="184">
        <v>54</v>
      </c>
      <c r="S33" s="184">
        <v>412</v>
      </c>
      <c r="T33" s="184">
        <v>473</v>
      </c>
      <c r="U33" s="184">
        <v>39</v>
      </c>
      <c r="V33" s="191">
        <v>33.700845277471522</v>
      </c>
      <c r="W33" s="177">
        <v>36.78794560823227</v>
      </c>
      <c r="X33" s="177">
        <v>19.919147372289601</v>
      </c>
      <c r="Y33" s="178">
        <v>9.3348033811098858</v>
      </c>
      <c r="Z33" s="178">
        <v>0.22050716648291069</v>
      </c>
      <c r="AA33" s="77">
        <v>1.9110621095185594</v>
      </c>
      <c r="AB33" s="77">
        <v>3.1</v>
      </c>
      <c r="AC33" s="77">
        <v>64.057331863285555</v>
      </c>
      <c r="AD33" s="181">
        <v>27.7</v>
      </c>
      <c r="AE33" s="181">
        <v>35.4</v>
      </c>
      <c r="AF33" s="181">
        <v>1</v>
      </c>
      <c r="AG33" s="181">
        <v>2</v>
      </c>
      <c r="AH33" s="181">
        <v>15.1</v>
      </c>
      <c r="AI33" s="181">
        <v>17.3</v>
      </c>
      <c r="AJ33" s="181">
        <v>1.4</v>
      </c>
    </row>
    <row r="34" spans="1:36" x14ac:dyDescent="0.2">
      <c r="A34" t="s">
        <v>410</v>
      </c>
      <c r="B34" s="147" t="s">
        <v>411</v>
      </c>
      <c r="C34" s="147">
        <v>1619</v>
      </c>
      <c r="D34" s="147">
        <v>1656</v>
      </c>
      <c r="E34" s="147">
        <v>1656</v>
      </c>
      <c r="F34" s="31">
        <v>805</v>
      </c>
      <c r="G34" s="31">
        <v>471</v>
      </c>
      <c r="H34" s="31">
        <v>208</v>
      </c>
      <c r="I34" s="31">
        <v>44</v>
      </c>
      <c r="J34" s="31">
        <v>91</v>
      </c>
      <c r="K34">
        <v>33</v>
      </c>
      <c r="L34">
        <v>41</v>
      </c>
      <c r="M34" s="77">
        <v>2.4</v>
      </c>
      <c r="N34" s="1">
        <v>1200</v>
      </c>
      <c r="O34" s="184">
        <v>570</v>
      </c>
      <c r="P34" s="184">
        <v>602</v>
      </c>
      <c r="Q34" s="184">
        <v>28</v>
      </c>
      <c r="R34" s="184">
        <v>21</v>
      </c>
      <c r="S34" s="184">
        <v>196</v>
      </c>
      <c r="T34" s="184">
        <v>169</v>
      </c>
      <c r="U34" s="184">
        <v>33</v>
      </c>
      <c r="V34" s="191">
        <v>49.722050648548489</v>
      </c>
      <c r="W34" s="177">
        <v>29.092032118591721</v>
      </c>
      <c r="X34" s="177">
        <v>12.847436689314392</v>
      </c>
      <c r="Y34" s="178">
        <v>2.7177269919703524</v>
      </c>
      <c r="Z34" s="178">
        <v>5.6207535515750466</v>
      </c>
      <c r="AA34" s="77">
        <v>2.038295243977764</v>
      </c>
      <c r="AB34" s="77">
        <v>2.5</v>
      </c>
      <c r="AC34" s="77">
        <v>74.11982705373687</v>
      </c>
      <c r="AD34" s="181">
        <v>35.200000000000003</v>
      </c>
      <c r="AE34" s="181">
        <v>37.200000000000003</v>
      </c>
      <c r="AF34" s="181">
        <v>1.7</v>
      </c>
      <c r="AG34" s="181">
        <v>1.3</v>
      </c>
      <c r="AH34" s="181">
        <v>12.1</v>
      </c>
      <c r="AI34" s="181">
        <v>10.5</v>
      </c>
      <c r="AJ34" s="181">
        <v>2</v>
      </c>
    </row>
    <row r="35" spans="1:36" x14ac:dyDescent="0.2">
      <c r="A35" t="s">
        <v>412</v>
      </c>
      <c r="B35" s="147" t="s">
        <v>111</v>
      </c>
      <c r="C35" s="147">
        <v>1641</v>
      </c>
      <c r="D35" s="147">
        <v>1677</v>
      </c>
      <c r="E35" s="147">
        <v>1677</v>
      </c>
      <c r="F35" s="31">
        <v>738</v>
      </c>
      <c r="G35" s="31">
        <v>562</v>
      </c>
      <c r="H35" s="31">
        <v>288</v>
      </c>
      <c r="I35" s="31">
        <v>48</v>
      </c>
      <c r="J35" s="31">
        <v>5</v>
      </c>
      <c r="K35">
        <v>19</v>
      </c>
      <c r="L35">
        <v>25</v>
      </c>
      <c r="M35" s="77">
        <v>2.4</v>
      </c>
      <c r="N35" s="1">
        <v>1285</v>
      </c>
      <c r="O35" s="184">
        <v>556</v>
      </c>
      <c r="P35" s="184">
        <v>705</v>
      </c>
      <c r="Q35" s="184">
        <v>24</v>
      </c>
      <c r="R35" s="184">
        <v>9</v>
      </c>
      <c r="S35" s="184">
        <v>181</v>
      </c>
      <c r="T35" s="184">
        <v>148</v>
      </c>
      <c r="U35" s="184">
        <v>18</v>
      </c>
      <c r="V35" s="191">
        <v>44.972577696526507</v>
      </c>
      <c r="W35" s="177">
        <v>34.247410115783062</v>
      </c>
      <c r="X35" s="177">
        <v>17.550274223034734</v>
      </c>
      <c r="Y35" s="178">
        <v>2.9250457038391224</v>
      </c>
      <c r="Z35" s="178">
        <v>0.30469226081657524</v>
      </c>
      <c r="AA35" s="77">
        <v>1.157830591102986</v>
      </c>
      <c r="AB35" s="77">
        <v>1.5</v>
      </c>
      <c r="AC35" s="77">
        <v>78.305911029859843</v>
      </c>
      <c r="AD35" s="181">
        <v>33.9</v>
      </c>
      <c r="AE35" s="181">
        <v>43</v>
      </c>
      <c r="AF35" s="181">
        <v>1.5</v>
      </c>
      <c r="AG35" s="181">
        <v>0.5</v>
      </c>
      <c r="AH35" s="181">
        <v>11</v>
      </c>
      <c r="AI35" s="181">
        <v>9</v>
      </c>
      <c r="AJ35" s="181">
        <v>1.1000000000000001</v>
      </c>
    </row>
    <row r="36" spans="1:36" x14ac:dyDescent="0.2">
      <c r="A36" t="s">
        <v>413</v>
      </c>
      <c r="B36" s="147" t="s">
        <v>414</v>
      </c>
      <c r="C36" s="147">
        <v>827</v>
      </c>
      <c r="D36" s="147">
        <v>858</v>
      </c>
      <c r="E36" s="147">
        <v>858</v>
      </c>
      <c r="F36" s="31">
        <v>391</v>
      </c>
      <c r="G36" s="31">
        <v>320</v>
      </c>
      <c r="H36" s="31">
        <v>104</v>
      </c>
      <c r="I36" s="31">
        <v>12</v>
      </c>
      <c r="J36" s="31">
        <v>0</v>
      </c>
      <c r="K36">
        <v>16</v>
      </c>
      <c r="L36">
        <v>14</v>
      </c>
      <c r="M36" s="77">
        <v>2.4</v>
      </c>
      <c r="N36" s="1">
        <v>554</v>
      </c>
      <c r="O36" s="184">
        <v>312</v>
      </c>
      <c r="P36" s="184">
        <v>236</v>
      </c>
      <c r="Q36" s="184">
        <v>6</v>
      </c>
      <c r="R36" s="184">
        <v>15</v>
      </c>
      <c r="S36" s="184">
        <v>127</v>
      </c>
      <c r="T36" s="184">
        <v>97</v>
      </c>
      <c r="U36" s="184">
        <v>34</v>
      </c>
      <c r="V36" s="191">
        <v>47.279322853688029</v>
      </c>
      <c r="W36" s="177">
        <v>38.694074969770256</v>
      </c>
      <c r="X36" s="177">
        <v>12.575574365175331</v>
      </c>
      <c r="Y36" s="178">
        <v>1.4510278113663846</v>
      </c>
      <c r="Z36" s="178">
        <v>0</v>
      </c>
      <c r="AA36" s="77">
        <v>1.9347037484885126</v>
      </c>
      <c r="AB36" s="77">
        <v>1.7</v>
      </c>
      <c r="AC36" s="77">
        <v>66.989117291414757</v>
      </c>
      <c r="AD36" s="181">
        <v>37.700000000000003</v>
      </c>
      <c r="AE36" s="181">
        <v>28.5</v>
      </c>
      <c r="AF36" s="181">
        <v>0.7</v>
      </c>
      <c r="AG36" s="181">
        <v>1.8</v>
      </c>
      <c r="AH36" s="181">
        <v>15.4</v>
      </c>
      <c r="AI36" s="181">
        <v>11.7</v>
      </c>
      <c r="AJ36" s="181">
        <v>4.0999999999999996</v>
      </c>
    </row>
    <row r="37" spans="1:36" x14ac:dyDescent="0.2">
      <c r="A37" t="s">
        <v>415</v>
      </c>
      <c r="B37" s="147" t="s">
        <v>416</v>
      </c>
      <c r="C37" s="147">
        <v>700</v>
      </c>
      <c r="D37" s="147">
        <v>717</v>
      </c>
      <c r="E37" s="147">
        <v>717</v>
      </c>
      <c r="F37" s="31">
        <v>422</v>
      </c>
      <c r="G37" s="31">
        <v>201</v>
      </c>
      <c r="H37" s="31">
        <v>74</v>
      </c>
      <c r="I37" s="31">
        <v>3</v>
      </c>
      <c r="J37" s="31">
        <v>0</v>
      </c>
      <c r="K37">
        <v>5</v>
      </c>
      <c r="L37">
        <v>7</v>
      </c>
      <c r="M37" s="77">
        <v>2.2000000000000002</v>
      </c>
      <c r="N37" s="1">
        <v>607</v>
      </c>
      <c r="O37" s="184">
        <v>314</v>
      </c>
      <c r="P37" s="184">
        <v>293</v>
      </c>
      <c r="Q37" s="184">
        <v>0</v>
      </c>
      <c r="R37" s="184">
        <v>1</v>
      </c>
      <c r="S37" s="184">
        <v>6</v>
      </c>
      <c r="T37" s="184">
        <v>79</v>
      </c>
      <c r="U37" s="184">
        <v>7</v>
      </c>
      <c r="V37" s="191">
        <v>60.285714285714285</v>
      </c>
      <c r="W37" s="177">
        <v>28.714285714285715</v>
      </c>
      <c r="X37" s="177">
        <v>10.571428571428571</v>
      </c>
      <c r="Y37" s="178">
        <v>0.4285714285714286</v>
      </c>
      <c r="Z37" s="178">
        <v>0</v>
      </c>
      <c r="AA37" s="77">
        <v>0.7142857142857143</v>
      </c>
      <c r="AB37" s="77">
        <v>1</v>
      </c>
      <c r="AC37" s="77">
        <v>86.714285714285708</v>
      </c>
      <c r="AD37" s="181">
        <v>44.9</v>
      </c>
      <c r="AE37" s="181">
        <v>41.9</v>
      </c>
      <c r="AF37" s="181">
        <v>0</v>
      </c>
      <c r="AG37" s="181">
        <v>0.1</v>
      </c>
      <c r="AH37" s="181">
        <v>0.9</v>
      </c>
      <c r="AI37" s="181">
        <v>11.3</v>
      </c>
      <c r="AJ37" s="181">
        <v>1</v>
      </c>
    </row>
    <row r="38" spans="1:36" x14ac:dyDescent="0.2">
      <c r="A38" t="s">
        <v>417</v>
      </c>
      <c r="B38" s="147" t="s">
        <v>418</v>
      </c>
      <c r="C38" s="147">
        <v>1809</v>
      </c>
      <c r="D38" s="147">
        <v>1892</v>
      </c>
      <c r="E38" s="147">
        <v>1892</v>
      </c>
      <c r="F38" s="31">
        <v>1038</v>
      </c>
      <c r="G38" s="31">
        <v>538</v>
      </c>
      <c r="H38" s="31">
        <v>189</v>
      </c>
      <c r="I38" s="31">
        <v>40</v>
      </c>
      <c r="J38" s="31">
        <v>4</v>
      </c>
      <c r="K38">
        <v>31</v>
      </c>
      <c r="L38">
        <v>28</v>
      </c>
      <c r="M38" s="77">
        <v>2.5</v>
      </c>
      <c r="N38" s="1">
        <v>1421</v>
      </c>
      <c r="O38" s="184">
        <v>602</v>
      </c>
      <c r="P38" s="184">
        <v>815</v>
      </c>
      <c r="Q38" s="184">
        <v>4</v>
      </c>
      <c r="R38" s="184">
        <v>25</v>
      </c>
      <c r="S38" s="184">
        <v>95</v>
      </c>
      <c r="T38" s="184">
        <v>229</v>
      </c>
      <c r="U38" s="184">
        <v>39</v>
      </c>
      <c r="V38" s="191">
        <v>57.379767827529029</v>
      </c>
      <c r="W38" s="177">
        <v>29.74018794914317</v>
      </c>
      <c r="X38" s="177">
        <v>10.44776119402985</v>
      </c>
      <c r="Y38" s="178">
        <v>2.211166390270868</v>
      </c>
      <c r="Z38" s="178">
        <v>0.22111663902708678</v>
      </c>
      <c r="AA38" s="77">
        <v>1.7136539524599224</v>
      </c>
      <c r="AB38" s="77">
        <v>1.5</v>
      </c>
      <c r="AC38" s="77">
        <v>78.551686014372578</v>
      </c>
      <c r="AD38" s="181">
        <v>33.299999999999997</v>
      </c>
      <c r="AE38" s="181">
        <v>45.1</v>
      </c>
      <c r="AF38" s="181">
        <v>0.2</v>
      </c>
      <c r="AG38" s="181">
        <v>1.4</v>
      </c>
      <c r="AH38" s="181">
        <v>5.3</v>
      </c>
      <c r="AI38" s="181">
        <v>12.7</v>
      </c>
      <c r="AJ38" s="181">
        <v>2.2000000000000002</v>
      </c>
    </row>
    <row r="39" spans="1:36" x14ac:dyDescent="0.2">
      <c r="A39" t="s">
        <v>419</v>
      </c>
      <c r="B39" s="147" t="s">
        <v>420</v>
      </c>
      <c r="C39" s="147">
        <v>1056</v>
      </c>
      <c r="D39" s="147">
        <v>1087</v>
      </c>
      <c r="E39" s="147">
        <v>1087</v>
      </c>
      <c r="F39" s="31">
        <v>388</v>
      </c>
      <c r="G39" s="31">
        <v>461</v>
      </c>
      <c r="H39" s="31">
        <v>197</v>
      </c>
      <c r="I39" s="31">
        <v>7</v>
      </c>
      <c r="J39" s="31">
        <v>3</v>
      </c>
      <c r="K39">
        <v>15</v>
      </c>
      <c r="L39">
        <v>25</v>
      </c>
      <c r="M39" s="77">
        <v>2.2999999999999998</v>
      </c>
      <c r="N39" s="1">
        <v>767</v>
      </c>
      <c r="O39" s="184">
        <v>336</v>
      </c>
      <c r="P39" s="184">
        <v>428</v>
      </c>
      <c r="Q39" s="184">
        <v>3</v>
      </c>
      <c r="R39" s="184">
        <v>30</v>
      </c>
      <c r="S39" s="184">
        <v>108</v>
      </c>
      <c r="T39" s="184">
        <v>137</v>
      </c>
      <c r="U39" s="184">
        <v>14</v>
      </c>
      <c r="V39" s="191">
        <v>36.742424242424242</v>
      </c>
      <c r="W39" s="177">
        <v>43.655303030303031</v>
      </c>
      <c r="X39" s="177">
        <v>18.655303030303031</v>
      </c>
      <c r="Y39" s="178">
        <v>0.66287878787878785</v>
      </c>
      <c r="Z39" s="178">
        <v>0.28409090909090912</v>
      </c>
      <c r="AA39" s="77">
        <v>1.4204545454545454</v>
      </c>
      <c r="AB39" s="77">
        <v>2.4</v>
      </c>
      <c r="AC39" s="77">
        <v>72.632575757575751</v>
      </c>
      <c r="AD39" s="181">
        <v>31.8</v>
      </c>
      <c r="AE39" s="181">
        <v>40.5</v>
      </c>
      <c r="AF39" s="181">
        <v>0.3</v>
      </c>
      <c r="AG39" s="181">
        <v>2.8</v>
      </c>
      <c r="AH39" s="181">
        <v>10.199999999999999</v>
      </c>
      <c r="AI39" s="181">
        <v>12.9</v>
      </c>
      <c r="AJ39" s="181">
        <v>1.3</v>
      </c>
    </row>
    <row r="40" spans="1:36" x14ac:dyDescent="0.2">
      <c r="A40" t="s">
        <v>421</v>
      </c>
      <c r="B40" s="147" t="s">
        <v>422</v>
      </c>
      <c r="C40" s="147">
        <v>950</v>
      </c>
      <c r="D40" s="147">
        <v>982</v>
      </c>
      <c r="E40" s="147">
        <v>976</v>
      </c>
      <c r="F40" s="31">
        <v>191</v>
      </c>
      <c r="G40" s="31">
        <v>320</v>
      </c>
      <c r="H40" s="31">
        <v>180</v>
      </c>
      <c r="I40" s="31">
        <v>250</v>
      </c>
      <c r="J40" s="31">
        <v>1</v>
      </c>
      <c r="K40">
        <v>31</v>
      </c>
      <c r="L40">
        <v>75</v>
      </c>
      <c r="M40" s="77">
        <v>2.4</v>
      </c>
      <c r="N40" s="1">
        <v>482</v>
      </c>
      <c r="O40" s="184">
        <v>242</v>
      </c>
      <c r="P40" s="184">
        <v>237</v>
      </c>
      <c r="Q40" s="184">
        <v>3</v>
      </c>
      <c r="R40" s="184">
        <v>21</v>
      </c>
      <c r="S40" s="184">
        <v>152</v>
      </c>
      <c r="T40" s="184">
        <v>280</v>
      </c>
      <c r="U40" s="184">
        <v>15</v>
      </c>
      <c r="V40" s="191">
        <v>20.105263157894736</v>
      </c>
      <c r="W40" s="177">
        <v>33.684210526315788</v>
      </c>
      <c r="X40" s="177">
        <v>18.947368421052634</v>
      </c>
      <c r="Y40" s="178">
        <v>26.315789473684209</v>
      </c>
      <c r="Z40" s="178">
        <v>0.10526315789473684</v>
      </c>
      <c r="AA40" s="77">
        <v>3.263157894736842</v>
      </c>
      <c r="AB40" s="77">
        <v>7.9</v>
      </c>
      <c r="AC40" s="77">
        <v>50.736842105263158</v>
      </c>
      <c r="AD40" s="181">
        <v>25.5</v>
      </c>
      <c r="AE40" s="181">
        <v>24.9</v>
      </c>
      <c r="AF40" s="181">
        <v>0.3</v>
      </c>
      <c r="AG40" s="181">
        <v>2.2000000000000002</v>
      </c>
      <c r="AH40" s="181">
        <v>16</v>
      </c>
      <c r="AI40" s="181">
        <v>29.5</v>
      </c>
      <c r="AJ40" s="181">
        <v>1.6</v>
      </c>
    </row>
    <row r="41" spans="1:36" x14ac:dyDescent="0.2">
      <c r="A41" t="s">
        <v>423</v>
      </c>
      <c r="B41" s="147" t="s">
        <v>424</v>
      </c>
      <c r="C41" s="147">
        <v>836</v>
      </c>
      <c r="D41" s="147">
        <v>860</v>
      </c>
      <c r="E41" s="147">
        <v>860</v>
      </c>
      <c r="F41" s="31">
        <v>500</v>
      </c>
      <c r="G41" s="31">
        <v>157</v>
      </c>
      <c r="H41" s="31">
        <v>125</v>
      </c>
      <c r="I41" s="31">
        <v>40</v>
      </c>
      <c r="J41" s="31">
        <v>14</v>
      </c>
      <c r="K41">
        <v>8</v>
      </c>
      <c r="L41">
        <v>12</v>
      </c>
      <c r="M41" s="77">
        <v>2.4</v>
      </c>
      <c r="N41" s="1">
        <v>658</v>
      </c>
      <c r="O41" s="184">
        <v>296</v>
      </c>
      <c r="P41" s="184">
        <v>361</v>
      </c>
      <c r="Q41" s="184">
        <v>1</v>
      </c>
      <c r="R41" s="184">
        <v>10</v>
      </c>
      <c r="S41" s="184">
        <v>74</v>
      </c>
      <c r="T41" s="184">
        <v>89</v>
      </c>
      <c r="U41" s="184">
        <v>5</v>
      </c>
      <c r="V41" s="191">
        <v>59.808612440191389</v>
      </c>
      <c r="W41" s="177">
        <v>18.779904306220097</v>
      </c>
      <c r="X41" s="177">
        <v>14.952153110047847</v>
      </c>
      <c r="Y41" s="178">
        <v>4.7846889952153111</v>
      </c>
      <c r="Z41" s="178">
        <v>1.6746411483253589</v>
      </c>
      <c r="AA41" s="77">
        <v>0.9569377990430622</v>
      </c>
      <c r="AB41" s="77">
        <v>1.4</v>
      </c>
      <c r="AC41" s="77">
        <v>78.708133971291872</v>
      </c>
      <c r="AD41" s="181">
        <v>35.4</v>
      </c>
      <c r="AE41" s="181">
        <v>43.2</v>
      </c>
      <c r="AF41" s="181">
        <v>0.1</v>
      </c>
      <c r="AG41" s="181">
        <v>1.2</v>
      </c>
      <c r="AH41" s="181">
        <v>8.9</v>
      </c>
      <c r="AI41" s="181">
        <v>10.7</v>
      </c>
      <c r="AJ41" s="181">
        <v>0.6</v>
      </c>
    </row>
    <row r="42" spans="1:36" x14ac:dyDescent="0.2">
      <c r="A42" t="s">
        <v>425</v>
      </c>
      <c r="B42" s="147" t="s">
        <v>426</v>
      </c>
      <c r="C42" s="147">
        <v>920</v>
      </c>
      <c r="D42" s="147">
        <v>953</v>
      </c>
      <c r="E42" s="147">
        <v>953</v>
      </c>
      <c r="F42" s="31">
        <v>592</v>
      </c>
      <c r="G42" s="31">
        <v>237</v>
      </c>
      <c r="H42" s="31">
        <v>84</v>
      </c>
      <c r="I42" s="31">
        <v>5</v>
      </c>
      <c r="J42" s="31">
        <v>2</v>
      </c>
      <c r="K42">
        <v>14</v>
      </c>
      <c r="L42">
        <v>15</v>
      </c>
      <c r="M42" s="77">
        <v>2.4</v>
      </c>
      <c r="N42" s="1">
        <v>775</v>
      </c>
      <c r="O42" s="184">
        <v>356</v>
      </c>
      <c r="P42" s="184">
        <v>417</v>
      </c>
      <c r="Q42" s="184">
        <v>2</v>
      </c>
      <c r="R42" s="184">
        <v>13</v>
      </c>
      <c r="S42" s="184">
        <v>26</v>
      </c>
      <c r="T42" s="184">
        <v>91</v>
      </c>
      <c r="U42" s="184">
        <v>15</v>
      </c>
      <c r="V42" s="191">
        <v>64.347826086956516</v>
      </c>
      <c r="W42" s="177">
        <v>25.760869565217391</v>
      </c>
      <c r="X42" s="177">
        <v>9.1304347826086953</v>
      </c>
      <c r="Y42" s="178">
        <v>0.54347826086956519</v>
      </c>
      <c r="Z42" s="178">
        <v>0.21739130434782608</v>
      </c>
      <c r="AA42" s="77">
        <v>1.5217391304347827</v>
      </c>
      <c r="AB42" s="77">
        <v>1.6</v>
      </c>
      <c r="AC42" s="77">
        <v>84.239130434782609</v>
      </c>
      <c r="AD42" s="181">
        <v>38.700000000000003</v>
      </c>
      <c r="AE42" s="181">
        <v>45.3</v>
      </c>
      <c r="AF42" s="181">
        <v>0.2</v>
      </c>
      <c r="AG42" s="181">
        <v>1.4</v>
      </c>
      <c r="AH42" s="181">
        <v>2.8</v>
      </c>
      <c r="AI42" s="181">
        <v>9.9</v>
      </c>
      <c r="AJ42" s="181">
        <v>1.6</v>
      </c>
    </row>
    <row r="43" spans="1:36" x14ac:dyDescent="0.2">
      <c r="A43" t="s">
        <v>427</v>
      </c>
      <c r="B43" s="147" t="s">
        <v>428</v>
      </c>
      <c r="C43" s="147">
        <v>1994</v>
      </c>
      <c r="D43" s="147">
        <v>2062</v>
      </c>
      <c r="E43" s="147">
        <v>2062</v>
      </c>
      <c r="F43" s="31">
        <v>1156</v>
      </c>
      <c r="G43" s="31">
        <v>652</v>
      </c>
      <c r="H43" s="31">
        <v>127</v>
      </c>
      <c r="I43" s="31">
        <v>22</v>
      </c>
      <c r="J43" s="31">
        <v>37</v>
      </c>
      <c r="K43">
        <v>56</v>
      </c>
      <c r="L43">
        <v>69</v>
      </c>
      <c r="M43" s="77">
        <v>2.4</v>
      </c>
      <c r="N43" s="1">
        <v>1497</v>
      </c>
      <c r="O43" s="184">
        <v>741</v>
      </c>
      <c r="P43" s="184">
        <v>736</v>
      </c>
      <c r="Q43" s="184">
        <v>20</v>
      </c>
      <c r="R43" s="184">
        <v>55</v>
      </c>
      <c r="S43" s="184">
        <v>180</v>
      </c>
      <c r="T43" s="184">
        <v>225</v>
      </c>
      <c r="U43" s="184">
        <v>37</v>
      </c>
      <c r="V43" s="191">
        <v>57.973921765295891</v>
      </c>
      <c r="W43" s="177">
        <v>32.698094282848544</v>
      </c>
      <c r="X43" s="177">
        <v>6.3691073219658971</v>
      </c>
      <c r="Y43" s="178">
        <v>1.103309929789368</v>
      </c>
      <c r="Z43" s="178">
        <v>1.8555667001003009</v>
      </c>
      <c r="AA43" s="77">
        <v>2.8084252758274824</v>
      </c>
      <c r="AB43" s="77">
        <v>3.5</v>
      </c>
      <c r="AC43" s="77">
        <v>75.075225677031085</v>
      </c>
      <c r="AD43" s="181">
        <v>37.200000000000003</v>
      </c>
      <c r="AE43" s="181">
        <v>36.9</v>
      </c>
      <c r="AF43" s="181">
        <v>1</v>
      </c>
      <c r="AG43" s="181">
        <v>2.8</v>
      </c>
      <c r="AH43" s="181">
        <v>9</v>
      </c>
      <c r="AI43" s="181">
        <v>11.3</v>
      </c>
      <c r="AJ43" s="181">
        <v>1.9</v>
      </c>
    </row>
    <row r="44" spans="1:36" x14ac:dyDescent="0.2">
      <c r="A44" t="s">
        <v>429</v>
      </c>
      <c r="B44" s="147" t="s">
        <v>430</v>
      </c>
      <c r="C44" s="147">
        <v>2279</v>
      </c>
      <c r="D44" s="147">
        <v>2341</v>
      </c>
      <c r="E44" s="147">
        <v>2334</v>
      </c>
      <c r="F44" s="31">
        <v>818</v>
      </c>
      <c r="G44" s="31">
        <v>643</v>
      </c>
      <c r="H44" s="31">
        <v>424</v>
      </c>
      <c r="I44" s="31">
        <v>380</v>
      </c>
      <c r="J44" s="31">
        <v>5</v>
      </c>
      <c r="K44">
        <v>41</v>
      </c>
      <c r="L44">
        <v>128</v>
      </c>
      <c r="M44" s="77">
        <v>2.2999999999999998</v>
      </c>
      <c r="N44" s="1">
        <v>1423</v>
      </c>
      <c r="O44" s="184">
        <v>742</v>
      </c>
      <c r="P44" s="184">
        <v>667</v>
      </c>
      <c r="Q44" s="184">
        <v>14</v>
      </c>
      <c r="R44" s="184">
        <v>53</v>
      </c>
      <c r="S44" s="184">
        <v>349</v>
      </c>
      <c r="T44" s="184">
        <v>422</v>
      </c>
      <c r="U44" s="184">
        <v>32</v>
      </c>
      <c r="V44" s="191">
        <v>35.892935498025452</v>
      </c>
      <c r="W44" s="177">
        <v>28.2141290039491</v>
      </c>
      <c r="X44" s="177">
        <v>18.604651162790699</v>
      </c>
      <c r="Y44" s="178">
        <v>16.673979815708645</v>
      </c>
      <c r="Z44" s="178">
        <v>0.21939447125932429</v>
      </c>
      <c r="AA44" s="77">
        <v>1.7990346643264588</v>
      </c>
      <c r="AB44" s="77">
        <v>5.6</v>
      </c>
      <c r="AC44" s="77">
        <v>62.439666520403684</v>
      </c>
      <c r="AD44" s="181">
        <v>32.6</v>
      </c>
      <c r="AE44" s="181">
        <v>29.3</v>
      </c>
      <c r="AF44" s="181">
        <v>0.6</v>
      </c>
      <c r="AG44" s="181">
        <v>2.2999999999999998</v>
      </c>
      <c r="AH44" s="181">
        <v>15.3</v>
      </c>
      <c r="AI44" s="181">
        <v>18.5</v>
      </c>
      <c r="AJ44" s="181">
        <v>1.4</v>
      </c>
    </row>
    <row r="45" spans="1:36" s="8" customFormat="1" x14ac:dyDescent="0.2">
      <c r="A45" t="s">
        <v>431</v>
      </c>
      <c r="B45" s="147" t="s">
        <v>432</v>
      </c>
      <c r="C45" s="147">
        <v>669</v>
      </c>
      <c r="D45" s="147">
        <v>690</v>
      </c>
      <c r="E45" s="147">
        <v>690</v>
      </c>
      <c r="F45" s="31">
        <v>155</v>
      </c>
      <c r="G45" s="31">
        <v>309</v>
      </c>
      <c r="H45" s="31">
        <v>131</v>
      </c>
      <c r="I45" s="31">
        <v>73</v>
      </c>
      <c r="J45" s="31">
        <v>1</v>
      </c>
      <c r="K45">
        <v>17</v>
      </c>
      <c r="L45">
        <v>18</v>
      </c>
      <c r="M45" s="77">
        <v>2.5</v>
      </c>
      <c r="N45" s="1">
        <v>462</v>
      </c>
      <c r="O45" s="184">
        <v>198</v>
      </c>
      <c r="P45" s="184">
        <v>262</v>
      </c>
      <c r="Q45" s="184">
        <v>2</v>
      </c>
      <c r="R45" s="184">
        <v>32</v>
      </c>
      <c r="S45" s="184">
        <v>91</v>
      </c>
      <c r="T45" s="184">
        <v>74</v>
      </c>
      <c r="U45" s="184">
        <v>10</v>
      </c>
      <c r="V45" s="191">
        <v>23.168908819133037</v>
      </c>
      <c r="W45" s="177">
        <v>46.188340807174889</v>
      </c>
      <c r="X45" s="177">
        <v>19.581464872944693</v>
      </c>
      <c r="Y45" s="178">
        <v>10.911808669656203</v>
      </c>
      <c r="Z45" s="178">
        <v>0.14947683109118087</v>
      </c>
      <c r="AA45" s="77">
        <v>2.5411061285500747</v>
      </c>
      <c r="AB45" s="77">
        <v>2.7</v>
      </c>
      <c r="AC45" s="77">
        <v>69.058295964125563</v>
      </c>
      <c r="AD45" s="181">
        <v>29.6</v>
      </c>
      <c r="AE45" s="181">
        <v>39.200000000000003</v>
      </c>
      <c r="AF45" s="181">
        <v>0.3</v>
      </c>
      <c r="AG45" s="181">
        <v>4.8</v>
      </c>
      <c r="AH45" s="181">
        <v>13.6</v>
      </c>
      <c r="AI45" s="181">
        <v>11</v>
      </c>
      <c r="AJ45" s="181">
        <v>1.5</v>
      </c>
    </row>
    <row r="46" spans="1:36" x14ac:dyDescent="0.2">
      <c r="A46" t="s">
        <v>433</v>
      </c>
      <c r="B46" s="147" t="s">
        <v>434</v>
      </c>
      <c r="C46" s="147">
        <v>926</v>
      </c>
      <c r="D46" s="147">
        <v>945</v>
      </c>
      <c r="E46" s="147">
        <v>941</v>
      </c>
      <c r="F46" s="31">
        <v>370</v>
      </c>
      <c r="G46" s="31">
        <v>370</v>
      </c>
      <c r="H46" s="31">
        <v>116</v>
      </c>
      <c r="I46" s="31">
        <v>66</v>
      </c>
      <c r="J46" s="31">
        <v>0</v>
      </c>
      <c r="K46">
        <v>30</v>
      </c>
      <c r="L46">
        <v>55</v>
      </c>
      <c r="M46" s="77">
        <v>2.4</v>
      </c>
      <c r="N46" s="1">
        <v>654</v>
      </c>
      <c r="O46" s="184">
        <v>346</v>
      </c>
      <c r="P46" s="184">
        <v>306</v>
      </c>
      <c r="Q46" s="184">
        <v>2</v>
      </c>
      <c r="R46" s="184">
        <v>34</v>
      </c>
      <c r="S46" s="184">
        <v>84</v>
      </c>
      <c r="T46" s="184">
        <v>144</v>
      </c>
      <c r="U46" s="184">
        <v>10</v>
      </c>
      <c r="V46" s="191">
        <v>39.956803455723545</v>
      </c>
      <c r="W46" s="177">
        <v>39.956803455723545</v>
      </c>
      <c r="X46" s="177">
        <v>12.526997840172784</v>
      </c>
      <c r="Y46" s="178">
        <v>7.1274298056155514</v>
      </c>
      <c r="Z46" s="178">
        <v>0</v>
      </c>
      <c r="AA46" s="77">
        <v>3.2397408207343417</v>
      </c>
      <c r="AB46" s="77">
        <v>5.9</v>
      </c>
      <c r="AC46" s="77">
        <v>70.626349892008648</v>
      </c>
      <c r="AD46" s="181">
        <v>37.4</v>
      </c>
      <c r="AE46" s="181">
        <v>33</v>
      </c>
      <c r="AF46" s="181">
        <v>0.2</v>
      </c>
      <c r="AG46" s="181">
        <v>3.7</v>
      </c>
      <c r="AH46" s="181">
        <v>9.1</v>
      </c>
      <c r="AI46" s="181">
        <v>15.6</v>
      </c>
      <c r="AJ46" s="181">
        <v>1.1000000000000001</v>
      </c>
    </row>
    <row r="47" spans="1:36" x14ac:dyDescent="0.2">
      <c r="A47" t="s">
        <v>435</v>
      </c>
      <c r="B47" s="147" t="s">
        <v>436</v>
      </c>
      <c r="C47" s="147">
        <v>1047</v>
      </c>
      <c r="D47" s="147">
        <v>1066</v>
      </c>
      <c r="E47" s="147">
        <v>1066</v>
      </c>
      <c r="F47" s="31">
        <v>455</v>
      </c>
      <c r="G47" s="31">
        <v>270</v>
      </c>
      <c r="H47" s="31">
        <v>238</v>
      </c>
      <c r="I47" s="31">
        <v>82</v>
      </c>
      <c r="J47" s="31">
        <v>2</v>
      </c>
      <c r="K47">
        <v>10</v>
      </c>
      <c r="L47">
        <v>24</v>
      </c>
      <c r="M47" s="77">
        <v>2.2999999999999998</v>
      </c>
      <c r="N47" s="1">
        <v>688</v>
      </c>
      <c r="O47" s="184">
        <v>357</v>
      </c>
      <c r="P47" s="184">
        <v>330</v>
      </c>
      <c r="Q47" s="184">
        <v>1</v>
      </c>
      <c r="R47" s="184">
        <v>25</v>
      </c>
      <c r="S47" s="184">
        <v>192</v>
      </c>
      <c r="T47" s="184">
        <v>126</v>
      </c>
      <c r="U47" s="184">
        <v>16</v>
      </c>
      <c r="V47" s="191">
        <v>43.457497612225403</v>
      </c>
      <c r="W47" s="177">
        <v>25.787965616045845</v>
      </c>
      <c r="X47" s="177">
        <v>22.731614135625598</v>
      </c>
      <c r="Y47" s="178">
        <v>7.8319006685768873</v>
      </c>
      <c r="Z47" s="178">
        <v>0.19102196752626552</v>
      </c>
      <c r="AA47" s="77">
        <v>0.95510983763132762</v>
      </c>
      <c r="AB47" s="77">
        <v>2.2999999999999998</v>
      </c>
      <c r="AC47" s="77">
        <v>65.711556829035331</v>
      </c>
      <c r="AD47" s="181">
        <v>34.1</v>
      </c>
      <c r="AE47" s="181">
        <v>31.5</v>
      </c>
      <c r="AF47" s="181">
        <v>0.1</v>
      </c>
      <c r="AG47" s="181">
        <v>2.4</v>
      </c>
      <c r="AH47" s="181">
        <v>18.3</v>
      </c>
      <c r="AI47" s="181">
        <v>12.1</v>
      </c>
      <c r="AJ47" s="181">
        <v>1.5</v>
      </c>
    </row>
    <row r="48" spans="1:36" x14ac:dyDescent="0.2">
      <c r="A48" t="s">
        <v>437</v>
      </c>
      <c r="B48" s="147" t="s">
        <v>438</v>
      </c>
      <c r="C48" s="147">
        <v>866</v>
      </c>
      <c r="D48" s="147">
        <v>912</v>
      </c>
      <c r="E48" s="147">
        <v>912</v>
      </c>
      <c r="F48" s="31">
        <v>515</v>
      </c>
      <c r="G48" s="31">
        <v>265</v>
      </c>
      <c r="H48" s="31">
        <v>81</v>
      </c>
      <c r="I48" s="31">
        <v>4</v>
      </c>
      <c r="J48" s="31">
        <v>1</v>
      </c>
      <c r="K48">
        <v>18</v>
      </c>
      <c r="L48">
        <v>15</v>
      </c>
      <c r="M48" s="77">
        <v>2.4</v>
      </c>
      <c r="N48" s="1">
        <v>706</v>
      </c>
      <c r="O48" s="184">
        <v>312</v>
      </c>
      <c r="P48" s="184">
        <v>392</v>
      </c>
      <c r="Q48" s="184">
        <v>2</v>
      </c>
      <c r="R48" s="184">
        <v>9</v>
      </c>
      <c r="S48" s="184">
        <v>40</v>
      </c>
      <c r="T48" s="184">
        <v>93</v>
      </c>
      <c r="U48" s="184">
        <v>18</v>
      </c>
      <c r="V48" s="191">
        <v>59.468822170900694</v>
      </c>
      <c r="W48" s="177">
        <v>30.600461893764436</v>
      </c>
      <c r="X48" s="177">
        <v>9.3533487297921472</v>
      </c>
      <c r="Y48" s="178">
        <v>0.46189376443418012</v>
      </c>
      <c r="Z48" s="178">
        <v>0.11547344110854503</v>
      </c>
      <c r="AA48" s="77">
        <v>2.0785219399538106</v>
      </c>
      <c r="AB48" s="77">
        <v>1.7</v>
      </c>
      <c r="AC48" s="77">
        <v>81.524249422632806</v>
      </c>
      <c r="AD48" s="181">
        <v>36</v>
      </c>
      <c r="AE48" s="181">
        <v>45.3</v>
      </c>
      <c r="AF48" s="181">
        <v>0.2</v>
      </c>
      <c r="AG48" s="181">
        <v>1</v>
      </c>
      <c r="AH48" s="181">
        <v>4.5999999999999996</v>
      </c>
      <c r="AI48" s="181">
        <v>10.7</v>
      </c>
      <c r="AJ48" s="181">
        <v>2.1</v>
      </c>
    </row>
    <row r="49" spans="1:36" x14ac:dyDescent="0.2">
      <c r="A49" t="s">
        <v>439</v>
      </c>
      <c r="B49" s="147" t="s">
        <v>339</v>
      </c>
      <c r="C49" s="147">
        <v>3444</v>
      </c>
      <c r="D49" s="147">
        <v>3570</v>
      </c>
      <c r="E49" s="147">
        <v>3567</v>
      </c>
      <c r="F49" s="31">
        <v>1100</v>
      </c>
      <c r="G49" s="31">
        <v>1073</v>
      </c>
      <c r="H49" s="31">
        <v>779</v>
      </c>
      <c r="I49" s="31">
        <v>488</v>
      </c>
      <c r="J49" s="31">
        <v>0</v>
      </c>
      <c r="K49">
        <v>58</v>
      </c>
      <c r="L49">
        <v>90</v>
      </c>
      <c r="M49" s="77">
        <v>2.2000000000000002</v>
      </c>
      <c r="N49" s="1">
        <v>2149</v>
      </c>
      <c r="O49" s="184">
        <v>1159</v>
      </c>
      <c r="P49" s="184">
        <v>978</v>
      </c>
      <c r="Q49" s="184">
        <v>12</v>
      </c>
      <c r="R49" s="184">
        <v>82</v>
      </c>
      <c r="S49" s="184">
        <v>491</v>
      </c>
      <c r="T49" s="184">
        <v>672</v>
      </c>
      <c r="U49" s="184">
        <v>50</v>
      </c>
      <c r="V49" s="191">
        <v>31.939605110336817</v>
      </c>
      <c r="W49" s="177">
        <v>31.155632984901278</v>
      </c>
      <c r="X49" s="177">
        <v>22.61904761904762</v>
      </c>
      <c r="Y49" s="178">
        <v>14.169570267131244</v>
      </c>
      <c r="Z49" s="178">
        <v>0</v>
      </c>
      <c r="AA49" s="77">
        <v>1.684088269454123</v>
      </c>
      <c r="AB49" s="77">
        <v>2.6</v>
      </c>
      <c r="AC49" s="77">
        <v>62.398373983739845</v>
      </c>
      <c r="AD49" s="181">
        <v>33.700000000000003</v>
      </c>
      <c r="AE49" s="181">
        <v>28.4</v>
      </c>
      <c r="AF49" s="181">
        <v>0.3</v>
      </c>
      <c r="AG49" s="181">
        <v>2.4</v>
      </c>
      <c r="AH49" s="181">
        <v>14.3</v>
      </c>
      <c r="AI49" s="181">
        <v>19.5</v>
      </c>
      <c r="AJ49" s="181">
        <v>1.5</v>
      </c>
    </row>
    <row r="50" spans="1:36" x14ac:dyDescent="0.2">
      <c r="A50" t="s">
        <v>440</v>
      </c>
      <c r="B50" s="147" t="s">
        <v>340</v>
      </c>
      <c r="C50" s="147">
        <v>3066</v>
      </c>
      <c r="D50" s="147">
        <v>3142</v>
      </c>
      <c r="E50" s="147">
        <v>3141</v>
      </c>
      <c r="F50" s="31">
        <v>1550</v>
      </c>
      <c r="G50" s="31">
        <v>766</v>
      </c>
      <c r="H50" s="31">
        <v>567</v>
      </c>
      <c r="I50" s="31">
        <v>157</v>
      </c>
      <c r="J50" s="31">
        <v>24</v>
      </c>
      <c r="K50">
        <v>54</v>
      </c>
      <c r="L50">
        <v>86</v>
      </c>
      <c r="M50" s="77">
        <v>2.4</v>
      </c>
      <c r="N50" s="1">
        <v>2316</v>
      </c>
      <c r="O50" s="184">
        <v>1175</v>
      </c>
      <c r="P50" s="184">
        <v>1118</v>
      </c>
      <c r="Q50" s="184">
        <v>23</v>
      </c>
      <c r="R50" s="184">
        <v>25</v>
      </c>
      <c r="S50" s="184">
        <v>212</v>
      </c>
      <c r="T50" s="184">
        <v>480</v>
      </c>
      <c r="U50" s="184">
        <v>33</v>
      </c>
      <c r="V50" s="191">
        <v>50.554468362687544</v>
      </c>
      <c r="W50" s="177">
        <v>24.983692106979777</v>
      </c>
      <c r="X50" s="177">
        <v>18.493150684931507</v>
      </c>
      <c r="Y50" s="178">
        <v>5.1206784083496411</v>
      </c>
      <c r="Z50" s="178">
        <v>0.78277886497064575</v>
      </c>
      <c r="AA50" s="77">
        <v>1.7612524461839529</v>
      </c>
      <c r="AB50" s="77">
        <v>2.8</v>
      </c>
      <c r="AC50" s="77">
        <v>75.538160469667318</v>
      </c>
      <c r="AD50" s="181">
        <v>38.299999999999997</v>
      </c>
      <c r="AE50" s="181">
        <v>36.5</v>
      </c>
      <c r="AF50" s="181">
        <v>0.8</v>
      </c>
      <c r="AG50" s="181">
        <v>0.8</v>
      </c>
      <c r="AH50" s="181">
        <v>6.9</v>
      </c>
      <c r="AI50" s="181">
        <v>15.6</v>
      </c>
      <c r="AJ50" s="181">
        <v>1.1000000000000001</v>
      </c>
    </row>
    <row r="51" spans="1:36" x14ac:dyDescent="0.2">
      <c r="A51" t="s">
        <v>441</v>
      </c>
      <c r="B51" s="147" t="s">
        <v>341</v>
      </c>
      <c r="C51" s="147">
        <v>3068</v>
      </c>
      <c r="D51" s="147">
        <v>3135</v>
      </c>
      <c r="E51" s="147">
        <v>3135</v>
      </c>
      <c r="F51" s="31">
        <v>1617</v>
      </c>
      <c r="G51" s="31">
        <v>720</v>
      </c>
      <c r="H51" s="31">
        <v>486</v>
      </c>
      <c r="I51" s="31">
        <v>240</v>
      </c>
      <c r="J51" s="31">
        <v>5</v>
      </c>
      <c r="K51">
        <v>43</v>
      </c>
      <c r="L51">
        <v>75</v>
      </c>
      <c r="M51" s="77">
        <v>2.2000000000000002</v>
      </c>
      <c r="N51" s="1">
        <v>2282</v>
      </c>
      <c r="O51" s="184">
        <v>1292</v>
      </c>
      <c r="P51" s="184">
        <v>970</v>
      </c>
      <c r="Q51" s="184">
        <v>20</v>
      </c>
      <c r="R51" s="184">
        <v>36</v>
      </c>
      <c r="S51" s="184">
        <v>228</v>
      </c>
      <c r="T51" s="184">
        <v>471</v>
      </c>
      <c r="U51" s="184">
        <v>51</v>
      </c>
      <c r="V51" s="191">
        <v>52.705345501955669</v>
      </c>
      <c r="W51" s="177">
        <v>23.468057366362451</v>
      </c>
      <c r="X51" s="177">
        <v>15.840938722294654</v>
      </c>
      <c r="Y51" s="178">
        <v>7.8226857887874841</v>
      </c>
      <c r="Z51" s="178">
        <v>0.16297262059973924</v>
      </c>
      <c r="AA51" s="77">
        <v>1.4015645371577574</v>
      </c>
      <c r="AB51" s="77">
        <v>2.4</v>
      </c>
      <c r="AC51" s="77">
        <v>74.380704041720989</v>
      </c>
      <c r="AD51" s="181">
        <v>42.1</v>
      </c>
      <c r="AE51" s="181">
        <v>31.6</v>
      </c>
      <c r="AF51" s="181">
        <v>0.7</v>
      </c>
      <c r="AG51" s="181">
        <v>1.2</v>
      </c>
      <c r="AH51" s="181">
        <v>7.4</v>
      </c>
      <c r="AI51" s="181">
        <v>15.3</v>
      </c>
      <c r="AJ51" s="181">
        <v>1.7</v>
      </c>
    </row>
    <row r="52" spans="1:36" x14ac:dyDescent="0.2">
      <c r="A52" t="s">
        <v>442</v>
      </c>
      <c r="B52" s="147" t="s">
        <v>443</v>
      </c>
      <c r="C52" s="147">
        <v>1250</v>
      </c>
      <c r="D52" s="147">
        <v>1359</v>
      </c>
      <c r="E52" s="147">
        <v>1352</v>
      </c>
      <c r="F52" s="31">
        <v>353</v>
      </c>
      <c r="G52" s="31">
        <v>273</v>
      </c>
      <c r="H52" s="31">
        <v>160</v>
      </c>
      <c r="I52" s="31">
        <v>438</v>
      </c>
      <c r="J52" s="31">
        <v>17</v>
      </c>
      <c r="K52">
        <v>60</v>
      </c>
      <c r="L52">
        <v>102</v>
      </c>
      <c r="M52" s="77">
        <v>2</v>
      </c>
      <c r="N52" s="1">
        <v>606</v>
      </c>
      <c r="O52" s="184">
        <v>354</v>
      </c>
      <c r="P52" s="184">
        <v>247</v>
      </c>
      <c r="Q52" s="184">
        <v>5</v>
      </c>
      <c r="R52" s="184">
        <v>40</v>
      </c>
      <c r="S52" s="184">
        <v>232</v>
      </c>
      <c r="T52" s="184">
        <v>356</v>
      </c>
      <c r="U52" s="184">
        <v>16</v>
      </c>
      <c r="V52" s="191">
        <v>28.24</v>
      </c>
      <c r="W52" s="177">
        <v>21.84</v>
      </c>
      <c r="X52" s="177">
        <v>12.8</v>
      </c>
      <c r="Y52" s="178">
        <v>35.04</v>
      </c>
      <c r="Z52" s="178">
        <v>1.36</v>
      </c>
      <c r="AA52" s="77">
        <v>4.8</v>
      </c>
      <c r="AB52" s="77">
        <v>8.1999999999999993</v>
      </c>
      <c r="AC52" s="77">
        <v>48.48</v>
      </c>
      <c r="AD52" s="181">
        <v>28.3</v>
      </c>
      <c r="AE52" s="181">
        <v>19.8</v>
      </c>
      <c r="AF52" s="181">
        <v>0.4</v>
      </c>
      <c r="AG52" s="181">
        <v>3.2</v>
      </c>
      <c r="AH52" s="181">
        <v>18.600000000000001</v>
      </c>
      <c r="AI52" s="181">
        <v>28.4</v>
      </c>
      <c r="AJ52" s="181">
        <v>1.3</v>
      </c>
    </row>
    <row r="53" spans="1:36" x14ac:dyDescent="0.2">
      <c r="A53" t="s">
        <v>444</v>
      </c>
      <c r="B53" s="147" t="s">
        <v>445</v>
      </c>
      <c r="C53" s="147">
        <v>2056</v>
      </c>
      <c r="D53" s="147">
        <v>2146</v>
      </c>
      <c r="E53" s="147">
        <v>2146</v>
      </c>
      <c r="F53" s="31">
        <v>1287</v>
      </c>
      <c r="G53" s="31">
        <v>577</v>
      </c>
      <c r="H53" s="31">
        <v>107</v>
      </c>
      <c r="I53" s="31">
        <v>14</v>
      </c>
      <c r="J53" s="31">
        <v>71</v>
      </c>
      <c r="K53">
        <v>53</v>
      </c>
      <c r="L53">
        <v>55</v>
      </c>
      <c r="M53" s="77">
        <v>2.4</v>
      </c>
      <c r="N53" s="1">
        <v>1550</v>
      </c>
      <c r="O53" s="184">
        <v>798</v>
      </c>
      <c r="P53" s="184">
        <v>740</v>
      </c>
      <c r="Q53" s="184">
        <v>12</v>
      </c>
      <c r="R53" s="184">
        <v>41</v>
      </c>
      <c r="S53" s="184">
        <v>207</v>
      </c>
      <c r="T53" s="184">
        <v>217</v>
      </c>
      <c r="U53" s="184">
        <v>41</v>
      </c>
      <c r="V53" s="191">
        <v>62.597276264591443</v>
      </c>
      <c r="W53" s="177">
        <v>28.064202334630352</v>
      </c>
      <c r="X53" s="177">
        <v>5.2042801556420235</v>
      </c>
      <c r="Y53" s="178">
        <v>0.68093385214007784</v>
      </c>
      <c r="Z53" s="178">
        <v>3.4533073929961091</v>
      </c>
      <c r="AA53" s="77">
        <v>2.5778210116731515</v>
      </c>
      <c r="AB53" s="77">
        <v>2.7</v>
      </c>
      <c r="AC53" s="77">
        <v>75.389105058365757</v>
      </c>
      <c r="AD53" s="181">
        <v>38.799999999999997</v>
      </c>
      <c r="AE53" s="181">
        <v>36</v>
      </c>
      <c r="AF53" s="181">
        <v>0.6</v>
      </c>
      <c r="AG53" s="181">
        <v>2</v>
      </c>
      <c r="AH53" s="181">
        <v>10.1</v>
      </c>
      <c r="AI53" s="181">
        <v>10.6</v>
      </c>
      <c r="AJ53" s="181">
        <v>2</v>
      </c>
    </row>
    <row r="54" spans="1:36" x14ac:dyDescent="0.2">
      <c r="A54" t="s">
        <v>446</v>
      </c>
      <c r="B54" s="147" t="s">
        <v>447</v>
      </c>
      <c r="C54" s="147">
        <v>1008</v>
      </c>
      <c r="D54" s="147">
        <v>1078</v>
      </c>
      <c r="E54" s="147">
        <v>1076</v>
      </c>
      <c r="F54" s="31">
        <v>483</v>
      </c>
      <c r="G54" s="31">
        <v>159</v>
      </c>
      <c r="H54" s="31">
        <v>155</v>
      </c>
      <c r="I54" s="31">
        <v>176</v>
      </c>
      <c r="J54" s="31">
        <v>31</v>
      </c>
      <c r="K54">
        <v>37</v>
      </c>
      <c r="L54">
        <v>52</v>
      </c>
      <c r="M54" s="77">
        <v>2.2999999999999998</v>
      </c>
      <c r="N54" s="1">
        <v>666</v>
      </c>
      <c r="O54" s="184">
        <v>345</v>
      </c>
      <c r="P54" s="184">
        <v>321</v>
      </c>
      <c r="Q54" s="184">
        <v>0</v>
      </c>
      <c r="R54" s="184">
        <v>34</v>
      </c>
      <c r="S54" s="184">
        <v>115</v>
      </c>
      <c r="T54" s="184">
        <v>177</v>
      </c>
      <c r="U54" s="184">
        <v>16</v>
      </c>
      <c r="V54" s="191">
        <v>47.916666666666671</v>
      </c>
      <c r="W54" s="177">
        <v>15.773809523809524</v>
      </c>
      <c r="X54" s="177">
        <v>15.376984126984128</v>
      </c>
      <c r="Y54" s="178">
        <v>17.460317460317459</v>
      </c>
      <c r="Z54" s="178">
        <v>3.0753968253968251</v>
      </c>
      <c r="AA54" s="77">
        <v>3.6706349206349209</v>
      </c>
      <c r="AB54" s="77">
        <v>5.2</v>
      </c>
      <c r="AC54" s="77">
        <v>66.071428571428569</v>
      </c>
      <c r="AD54" s="181">
        <v>34.200000000000003</v>
      </c>
      <c r="AE54" s="181">
        <v>31.8</v>
      </c>
      <c r="AF54" s="181">
        <v>0</v>
      </c>
      <c r="AG54" s="181">
        <v>3.4</v>
      </c>
      <c r="AH54" s="181">
        <v>11.4</v>
      </c>
      <c r="AI54" s="181">
        <v>17.600000000000001</v>
      </c>
      <c r="AJ54" s="181">
        <v>1.6</v>
      </c>
    </row>
    <row r="55" spans="1:36" x14ac:dyDescent="0.2">
      <c r="A55" t="s">
        <v>448</v>
      </c>
      <c r="B55" s="147" t="s">
        <v>449</v>
      </c>
      <c r="C55" s="147">
        <v>2775</v>
      </c>
      <c r="D55" s="147">
        <v>2864</v>
      </c>
      <c r="E55" s="147">
        <v>2864</v>
      </c>
      <c r="F55" s="31">
        <v>1798</v>
      </c>
      <c r="G55" s="31">
        <v>724</v>
      </c>
      <c r="H55" s="31">
        <v>189</v>
      </c>
      <c r="I55" s="31">
        <v>47</v>
      </c>
      <c r="J55" s="31">
        <v>17</v>
      </c>
      <c r="K55">
        <v>64</v>
      </c>
      <c r="L55">
        <v>65</v>
      </c>
      <c r="M55" s="77">
        <v>2.2999999999999998</v>
      </c>
      <c r="N55" s="1">
        <v>2224</v>
      </c>
      <c r="O55" s="184">
        <v>1286</v>
      </c>
      <c r="P55" s="184">
        <v>915</v>
      </c>
      <c r="Q55" s="184">
        <v>23</v>
      </c>
      <c r="R55" s="184">
        <v>40</v>
      </c>
      <c r="S55" s="184">
        <v>214</v>
      </c>
      <c r="T55" s="184">
        <v>264</v>
      </c>
      <c r="U55" s="184">
        <v>33</v>
      </c>
      <c r="V55" s="191">
        <v>64.792792792792795</v>
      </c>
      <c r="W55" s="177">
        <v>26.09009009009009</v>
      </c>
      <c r="X55" s="177">
        <v>6.8108108108108105</v>
      </c>
      <c r="Y55" s="178">
        <v>1.6936936936936937</v>
      </c>
      <c r="Z55" s="178">
        <v>0.61261261261261257</v>
      </c>
      <c r="AA55" s="77">
        <v>2.3063063063063063</v>
      </c>
      <c r="AB55" s="77">
        <v>2.2999999999999998</v>
      </c>
      <c r="AC55" s="77">
        <v>80.14414414414415</v>
      </c>
      <c r="AD55" s="181">
        <v>46.3</v>
      </c>
      <c r="AE55" s="181">
        <v>33</v>
      </c>
      <c r="AF55" s="181">
        <v>0.8</v>
      </c>
      <c r="AG55" s="181">
        <v>1.4</v>
      </c>
      <c r="AH55" s="181">
        <v>7.7</v>
      </c>
      <c r="AI55" s="181">
        <v>9.5</v>
      </c>
      <c r="AJ55" s="181">
        <v>1.2</v>
      </c>
    </row>
    <row r="56" spans="1:36" x14ac:dyDescent="0.2">
      <c r="A56" s="8" t="s">
        <v>450</v>
      </c>
      <c r="B56" s="147" t="s">
        <v>451</v>
      </c>
      <c r="C56" s="147">
        <v>1148</v>
      </c>
      <c r="D56" s="147">
        <v>1236</v>
      </c>
      <c r="E56" s="147">
        <v>1236</v>
      </c>
      <c r="F56" s="31">
        <v>398</v>
      </c>
      <c r="G56" s="31">
        <v>293</v>
      </c>
      <c r="H56" s="31">
        <v>315</v>
      </c>
      <c r="I56" s="31">
        <v>133</v>
      </c>
      <c r="J56" s="31">
        <v>9</v>
      </c>
      <c r="K56">
        <v>13</v>
      </c>
      <c r="L56">
        <v>33</v>
      </c>
      <c r="M56" s="77">
        <v>2.2000000000000002</v>
      </c>
      <c r="N56" s="1">
        <v>765</v>
      </c>
      <c r="O56" s="184">
        <v>280</v>
      </c>
      <c r="P56" s="184">
        <v>476</v>
      </c>
      <c r="Q56" s="184">
        <v>9</v>
      </c>
      <c r="R56" s="184">
        <v>9</v>
      </c>
      <c r="S56" s="184">
        <v>111</v>
      </c>
      <c r="T56" s="184">
        <v>251</v>
      </c>
      <c r="U56" s="184">
        <v>12</v>
      </c>
      <c r="V56" s="191">
        <v>34.668989547038329</v>
      </c>
      <c r="W56" s="177">
        <v>25.522648083623693</v>
      </c>
      <c r="X56" s="177">
        <v>27.439024390243905</v>
      </c>
      <c r="Y56" s="178">
        <v>11.585365853658537</v>
      </c>
      <c r="Z56" s="178">
        <v>0.78397212543554007</v>
      </c>
      <c r="AA56" s="77">
        <v>1.132404181184669</v>
      </c>
      <c r="AB56" s="77">
        <v>2.9</v>
      </c>
      <c r="AC56" s="77">
        <v>66.637630662020911</v>
      </c>
      <c r="AD56" s="181">
        <v>24.4</v>
      </c>
      <c r="AE56" s="181">
        <v>41.5</v>
      </c>
      <c r="AF56" s="181">
        <v>0.8</v>
      </c>
      <c r="AG56" s="181">
        <v>0.8</v>
      </c>
      <c r="AH56" s="181">
        <v>9.6999999999999993</v>
      </c>
      <c r="AI56" s="181">
        <v>21.9</v>
      </c>
      <c r="AJ56" s="181">
        <v>1</v>
      </c>
    </row>
    <row r="57" spans="1:36" x14ac:dyDescent="0.2">
      <c r="A57" t="s">
        <v>452</v>
      </c>
      <c r="B57" s="147" t="s">
        <v>453</v>
      </c>
      <c r="C57" s="147">
        <v>1117</v>
      </c>
      <c r="D57" s="147">
        <v>1156</v>
      </c>
      <c r="E57" s="147">
        <v>1156</v>
      </c>
      <c r="F57" s="31">
        <v>630</v>
      </c>
      <c r="G57" s="31">
        <v>337</v>
      </c>
      <c r="H57" s="31">
        <v>113</v>
      </c>
      <c r="I57" s="31">
        <v>37</v>
      </c>
      <c r="J57" s="31">
        <v>0</v>
      </c>
      <c r="K57">
        <v>15</v>
      </c>
      <c r="L57">
        <v>23</v>
      </c>
      <c r="M57" s="77">
        <v>2.2000000000000002</v>
      </c>
      <c r="N57" s="1">
        <v>954</v>
      </c>
      <c r="O57" s="184">
        <v>505</v>
      </c>
      <c r="P57" s="184">
        <v>441</v>
      </c>
      <c r="Q57" s="184">
        <v>8</v>
      </c>
      <c r="R57" s="184">
        <v>2</v>
      </c>
      <c r="S57" s="184">
        <v>30</v>
      </c>
      <c r="T57" s="184">
        <v>116</v>
      </c>
      <c r="U57" s="184">
        <v>15</v>
      </c>
      <c r="V57" s="191">
        <v>56.401074306177257</v>
      </c>
      <c r="W57" s="177">
        <v>30.170098478066247</v>
      </c>
      <c r="X57" s="177">
        <v>10.116383169203223</v>
      </c>
      <c r="Y57" s="178">
        <v>3.3124440465532681</v>
      </c>
      <c r="Z57" s="178">
        <v>0</v>
      </c>
      <c r="AA57" s="77">
        <v>1.3428827215756489</v>
      </c>
      <c r="AB57" s="77">
        <v>2.1</v>
      </c>
      <c r="AC57" s="77">
        <v>85.407341092211269</v>
      </c>
      <c r="AD57" s="181">
        <v>45.2</v>
      </c>
      <c r="AE57" s="181">
        <v>39.5</v>
      </c>
      <c r="AF57" s="181">
        <v>0.7</v>
      </c>
      <c r="AG57" s="181">
        <v>0.2</v>
      </c>
      <c r="AH57" s="181">
        <v>2.7</v>
      </c>
      <c r="AI57" s="181">
        <v>10.4</v>
      </c>
      <c r="AJ57" s="181">
        <v>1.3</v>
      </c>
    </row>
    <row r="58" spans="1:36" x14ac:dyDescent="0.2">
      <c r="A58" t="s">
        <v>454</v>
      </c>
      <c r="B58" s="147" t="s">
        <v>455</v>
      </c>
      <c r="C58" s="147">
        <v>1192</v>
      </c>
      <c r="D58" s="147">
        <v>1275</v>
      </c>
      <c r="E58" s="147">
        <v>1275</v>
      </c>
      <c r="F58" s="31">
        <v>494</v>
      </c>
      <c r="G58" s="31">
        <v>285</v>
      </c>
      <c r="H58" s="31">
        <v>204</v>
      </c>
      <c r="I58" s="31">
        <v>209</v>
      </c>
      <c r="J58" s="31">
        <v>0</v>
      </c>
      <c r="K58">
        <v>22</v>
      </c>
      <c r="L58">
        <v>29</v>
      </c>
      <c r="M58" s="77">
        <v>2.1</v>
      </c>
      <c r="N58" s="1">
        <v>763</v>
      </c>
      <c r="O58" s="184">
        <v>376</v>
      </c>
      <c r="P58" s="184">
        <v>385</v>
      </c>
      <c r="Q58" s="184">
        <v>2</v>
      </c>
      <c r="R58" s="184">
        <v>11</v>
      </c>
      <c r="S58" s="184">
        <v>75</v>
      </c>
      <c r="T58" s="184">
        <v>334</v>
      </c>
      <c r="U58" s="184">
        <v>9</v>
      </c>
      <c r="V58" s="191">
        <v>41.442953020134226</v>
      </c>
      <c r="W58" s="177">
        <v>23.909395973154364</v>
      </c>
      <c r="X58" s="177">
        <v>17.114093959731544</v>
      </c>
      <c r="Y58" s="178">
        <v>17.533557046979865</v>
      </c>
      <c r="Z58" s="178">
        <v>0</v>
      </c>
      <c r="AA58" s="77">
        <v>1.8456375838926176</v>
      </c>
      <c r="AB58" s="77">
        <v>2.4</v>
      </c>
      <c r="AC58" s="77">
        <v>64.010067114093957</v>
      </c>
      <c r="AD58" s="181">
        <v>31.5</v>
      </c>
      <c r="AE58" s="181">
        <v>32.299999999999997</v>
      </c>
      <c r="AF58" s="181">
        <v>0.2</v>
      </c>
      <c r="AG58" s="181">
        <v>0.9</v>
      </c>
      <c r="AH58" s="181">
        <v>6.3</v>
      </c>
      <c r="AI58" s="181">
        <v>28</v>
      </c>
      <c r="AJ58" s="181">
        <v>0.8</v>
      </c>
    </row>
    <row r="59" spans="1:36" x14ac:dyDescent="0.2">
      <c r="A59" t="s">
        <v>456</v>
      </c>
      <c r="B59" s="147" t="s">
        <v>457</v>
      </c>
      <c r="C59" s="147">
        <v>980</v>
      </c>
      <c r="D59" s="147">
        <v>1012</v>
      </c>
      <c r="E59" s="147">
        <v>1005</v>
      </c>
      <c r="F59" s="31">
        <v>372</v>
      </c>
      <c r="G59" s="31">
        <v>303</v>
      </c>
      <c r="H59" s="31">
        <v>174</v>
      </c>
      <c r="I59" s="31">
        <v>123</v>
      </c>
      <c r="J59" s="31">
        <v>0</v>
      </c>
      <c r="K59">
        <v>20</v>
      </c>
      <c r="L59">
        <v>60</v>
      </c>
      <c r="M59" s="77">
        <v>2.5</v>
      </c>
      <c r="N59" s="1">
        <v>591</v>
      </c>
      <c r="O59" s="184">
        <v>295</v>
      </c>
      <c r="P59" s="184">
        <v>294</v>
      </c>
      <c r="Q59" s="184">
        <v>2</v>
      </c>
      <c r="R59" s="184">
        <v>62</v>
      </c>
      <c r="S59" s="184">
        <v>193</v>
      </c>
      <c r="T59" s="184">
        <v>119</v>
      </c>
      <c r="U59" s="184">
        <v>15</v>
      </c>
      <c r="V59" s="191">
        <v>37.95918367346939</v>
      </c>
      <c r="W59" s="177">
        <v>30.918367346938773</v>
      </c>
      <c r="X59" s="177">
        <v>17.755102040816325</v>
      </c>
      <c r="Y59" s="178">
        <v>12.551020408163266</v>
      </c>
      <c r="Z59" s="178">
        <v>0</v>
      </c>
      <c r="AA59" s="77">
        <v>2.0408163265306123</v>
      </c>
      <c r="AB59" s="77">
        <v>6.1</v>
      </c>
      <c r="AC59" s="77">
        <v>60.306122448979593</v>
      </c>
      <c r="AD59" s="181">
        <v>30.1</v>
      </c>
      <c r="AE59" s="181">
        <v>30</v>
      </c>
      <c r="AF59" s="181">
        <v>0.2</v>
      </c>
      <c r="AG59" s="181">
        <v>6.3</v>
      </c>
      <c r="AH59" s="181">
        <v>19.7</v>
      </c>
      <c r="AI59" s="181">
        <v>12.1</v>
      </c>
      <c r="AJ59" s="181">
        <v>1.5</v>
      </c>
    </row>
    <row r="60" spans="1:36" x14ac:dyDescent="0.2">
      <c r="A60" t="s">
        <v>458</v>
      </c>
      <c r="B60" s="147" t="s">
        <v>459</v>
      </c>
      <c r="C60" s="147">
        <v>1237</v>
      </c>
      <c r="D60" s="147">
        <v>1271</v>
      </c>
      <c r="E60" s="147">
        <v>1271</v>
      </c>
      <c r="F60" s="31">
        <v>380</v>
      </c>
      <c r="G60" s="31">
        <v>461</v>
      </c>
      <c r="H60" s="31">
        <v>313</v>
      </c>
      <c r="I60" s="31">
        <v>83</v>
      </c>
      <c r="J60" s="31">
        <v>0</v>
      </c>
      <c r="K60">
        <v>17</v>
      </c>
      <c r="L60">
        <v>31</v>
      </c>
      <c r="M60" s="77">
        <v>2.2000000000000002</v>
      </c>
      <c r="N60" s="1">
        <v>908</v>
      </c>
      <c r="O60" s="184">
        <v>413</v>
      </c>
      <c r="P60" s="184">
        <v>489</v>
      </c>
      <c r="Q60" s="184">
        <v>6</v>
      </c>
      <c r="R60" s="184">
        <v>10</v>
      </c>
      <c r="S60" s="184">
        <v>90</v>
      </c>
      <c r="T60" s="184">
        <v>217</v>
      </c>
      <c r="U60" s="184">
        <v>12</v>
      </c>
      <c r="V60" s="191">
        <v>30.719482619240097</v>
      </c>
      <c r="W60" s="177">
        <v>37.267582861762328</v>
      </c>
      <c r="X60" s="177">
        <v>25.303152789005658</v>
      </c>
      <c r="Y60" s="178">
        <v>6.7097817299919162</v>
      </c>
      <c r="Z60" s="178">
        <v>0</v>
      </c>
      <c r="AA60" s="77">
        <v>1.3742926434923202</v>
      </c>
      <c r="AB60" s="77">
        <v>2.5</v>
      </c>
      <c r="AC60" s="77">
        <v>73.403395311236864</v>
      </c>
      <c r="AD60" s="181">
        <v>33.4</v>
      </c>
      <c r="AE60" s="181">
        <v>39.5</v>
      </c>
      <c r="AF60" s="181">
        <v>0.5</v>
      </c>
      <c r="AG60" s="181">
        <v>0.8</v>
      </c>
      <c r="AH60" s="181">
        <v>7.3</v>
      </c>
      <c r="AI60" s="181">
        <v>17.5</v>
      </c>
      <c r="AJ60" s="181">
        <v>1</v>
      </c>
    </row>
    <row r="61" spans="1:36" x14ac:dyDescent="0.2">
      <c r="A61" t="s">
        <v>460</v>
      </c>
      <c r="B61" s="147" t="s">
        <v>461</v>
      </c>
      <c r="C61" s="147">
        <v>2190</v>
      </c>
      <c r="D61" s="147">
        <v>2256</v>
      </c>
      <c r="E61" s="147">
        <v>2256</v>
      </c>
      <c r="F61" s="31">
        <v>445</v>
      </c>
      <c r="G61" s="31">
        <v>890</v>
      </c>
      <c r="H61" s="31">
        <v>562</v>
      </c>
      <c r="I61" s="31">
        <v>224</v>
      </c>
      <c r="J61" s="31">
        <v>69</v>
      </c>
      <c r="K61">
        <v>59</v>
      </c>
      <c r="L61">
        <v>157</v>
      </c>
      <c r="M61" s="77">
        <v>2.5</v>
      </c>
      <c r="N61" s="1">
        <v>1142</v>
      </c>
      <c r="O61" s="184">
        <v>552</v>
      </c>
      <c r="P61" s="184">
        <v>570</v>
      </c>
      <c r="Q61" s="184">
        <v>20</v>
      </c>
      <c r="R61" s="184">
        <v>159</v>
      </c>
      <c r="S61" s="184">
        <v>420</v>
      </c>
      <c r="T61" s="184">
        <v>436</v>
      </c>
      <c r="U61" s="184">
        <v>33</v>
      </c>
      <c r="V61" s="191">
        <v>20.319634703196346</v>
      </c>
      <c r="W61" s="177">
        <v>40.639269406392692</v>
      </c>
      <c r="X61" s="177">
        <v>25.662100456621005</v>
      </c>
      <c r="Y61" s="178">
        <v>10.228310502283106</v>
      </c>
      <c r="Z61" s="178">
        <v>3.1506849315068495</v>
      </c>
      <c r="AA61" s="77">
        <v>2.6940639269406392</v>
      </c>
      <c r="AB61" s="77">
        <v>7.2</v>
      </c>
      <c r="AC61" s="77">
        <v>52.146118721461185</v>
      </c>
      <c r="AD61" s="181">
        <v>25.2</v>
      </c>
      <c r="AE61" s="181">
        <v>26</v>
      </c>
      <c r="AF61" s="181">
        <v>0.9</v>
      </c>
      <c r="AG61" s="181">
        <v>7.3</v>
      </c>
      <c r="AH61" s="181">
        <v>19.2</v>
      </c>
      <c r="AI61" s="181">
        <v>19.899999999999999</v>
      </c>
      <c r="AJ61" s="181">
        <v>1.5</v>
      </c>
    </row>
    <row r="62" spans="1:36" s="8" customFormat="1" x14ac:dyDescent="0.2">
      <c r="A62" t="s">
        <v>462</v>
      </c>
      <c r="B62" s="147" t="s">
        <v>463</v>
      </c>
      <c r="C62" s="147">
        <v>1096</v>
      </c>
      <c r="D62" s="147">
        <v>1138</v>
      </c>
      <c r="E62" s="147">
        <v>1138</v>
      </c>
      <c r="F62" s="31">
        <v>527</v>
      </c>
      <c r="G62" s="31">
        <v>335</v>
      </c>
      <c r="H62" s="31">
        <v>174</v>
      </c>
      <c r="I62" s="31">
        <v>58</v>
      </c>
      <c r="J62" s="31">
        <v>2</v>
      </c>
      <c r="K62">
        <v>19</v>
      </c>
      <c r="L62">
        <v>30</v>
      </c>
      <c r="M62" s="77">
        <v>2.4</v>
      </c>
      <c r="N62" s="1">
        <v>828</v>
      </c>
      <c r="O62" s="184">
        <v>410</v>
      </c>
      <c r="P62" s="184">
        <v>410</v>
      </c>
      <c r="Q62" s="184">
        <v>8</v>
      </c>
      <c r="R62" s="184">
        <v>16</v>
      </c>
      <c r="S62" s="184">
        <v>76</v>
      </c>
      <c r="T62" s="184">
        <v>162</v>
      </c>
      <c r="U62" s="184">
        <v>14</v>
      </c>
      <c r="V62" s="191">
        <v>48.083941605839414</v>
      </c>
      <c r="W62" s="177">
        <v>30.565693430656932</v>
      </c>
      <c r="X62" s="177">
        <v>15.875912408759124</v>
      </c>
      <c r="Y62" s="178">
        <v>5.2919708029197077</v>
      </c>
      <c r="Z62" s="178">
        <v>0.18248175182481752</v>
      </c>
      <c r="AA62" s="77">
        <v>1.7335766423357664</v>
      </c>
      <c r="AB62" s="77">
        <v>2.7</v>
      </c>
      <c r="AC62" s="77">
        <v>75.547445255474457</v>
      </c>
      <c r="AD62" s="181">
        <v>37.4</v>
      </c>
      <c r="AE62" s="181">
        <v>37.4</v>
      </c>
      <c r="AF62" s="181">
        <v>0.7</v>
      </c>
      <c r="AG62" s="181">
        <v>1.5</v>
      </c>
      <c r="AH62" s="181">
        <v>6.9</v>
      </c>
      <c r="AI62" s="181">
        <v>14.8</v>
      </c>
      <c r="AJ62" s="181">
        <v>1.3</v>
      </c>
    </row>
    <row r="63" spans="1:36" s="8" customFormat="1" x14ac:dyDescent="0.2">
      <c r="A63" t="s">
        <v>464</v>
      </c>
      <c r="B63" s="147" t="s">
        <v>465</v>
      </c>
      <c r="C63" s="147">
        <v>941</v>
      </c>
      <c r="D63" s="147">
        <v>979</v>
      </c>
      <c r="E63" s="147">
        <v>979</v>
      </c>
      <c r="F63" s="31">
        <v>562</v>
      </c>
      <c r="G63" s="31">
        <v>253</v>
      </c>
      <c r="H63" s="31">
        <v>106</v>
      </c>
      <c r="I63" s="31">
        <v>16</v>
      </c>
      <c r="J63" s="31">
        <v>4</v>
      </c>
      <c r="K63">
        <v>12</v>
      </c>
      <c r="L63">
        <v>21</v>
      </c>
      <c r="M63" s="77">
        <v>2.2999999999999998</v>
      </c>
      <c r="N63" s="1">
        <v>757</v>
      </c>
      <c r="O63" s="184">
        <v>408</v>
      </c>
      <c r="P63" s="184">
        <v>348</v>
      </c>
      <c r="Q63" s="184">
        <v>1</v>
      </c>
      <c r="R63" s="184">
        <v>20</v>
      </c>
      <c r="S63" s="184">
        <v>68</v>
      </c>
      <c r="T63" s="184">
        <v>80</v>
      </c>
      <c r="U63" s="184">
        <v>16</v>
      </c>
      <c r="V63" s="191">
        <v>59.723698193411266</v>
      </c>
      <c r="W63" s="177">
        <v>26.886291179596171</v>
      </c>
      <c r="X63" s="177">
        <v>11.26461211477152</v>
      </c>
      <c r="Y63" s="178">
        <v>1.7003188097768331</v>
      </c>
      <c r="Z63" s="178">
        <v>0.42507970244420828</v>
      </c>
      <c r="AA63" s="77">
        <v>1.2752391073326248</v>
      </c>
      <c r="AB63" s="77">
        <v>2.2000000000000002</v>
      </c>
      <c r="AC63" s="77">
        <v>80.446333687566423</v>
      </c>
      <c r="AD63" s="181">
        <v>43.4</v>
      </c>
      <c r="AE63" s="181">
        <v>37</v>
      </c>
      <c r="AF63" s="181">
        <v>0.1</v>
      </c>
      <c r="AG63" s="181">
        <v>2.1</v>
      </c>
      <c r="AH63" s="181">
        <v>7.2</v>
      </c>
      <c r="AI63" s="181">
        <v>8.5</v>
      </c>
      <c r="AJ63" s="181">
        <v>1.7</v>
      </c>
    </row>
    <row r="64" spans="1:36" s="8" customFormat="1" x14ac:dyDescent="0.2">
      <c r="A64" t="s">
        <v>466</v>
      </c>
      <c r="B64" s="182" t="s">
        <v>467</v>
      </c>
      <c r="C64" s="147">
        <v>1391</v>
      </c>
      <c r="D64" s="147">
        <v>1416</v>
      </c>
      <c r="E64" s="147">
        <v>1416</v>
      </c>
      <c r="F64" s="31">
        <v>805</v>
      </c>
      <c r="G64" s="31">
        <v>437</v>
      </c>
      <c r="H64" s="31">
        <v>72</v>
      </c>
      <c r="I64" s="31">
        <v>64</v>
      </c>
      <c r="J64" s="31">
        <v>13</v>
      </c>
      <c r="K64">
        <v>14</v>
      </c>
      <c r="L64">
        <v>13</v>
      </c>
      <c r="M64" s="77">
        <v>2.4</v>
      </c>
      <c r="N64" s="1">
        <v>1057</v>
      </c>
      <c r="O64" s="184">
        <v>513</v>
      </c>
      <c r="P64" s="184">
        <v>540</v>
      </c>
      <c r="Q64" s="184">
        <v>4</v>
      </c>
      <c r="R64" s="184">
        <v>27</v>
      </c>
      <c r="S64" s="184">
        <v>117</v>
      </c>
      <c r="T64" s="184">
        <v>165</v>
      </c>
      <c r="U64" s="184">
        <v>25</v>
      </c>
      <c r="V64" s="191">
        <v>57.872034507548534</v>
      </c>
      <c r="W64" s="177">
        <v>31.416247304097773</v>
      </c>
      <c r="X64" s="177">
        <v>5.1761322789360174</v>
      </c>
      <c r="Y64" s="178">
        <v>4.6010064701653492</v>
      </c>
      <c r="Z64" s="178">
        <v>0.93457943925233633</v>
      </c>
      <c r="AA64" s="77">
        <v>1.0064701653486701</v>
      </c>
      <c r="AB64" s="77">
        <v>0.9</v>
      </c>
      <c r="AC64" s="77">
        <v>75.988497483824588</v>
      </c>
      <c r="AD64" s="181">
        <v>36.9</v>
      </c>
      <c r="AE64" s="181">
        <v>38.799999999999997</v>
      </c>
      <c r="AF64" s="181">
        <v>0.3</v>
      </c>
      <c r="AG64" s="181">
        <v>1.9</v>
      </c>
      <c r="AH64" s="181">
        <v>8.4</v>
      </c>
      <c r="AI64" s="181">
        <v>11.9</v>
      </c>
      <c r="AJ64" s="181">
        <v>1.8</v>
      </c>
    </row>
    <row r="65" spans="1:36" s="8" customFormat="1" x14ac:dyDescent="0.2">
      <c r="A65" t="s">
        <v>468</v>
      </c>
      <c r="B65" s="182" t="s">
        <v>469</v>
      </c>
      <c r="C65" s="147">
        <v>2607</v>
      </c>
      <c r="D65" s="147">
        <v>2710</v>
      </c>
      <c r="E65" s="147">
        <v>2710</v>
      </c>
      <c r="F65" s="31">
        <v>1249</v>
      </c>
      <c r="G65" s="31">
        <v>821</v>
      </c>
      <c r="H65" s="31">
        <v>345</v>
      </c>
      <c r="I65" s="31">
        <v>187</v>
      </c>
      <c r="J65" s="31">
        <v>5</v>
      </c>
      <c r="K65">
        <v>31</v>
      </c>
      <c r="L65">
        <v>33</v>
      </c>
      <c r="M65" s="77">
        <v>2.4</v>
      </c>
      <c r="N65" s="1">
        <v>1918</v>
      </c>
      <c r="O65" s="184">
        <v>951</v>
      </c>
      <c r="P65" s="184">
        <v>959</v>
      </c>
      <c r="Q65" s="184">
        <v>8</v>
      </c>
      <c r="R65" s="184">
        <v>27</v>
      </c>
      <c r="S65" s="184">
        <v>174</v>
      </c>
      <c r="T65" s="184">
        <v>449</v>
      </c>
      <c r="U65" s="184">
        <v>39</v>
      </c>
      <c r="V65" s="191">
        <v>47.909474491752974</v>
      </c>
      <c r="W65" s="177">
        <v>31.492136555427695</v>
      </c>
      <c r="X65" s="177">
        <v>13.23360184119678</v>
      </c>
      <c r="Y65" s="178">
        <v>7.1729957805907167</v>
      </c>
      <c r="Z65" s="178">
        <v>0.19179133103183738</v>
      </c>
      <c r="AA65" s="77">
        <v>1.1891062523973916</v>
      </c>
      <c r="AB65" s="77">
        <v>1.3</v>
      </c>
      <c r="AC65" s="77">
        <v>73.571154583812813</v>
      </c>
      <c r="AD65" s="181">
        <v>36.5</v>
      </c>
      <c r="AE65" s="181">
        <v>36.799999999999997</v>
      </c>
      <c r="AF65" s="181">
        <v>0.3</v>
      </c>
      <c r="AG65" s="181">
        <v>1</v>
      </c>
      <c r="AH65" s="181">
        <v>6.7</v>
      </c>
      <c r="AI65" s="181">
        <v>17.2</v>
      </c>
      <c r="AJ65" s="181">
        <v>1.5</v>
      </c>
    </row>
    <row r="66" spans="1:36" s="8" customFormat="1" x14ac:dyDescent="0.2">
      <c r="A66" t="s">
        <v>470</v>
      </c>
      <c r="B66" s="182" t="s">
        <v>471</v>
      </c>
      <c r="C66" s="147">
        <v>1395</v>
      </c>
      <c r="D66" s="147">
        <v>1427</v>
      </c>
      <c r="E66" s="147">
        <v>1427</v>
      </c>
      <c r="F66" s="31">
        <v>779</v>
      </c>
      <c r="G66" s="31">
        <v>335</v>
      </c>
      <c r="H66" s="31">
        <v>187</v>
      </c>
      <c r="I66" s="31">
        <v>91</v>
      </c>
      <c r="J66" s="31">
        <v>3</v>
      </c>
      <c r="K66">
        <v>23</v>
      </c>
      <c r="L66">
        <v>17</v>
      </c>
      <c r="M66" s="77">
        <v>2.2999999999999998</v>
      </c>
      <c r="N66" s="1">
        <v>1058</v>
      </c>
      <c r="O66" s="184">
        <v>554</v>
      </c>
      <c r="P66" s="184">
        <v>497</v>
      </c>
      <c r="Q66" s="184">
        <v>7</v>
      </c>
      <c r="R66" s="184">
        <v>22</v>
      </c>
      <c r="S66" s="184">
        <v>131</v>
      </c>
      <c r="T66" s="184">
        <v>176</v>
      </c>
      <c r="U66" s="184">
        <v>8</v>
      </c>
      <c r="V66" s="191">
        <v>55.842293906810035</v>
      </c>
      <c r="W66" s="177">
        <v>24.014336917562723</v>
      </c>
      <c r="X66" s="177">
        <v>13.405017921146953</v>
      </c>
      <c r="Y66" s="178">
        <v>6.5232974910394255</v>
      </c>
      <c r="Z66" s="178">
        <v>0.21505376344086022</v>
      </c>
      <c r="AA66" s="77">
        <v>1.6487455197132617</v>
      </c>
      <c r="AB66" s="77">
        <v>1.2</v>
      </c>
      <c r="AC66" s="77">
        <v>75.842293906810028</v>
      </c>
      <c r="AD66" s="181">
        <v>39.700000000000003</v>
      </c>
      <c r="AE66" s="181">
        <v>35.6</v>
      </c>
      <c r="AF66" s="181">
        <v>0.5</v>
      </c>
      <c r="AG66" s="181">
        <v>1.6</v>
      </c>
      <c r="AH66" s="181">
        <v>9.4</v>
      </c>
      <c r="AI66" s="181">
        <v>12.6</v>
      </c>
      <c r="AJ66" s="181">
        <v>0.6</v>
      </c>
    </row>
    <row r="67" spans="1:36" s="8" customFormat="1" x14ac:dyDescent="0.2">
      <c r="A67" t="s">
        <v>472</v>
      </c>
      <c r="B67" s="182" t="s">
        <v>473</v>
      </c>
      <c r="C67" s="147">
        <v>2414</v>
      </c>
      <c r="D67" s="147">
        <v>2461</v>
      </c>
      <c r="E67" s="147">
        <v>2461</v>
      </c>
      <c r="F67" s="31">
        <v>1427</v>
      </c>
      <c r="G67" s="31">
        <v>768</v>
      </c>
      <c r="H67" s="31">
        <v>183</v>
      </c>
      <c r="I67" s="31">
        <v>27</v>
      </c>
      <c r="J67" s="31">
        <v>9</v>
      </c>
      <c r="K67">
        <v>29</v>
      </c>
      <c r="L67">
        <v>45</v>
      </c>
      <c r="M67" s="77">
        <v>2.5</v>
      </c>
      <c r="N67" s="1">
        <v>2051</v>
      </c>
      <c r="O67" s="184">
        <v>930</v>
      </c>
      <c r="P67" s="184">
        <v>1115</v>
      </c>
      <c r="Q67" s="184">
        <v>6</v>
      </c>
      <c r="R67" s="184">
        <v>29</v>
      </c>
      <c r="S67" s="184">
        <v>134</v>
      </c>
      <c r="T67" s="184">
        <v>184</v>
      </c>
      <c r="U67" s="184">
        <v>16</v>
      </c>
      <c r="V67" s="191">
        <v>59.113504556752282</v>
      </c>
      <c r="W67" s="177">
        <v>31.814415907207955</v>
      </c>
      <c r="X67" s="177">
        <v>7.5807787903893944</v>
      </c>
      <c r="Y67" s="178">
        <v>1.1184755592377795</v>
      </c>
      <c r="Z67" s="178">
        <v>0.37282518641259321</v>
      </c>
      <c r="AA67" s="77">
        <v>1.2013256006628004</v>
      </c>
      <c r="AB67" s="77">
        <v>1.9</v>
      </c>
      <c r="AC67" s="77">
        <v>84.962717481358737</v>
      </c>
      <c r="AD67" s="181">
        <v>38.5</v>
      </c>
      <c r="AE67" s="181">
        <v>46.2</v>
      </c>
      <c r="AF67" s="181">
        <v>0.2</v>
      </c>
      <c r="AG67" s="181">
        <v>1.2</v>
      </c>
      <c r="AH67" s="181">
        <v>5.6</v>
      </c>
      <c r="AI67" s="181">
        <v>7.7</v>
      </c>
      <c r="AJ67" s="181">
        <v>0.7</v>
      </c>
    </row>
    <row r="68" spans="1:36" s="8" customFormat="1" x14ac:dyDescent="0.2">
      <c r="A68" t="s">
        <v>474</v>
      </c>
      <c r="B68" s="182" t="s">
        <v>475</v>
      </c>
      <c r="C68" s="147">
        <v>1236</v>
      </c>
      <c r="D68" s="147">
        <v>1298</v>
      </c>
      <c r="E68" s="147">
        <v>1298</v>
      </c>
      <c r="F68" s="31">
        <v>865</v>
      </c>
      <c r="G68" s="31">
        <v>313</v>
      </c>
      <c r="H68" s="31">
        <v>26</v>
      </c>
      <c r="I68" s="31">
        <v>29</v>
      </c>
      <c r="J68" s="31">
        <v>3</v>
      </c>
      <c r="K68">
        <v>17</v>
      </c>
      <c r="L68">
        <v>6</v>
      </c>
      <c r="M68" s="77">
        <v>2.5</v>
      </c>
      <c r="N68" s="1">
        <v>940</v>
      </c>
      <c r="O68" s="184">
        <v>439</v>
      </c>
      <c r="P68" s="184">
        <v>501</v>
      </c>
      <c r="Q68" s="184">
        <v>0</v>
      </c>
      <c r="R68" s="184">
        <v>26</v>
      </c>
      <c r="S68" s="184">
        <v>86</v>
      </c>
      <c r="T68" s="184">
        <v>158</v>
      </c>
      <c r="U68" s="184">
        <v>26</v>
      </c>
      <c r="V68" s="191">
        <v>69.983818770226534</v>
      </c>
      <c r="W68" s="177">
        <v>25.323624595469258</v>
      </c>
      <c r="X68" s="177">
        <v>2.1035598705501619</v>
      </c>
      <c r="Y68" s="178">
        <v>2.3462783171521036</v>
      </c>
      <c r="Z68" s="178">
        <v>0.24271844660194172</v>
      </c>
      <c r="AA68" s="77">
        <v>1.3754045307443366</v>
      </c>
      <c r="AB68" s="77">
        <v>0.5</v>
      </c>
      <c r="AC68" s="77">
        <v>76.051779935275079</v>
      </c>
      <c r="AD68" s="181">
        <v>35.5</v>
      </c>
      <c r="AE68" s="181">
        <v>40.5</v>
      </c>
      <c r="AF68" s="181">
        <v>0</v>
      </c>
      <c r="AG68" s="181">
        <v>2.1</v>
      </c>
      <c r="AH68" s="181">
        <v>7</v>
      </c>
      <c r="AI68" s="181">
        <v>12.8</v>
      </c>
      <c r="AJ68" s="181">
        <v>2.1</v>
      </c>
    </row>
    <row r="69" spans="1:36" s="26" customFormat="1" x14ac:dyDescent="0.2">
      <c r="A69" t="s">
        <v>476</v>
      </c>
      <c r="B69" s="182" t="s">
        <v>477</v>
      </c>
      <c r="C69" s="147">
        <v>1144</v>
      </c>
      <c r="D69" s="147">
        <v>1199</v>
      </c>
      <c r="E69" s="147">
        <v>1199</v>
      </c>
      <c r="F69" s="31">
        <v>680</v>
      </c>
      <c r="G69" s="31">
        <v>297</v>
      </c>
      <c r="H69" s="31">
        <v>130</v>
      </c>
      <c r="I69" s="31">
        <v>33</v>
      </c>
      <c r="J69" s="31">
        <v>4</v>
      </c>
      <c r="K69">
        <v>31</v>
      </c>
      <c r="L69">
        <v>19</v>
      </c>
      <c r="M69" s="77">
        <v>2.2999999999999998</v>
      </c>
      <c r="N69" s="1">
        <v>813</v>
      </c>
      <c r="O69" s="184">
        <v>457</v>
      </c>
      <c r="P69" s="184">
        <v>356</v>
      </c>
      <c r="Q69" s="184">
        <v>0</v>
      </c>
      <c r="R69" s="184">
        <v>17</v>
      </c>
      <c r="S69" s="184">
        <v>96</v>
      </c>
      <c r="T69" s="184">
        <v>201</v>
      </c>
      <c r="U69" s="184">
        <v>17</v>
      </c>
      <c r="V69" s="191">
        <v>59.44055944055944</v>
      </c>
      <c r="W69" s="177">
        <v>25.961538461538463</v>
      </c>
      <c r="X69" s="177">
        <v>11.363636363636363</v>
      </c>
      <c r="Y69" s="178">
        <v>2.8846153846153846</v>
      </c>
      <c r="Z69" s="178">
        <v>0.34965034965034963</v>
      </c>
      <c r="AA69" s="77">
        <v>2.7097902097902096</v>
      </c>
      <c r="AB69" s="77">
        <v>1.7</v>
      </c>
      <c r="AC69" s="77">
        <v>71.06643356643356</v>
      </c>
      <c r="AD69" s="181">
        <v>39.9</v>
      </c>
      <c r="AE69" s="181">
        <v>31.1</v>
      </c>
      <c r="AF69" s="181">
        <v>0</v>
      </c>
      <c r="AG69" s="181">
        <v>1.5</v>
      </c>
      <c r="AH69" s="181">
        <v>8.4</v>
      </c>
      <c r="AI69" s="181">
        <v>17.600000000000001</v>
      </c>
      <c r="AJ69" s="181">
        <v>1.5</v>
      </c>
    </row>
    <row r="70" spans="1:36" x14ac:dyDescent="0.2">
      <c r="A70" t="s">
        <v>478</v>
      </c>
      <c r="B70" s="182" t="s">
        <v>479</v>
      </c>
      <c r="C70" s="147">
        <v>1347</v>
      </c>
      <c r="D70" s="147">
        <v>1393</v>
      </c>
      <c r="E70" s="147">
        <v>1393</v>
      </c>
      <c r="F70" s="31">
        <v>522</v>
      </c>
      <c r="G70" s="31">
        <v>498</v>
      </c>
      <c r="H70" s="31">
        <v>256</v>
      </c>
      <c r="I70" s="31">
        <v>69</v>
      </c>
      <c r="J70" s="31">
        <v>2</v>
      </c>
      <c r="K70">
        <v>13</v>
      </c>
      <c r="L70">
        <v>29</v>
      </c>
      <c r="M70" s="77">
        <v>2.4</v>
      </c>
      <c r="N70" s="1">
        <v>1045</v>
      </c>
      <c r="O70" s="184">
        <v>501</v>
      </c>
      <c r="P70" s="184">
        <v>537</v>
      </c>
      <c r="Q70" s="184">
        <v>7</v>
      </c>
      <c r="R70" s="184">
        <v>21</v>
      </c>
      <c r="S70" s="184">
        <v>102</v>
      </c>
      <c r="T70" s="184">
        <v>167</v>
      </c>
      <c r="U70" s="184">
        <v>12</v>
      </c>
      <c r="V70" s="191">
        <v>38.752783964365257</v>
      </c>
      <c r="W70" s="177">
        <v>36.971046770601333</v>
      </c>
      <c r="X70" s="177">
        <v>19.00519673348181</v>
      </c>
      <c r="Y70" s="178">
        <v>5.1224944320712691</v>
      </c>
      <c r="Z70" s="178">
        <v>0.14847809948032664</v>
      </c>
      <c r="AA70" s="77">
        <v>0.96510764662212312</v>
      </c>
      <c r="AB70" s="77">
        <v>2.2000000000000002</v>
      </c>
      <c r="AC70" s="77">
        <v>77.579806978470671</v>
      </c>
      <c r="AD70" s="181">
        <v>37.200000000000003</v>
      </c>
      <c r="AE70" s="181">
        <v>39.9</v>
      </c>
      <c r="AF70" s="181">
        <v>0.5</v>
      </c>
      <c r="AG70" s="181">
        <v>1.6</v>
      </c>
      <c r="AH70" s="181">
        <v>7.6</v>
      </c>
      <c r="AI70" s="181">
        <v>12.4</v>
      </c>
      <c r="AJ70" s="181">
        <v>0.9</v>
      </c>
    </row>
    <row r="71" spans="1:36" x14ac:dyDescent="0.2">
      <c r="A71" t="s">
        <v>480</v>
      </c>
      <c r="B71" s="182" t="s">
        <v>481</v>
      </c>
      <c r="C71" s="147">
        <v>2879</v>
      </c>
      <c r="D71" s="147">
        <v>2943</v>
      </c>
      <c r="E71" s="147">
        <v>2937</v>
      </c>
      <c r="F71" s="31">
        <v>980</v>
      </c>
      <c r="G71" s="31">
        <v>756</v>
      </c>
      <c r="H71" s="31">
        <v>582</v>
      </c>
      <c r="I71" s="31">
        <v>548</v>
      </c>
      <c r="J71" s="31">
        <v>7</v>
      </c>
      <c r="K71">
        <v>105</v>
      </c>
      <c r="L71">
        <v>74</v>
      </c>
      <c r="M71" s="77">
        <v>2.2999999999999998</v>
      </c>
      <c r="N71" s="1">
        <v>1954</v>
      </c>
      <c r="O71" s="184">
        <v>818</v>
      </c>
      <c r="P71" s="184">
        <v>1108</v>
      </c>
      <c r="Q71" s="184">
        <v>28</v>
      </c>
      <c r="R71" s="184">
        <v>68</v>
      </c>
      <c r="S71" s="184">
        <v>399</v>
      </c>
      <c r="T71" s="184">
        <v>422</v>
      </c>
      <c r="U71" s="184">
        <v>36</v>
      </c>
      <c r="V71" s="191">
        <v>34.039597082320249</v>
      </c>
      <c r="W71" s="177">
        <v>26.259117749218479</v>
      </c>
      <c r="X71" s="177">
        <v>20.215352552969783</v>
      </c>
      <c r="Y71" s="178">
        <v>19.034386939909691</v>
      </c>
      <c r="Z71" s="178">
        <v>0.24313997915943034</v>
      </c>
      <c r="AA71" s="77">
        <v>3.6470996873914552</v>
      </c>
      <c r="AB71" s="77">
        <v>2.6</v>
      </c>
      <c r="AC71" s="77">
        <v>67.870788468218137</v>
      </c>
      <c r="AD71" s="181">
        <v>28.4</v>
      </c>
      <c r="AE71" s="181">
        <v>38.5</v>
      </c>
      <c r="AF71" s="181">
        <v>1</v>
      </c>
      <c r="AG71" s="181">
        <v>2.4</v>
      </c>
      <c r="AH71" s="181">
        <v>13.9</v>
      </c>
      <c r="AI71" s="181">
        <v>14.7</v>
      </c>
      <c r="AJ71" s="181">
        <v>1.3</v>
      </c>
    </row>
    <row r="72" spans="1:36" x14ac:dyDescent="0.2">
      <c r="A72" t="s">
        <v>482</v>
      </c>
      <c r="B72" s="182" t="s">
        <v>483</v>
      </c>
      <c r="C72" s="147">
        <v>1810</v>
      </c>
      <c r="D72" s="147">
        <v>1860</v>
      </c>
      <c r="E72" s="147">
        <v>1860</v>
      </c>
      <c r="F72" s="31">
        <v>1040</v>
      </c>
      <c r="G72" s="31">
        <v>556</v>
      </c>
      <c r="H72" s="31">
        <v>167</v>
      </c>
      <c r="I72" s="31">
        <v>44</v>
      </c>
      <c r="J72" s="31">
        <v>3</v>
      </c>
      <c r="K72">
        <v>23</v>
      </c>
      <c r="L72">
        <v>26</v>
      </c>
      <c r="M72" s="77">
        <v>2.5</v>
      </c>
      <c r="N72" s="1">
        <v>1490</v>
      </c>
      <c r="O72" s="184">
        <v>739</v>
      </c>
      <c r="P72" s="184">
        <v>743</v>
      </c>
      <c r="Q72" s="184">
        <v>8</v>
      </c>
      <c r="R72" s="184">
        <v>16</v>
      </c>
      <c r="S72" s="184">
        <v>122</v>
      </c>
      <c r="T72" s="184">
        <v>159</v>
      </c>
      <c r="U72" s="184">
        <v>23</v>
      </c>
      <c r="V72" s="191">
        <v>57.458563535911601</v>
      </c>
      <c r="W72" s="177">
        <v>30.718232044198896</v>
      </c>
      <c r="X72" s="177">
        <v>9.2265193370165743</v>
      </c>
      <c r="Y72" s="178">
        <v>2.430939226519337</v>
      </c>
      <c r="Z72" s="178">
        <v>0.16574585635359115</v>
      </c>
      <c r="AA72" s="77">
        <v>1.270718232044199</v>
      </c>
      <c r="AB72" s="77">
        <v>1.4</v>
      </c>
      <c r="AC72" s="77">
        <v>82.320441988950279</v>
      </c>
      <c r="AD72" s="181">
        <v>40.799999999999997</v>
      </c>
      <c r="AE72" s="181">
        <v>41</v>
      </c>
      <c r="AF72" s="181">
        <v>0.4</v>
      </c>
      <c r="AG72" s="181">
        <v>0.9</v>
      </c>
      <c r="AH72" s="181">
        <v>6.7</v>
      </c>
      <c r="AI72" s="181">
        <v>8.8000000000000007</v>
      </c>
      <c r="AJ72" s="181">
        <v>1.3</v>
      </c>
    </row>
    <row r="73" spans="1:36" x14ac:dyDescent="0.2">
      <c r="A73" t="s">
        <v>484</v>
      </c>
      <c r="B73" s="182" t="s">
        <v>485</v>
      </c>
      <c r="C73" s="147">
        <v>4002</v>
      </c>
      <c r="D73" s="147">
        <v>4106</v>
      </c>
      <c r="E73" s="147">
        <v>4106</v>
      </c>
      <c r="F73" s="31">
        <v>1440</v>
      </c>
      <c r="G73" s="31">
        <v>1232</v>
      </c>
      <c r="H73" s="31">
        <v>911</v>
      </c>
      <c r="I73" s="31">
        <v>418</v>
      </c>
      <c r="J73" s="31">
        <v>1</v>
      </c>
      <c r="K73">
        <v>78</v>
      </c>
      <c r="L73">
        <v>129</v>
      </c>
      <c r="M73" s="77">
        <v>2.2999999999999998</v>
      </c>
      <c r="N73" s="1">
        <v>2668</v>
      </c>
      <c r="O73" s="184">
        <v>1177</v>
      </c>
      <c r="P73" s="184">
        <v>1456</v>
      </c>
      <c r="Q73" s="184">
        <v>35</v>
      </c>
      <c r="R73" s="184">
        <v>186</v>
      </c>
      <c r="S73" s="184">
        <v>591</v>
      </c>
      <c r="T73" s="184">
        <v>515</v>
      </c>
      <c r="U73" s="184">
        <v>42</v>
      </c>
      <c r="V73" s="191">
        <v>35.982008995502248</v>
      </c>
      <c r="W73" s="177">
        <v>30.784607696151923</v>
      </c>
      <c r="X73" s="177">
        <v>22.763618190904548</v>
      </c>
      <c r="Y73" s="178">
        <v>10.444777611194404</v>
      </c>
      <c r="Z73" s="178">
        <v>2.498750624687656E-2</v>
      </c>
      <c r="AA73" s="77">
        <v>1.9490254872563717</v>
      </c>
      <c r="AB73" s="77">
        <v>3.2</v>
      </c>
      <c r="AC73" s="77">
        <v>66.666666666666657</v>
      </c>
      <c r="AD73" s="181">
        <v>29.4</v>
      </c>
      <c r="AE73" s="181">
        <v>36.4</v>
      </c>
      <c r="AF73" s="181">
        <v>0.9</v>
      </c>
      <c r="AG73" s="181">
        <v>4.5999999999999996</v>
      </c>
      <c r="AH73" s="181">
        <v>14.8</v>
      </c>
      <c r="AI73" s="181">
        <v>12.8</v>
      </c>
      <c r="AJ73" s="181">
        <v>1</v>
      </c>
    </row>
    <row r="74" spans="1:36" x14ac:dyDescent="0.2">
      <c r="A74" t="s">
        <v>486</v>
      </c>
      <c r="B74" s="182" t="s">
        <v>487</v>
      </c>
      <c r="C74" s="147">
        <v>2389</v>
      </c>
      <c r="D74" s="147">
        <v>2425</v>
      </c>
      <c r="E74" s="147">
        <v>2420</v>
      </c>
      <c r="F74" s="31">
        <v>189</v>
      </c>
      <c r="G74" s="31">
        <v>453</v>
      </c>
      <c r="H74" s="31">
        <v>1525</v>
      </c>
      <c r="I74" s="31">
        <v>215</v>
      </c>
      <c r="J74" s="31">
        <v>1</v>
      </c>
      <c r="K74">
        <v>63</v>
      </c>
      <c r="L74">
        <v>187</v>
      </c>
      <c r="M74" s="77">
        <v>2.8</v>
      </c>
      <c r="N74" s="1">
        <v>1178</v>
      </c>
      <c r="O74" s="184">
        <v>325</v>
      </c>
      <c r="P74" s="184">
        <v>814</v>
      </c>
      <c r="Q74" s="184">
        <v>39</v>
      </c>
      <c r="R74" s="184">
        <v>224</v>
      </c>
      <c r="S74" s="184">
        <v>630</v>
      </c>
      <c r="T74" s="184">
        <v>337</v>
      </c>
      <c r="U74" s="184">
        <v>20</v>
      </c>
      <c r="V74" s="191">
        <v>7.9112599413980744</v>
      </c>
      <c r="W74" s="177">
        <v>18.961908748430307</v>
      </c>
      <c r="X74" s="177">
        <v>63.834240267894515</v>
      </c>
      <c r="Y74" s="178">
        <v>8.9995814148179161</v>
      </c>
      <c r="Z74" s="178">
        <v>4.1858518208455424E-2</v>
      </c>
      <c r="AA74" s="77">
        <v>2.6370866471326915</v>
      </c>
      <c r="AB74" s="77">
        <v>7.8</v>
      </c>
      <c r="AC74" s="77">
        <v>49.309334449560488</v>
      </c>
      <c r="AD74" s="181">
        <v>13.6</v>
      </c>
      <c r="AE74" s="181">
        <v>34.1</v>
      </c>
      <c r="AF74" s="181">
        <v>1.6</v>
      </c>
      <c r="AG74" s="181">
        <v>9.4</v>
      </c>
      <c r="AH74" s="181">
        <v>26.4</v>
      </c>
      <c r="AI74" s="181">
        <v>14.1</v>
      </c>
      <c r="AJ74" s="181">
        <v>0.8</v>
      </c>
    </row>
    <row r="75" spans="1:36" x14ac:dyDescent="0.2">
      <c r="A75" t="s">
        <v>488</v>
      </c>
      <c r="B75" s="182" t="s">
        <v>489</v>
      </c>
      <c r="C75" s="147">
        <v>3005</v>
      </c>
      <c r="D75" s="147">
        <v>3134</v>
      </c>
      <c r="E75" s="147">
        <v>3132</v>
      </c>
      <c r="F75" s="31">
        <v>1162</v>
      </c>
      <c r="G75" s="31">
        <v>625</v>
      </c>
      <c r="H75" s="31">
        <v>455</v>
      </c>
      <c r="I75" s="31">
        <v>759</v>
      </c>
      <c r="J75" s="31">
        <v>0</v>
      </c>
      <c r="K75">
        <v>65</v>
      </c>
      <c r="L75">
        <v>106</v>
      </c>
      <c r="M75" s="77">
        <v>2.5</v>
      </c>
      <c r="N75" s="1">
        <v>1844</v>
      </c>
      <c r="O75" s="184">
        <v>592</v>
      </c>
      <c r="P75" s="184">
        <v>1189</v>
      </c>
      <c r="Q75" s="184">
        <v>63</v>
      </c>
      <c r="R75" s="184">
        <v>12</v>
      </c>
      <c r="S75" s="184">
        <v>331</v>
      </c>
      <c r="T75" s="184">
        <v>801</v>
      </c>
      <c r="U75" s="184">
        <v>17</v>
      </c>
      <c r="V75" s="191">
        <v>38.668885191347755</v>
      </c>
      <c r="W75" s="177">
        <v>20.798668885191347</v>
      </c>
      <c r="X75" s="177">
        <v>15.141430948419302</v>
      </c>
      <c r="Y75" s="178">
        <v>25.257903494176372</v>
      </c>
      <c r="Z75" s="178">
        <v>0</v>
      </c>
      <c r="AA75" s="77">
        <v>2.1630615640599005</v>
      </c>
      <c r="AB75" s="77">
        <v>3.5</v>
      </c>
      <c r="AC75" s="77">
        <v>61.364392678868555</v>
      </c>
      <c r="AD75" s="181">
        <v>19.7</v>
      </c>
      <c r="AE75" s="181">
        <v>39.6</v>
      </c>
      <c r="AF75" s="181">
        <v>2.1</v>
      </c>
      <c r="AG75" s="181">
        <v>0.4</v>
      </c>
      <c r="AH75" s="181">
        <v>11</v>
      </c>
      <c r="AI75" s="181">
        <v>26.7</v>
      </c>
      <c r="AJ75" s="181">
        <v>0.6</v>
      </c>
    </row>
    <row r="76" spans="1:36" x14ac:dyDescent="0.2">
      <c r="A76" t="s">
        <v>490</v>
      </c>
      <c r="B76" s="182" t="s">
        <v>491</v>
      </c>
      <c r="C76" s="147">
        <v>1355</v>
      </c>
      <c r="D76" s="147">
        <v>1398</v>
      </c>
      <c r="E76" s="147">
        <v>1398</v>
      </c>
      <c r="F76" s="31">
        <v>803</v>
      </c>
      <c r="G76" s="31">
        <v>341</v>
      </c>
      <c r="H76" s="31">
        <v>166</v>
      </c>
      <c r="I76" s="31">
        <v>42</v>
      </c>
      <c r="J76" s="31">
        <v>3</v>
      </c>
      <c r="K76">
        <v>39</v>
      </c>
      <c r="L76">
        <v>22</v>
      </c>
      <c r="M76" s="77">
        <v>2.4</v>
      </c>
      <c r="N76" s="1">
        <v>1035</v>
      </c>
      <c r="O76" s="184">
        <v>523</v>
      </c>
      <c r="P76" s="184">
        <v>510</v>
      </c>
      <c r="Q76" s="184">
        <v>2</v>
      </c>
      <c r="R76" s="184">
        <v>18</v>
      </c>
      <c r="S76" s="184">
        <v>85</v>
      </c>
      <c r="T76" s="184">
        <v>191</v>
      </c>
      <c r="U76" s="184">
        <v>26</v>
      </c>
      <c r="V76" s="191">
        <v>59.261992619926197</v>
      </c>
      <c r="W76" s="177">
        <v>25.166051660516604</v>
      </c>
      <c r="X76" s="177">
        <v>12.250922509225093</v>
      </c>
      <c r="Y76" s="178">
        <v>3.0996309963099633</v>
      </c>
      <c r="Z76" s="178">
        <v>0.22140221402214022</v>
      </c>
      <c r="AA76" s="77">
        <v>2.878228782287823</v>
      </c>
      <c r="AB76" s="77">
        <v>1.6</v>
      </c>
      <c r="AC76" s="77">
        <v>76.383763837638369</v>
      </c>
      <c r="AD76" s="181">
        <v>38.6</v>
      </c>
      <c r="AE76" s="181">
        <v>37.6</v>
      </c>
      <c r="AF76" s="181">
        <v>0.1</v>
      </c>
      <c r="AG76" s="181">
        <v>1.3</v>
      </c>
      <c r="AH76" s="181">
        <v>6.3</v>
      </c>
      <c r="AI76" s="181">
        <v>14</v>
      </c>
      <c r="AJ76" s="181">
        <v>1.9</v>
      </c>
    </row>
    <row r="77" spans="1:36" x14ac:dyDescent="0.2">
      <c r="A77" t="s">
        <v>492</v>
      </c>
      <c r="B77" s="182" t="s">
        <v>493</v>
      </c>
      <c r="C77" s="147">
        <v>1361</v>
      </c>
      <c r="D77" s="147">
        <v>1398</v>
      </c>
      <c r="E77" s="147">
        <v>1398</v>
      </c>
      <c r="F77" s="31">
        <v>388</v>
      </c>
      <c r="G77" s="31">
        <v>655</v>
      </c>
      <c r="H77" s="31">
        <v>186</v>
      </c>
      <c r="I77" s="31">
        <v>128</v>
      </c>
      <c r="J77" s="31">
        <v>4</v>
      </c>
      <c r="K77">
        <v>27</v>
      </c>
      <c r="L77">
        <v>19</v>
      </c>
      <c r="M77" s="77">
        <v>2.4</v>
      </c>
      <c r="N77" s="1">
        <v>1134</v>
      </c>
      <c r="O77" s="184">
        <v>568</v>
      </c>
      <c r="P77" s="184">
        <v>564</v>
      </c>
      <c r="Q77" s="184">
        <v>2</v>
      </c>
      <c r="R77" s="184">
        <v>14</v>
      </c>
      <c r="S77" s="184">
        <v>53</v>
      </c>
      <c r="T77" s="184">
        <v>146</v>
      </c>
      <c r="U77" s="184">
        <v>14</v>
      </c>
      <c r="V77" s="191">
        <v>28.508449669360765</v>
      </c>
      <c r="W77" s="177">
        <v>48.126377663482735</v>
      </c>
      <c r="X77" s="177">
        <v>13.66642174871418</v>
      </c>
      <c r="Y77" s="178">
        <v>9.4048493754592197</v>
      </c>
      <c r="Z77" s="178">
        <v>0.29390154298310062</v>
      </c>
      <c r="AA77" s="77">
        <v>1.9838354151359296</v>
      </c>
      <c r="AB77" s="77">
        <v>1.4</v>
      </c>
      <c r="AC77" s="77">
        <v>83.321087435709046</v>
      </c>
      <c r="AD77" s="181">
        <v>41.7</v>
      </c>
      <c r="AE77" s="181">
        <v>41.4</v>
      </c>
      <c r="AF77" s="181">
        <v>0.1</v>
      </c>
      <c r="AG77" s="181">
        <v>1</v>
      </c>
      <c r="AH77" s="181">
        <v>3.9</v>
      </c>
      <c r="AI77" s="181">
        <v>10.8</v>
      </c>
      <c r="AJ77" s="181">
        <v>1</v>
      </c>
    </row>
    <row r="78" spans="1:36" x14ac:dyDescent="0.2">
      <c r="A78" t="s">
        <v>494</v>
      </c>
      <c r="B78" s="182" t="s">
        <v>109</v>
      </c>
      <c r="C78" s="147">
        <v>3559</v>
      </c>
      <c r="D78" s="147">
        <v>3712</v>
      </c>
      <c r="E78" s="147">
        <v>3712</v>
      </c>
      <c r="F78" s="31">
        <v>1452</v>
      </c>
      <c r="G78" s="31">
        <v>1216</v>
      </c>
      <c r="H78" s="31">
        <v>416</v>
      </c>
      <c r="I78" s="31">
        <v>467</v>
      </c>
      <c r="J78" s="31">
        <v>8</v>
      </c>
      <c r="K78">
        <v>66</v>
      </c>
      <c r="L78">
        <v>82</v>
      </c>
      <c r="M78" s="77">
        <v>2.4</v>
      </c>
      <c r="N78" s="1">
        <v>2405</v>
      </c>
      <c r="O78" s="184">
        <v>1104</v>
      </c>
      <c r="P78" s="184">
        <v>1295</v>
      </c>
      <c r="Q78" s="184">
        <v>6</v>
      </c>
      <c r="R78" s="184">
        <v>132</v>
      </c>
      <c r="S78" s="184">
        <v>394</v>
      </c>
      <c r="T78" s="184">
        <v>566</v>
      </c>
      <c r="U78" s="184">
        <v>62</v>
      </c>
      <c r="V78" s="191">
        <v>40.797976959820176</v>
      </c>
      <c r="W78" s="177">
        <v>34.166900814835628</v>
      </c>
      <c r="X78" s="177">
        <v>11.68867659454903</v>
      </c>
      <c r="Y78" s="178">
        <v>13.1216633885923</v>
      </c>
      <c r="Z78" s="178">
        <v>0.22478224220286599</v>
      </c>
      <c r="AA78" s="77">
        <v>1.8544534981736445</v>
      </c>
      <c r="AB78" s="77">
        <v>2.2999999999999998</v>
      </c>
      <c r="AC78" s="77">
        <v>67.575161562236588</v>
      </c>
      <c r="AD78" s="181">
        <v>31</v>
      </c>
      <c r="AE78" s="181">
        <v>36.4</v>
      </c>
      <c r="AF78" s="181">
        <v>0.2</v>
      </c>
      <c r="AG78" s="181">
        <v>3.7</v>
      </c>
      <c r="AH78" s="181">
        <v>11.1</v>
      </c>
      <c r="AI78" s="181">
        <v>15.9</v>
      </c>
      <c r="AJ78" s="181">
        <v>1.7</v>
      </c>
    </row>
    <row r="79" spans="1:36" x14ac:dyDescent="0.2">
      <c r="A79" t="s">
        <v>495</v>
      </c>
      <c r="B79" s="182" t="s">
        <v>496</v>
      </c>
      <c r="C79" s="147">
        <v>2641</v>
      </c>
      <c r="D79" s="147">
        <v>2718</v>
      </c>
      <c r="E79" s="147">
        <v>2718</v>
      </c>
      <c r="F79" s="31">
        <v>1410</v>
      </c>
      <c r="G79" s="31">
        <v>957</v>
      </c>
      <c r="H79" s="31">
        <v>176</v>
      </c>
      <c r="I79" s="31">
        <v>92</v>
      </c>
      <c r="J79" s="31">
        <v>6</v>
      </c>
      <c r="K79">
        <v>38</v>
      </c>
      <c r="L79">
        <v>38</v>
      </c>
      <c r="M79" s="77">
        <v>2.4</v>
      </c>
      <c r="N79" s="1">
        <v>1997</v>
      </c>
      <c r="O79" s="184">
        <v>855</v>
      </c>
      <c r="P79" s="184">
        <v>1137</v>
      </c>
      <c r="Q79" s="184">
        <v>5</v>
      </c>
      <c r="R79" s="184">
        <v>50</v>
      </c>
      <c r="S79" s="184">
        <v>219</v>
      </c>
      <c r="T79" s="184">
        <v>350</v>
      </c>
      <c r="U79" s="184">
        <v>25</v>
      </c>
      <c r="V79" s="191">
        <v>53.388867853085955</v>
      </c>
      <c r="W79" s="177">
        <v>36.236274138583866</v>
      </c>
      <c r="X79" s="177">
        <v>6.6641423703142744</v>
      </c>
      <c r="Y79" s="178">
        <v>3.4835289663006441</v>
      </c>
      <c r="Z79" s="178">
        <v>0.22718667171525939</v>
      </c>
      <c r="AA79" s="77">
        <v>1.4388489208633095</v>
      </c>
      <c r="AB79" s="77">
        <v>1.4</v>
      </c>
      <c r="AC79" s="77">
        <v>75.615297235895497</v>
      </c>
      <c r="AD79" s="181">
        <v>32.4</v>
      </c>
      <c r="AE79" s="181">
        <v>43.1</v>
      </c>
      <c r="AF79" s="181">
        <v>0.2</v>
      </c>
      <c r="AG79" s="181">
        <v>1.9</v>
      </c>
      <c r="AH79" s="181">
        <v>8.3000000000000007</v>
      </c>
      <c r="AI79" s="181">
        <v>13.3</v>
      </c>
      <c r="AJ79" s="181">
        <v>0.9</v>
      </c>
    </row>
    <row r="80" spans="1:36" x14ac:dyDescent="0.2">
      <c r="A80" t="s">
        <v>497</v>
      </c>
      <c r="B80" s="182" t="s">
        <v>498</v>
      </c>
      <c r="C80" s="147">
        <v>2444</v>
      </c>
      <c r="D80" s="147">
        <v>2520</v>
      </c>
      <c r="E80" s="147">
        <v>2520</v>
      </c>
      <c r="F80" s="31">
        <v>1301</v>
      </c>
      <c r="G80" s="31">
        <v>708</v>
      </c>
      <c r="H80" s="31">
        <v>287</v>
      </c>
      <c r="I80" s="31">
        <v>109</v>
      </c>
      <c r="J80" s="31">
        <v>39</v>
      </c>
      <c r="K80">
        <v>47</v>
      </c>
      <c r="L80">
        <v>48</v>
      </c>
      <c r="M80" s="77">
        <v>2.4</v>
      </c>
      <c r="N80" s="1">
        <v>1975</v>
      </c>
      <c r="O80" s="184">
        <v>877</v>
      </c>
      <c r="P80" s="184">
        <v>1088</v>
      </c>
      <c r="Q80" s="184">
        <v>10</v>
      </c>
      <c r="R80" s="184">
        <v>37</v>
      </c>
      <c r="S80" s="184">
        <v>158</v>
      </c>
      <c r="T80" s="184">
        <v>252</v>
      </c>
      <c r="U80" s="184">
        <v>22</v>
      </c>
      <c r="V80" s="191">
        <v>53.232405891980363</v>
      </c>
      <c r="W80" s="177">
        <v>28.968903436988541</v>
      </c>
      <c r="X80" s="177">
        <v>11.7430441898527</v>
      </c>
      <c r="Y80" s="178">
        <v>4.4599018003273327</v>
      </c>
      <c r="Z80" s="178">
        <v>1.5957446808510638</v>
      </c>
      <c r="AA80" s="77">
        <v>1.9230769230769231</v>
      </c>
      <c r="AB80" s="77">
        <v>2</v>
      </c>
      <c r="AC80" s="77">
        <v>80.810147299509012</v>
      </c>
      <c r="AD80" s="181">
        <v>35.9</v>
      </c>
      <c r="AE80" s="181">
        <v>44.5</v>
      </c>
      <c r="AF80" s="181">
        <v>0.4</v>
      </c>
      <c r="AG80" s="181">
        <v>1.5</v>
      </c>
      <c r="AH80" s="181">
        <v>6.5</v>
      </c>
      <c r="AI80" s="181">
        <v>10.3</v>
      </c>
      <c r="AJ80" s="181">
        <v>0.9</v>
      </c>
    </row>
    <row r="81" spans="1:36" x14ac:dyDescent="0.2">
      <c r="A81" t="s">
        <v>499</v>
      </c>
      <c r="B81" s="182" t="s">
        <v>500</v>
      </c>
      <c r="C81" s="147">
        <v>2885</v>
      </c>
      <c r="D81" s="147">
        <v>2942</v>
      </c>
      <c r="E81" s="147">
        <v>2942</v>
      </c>
      <c r="F81" s="31">
        <v>887</v>
      </c>
      <c r="G81" s="31">
        <v>837</v>
      </c>
      <c r="H81" s="31">
        <v>1032</v>
      </c>
      <c r="I81" s="31">
        <v>129</v>
      </c>
      <c r="J81" s="31">
        <v>0</v>
      </c>
      <c r="K81">
        <v>167</v>
      </c>
      <c r="L81">
        <v>84</v>
      </c>
      <c r="M81" s="77">
        <v>2.4</v>
      </c>
      <c r="N81" s="1">
        <v>2142</v>
      </c>
      <c r="O81" s="184">
        <v>743</v>
      </c>
      <c r="P81" s="184">
        <v>1359</v>
      </c>
      <c r="Q81" s="184">
        <v>40</v>
      </c>
      <c r="R81" s="184">
        <v>35</v>
      </c>
      <c r="S81" s="184">
        <v>204</v>
      </c>
      <c r="T81" s="184">
        <v>495</v>
      </c>
      <c r="U81" s="184">
        <v>9</v>
      </c>
      <c r="V81" s="191">
        <v>30.745233968804158</v>
      </c>
      <c r="W81" s="177">
        <v>29.012131715771229</v>
      </c>
      <c r="X81" s="177">
        <v>35.771230502599657</v>
      </c>
      <c r="Y81" s="178">
        <v>4.4714038128249571</v>
      </c>
      <c r="Z81" s="178">
        <v>0</v>
      </c>
      <c r="AA81" s="77">
        <v>5.7885615251299827</v>
      </c>
      <c r="AB81" s="77">
        <v>2.9</v>
      </c>
      <c r="AC81" s="77">
        <v>74.246100519930678</v>
      </c>
      <c r="AD81" s="181">
        <v>25.8</v>
      </c>
      <c r="AE81" s="181">
        <v>47.1</v>
      </c>
      <c r="AF81" s="181">
        <v>1.4</v>
      </c>
      <c r="AG81" s="181">
        <v>1.2</v>
      </c>
      <c r="AH81" s="181">
        <v>7.1</v>
      </c>
      <c r="AI81" s="181">
        <v>17.2</v>
      </c>
      <c r="AJ81" s="181">
        <v>0.3</v>
      </c>
    </row>
    <row r="82" spans="1:36" x14ac:dyDescent="0.2">
      <c r="A82" t="s">
        <v>501</v>
      </c>
      <c r="B82" s="182" t="s">
        <v>502</v>
      </c>
      <c r="C82" s="147">
        <v>2938</v>
      </c>
      <c r="D82" s="147">
        <v>3029</v>
      </c>
      <c r="E82" s="147">
        <v>3029</v>
      </c>
      <c r="F82" s="31">
        <v>701</v>
      </c>
      <c r="G82" s="31">
        <v>986</v>
      </c>
      <c r="H82" s="31">
        <v>556</v>
      </c>
      <c r="I82" s="31">
        <v>616</v>
      </c>
      <c r="J82" s="31">
        <v>79</v>
      </c>
      <c r="K82">
        <v>32</v>
      </c>
      <c r="L82">
        <v>88</v>
      </c>
      <c r="M82" s="77">
        <v>2.2000000000000002</v>
      </c>
      <c r="N82" s="1">
        <v>1926</v>
      </c>
      <c r="O82" s="184">
        <v>1060</v>
      </c>
      <c r="P82" s="184">
        <v>856</v>
      </c>
      <c r="Q82" s="184">
        <v>10</v>
      </c>
      <c r="R82" s="184">
        <v>63</v>
      </c>
      <c r="S82" s="184">
        <v>364</v>
      </c>
      <c r="T82" s="184">
        <v>549</v>
      </c>
      <c r="U82" s="184">
        <v>36</v>
      </c>
      <c r="V82" s="191">
        <v>23.859768550034037</v>
      </c>
      <c r="W82" s="177">
        <v>33.560245064669843</v>
      </c>
      <c r="X82" s="177">
        <v>18.924438393464943</v>
      </c>
      <c r="Y82" s="178">
        <v>20.966643975493533</v>
      </c>
      <c r="Z82" s="178">
        <v>2.6889040163376445</v>
      </c>
      <c r="AA82" s="77">
        <v>1.0891763104152483</v>
      </c>
      <c r="AB82" s="77">
        <v>3</v>
      </c>
      <c r="AC82" s="77">
        <v>65.554799183117765</v>
      </c>
      <c r="AD82" s="181">
        <v>36.1</v>
      </c>
      <c r="AE82" s="181">
        <v>29.1</v>
      </c>
      <c r="AF82" s="181">
        <v>0.3</v>
      </c>
      <c r="AG82" s="181">
        <v>2.1</v>
      </c>
      <c r="AH82" s="181">
        <v>12.4</v>
      </c>
      <c r="AI82" s="181">
        <v>18.7</v>
      </c>
      <c r="AJ82" s="181">
        <v>1.2</v>
      </c>
    </row>
    <row r="83" spans="1:36" x14ac:dyDescent="0.2">
      <c r="A83" t="s">
        <v>503</v>
      </c>
      <c r="B83" s="182" t="s">
        <v>504</v>
      </c>
      <c r="C83" s="147">
        <v>1187</v>
      </c>
      <c r="D83" s="147">
        <v>1206</v>
      </c>
      <c r="E83" s="147">
        <v>1206</v>
      </c>
      <c r="F83" s="31">
        <v>520</v>
      </c>
      <c r="G83" s="31">
        <v>387</v>
      </c>
      <c r="H83" s="31">
        <v>182</v>
      </c>
      <c r="I83" s="31">
        <v>98</v>
      </c>
      <c r="J83" s="31">
        <v>0</v>
      </c>
      <c r="K83">
        <v>10</v>
      </c>
      <c r="L83">
        <v>20</v>
      </c>
      <c r="M83" s="77">
        <v>2.4</v>
      </c>
      <c r="N83" s="1">
        <v>975</v>
      </c>
      <c r="O83" s="184">
        <v>505</v>
      </c>
      <c r="P83" s="184">
        <v>464</v>
      </c>
      <c r="Q83" s="184">
        <v>6</v>
      </c>
      <c r="R83" s="184">
        <v>19</v>
      </c>
      <c r="S83" s="184">
        <v>64</v>
      </c>
      <c r="T83" s="184">
        <v>121</v>
      </c>
      <c r="U83" s="184">
        <v>8</v>
      </c>
      <c r="V83" s="191">
        <v>43.807919123841614</v>
      </c>
      <c r="W83" s="177">
        <v>32.603201347935972</v>
      </c>
      <c r="X83" s="177">
        <v>15.332771693344565</v>
      </c>
      <c r="Y83" s="178">
        <v>8.2561078348778434</v>
      </c>
      <c r="Z83" s="178">
        <v>0</v>
      </c>
      <c r="AA83" s="77">
        <v>0.84245998315080028</v>
      </c>
      <c r="AB83" s="77">
        <v>1.7</v>
      </c>
      <c r="AC83" s="77">
        <v>82.139848357203036</v>
      </c>
      <c r="AD83" s="181">
        <v>42.5</v>
      </c>
      <c r="AE83" s="181">
        <v>39.1</v>
      </c>
      <c r="AF83" s="181">
        <v>0.5</v>
      </c>
      <c r="AG83" s="181">
        <v>1.6</v>
      </c>
      <c r="AH83" s="181">
        <v>5.4</v>
      </c>
      <c r="AI83" s="181">
        <v>10.199999999999999</v>
      </c>
      <c r="AJ83" s="181">
        <v>0.7</v>
      </c>
    </row>
    <row r="84" spans="1:36" x14ac:dyDescent="0.2">
      <c r="A84" t="s">
        <v>505</v>
      </c>
      <c r="B84" s="182" t="s">
        <v>506</v>
      </c>
      <c r="C84" s="147">
        <v>2856</v>
      </c>
      <c r="D84" s="147">
        <v>2917</v>
      </c>
      <c r="E84" s="147">
        <v>2917</v>
      </c>
      <c r="F84" s="31">
        <v>1401</v>
      </c>
      <c r="G84" s="31">
        <v>651</v>
      </c>
      <c r="H84" s="31">
        <v>512</v>
      </c>
      <c r="I84" s="31">
        <v>290</v>
      </c>
      <c r="J84" s="31">
        <v>2</v>
      </c>
      <c r="K84">
        <v>67</v>
      </c>
      <c r="L84">
        <v>51</v>
      </c>
      <c r="M84" s="77">
        <v>2.4</v>
      </c>
      <c r="N84" s="1">
        <v>2346</v>
      </c>
      <c r="O84" s="184">
        <v>1097</v>
      </c>
      <c r="P84" s="184">
        <v>1248</v>
      </c>
      <c r="Q84" s="184">
        <v>1</v>
      </c>
      <c r="R84" s="184">
        <v>10</v>
      </c>
      <c r="S84" s="184">
        <v>111</v>
      </c>
      <c r="T84" s="184">
        <v>374</v>
      </c>
      <c r="U84" s="184">
        <v>15</v>
      </c>
      <c r="V84" s="191">
        <v>49.054621848739494</v>
      </c>
      <c r="W84" s="177">
        <v>22.794117647058822</v>
      </c>
      <c r="X84" s="177">
        <v>17.927170868347339</v>
      </c>
      <c r="Y84" s="178">
        <v>10.154061624649859</v>
      </c>
      <c r="Z84" s="178">
        <v>7.0028011204481794E-2</v>
      </c>
      <c r="AA84" s="77">
        <v>2.3459383753501402</v>
      </c>
      <c r="AB84" s="77">
        <v>1.8</v>
      </c>
      <c r="AC84" s="77">
        <v>82.142857142857139</v>
      </c>
      <c r="AD84" s="181">
        <v>38.4</v>
      </c>
      <c r="AE84" s="181">
        <v>43.7</v>
      </c>
      <c r="AF84" s="181">
        <v>0</v>
      </c>
      <c r="AG84" s="181">
        <v>0.4</v>
      </c>
      <c r="AH84" s="181">
        <v>3.9</v>
      </c>
      <c r="AI84" s="181">
        <v>13.1</v>
      </c>
      <c r="AJ84" s="181">
        <v>0.5</v>
      </c>
    </row>
    <row r="85" spans="1:36" x14ac:dyDescent="0.2">
      <c r="A85" t="s">
        <v>507</v>
      </c>
      <c r="B85" s="182" t="s">
        <v>508</v>
      </c>
      <c r="C85" s="147">
        <v>2447</v>
      </c>
      <c r="D85" s="147">
        <v>2489</v>
      </c>
      <c r="E85" s="147">
        <v>2489</v>
      </c>
      <c r="F85" s="31">
        <v>557</v>
      </c>
      <c r="G85" s="31">
        <v>779</v>
      </c>
      <c r="H85" s="31">
        <v>784</v>
      </c>
      <c r="I85" s="31">
        <v>320</v>
      </c>
      <c r="J85" s="31">
        <v>7</v>
      </c>
      <c r="K85">
        <v>25</v>
      </c>
      <c r="L85">
        <v>72</v>
      </c>
      <c r="M85" s="77">
        <v>2.2999999999999998</v>
      </c>
      <c r="N85" s="1">
        <v>1619</v>
      </c>
      <c r="O85" s="184">
        <v>678</v>
      </c>
      <c r="P85" s="184">
        <v>932</v>
      </c>
      <c r="Q85" s="184">
        <v>9</v>
      </c>
      <c r="R85" s="184">
        <v>131</v>
      </c>
      <c r="S85" s="184">
        <v>420</v>
      </c>
      <c r="T85" s="184">
        <v>259</v>
      </c>
      <c r="U85" s="184">
        <v>18</v>
      </c>
      <c r="V85" s="191">
        <v>22.762566407846343</v>
      </c>
      <c r="W85" s="177">
        <v>31.8348998774009</v>
      </c>
      <c r="X85" s="177">
        <v>32.039231712300776</v>
      </c>
      <c r="Y85" s="178">
        <v>13.077237433592154</v>
      </c>
      <c r="Z85" s="178">
        <v>0.28606456885982834</v>
      </c>
      <c r="AA85" s="77">
        <v>1.021659174499387</v>
      </c>
      <c r="AB85" s="77">
        <v>2.9</v>
      </c>
      <c r="AC85" s="77">
        <v>66.162648140580302</v>
      </c>
      <c r="AD85" s="181">
        <v>27.7</v>
      </c>
      <c r="AE85" s="181">
        <v>38.1</v>
      </c>
      <c r="AF85" s="181">
        <v>0.4</v>
      </c>
      <c r="AG85" s="181">
        <v>5.4</v>
      </c>
      <c r="AH85" s="181">
        <v>17.2</v>
      </c>
      <c r="AI85" s="181">
        <v>10.6</v>
      </c>
      <c r="AJ85" s="181">
        <v>0.7</v>
      </c>
    </row>
    <row r="86" spans="1:36" x14ac:dyDescent="0.2">
      <c r="A86" t="s">
        <v>509</v>
      </c>
      <c r="B86" s="182" t="s">
        <v>510</v>
      </c>
      <c r="C86" s="147">
        <v>4334</v>
      </c>
      <c r="D86" s="147">
        <v>4419</v>
      </c>
      <c r="E86" s="147">
        <v>4419</v>
      </c>
      <c r="F86" s="31">
        <v>813</v>
      </c>
      <c r="G86" s="31">
        <v>1377</v>
      </c>
      <c r="H86" s="31">
        <v>1452</v>
      </c>
      <c r="I86" s="31">
        <v>642</v>
      </c>
      <c r="J86" s="31">
        <v>50</v>
      </c>
      <c r="K86">
        <v>70</v>
      </c>
      <c r="L86">
        <v>135</v>
      </c>
      <c r="M86" s="77">
        <v>2.4</v>
      </c>
      <c r="N86" s="1">
        <v>2925</v>
      </c>
      <c r="O86" s="184">
        <v>1064</v>
      </c>
      <c r="P86" s="184">
        <v>1809</v>
      </c>
      <c r="Q86" s="184">
        <v>52</v>
      </c>
      <c r="R86" s="184">
        <v>204</v>
      </c>
      <c r="S86" s="184">
        <v>575</v>
      </c>
      <c r="T86" s="184">
        <v>598</v>
      </c>
      <c r="U86" s="184">
        <v>32</v>
      </c>
      <c r="V86" s="191">
        <v>18.758652514997692</v>
      </c>
      <c r="W86" s="177">
        <v>31.772035071527455</v>
      </c>
      <c r="X86" s="177">
        <v>33.502538071065992</v>
      </c>
      <c r="Y86" s="178">
        <v>14.81310567604984</v>
      </c>
      <c r="Z86" s="178">
        <v>1.1536686663590217</v>
      </c>
      <c r="AA86" s="77">
        <v>1.6151361329026301</v>
      </c>
      <c r="AB86" s="77">
        <v>3.1</v>
      </c>
      <c r="AC86" s="77">
        <v>67.489616982002758</v>
      </c>
      <c r="AD86" s="181">
        <v>24.6</v>
      </c>
      <c r="AE86" s="181">
        <v>41.7</v>
      </c>
      <c r="AF86" s="181">
        <v>1.2</v>
      </c>
      <c r="AG86" s="181">
        <v>4.7</v>
      </c>
      <c r="AH86" s="181">
        <v>13.3</v>
      </c>
      <c r="AI86" s="181">
        <v>13.8</v>
      </c>
      <c r="AJ86" s="181">
        <v>0.7</v>
      </c>
    </row>
    <row r="87" spans="1:36" x14ac:dyDescent="0.2">
      <c r="A87" t="s">
        <v>511</v>
      </c>
      <c r="B87" s="182" t="s">
        <v>512</v>
      </c>
      <c r="C87" s="147">
        <v>3511</v>
      </c>
      <c r="D87" s="147">
        <v>3616</v>
      </c>
      <c r="E87" s="147">
        <v>3615</v>
      </c>
      <c r="F87" s="31">
        <v>823</v>
      </c>
      <c r="G87" s="31">
        <v>1085</v>
      </c>
      <c r="H87" s="31">
        <v>772</v>
      </c>
      <c r="I87" s="31">
        <v>821</v>
      </c>
      <c r="J87" s="31">
        <v>8</v>
      </c>
      <c r="K87">
        <v>58</v>
      </c>
      <c r="L87">
        <v>100</v>
      </c>
      <c r="M87" s="77">
        <v>2.2999999999999998</v>
      </c>
      <c r="N87" s="1">
        <v>2225</v>
      </c>
      <c r="O87" s="184">
        <v>953</v>
      </c>
      <c r="P87" s="184">
        <v>1198</v>
      </c>
      <c r="Q87" s="184">
        <v>74</v>
      </c>
      <c r="R87" s="184">
        <v>123</v>
      </c>
      <c r="S87" s="184">
        <v>559</v>
      </c>
      <c r="T87" s="184">
        <v>556</v>
      </c>
      <c r="U87" s="184">
        <v>48</v>
      </c>
      <c r="V87" s="191">
        <v>23.440615209342067</v>
      </c>
      <c r="W87" s="177">
        <v>30.902876673312445</v>
      </c>
      <c r="X87" s="177">
        <v>21.988037596126457</v>
      </c>
      <c r="Y87" s="178">
        <v>23.383651381372829</v>
      </c>
      <c r="Z87" s="178">
        <v>0.22785531187695815</v>
      </c>
      <c r="AA87" s="77">
        <v>1.6519510111079465</v>
      </c>
      <c r="AB87" s="77">
        <v>2.8</v>
      </c>
      <c r="AC87" s="77">
        <v>63.372258615778975</v>
      </c>
      <c r="AD87" s="181">
        <v>27.1</v>
      </c>
      <c r="AE87" s="181">
        <v>34.1</v>
      </c>
      <c r="AF87" s="181">
        <v>2.1</v>
      </c>
      <c r="AG87" s="181">
        <v>3.5</v>
      </c>
      <c r="AH87" s="181">
        <v>15.9</v>
      </c>
      <c r="AI87" s="181">
        <v>15.9</v>
      </c>
      <c r="AJ87" s="181">
        <v>1.4</v>
      </c>
    </row>
    <row r="88" spans="1:36" x14ac:dyDescent="0.2">
      <c r="A88" t="s">
        <v>513</v>
      </c>
      <c r="B88" s="182" t="s">
        <v>514</v>
      </c>
      <c r="C88" s="147">
        <v>1237</v>
      </c>
      <c r="D88" s="147">
        <v>1270</v>
      </c>
      <c r="E88" s="147">
        <v>1270</v>
      </c>
      <c r="F88" s="31">
        <v>659</v>
      </c>
      <c r="G88" s="31">
        <v>467</v>
      </c>
      <c r="H88" s="31">
        <v>84</v>
      </c>
      <c r="I88" s="31">
        <v>25</v>
      </c>
      <c r="J88" s="31">
        <v>2</v>
      </c>
      <c r="K88">
        <v>16</v>
      </c>
      <c r="L88">
        <v>18</v>
      </c>
      <c r="M88" s="77">
        <v>2.5</v>
      </c>
      <c r="N88" s="1">
        <v>957</v>
      </c>
      <c r="O88" s="184">
        <v>428</v>
      </c>
      <c r="P88" s="184">
        <v>527</v>
      </c>
      <c r="Q88" s="184">
        <v>2</v>
      </c>
      <c r="R88" s="184">
        <v>34</v>
      </c>
      <c r="S88" s="184">
        <v>85</v>
      </c>
      <c r="T88" s="184">
        <v>140</v>
      </c>
      <c r="U88" s="184">
        <v>21</v>
      </c>
      <c r="V88" s="191">
        <v>53.274050121261119</v>
      </c>
      <c r="W88" s="177">
        <v>37.752627324171385</v>
      </c>
      <c r="X88" s="177">
        <v>6.7906224737267582</v>
      </c>
      <c r="Y88" s="178">
        <v>2.0210185933710592</v>
      </c>
      <c r="Z88" s="178">
        <v>0.16168148746968472</v>
      </c>
      <c r="AA88" s="77">
        <v>1.2934518997574778</v>
      </c>
      <c r="AB88" s="77">
        <v>1.5</v>
      </c>
      <c r="AC88" s="77">
        <v>77.364591754244145</v>
      </c>
      <c r="AD88" s="181">
        <v>34.6</v>
      </c>
      <c r="AE88" s="181">
        <v>42.6</v>
      </c>
      <c r="AF88" s="181">
        <v>0.2</v>
      </c>
      <c r="AG88" s="181">
        <v>2.7</v>
      </c>
      <c r="AH88" s="181">
        <v>6.9</v>
      </c>
      <c r="AI88" s="181">
        <v>11.3</v>
      </c>
      <c r="AJ88" s="181">
        <v>1.7</v>
      </c>
    </row>
    <row r="89" spans="1:36" x14ac:dyDescent="0.2">
      <c r="A89" t="s">
        <v>515</v>
      </c>
      <c r="B89" s="182" t="s">
        <v>516</v>
      </c>
      <c r="C89" s="147">
        <v>2627</v>
      </c>
      <c r="D89" s="147">
        <v>2722</v>
      </c>
      <c r="E89" s="147">
        <v>2722</v>
      </c>
      <c r="F89" s="31">
        <v>1544</v>
      </c>
      <c r="G89" s="31">
        <v>538</v>
      </c>
      <c r="H89" s="31">
        <v>257</v>
      </c>
      <c r="I89" s="31">
        <v>143</v>
      </c>
      <c r="J89" s="31">
        <v>145</v>
      </c>
      <c r="K89">
        <v>49</v>
      </c>
      <c r="L89">
        <v>36</v>
      </c>
      <c r="M89" s="77">
        <v>2.2999999999999998</v>
      </c>
      <c r="N89" s="1">
        <v>2159</v>
      </c>
      <c r="O89" s="184">
        <v>1285</v>
      </c>
      <c r="P89" s="184">
        <v>869</v>
      </c>
      <c r="Q89" s="184">
        <v>5</v>
      </c>
      <c r="R89" s="184">
        <v>23</v>
      </c>
      <c r="S89" s="184">
        <v>126</v>
      </c>
      <c r="T89" s="184">
        <v>295</v>
      </c>
      <c r="U89" s="184">
        <v>24</v>
      </c>
      <c r="V89" s="191">
        <v>58.774267224971453</v>
      </c>
      <c r="W89" s="177">
        <v>20.479634564141609</v>
      </c>
      <c r="X89" s="177">
        <v>9.7830224590787971</v>
      </c>
      <c r="Y89" s="178">
        <v>5.4434716406547397</v>
      </c>
      <c r="Z89" s="178">
        <v>5.5196041111534067</v>
      </c>
      <c r="AA89" s="77">
        <v>1.865245527217358</v>
      </c>
      <c r="AB89" s="77">
        <v>1.4</v>
      </c>
      <c r="AC89" s="77">
        <v>82.185001903311758</v>
      </c>
      <c r="AD89" s="181">
        <v>48.9</v>
      </c>
      <c r="AE89" s="181">
        <v>33.1</v>
      </c>
      <c r="AF89" s="181">
        <v>0.2</v>
      </c>
      <c r="AG89" s="181">
        <v>0.9</v>
      </c>
      <c r="AH89" s="181">
        <v>4.8</v>
      </c>
      <c r="AI89" s="181">
        <v>11.2</v>
      </c>
      <c r="AJ89" s="181">
        <v>0.9</v>
      </c>
    </row>
    <row r="90" spans="1:36" x14ac:dyDescent="0.2">
      <c r="A90" t="s">
        <v>517</v>
      </c>
      <c r="B90" s="182" t="s">
        <v>518</v>
      </c>
      <c r="C90" s="147">
        <v>1331</v>
      </c>
      <c r="D90" s="147">
        <v>1471</v>
      </c>
      <c r="E90" s="147">
        <v>1470</v>
      </c>
      <c r="F90" s="31">
        <v>455</v>
      </c>
      <c r="G90" s="31">
        <v>539</v>
      </c>
      <c r="H90" s="31">
        <v>320</v>
      </c>
      <c r="I90" s="31">
        <v>13</v>
      </c>
      <c r="J90" s="31">
        <v>2</v>
      </c>
      <c r="K90">
        <v>9</v>
      </c>
      <c r="L90">
        <v>24</v>
      </c>
      <c r="M90" s="77">
        <v>2.6</v>
      </c>
      <c r="N90" s="1">
        <v>809</v>
      </c>
      <c r="O90" s="184">
        <v>283</v>
      </c>
      <c r="P90" s="184">
        <v>503</v>
      </c>
      <c r="Q90" s="184">
        <v>23</v>
      </c>
      <c r="R90" s="184">
        <v>30</v>
      </c>
      <c r="S90" s="184">
        <v>113</v>
      </c>
      <c r="T90" s="184">
        <v>362</v>
      </c>
      <c r="U90" s="184">
        <v>17</v>
      </c>
      <c r="V90" s="191">
        <v>34.184823441021791</v>
      </c>
      <c r="W90" s="177">
        <v>40.495867768595041</v>
      </c>
      <c r="X90" s="177">
        <v>24.042073628850488</v>
      </c>
      <c r="Y90" s="178">
        <v>0.97670924117205116</v>
      </c>
      <c r="Z90" s="178">
        <v>0.15026296018031557</v>
      </c>
      <c r="AA90" s="77">
        <v>0.67618332081141996</v>
      </c>
      <c r="AB90" s="77">
        <v>1.8</v>
      </c>
      <c r="AC90" s="77">
        <v>60.781367392937646</v>
      </c>
      <c r="AD90" s="181">
        <v>21.3</v>
      </c>
      <c r="AE90" s="181">
        <v>37.799999999999997</v>
      </c>
      <c r="AF90" s="181">
        <v>1.7</v>
      </c>
      <c r="AG90" s="181">
        <v>2.2999999999999998</v>
      </c>
      <c r="AH90" s="181">
        <v>8.5</v>
      </c>
      <c r="AI90" s="181">
        <v>27.2</v>
      </c>
      <c r="AJ90" s="181">
        <v>1.3</v>
      </c>
    </row>
    <row r="91" spans="1:36" x14ac:dyDescent="0.2">
      <c r="A91" t="s">
        <v>519</v>
      </c>
      <c r="B91" s="182" t="s">
        <v>520</v>
      </c>
      <c r="C91" s="147">
        <v>2553</v>
      </c>
      <c r="D91" s="147">
        <v>2639</v>
      </c>
      <c r="E91" s="147">
        <v>2639</v>
      </c>
      <c r="F91" s="31">
        <v>1291</v>
      </c>
      <c r="G91" s="31">
        <v>670</v>
      </c>
      <c r="H91" s="31">
        <v>414</v>
      </c>
      <c r="I91" s="31">
        <v>155</v>
      </c>
      <c r="J91" s="31">
        <v>23</v>
      </c>
      <c r="K91">
        <v>33</v>
      </c>
      <c r="L91">
        <v>36</v>
      </c>
      <c r="M91" s="77">
        <v>2.5</v>
      </c>
      <c r="N91" s="1">
        <v>1922</v>
      </c>
      <c r="O91" s="184">
        <v>839</v>
      </c>
      <c r="P91" s="184">
        <v>1074</v>
      </c>
      <c r="Q91" s="184">
        <v>9</v>
      </c>
      <c r="R91" s="184">
        <v>61</v>
      </c>
      <c r="S91" s="184">
        <v>261</v>
      </c>
      <c r="T91" s="184">
        <v>284</v>
      </c>
      <c r="U91" s="184">
        <v>25</v>
      </c>
      <c r="V91" s="191">
        <v>50.567959263611442</v>
      </c>
      <c r="W91" s="177">
        <v>26.243634939287112</v>
      </c>
      <c r="X91" s="177">
        <v>16.216216216216218</v>
      </c>
      <c r="Y91" s="178">
        <v>6.0712886799843329</v>
      </c>
      <c r="Z91" s="178">
        <v>0.90090090090090091</v>
      </c>
      <c r="AA91" s="77">
        <v>1.2925969447708578</v>
      </c>
      <c r="AB91" s="77">
        <v>1.4</v>
      </c>
      <c r="AC91" s="77">
        <v>75.283979631805721</v>
      </c>
      <c r="AD91" s="181">
        <v>32.9</v>
      </c>
      <c r="AE91" s="181">
        <v>42.1</v>
      </c>
      <c r="AF91" s="181">
        <v>0.4</v>
      </c>
      <c r="AG91" s="181">
        <v>2.4</v>
      </c>
      <c r="AH91" s="181">
        <v>10.199999999999999</v>
      </c>
      <c r="AI91" s="181">
        <v>11.1</v>
      </c>
      <c r="AJ91" s="181">
        <v>1</v>
      </c>
    </row>
    <row r="92" spans="1:36" x14ac:dyDescent="0.2">
      <c r="A92" t="s">
        <v>521</v>
      </c>
      <c r="B92" s="182" t="s">
        <v>522</v>
      </c>
      <c r="C92" s="147">
        <v>4448</v>
      </c>
      <c r="D92" s="147">
        <v>4576</v>
      </c>
      <c r="E92" s="147">
        <v>4576</v>
      </c>
      <c r="F92" s="31">
        <v>1870</v>
      </c>
      <c r="G92" s="31">
        <v>1645</v>
      </c>
      <c r="H92" s="31">
        <v>659</v>
      </c>
      <c r="I92" s="31">
        <v>272</v>
      </c>
      <c r="J92" s="31">
        <v>2</v>
      </c>
      <c r="K92">
        <v>47</v>
      </c>
      <c r="L92">
        <v>100</v>
      </c>
      <c r="M92" s="77">
        <v>2.5</v>
      </c>
      <c r="N92" s="1">
        <v>3339</v>
      </c>
      <c r="O92" s="184">
        <v>1313</v>
      </c>
      <c r="P92" s="184">
        <v>1979</v>
      </c>
      <c r="Q92" s="184">
        <v>47</v>
      </c>
      <c r="R92" s="184">
        <v>152</v>
      </c>
      <c r="S92" s="184">
        <v>424</v>
      </c>
      <c r="T92" s="184">
        <v>498</v>
      </c>
      <c r="U92" s="184">
        <v>35</v>
      </c>
      <c r="V92" s="191">
        <v>42.041366906474821</v>
      </c>
      <c r="W92" s="177">
        <v>36.98291366906475</v>
      </c>
      <c r="X92" s="177">
        <v>14.815647482014388</v>
      </c>
      <c r="Y92" s="178">
        <v>6.1151079136690649</v>
      </c>
      <c r="Z92" s="178">
        <v>4.4964028776978422E-2</v>
      </c>
      <c r="AA92" s="77">
        <v>1.0566546762589928</v>
      </c>
      <c r="AB92" s="77">
        <v>2.2000000000000002</v>
      </c>
      <c r="AC92" s="77">
        <v>75.067446043165461</v>
      </c>
      <c r="AD92" s="181">
        <v>29.5</v>
      </c>
      <c r="AE92" s="181">
        <v>44.5</v>
      </c>
      <c r="AF92" s="181">
        <v>1.1000000000000001</v>
      </c>
      <c r="AG92" s="181">
        <v>3.4</v>
      </c>
      <c r="AH92" s="181">
        <v>9.5</v>
      </c>
      <c r="AI92" s="181">
        <v>11.2</v>
      </c>
      <c r="AJ92" s="181">
        <v>0.8</v>
      </c>
    </row>
    <row r="93" spans="1:36" x14ac:dyDescent="0.2">
      <c r="A93" t="s">
        <v>523</v>
      </c>
      <c r="B93" s="144" t="s">
        <v>524</v>
      </c>
      <c r="C93" s="147">
        <v>1877</v>
      </c>
      <c r="D93" s="147">
        <v>1918</v>
      </c>
      <c r="E93" s="147">
        <v>1918</v>
      </c>
      <c r="F93" s="31">
        <v>984</v>
      </c>
      <c r="G93" s="31">
        <v>710</v>
      </c>
      <c r="H93" s="31">
        <v>162</v>
      </c>
      <c r="I93" s="31">
        <v>19</v>
      </c>
      <c r="J93" s="31">
        <v>2</v>
      </c>
      <c r="K93">
        <v>39</v>
      </c>
      <c r="L93">
        <v>18</v>
      </c>
      <c r="M93" s="77">
        <v>2.5</v>
      </c>
      <c r="N93" s="1">
        <v>1391</v>
      </c>
      <c r="O93" s="184">
        <v>726</v>
      </c>
      <c r="P93" s="184">
        <v>640</v>
      </c>
      <c r="Q93" s="184">
        <v>25</v>
      </c>
      <c r="R93" s="184">
        <v>219</v>
      </c>
      <c r="S93" s="184">
        <v>51</v>
      </c>
      <c r="T93" s="184">
        <v>169</v>
      </c>
      <c r="U93" s="184">
        <v>47</v>
      </c>
      <c r="V93" s="191">
        <v>52.424080980287691</v>
      </c>
      <c r="W93" s="177">
        <v>37.826318593500268</v>
      </c>
      <c r="X93" s="177">
        <v>8.6307938199254135</v>
      </c>
      <c r="Y93" s="178">
        <v>1.0122535961640917</v>
      </c>
      <c r="Z93" s="178">
        <v>0.10655301012253596</v>
      </c>
      <c r="AA93" s="77">
        <v>2.0777836973894512</v>
      </c>
      <c r="AB93" s="77">
        <v>1</v>
      </c>
      <c r="AC93" s="77">
        <v>74.107618540223768</v>
      </c>
      <c r="AD93" s="181">
        <v>38.700000000000003</v>
      </c>
      <c r="AE93" s="181">
        <v>34.1</v>
      </c>
      <c r="AF93" s="181">
        <v>1.3</v>
      </c>
      <c r="AG93" s="181">
        <v>11.7</v>
      </c>
      <c r="AH93" s="181">
        <v>2.7</v>
      </c>
      <c r="AI93" s="181">
        <v>9</v>
      </c>
      <c r="AJ93" s="181">
        <v>2.5</v>
      </c>
    </row>
    <row r="94" spans="1:36" x14ac:dyDescent="0.2">
      <c r="A94" t="s">
        <v>525</v>
      </c>
      <c r="B94" s="144" t="s">
        <v>99</v>
      </c>
      <c r="C94" s="147">
        <v>2139</v>
      </c>
      <c r="D94" s="147">
        <v>2171</v>
      </c>
      <c r="E94" s="147">
        <v>2171</v>
      </c>
      <c r="F94" s="31">
        <v>850</v>
      </c>
      <c r="G94" s="31">
        <v>653</v>
      </c>
      <c r="H94" s="31">
        <v>557</v>
      </c>
      <c r="I94" s="31">
        <v>79</v>
      </c>
      <c r="J94" s="31">
        <v>0</v>
      </c>
      <c r="K94">
        <v>39</v>
      </c>
      <c r="L94">
        <v>44</v>
      </c>
      <c r="M94" s="77">
        <v>2.4</v>
      </c>
      <c r="N94" s="1">
        <v>1727</v>
      </c>
      <c r="O94" s="184">
        <v>804</v>
      </c>
      <c r="P94" s="184">
        <v>903</v>
      </c>
      <c r="Q94" s="184">
        <v>20</v>
      </c>
      <c r="R94" s="184">
        <v>51</v>
      </c>
      <c r="S94" s="184">
        <v>62</v>
      </c>
      <c r="T94" s="184">
        <v>272</v>
      </c>
      <c r="U94" s="184">
        <v>27</v>
      </c>
      <c r="V94" s="191">
        <v>39.738195418419828</v>
      </c>
      <c r="W94" s="177">
        <v>30.528284244974284</v>
      </c>
      <c r="X94" s="177">
        <v>26.04020570359981</v>
      </c>
      <c r="Y94" s="178">
        <v>3.6933146330060778</v>
      </c>
      <c r="Z94" s="178">
        <v>0</v>
      </c>
      <c r="AA94" s="77">
        <v>1.8232819074333801</v>
      </c>
      <c r="AB94" s="77">
        <v>2.1</v>
      </c>
      <c r="AC94" s="77">
        <v>80.738662926601208</v>
      </c>
      <c r="AD94" s="181">
        <v>37.6</v>
      </c>
      <c r="AE94" s="181">
        <v>42.2</v>
      </c>
      <c r="AF94" s="181">
        <v>0.9</v>
      </c>
      <c r="AG94" s="181">
        <v>2.4</v>
      </c>
      <c r="AH94" s="181">
        <v>2.9</v>
      </c>
      <c r="AI94" s="181">
        <v>12.7</v>
      </c>
      <c r="AJ94" s="181">
        <v>1.3</v>
      </c>
    </row>
    <row r="95" spans="1:36" x14ac:dyDescent="0.2">
      <c r="A95" t="s">
        <v>526</v>
      </c>
      <c r="B95" s="144" t="s">
        <v>527</v>
      </c>
      <c r="C95" s="147">
        <v>1085</v>
      </c>
      <c r="D95" s="147">
        <v>1127</v>
      </c>
      <c r="E95" s="147">
        <v>1126</v>
      </c>
      <c r="F95" s="31">
        <v>453</v>
      </c>
      <c r="G95" s="31">
        <v>413</v>
      </c>
      <c r="H95" s="31">
        <v>177</v>
      </c>
      <c r="I95" s="31">
        <v>40</v>
      </c>
      <c r="J95" s="31">
        <v>1</v>
      </c>
      <c r="K95">
        <v>24</v>
      </c>
      <c r="L95">
        <v>20</v>
      </c>
      <c r="M95" s="77">
        <v>2.2999999999999998</v>
      </c>
      <c r="N95" s="1">
        <v>742</v>
      </c>
      <c r="O95" s="184">
        <v>435</v>
      </c>
      <c r="P95" s="184">
        <v>271</v>
      </c>
      <c r="Q95" s="184">
        <v>36</v>
      </c>
      <c r="R95" s="184">
        <v>127</v>
      </c>
      <c r="S95" s="184">
        <v>66</v>
      </c>
      <c r="T95" s="184">
        <v>124</v>
      </c>
      <c r="U95" s="184">
        <v>26</v>
      </c>
      <c r="V95" s="191">
        <v>41.751152073732719</v>
      </c>
      <c r="W95" s="177">
        <v>38.064516129032256</v>
      </c>
      <c r="X95" s="177">
        <v>16.313364055299541</v>
      </c>
      <c r="Y95" s="178">
        <v>3.6866359447004609</v>
      </c>
      <c r="Z95" s="178">
        <v>9.2165898617511524E-2</v>
      </c>
      <c r="AA95" s="77">
        <v>2.2119815668202767</v>
      </c>
      <c r="AB95" s="77">
        <v>1.8</v>
      </c>
      <c r="AC95" s="77">
        <v>68.387096774193552</v>
      </c>
      <c r="AD95" s="181">
        <v>40.1</v>
      </c>
      <c r="AE95" s="181">
        <v>25</v>
      </c>
      <c r="AF95" s="181">
        <v>3.3</v>
      </c>
      <c r="AG95" s="181">
        <v>11.7</v>
      </c>
      <c r="AH95" s="181">
        <v>6.1</v>
      </c>
      <c r="AI95" s="181">
        <v>11.5</v>
      </c>
      <c r="AJ95" s="181">
        <v>2.4</v>
      </c>
    </row>
    <row r="96" spans="1:36" x14ac:dyDescent="0.2">
      <c r="A96" t="s">
        <v>528</v>
      </c>
      <c r="B96" s="144" t="s">
        <v>333</v>
      </c>
      <c r="C96" s="147">
        <v>1884</v>
      </c>
      <c r="D96" s="147">
        <v>1944</v>
      </c>
      <c r="E96" s="147">
        <v>1943</v>
      </c>
      <c r="F96" s="31">
        <v>743</v>
      </c>
      <c r="G96" s="31">
        <v>728</v>
      </c>
      <c r="H96" s="31">
        <v>370</v>
      </c>
      <c r="I96" s="31">
        <v>27</v>
      </c>
      <c r="J96" s="31">
        <v>16</v>
      </c>
      <c r="K96">
        <v>39</v>
      </c>
      <c r="L96">
        <v>40</v>
      </c>
      <c r="M96" s="77">
        <v>2.6</v>
      </c>
      <c r="N96" s="1">
        <v>1303</v>
      </c>
      <c r="O96" s="184">
        <v>585</v>
      </c>
      <c r="P96" s="184">
        <v>695</v>
      </c>
      <c r="Q96" s="184">
        <v>23</v>
      </c>
      <c r="R96" s="184">
        <v>232</v>
      </c>
      <c r="S96" s="184">
        <v>55</v>
      </c>
      <c r="T96" s="184">
        <v>264</v>
      </c>
      <c r="U96" s="184">
        <v>30</v>
      </c>
      <c r="V96" s="191">
        <v>39.437367303609342</v>
      </c>
      <c r="W96" s="177">
        <v>38.641188959660298</v>
      </c>
      <c r="X96" s="177">
        <v>19.639065817409769</v>
      </c>
      <c r="Y96" s="178">
        <v>1.4331210191082804</v>
      </c>
      <c r="Z96" s="178">
        <v>0.84925690021231426</v>
      </c>
      <c r="AA96" s="77">
        <v>2.0700636942675157</v>
      </c>
      <c r="AB96" s="77">
        <v>2.1</v>
      </c>
      <c r="AC96" s="77">
        <v>69.161358811040344</v>
      </c>
      <c r="AD96" s="181">
        <v>31.1</v>
      </c>
      <c r="AE96" s="181">
        <v>36.9</v>
      </c>
      <c r="AF96" s="181">
        <v>1.2</v>
      </c>
      <c r="AG96" s="181">
        <v>12.3</v>
      </c>
      <c r="AH96" s="181">
        <v>2.9</v>
      </c>
      <c r="AI96" s="181">
        <v>14.1</v>
      </c>
      <c r="AJ96" s="181">
        <v>1.6</v>
      </c>
    </row>
    <row r="97" spans="1:36" x14ac:dyDescent="0.2">
      <c r="A97" t="s">
        <v>529</v>
      </c>
      <c r="B97" s="144" t="s">
        <v>100</v>
      </c>
      <c r="C97" s="147">
        <v>3824</v>
      </c>
      <c r="D97" s="147">
        <v>3983</v>
      </c>
      <c r="E97" s="147">
        <v>3983</v>
      </c>
      <c r="F97" s="31">
        <v>1458</v>
      </c>
      <c r="G97" s="31">
        <v>898</v>
      </c>
      <c r="H97" s="31">
        <v>1090</v>
      </c>
      <c r="I97" s="31">
        <v>374</v>
      </c>
      <c r="J97" s="31">
        <v>4</v>
      </c>
      <c r="K97">
        <v>18</v>
      </c>
      <c r="L97">
        <v>88</v>
      </c>
      <c r="M97" s="77">
        <v>2.7</v>
      </c>
      <c r="N97" s="1">
        <v>2638</v>
      </c>
      <c r="O97" s="184">
        <v>680</v>
      </c>
      <c r="P97" s="184">
        <v>1720</v>
      </c>
      <c r="Q97" s="184">
        <v>238</v>
      </c>
      <c r="R97" s="184">
        <v>131</v>
      </c>
      <c r="S97" s="184">
        <v>458</v>
      </c>
      <c r="T97" s="184">
        <v>556</v>
      </c>
      <c r="U97" s="184">
        <v>41</v>
      </c>
      <c r="V97" s="191">
        <v>38.127615062761507</v>
      </c>
      <c r="W97" s="177">
        <v>23.48326359832636</v>
      </c>
      <c r="X97" s="177">
        <v>28.50418410041841</v>
      </c>
      <c r="Y97" s="178">
        <v>9.7803347280334734</v>
      </c>
      <c r="Z97" s="178">
        <v>0.10460251046025104</v>
      </c>
      <c r="AA97" s="77">
        <v>0.47071129707112974</v>
      </c>
      <c r="AB97" s="77">
        <v>2.2999999999999998</v>
      </c>
      <c r="AC97" s="77">
        <v>68.98535564853556</v>
      </c>
      <c r="AD97" s="181">
        <v>17.8</v>
      </c>
      <c r="AE97" s="181">
        <v>45</v>
      </c>
      <c r="AF97" s="181">
        <v>6.2</v>
      </c>
      <c r="AG97" s="181">
        <v>3.4</v>
      </c>
      <c r="AH97" s="181">
        <v>12</v>
      </c>
      <c r="AI97" s="181">
        <v>14.5</v>
      </c>
      <c r="AJ97" s="181">
        <v>1.1000000000000001</v>
      </c>
    </row>
    <row r="98" spans="1:36" x14ac:dyDescent="0.2">
      <c r="A98" t="s">
        <v>530</v>
      </c>
      <c r="B98" s="144" t="s">
        <v>531</v>
      </c>
      <c r="C98" s="147">
        <v>972</v>
      </c>
      <c r="D98" s="147">
        <v>1001</v>
      </c>
      <c r="E98" s="147">
        <v>1001</v>
      </c>
      <c r="F98" s="31">
        <v>592</v>
      </c>
      <c r="G98" s="31">
        <v>249</v>
      </c>
      <c r="H98" s="31">
        <v>100</v>
      </c>
      <c r="I98" s="31">
        <v>16</v>
      </c>
      <c r="J98" s="31">
        <v>15</v>
      </c>
      <c r="K98">
        <v>19</v>
      </c>
      <c r="L98">
        <v>12</v>
      </c>
      <c r="M98" s="77">
        <v>2.5</v>
      </c>
      <c r="N98" s="1">
        <v>788</v>
      </c>
      <c r="O98" s="184">
        <v>361</v>
      </c>
      <c r="P98" s="184">
        <v>411</v>
      </c>
      <c r="Q98" s="184">
        <v>16</v>
      </c>
      <c r="R98" s="184">
        <v>35</v>
      </c>
      <c r="S98" s="184">
        <v>34</v>
      </c>
      <c r="T98" s="184">
        <v>94</v>
      </c>
      <c r="U98" s="184">
        <v>21</v>
      </c>
      <c r="V98" s="191">
        <v>60.905349794238681</v>
      </c>
      <c r="W98" s="177">
        <v>25.617283950617285</v>
      </c>
      <c r="X98" s="177">
        <v>10.2880658436214</v>
      </c>
      <c r="Y98" s="178">
        <v>1.6460905349794239</v>
      </c>
      <c r="Z98" s="178">
        <v>1.5432098765432098</v>
      </c>
      <c r="AA98" s="77">
        <v>1.9547325102880659</v>
      </c>
      <c r="AB98" s="77">
        <v>1.2</v>
      </c>
      <c r="AC98" s="77">
        <v>81.069958847736629</v>
      </c>
      <c r="AD98" s="181">
        <v>37.1</v>
      </c>
      <c r="AE98" s="181">
        <v>42.3</v>
      </c>
      <c r="AF98" s="181">
        <v>1.6</v>
      </c>
      <c r="AG98" s="181">
        <v>3.6</v>
      </c>
      <c r="AH98" s="181">
        <v>3.5</v>
      </c>
      <c r="AI98" s="181">
        <v>9.6</v>
      </c>
      <c r="AJ98" s="181">
        <v>2.2000000000000002</v>
      </c>
    </row>
    <row r="99" spans="1:36" x14ac:dyDescent="0.2">
      <c r="A99" t="s">
        <v>532</v>
      </c>
      <c r="B99" s="144" t="s">
        <v>533</v>
      </c>
      <c r="C99" s="147">
        <v>948</v>
      </c>
      <c r="D99" s="147">
        <v>975</v>
      </c>
      <c r="E99" s="147">
        <v>975</v>
      </c>
      <c r="F99" s="31">
        <v>378</v>
      </c>
      <c r="G99" s="31">
        <v>355</v>
      </c>
      <c r="H99" s="31">
        <v>155</v>
      </c>
      <c r="I99" s="31">
        <v>59</v>
      </c>
      <c r="J99" s="31">
        <v>1</v>
      </c>
      <c r="K99">
        <v>25</v>
      </c>
      <c r="L99">
        <v>26</v>
      </c>
      <c r="M99" s="77">
        <v>2.5</v>
      </c>
      <c r="N99" s="1">
        <v>759</v>
      </c>
      <c r="O99" s="184">
        <v>425</v>
      </c>
      <c r="P99" s="184">
        <v>313</v>
      </c>
      <c r="Q99" s="184">
        <v>21</v>
      </c>
      <c r="R99" s="184">
        <v>73</v>
      </c>
      <c r="S99" s="184">
        <v>26</v>
      </c>
      <c r="T99" s="184">
        <v>77</v>
      </c>
      <c r="U99" s="184">
        <v>13</v>
      </c>
      <c r="V99" s="191">
        <v>39.87341772151899</v>
      </c>
      <c r="W99" s="177">
        <v>37.447257383966246</v>
      </c>
      <c r="X99" s="177">
        <v>16.350210970464136</v>
      </c>
      <c r="Y99" s="178">
        <v>6.223628691983123</v>
      </c>
      <c r="Z99" s="178">
        <v>0.10548523206751054</v>
      </c>
      <c r="AA99" s="77">
        <v>2.6371308016877637</v>
      </c>
      <c r="AB99" s="77">
        <v>2.7</v>
      </c>
      <c r="AC99" s="77">
        <v>80.063291139240505</v>
      </c>
      <c r="AD99" s="181">
        <v>44.8</v>
      </c>
      <c r="AE99" s="181">
        <v>33</v>
      </c>
      <c r="AF99" s="181">
        <v>2.2000000000000002</v>
      </c>
      <c r="AG99" s="181">
        <v>7.7</v>
      </c>
      <c r="AH99" s="181">
        <v>2.7</v>
      </c>
      <c r="AI99" s="181">
        <v>8.1</v>
      </c>
      <c r="AJ99" s="181">
        <v>1.4</v>
      </c>
    </row>
    <row r="100" spans="1:36" x14ac:dyDescent="0.2">
      <c r="A100" t="s">
        <v>534</v>
      </c>
      <c r="B100" s="144" t="s">
        <v>535</v>
      </c>
      <c r="C100" s="147">
        <v>3282</v>
      </c>
      <c r="D100" s="147">
        <v>3378</v>
      </c>
      <c r="E100" s="147">
        <v>3376</v>
      </c>
      <c r="F100" s="31">
        <v>1519</v>
      </c>
      <c r="G100" s="31">
        <v>924</v>
      </c>
      <c r="H100" s="31">
        <v>645</v>
      </c>
      <c r="I100" s="31">
        <v>107</v>
      </c>
      <c r="J100" s="31">
        <v>85</v>
      </c>
      <c r="K100">
        <v>56</v>
      </c>
      <c r="L100">
        <v>52</v>
      </c>
      <c r="M100" s="77">
        <v>2.4</v>
      </c>
      <c r="N100" s="1">
        <v>2484</v>
      </c>
      <c r="O100" s="184">
        <v>1221</v>
      </c>
      <c r="P100" s="184">
        <v>1218</v>
      </c>
      <c r="Q100" s="184">
        <v>45</v>
      </c>
      <c r="R100" s="184">
        <v>322</v>
      </c>
      <c r="S100" s="184">
        <v>77</v>
      </c>
      <c r="T100" s="184">
        <v>364</v>
      </c>
      <c r="U100" s="184">
        <v>35</v>
      </c>
      <c r="V100" s="191">
        <v>46.282754418037783</v>
      </c>
      <c r="W100" s="177">
        <v>28.153564899451556</v>
      </c>
      <c r="X100" s="177">
        <v>19.652650822669106</v>
      </c>
      <c r="Y100" s="178">
        <v>3.2602071907373555</v>
      </c>
      <c r="Z100" s="178">
        <v>2.5898842169408898</v>
      </c>
      <c r="AA100" s="77">
        <v>1.7062766605728215</v>
      </c>
      <c r="AB100" s="77">
        <v>1.6</v>
      </c>
      <c r="AC100" s="77">
        <v>75.685557586837291</v>
      </c>
      <c r="AD100" s="181">
        <v>37.200000000000003</v>
      </c>
      <c r="AE100" s="181">
        <v>37.1</v>
      </c>
      <c r="AF100" s="181">
        <v>1.4</v>
      </c>
      <c r="AG100" s="181">
        <v>9.8000000000000007</v>
      </c>
      <c r="AH100" s="181">
        <v>2.2999999999999998</v>
      </c>
      <c r="AI100" s="181">
        <v>11.1</v>
      </c>
      <c r="AJ100" s="181">
        <v>1.1000000000000001</v>
      </c>
    </row>
    <row r="101" spans="1:36" x14ac:dyDescent="0.2">
      <c r="A101" t="s">
        <v>536</v>
      </c>
      <c r="B101" s="144" t="s">
        <v>102</v>
      </c>
      <c r="C101" s="147">
        <v>1124</v>
      </c>
      <c r="D101" s="147">
        <v>1163</v>
      </c>
      <c r="E101" s="147">
        <v>1163</v>
      </c>
      <c r="F101" s="31">
        <v>471</v>
      </c>
      <c r="G101" s="31">
        <v>461</v>
      </c>
      <c r="H101" s="31">
        <v>171</v>
      </c>
      <c r="I101" s="31">
        <v>19</v>
      </c>
      <c r="J101" s="31">
        <v>2</v>
      </c>
      <c r="K101">
        <v>9</v>
      </c>
      <c r="L101">
        <v>26</v>
      </c>
      <c r="M101" s="77">
        <v>2.5</v>
      </c>
      <c r="N101" s="1">
        <v>793</v>
      </c>
      <c r="O101" s="184">
        <v>407</v>
      </c>
      <c r="P101" s="184">
        <v>375</v>
      </c>
      <c r="Q101" s="184">
        <v>11</v>
      </c>
      <c r="R101" s="184">
        <v>148</v>
      </c>
      <c r="S101" s="184">
        <v>62</v>
      </c>
      <c r="T101" s="184">
        <v>111</v>
      </c>
      <c r="U101" s="184">
        <v>10</v>
      </c>
      <c r="V101" s="191">
        <v>41.903914590747334</v>
      </c>
      <c r="W101" s="177">
        <v>41.014234875444835</v>
      </c>
      <c r="X101" s="177">
        <v>15.213523131672599</v>
      </c>
      <c r="Y101" s="178">
        <v>1.6903914590747333</v>
      </c>
      <c r="Z101" s="178">
        <v>0.1779359430604982</v>
      </c>
      <c r="AA101" s="77">
        <v>0.80071174377224197</v>
      </c>
      <c r="AB101" s="77">
        <v>2.2999999999999998</v>
      </c>
      <c r="AC101" s="77">
        <v>70.55160142348754</v>
      </c>
      <c r="AD101" s="181">
        <v>36.200000000000003</v>
      </c>
      <c r="AE101" s="181">
        <v>33.4</v>
      </c>
      <c r="AF101" s="181">
        <v>1</v>
      </c>
      <c r="AG101" s="181">
        <v>13.2</v>
      </c>
      <c r="AH101" s="181">
        <v>5.5</v>
      </c>
      <c r="AI101" s="181">
        <v>9.8000000000000007</v>
      </c>
      <c r="AJ101" s="181">
        <v>0.9</v>
      </c>
    </row>
    <row r="102" spans="1:36" x14ac:dyDescent="0.2">
      <c r="A102" t="s">
        <v>537</v>
      </c>
      <c r="B102" s="144" t="s">
        <v>538</v>
      </c>
      <c r="C102" s="147">
        <v>968</v>
      </c>
      <c r="D102" s="147">
        <v>992</v>
      </c>
      <c r="E102" s="147">
        <v>992</v>
      </c>
      <c r="F102" s="31">
        <v>548</v>
      </c>
      <c r="G102" s="31">
        <v>280</v>
      </c>
      <c r="H102" s="31">
        <v>120</v>
      </c>
      <c r="I102" s="31">
        <v>7</v>
      </c>
      <c r="J102" s="31">
        <v>13</v>
      </c>
      <c r="K102">
        <v>15</v>
      </c>
      <c r="L102">
        <v>10</v>
      </c>
      <c r="M102" s="77">
        <v>2.5</v>
      </c>
      <c r="N102" s="1">
        <v>786</v>
      </c>
      <c r="O102" s="184">
        <v>430</v>
      </c>
      <c r="P102" s="184">
        <v>349</v>
      </c>
      <c r="Q102" s="184">
        <v>7</v>
      </c>
      <c r="R102" s="184">
        <v>96</v>
      </c>
      <c r="S102" s="184">
        <v>17</v>
      </c>
      <c r="T102" s="184">
        <v>60</v>
      </c>
      <c r="U102" s="184">
        <v>9</v>
      </c>
      <c r="V102" s="191">
        <v>56.611570247933884</v>
      </c>
      <c r="W102" s="177">
        <v>28.925619834710741</v>
      </c>
      <c r="X102" s="177">
        <v>12.396694214876034</v>
      </c>
      <c r="Y102" s="178">
        <v>0.72314049586776863</v>
      </c>
      <c r="Z102" s="178">
        <v>1.3429752066115703</v>
      </c>
      <c r="AA102" s="77">
        <v>1.5495867768595042</v>
      </c>
      <c r="AB102" s="77">
        <v>1</v>
      </c>
      <c r="AC102" s="77">
        <v>81.198347107438025</v>
      </c>
      <c r="AD102" s="181">
        <v>44.4</v>
      </c>
      <c r="AE102" s="181">
        <v>36.1</v>
      </c>
      <c r="AF102" s="181">
        <v>0.7</v>
      </c>
      <c r="AG102" s="181">
        <v>9.9</v>
      </c>
      <c r="AH102" s="181">
        <v>1.8</v>
      </c>
      <c r="AI102" s="181">
        <v>6.2</v>
      </c>
      <c r="AJ102" s="181">
        <v>0.9</v>
      </c>
    </row>
    <row r="103" spans="1:36" x14ac:dyDescent="0.2">
      <c r="A103" t="s">
        <v>539</v>
      </c>
      <c r="B103" s="144" t="s">
        <v>103</v>
      </c>
      <c r="C103" s="147">
        <v>1885</v>
      </c>
      <c r="D103" s="147">
        <v>1935</v>
      </c>
      <c r="E103" s="147">
        <v>1935</v>
      </c>
      <c r="F103" s="31">
        <v>762</v>
      </c>
      <c r="G103" s="31">
        <v>653</v>
      </c>
      <c r="H103" s="31">
        <v>329</v>
      </c>
      <c r="I103" s="31">
        <v>129</v>
      </c>
      <c r="J103" s="31">
        <v>12</v>
      </c>
      <c r="K103">
        <v>25</v>
      </c>
      <c r="L103">
        <v>58</v>
      </c>
      <c r="M103" s="77">
        <v>2.4</v>
      </c>
      <c r="N103" s="1">
        <v>1308</v>
      </c>
      <c r="O103" s="184">
        <v>739</v>
      </c>
      <c r="P103" s="184">
        <v>525</v>
      </c>
      <c r="Q103" s="184">
        <v>44</v>
      </c>
      <c r="R103" s="184">
        <v>129</v>
      </c>
      <c r="S103" s="184">
        <v>138</v>
      </c>
      <c r="T103" s="184">
        <v>286</v>
      </c>
      <c r="U103" s="184">
        <v>24</v>
      </c>
      <c r="V103" s="191">
        <v>40.42440318302387</v>
      </c>
      <c r="W103" s="177">
        <v>34.641909814323604</v>
      </c>
      <c r="X103" s="177">
        <v>17.453580901856764</v>
      </c>
      <c r="Y103" s="178">
        <v>6.8435013262599469</v>
      </c>
      <c r="Z103" s="178">
        <v>0.63660477453580899</v>
      </c>
      <c r="AA103" s="77">
        <v>1.3262599469496021</v>
      </c>
      <c r="AB103" s="77">
        <v>3.1</v>
      </c>
      <c r="AC103" s="77">
        <v>69.389920424403186</v>
      </c>
      <c r="AD103" s="181">
        <v>39.200000000000003</v>
      </c>
      <c r="AE103" s="181">
        <v>27.9</v>
      </c>
      <c r="AF103" s="181">
        <v>2.2999999999999998</v>
      </c>
      <c r="AG103" s="181">
        <v>6.8</v>
      </c>
      <c r="AH103" s="181">
        <v>7.3</v>
      </c>
      <c r="AI103" s="181">
        <v>15.2</v>
      </c>
      <c r="AJ103" s="181">
        <v>1.3</v>
      </c>
    </row>
    <row r="104" spans="1:36" x14ac:dyDescent="0.2">
      <c r="A104" t="s">
        <v>540</v>
      </c>
      <c r="B104" s="144" t="s">
        <v>104</v>
      </c>
      <c r="C104" s="147">
        <v>2045</v>
      </c>
      <c r="D104" s="147">
        <v>2105</v>
      </c>
      <c r="E104" s="147">
        <v>2105</v>
      </c>
      <c r="F104" s="31">
        <v>789</v>
      </c>
      <c r="G104" s="31">
        <v>677</v>
      </c>
      <c r="H104" s="31">
        <v>496</v>
      </c>
      <c r="I104" s="31">
        <v>69</v>
      </c>
      <c r="J104" s="31">
        <v>14</v>
      </c>
      <c r="K104">
        <v>43</v>
      </c>
      <c r="L104">
        <v>34</v>
      </c>
      <c r="M104" s="77">
        <v>2.4</v>
      </c>
      <c r="N104" s="1">
        <v>1509</v>
      </c>
      <c r="O104" s="184">
        <v>754</v>
      </c>
      <c r="P104" s="184">
        <v>739</v>
      </c>
      <c r="Q104" s="184">
        <v>16</v>
      </c>
      <c r="R104" s="184">
        <v>214</v>
      </c>
      <c r="S104" s="184">
        <v>67</v>
      </c>
      <c r="T104" s="184">
        <v>213</v>
      </c>
      <c r="U104" s="184">
        <v>42</v>
      </c>
      <c r="V104" s="191">
        <v>38.581907090464547</v>
      </c>
      <c r="W104" s="177">
        <v>33.105134474327627</v>
      </c>
      <c r="X104" s="177">
        <v>24.254278728606359</v>
      </c>
      <c r="Y104" s="178">
        <v>3.3740831295843523</v>
      </c>
      <c r="Z104" s="178">
        <v>0.68459657701711485</v>
      </c>
      <c r="AA104" s="77">
        <v>2.1026894865525674</v>
      </c>
      <c r="AB104" s="77">
        <v>1.7</v>
      </c>
      <c r="AC104" s="77">
        <v>73.789731051344745</v>
      </c>
      <c r="AD104" s="181">
        <v>36.9</v>
      </c>
      <c r="AE104" s="181">
        <v>36.1</v>
      </c>
      <c r="AF104" s="181">
        <v>0.8</v>
      </c>
      <c r="AG104" s="181">
        <v>10.5</v>
      </c>
      <c r="AH104" s="181">
        <v>3.3</v>
      </c>
      <c r="AI104" s="181">
        <v>10.4</v>
      </c>
      <c r="AJ104" s="181">
        <v>2.1</v>
      </c>
    </row>
    <row r="105" spans="1:36" x14ac:dyDescent="0.2">
      <c r="A105" t="s">
        <v>541</v>
      </c>
      <c r="B105" s="144" t="s">
        <v>542</v>
      </c>
      <c r="C105" s="147">
        <v>1687</v>
      </c>
      <c r="D105" s="147">
        <v>1744</v>
      </c>
      <c r="E105" s="147">
        <v>1743</v>
      </c>
      <c r="F105" s="31">
        <v>721</v>
      </c>
      <c r="G105" s="31">
        <v>612</v>
      </c>
      <c r="H105" s="31">
        <v>182</v>
      </c>
      <c r="I105" s="31">
        <v>169</v>
      </c>
      <c r="J105" s="31">
        <v>3</v>
      </c>
      <c r="K105">
        <v>16</v>
      </c>
      <c r="L105">
        <v>38</v>
      </c>
      <c r="M105" s="77">
        <v>2.4</v>
      </c>
      <c r="N105" s="1">
        <v>1265</v>
      </c>
      <c r="O105" s="184">
        <v>673</v>
      </c>
      <c r="P105" s="184">
        <v>538</v>
      </c>
      <c r="Q105" s="184">
        <v>54</v>
      </c>
      <c r="R105" s="184">
        <v>111</v>
      </c>
      <c r="S105" s="184">
        <v>101</v>
      </c>
      <c r="T105" s="184">
        <v>187</v>
      </c>
      <c r="U105" s="184">
        <v>23</v>
      </c>
      <c r="V105" s="191">
        <v>42.738589211618255</v>
      </c>
      <c r="W105" s="177">
        <v>36.277415530527563</v>
      </c>
      <c r="X105" s="177">
        <v>10.78838174273859</v>
      </c>
      <c r="Y105" s="178">
        <v>10.01778304682869</v>
      </c>
      <c r="Z105" s="178">
        <v>0.17783046828689983</v>
      </c>
      <c r="AA105" s="77">
        <v>0.94842916419679901</v>
      </c>
      <c r="AB105" s="77">
        <v>2.2999999999999998</v>
      </c>
      <c r="AC105" s="77">
        <v>74.985180794309429</v>
      </c>
      <c r="AD105" s="181">
        <v>39.9</v>
      </c>
      <c r="AE105" s="181">
        <v>31.9</v>
      </c>
      <c r="AF105" s="181">
        <v>3.2</v>
      </c>
      <c r="AG105" s="181">
        <v>6.6</v>
      </c>
      <c r="AH105" s="181">
        <v>6</v>
      </c>
      <c r="AI105" s="181">
        <v>11.1</v>
      </c>
      <c r="AJ105" s="181">
        <v>1.4</v>
      </c>
    </row>
    <row r="106" spans="1:36" x14ac:dyDescent="0.2">
      <c r="A106" t="s">
        <v>543</v>
      </c>
      <c r="B106" s="144" t="s">
        <v>106</v>
      </c>
      <c r="C106" s="147">
        <v>1017</v>
      </c>
      <c r="D106" s="147">
        <v>1035</v>
      </c>
      <c r="E106" s="147">
        <v>1035</v>
      </c>
      <c r="F106" s="31">
        <v>372</v>
      </c>
      <c r="G106" s="31">
        <v>493</v>
      </c>
      <c r="H106" s="31">
        <v>121</v>
      </c>
      <c r="I106" s="31">
        <v>28</v>
      </c>
      <c r="J106" s="31">
        <v>3</v>
      </c>
      <c r="K106">
        <v>5</v>
      </c>
      <c r="L106">
        <v>21</v>
      </c>
      <c r="M106" s="77">
        <v>2.6</v>
      </c>
      <c r="N106" s="1">
        <v>840</v>
      </c>
      <c r="O106" s="184">
        <v>342</v>
      </c>
      <c r="P106" s="184">
        <v>477</v>
      </c>
      <c r="Q106" s="184">
        <v>21</v>
      </c>
      <c r="R106" s="184">
        <v>45</v>
      </c>
      <c r="S106" s="184">
        <v>36</v>
      </c>
      <c r="T106" s="184">
        <v>86</v>
      </c>
      <c r="U106" s="184">
        <v>10</v>
      </c>
      <c r="V106" s="191">
        <v>36.578171091445427</v>
      </c>
      <c r="W106" s="177">
        <v>48.475909537856445</v>
      </c>
      <c r="X106" s="177">
        <v>11.897738446411013</v>
      </c>
      <c r="Y106" s="178">
        <v>2.7531956735496559</v>
      </c>
      <c r="Z106" s="178">
        <v>0.29498525073746312</v>
      </c>
      <c r="AA106" s="77">
        <v>0.49164208456243852</v>
      </c>
      <c r="AB106" s="77">
        <v>2.1</v>
      </c>
      <c r="AC106" s="77">
        <v>82.595870206489678</v>
      </c>
      <c r="AD106" s="181">
        <v>33.6</v>
      </c>
      <c r="AE106" s="181">
        <v>46.9</v>
      </c>
      <c r="AF106" s="181">
        <v>2.1</v>
      </c>
      <c r="AG106" s="181">
        <v>4.4000000000000004</v>
      </c>
      <c r="AH106" s="181">
        <v>3.5</v>
      </c>
      <c r="AI106" s="181">
        <v>8.5</v>
      </c>
      <c r="AJ106" s="181">
        <v>1</v>
      </c>
    </row>
    <row r="107" spans="1:36" x14ac:dyDescent="0.2">
      <c r="A107" t="s">
        <v>544</v>
      </c>
      <c r="B107" s="144" t="s">
        <v>545</v>
      </c>
      <c r="C107" s="147">
        <v>991</v>
      </c>
      <c r="D107" s="147">
        <v>1021</v>
      </c>
      <c r="E107" s="147">
        <v>1021</v>
      </c>
      <c r="F107" s="31">
        <v>541</v>
      </c>
      <c r="G107" s="31">
        <v>293</v>
      </c>
      <c r="H107" s="31">
        <v>136</v>
      </c>
      <c r="I107" s="31">
        <v>19</v>
      </c>
      <c r="J107" s="31">
        <v>2</v>
      </c>
      <c r="K107">
        <v>13</v>
      </c>
      <c r="L107">
        <v>14</v>
      </c>
      <c r="M107" s="77">
        <v>2.4</v>
      </c>
      <c r="N107" s="1">
        <v>763</v>
      </c>
      <c r="O107" s="184">
        <v>412</v>
      </c>
      <c r="P107" s="184">
        <v>337</v>
      </c>
      <c r="Q107" s="184">
        <v>14</v>
      </c>
      <c r="R107" s="184">
        <v>117</v>
      </c>
      <c r="S107" s="184">
        <v>10</v>
      </c>
      <c r="T107" s="184">
        <v>90</v>
      </c>
      <c r="U107" s="184">
        <v>11</v>
      </c>
      <c r="V107" s="191">
        <v>54.591321897073662</v>
      </c>
      <c r="W107" s="177">
        <v>29.56609485368315</v>
      </c>
      <c r="X107" s="177">
        <v>13.723511604439958</v>
      </c>
      <c r="Y107" s="178">
        <v>1.917255297679112</v>
      </c>
      <c r="Z107" s="178">
        <v>0.20181634712411706</v>
      </c>
      <c r="AA107" s="77">
        <v>1.3118062563067607</v>
      </c>
      <c r="AB107" s="77">
        <v>1.4</v>
      </c>
      <c r="AC107" s="77">
        <v>76.992936427850651</v>
      </c>
      <c r="AD107" s="181">
        <v>41.6</v>
      </c>
      <c r="AE107" s="181">
        <v>34</v>
      </c>
      <c r="AF107" s="181">
        <v>1.4</v>
      </c>
      <c r="AG107" s="181">
        <v>11.8</v>
      </c>
      <c r="AH107" s="181">
        <v>1</v>
      </c>
      <c r="AI107" s="181">
        <v>9.1</v>
      </c>
      <c r="AJ107" s="181">
        <v>1.1000000000000001</v>
      </c>
    </row>
    <row r="108" spans="1:36" x14ac:dyDescent="0.2">
      <c r="A108" t="s">
        <v>546</v>
      </c>
      <c r="B108" s="144" t="s">
        <v>547</v>
      </c>
      <c r="C108" s="147">
        <v>1084</v>
      </c>
      <c r="D108" s="147">
        <v>1108</v>
      </c>
      <c r="E108" s="147">
        <v>1108</v>
      </c>
      <c r="F108" s="31">
        <v>649</v>
      </c>
      <c r="G108" s="31">
        <v>336</v>
      </c>
      <c r="H108" s="31">
        <v>79</v>
      </c>
      <c r="I108" s="31">
        <v>19</v>
      </c>
      <c r="J108" s="31">
        <v>1</v>
      </c>
      <c r="K108">
        <v>24</v>
      </c>
      <c r="L108">
        <v>18</v>
      </c>
      <c r="M108" s="77">
        <v>2.5</v>
      </c>
      <c r="N108" s="1">
        <v>876</v>
      </c>
      <c r="O108" s="184">
        <v>501</v>
      </c>
      <c r="P108" s="184">
        <v>353</v>
      </c>
      <c r="Q108" s="184">
        <v>22</v>
      </c>
      <c r="R108" s="184">
        <v>83</v>
      </c>
      <c r="S108" s="184">
        <v>20</v>
      </c>
      <c r="T108" s="184">
        <v>88</v>
      </c>
      <c r="U108" s="184">
        <v>17</v>
      </c>
      <c r="V108" s="191">
        <v>59.870848708487088</v>
      </c>
      <c r="W108" s="177">
        <v>30.996309963099634</v>
      </c>
      <c r="X108" s="177">
        <v>7.2878228782287824</v>
      </c>
      <c r="Y108" s="178">
        <v>1.7527675276752765</v>
      </c>
      <c r="Z108" s="178">
        <v>9.2250922509225092E-2</v>
      </c>
      <c r="AA108" s="77">
        <v>2.214022140221402</v>
      </c>
      <c r="AB108" s="77">
        <v>1.7</v>
      </c>
      <c r="AC108" s="77">
        <v>80.811808118081188</v>
      </c>
      <c r="AD108" s="181">
        <v>46.2</v>
      </c>
      <c r="AE108" s="181">
        <v>32.6</v>
      </c>
      <c r="AF108" s="181">
        <v>2</v>
      </c>
      <c r="AG108" s="181">
        <v>7.7</v>
      </c>
      <c r="AH108" s="181">
        <v>1.8</v>
      </c>
      <c r="AI108" s="181">
        <v>8.1999999999999993</v>
      </c>
      <c r="AJ108" s="181">
        <v>1.6</v>
      </c>
    </row>
    <row r="109" spans="1:36" x14ac:dyDescent="0.2">
      <c r="A109" t="s">
        <v>548</v>
      </c>
      <c r="B109" s="144" t="s">
        <v>549</v>
      </c>
      <c r="C109" s="147">
        <v>4211</v>
      </c>
      <c r="D109" s="147">
        <v>4370</v>
      </c>
      <c r="E109" s="147">
        <v>4370</v>
      </c>
      <c r="F109" s="31">
        <v>1247</v>
      </c>
      <c r="G109" s="31">
        <v>1596</v>
      </c>
      <c r="H109" s="31">
        <v>783</v>
      </c>
      <c r="I109" s="31">
        <v>581</v>
      </c>
      <c r="J109" s="31">
        <v>4</v>
      </c>
      <c r="K109">
        <v>47</v>
      </c>
      <c r="L109">
        <v>130</v>
      </c>
      <c r="M109" s="77">
        <v>2.5</v>
      </c>
      <c r="N109" s="1">
        <v>2832</v>
      </c>
      <c r="O109" s="184">
        <v>1367</v>
      </c>
      <c r="P109" s="184">
        <v>1292</v>
      </c>
      <c r="Q109" s="184">
        <v>173</v>
      </c>
      <c r="R109" s="184">
        <v>361</v>
      </c>
      <c r="S109" s="184">
        <v>455</v>
      </c>
      <c r="T109" s="184">
        <v>523</v>
      </c>
      <c r="U109" s="184">
        <v>40</v>
      </c>
      <c r="V109" s="191">
        <v>29.612918546663501</v>
      </c>
      <c r="W109" s="177">
        <v>37.900736167181194</v>
      </c>
      <c r="X109" s="177">
        <v>18.594158157207314</v>
      </c>
      <c r="Y109" s="178">
        <v>13.797197815245784</v>
      </c>
      <c r="Z109" s="178">
        <v>9.4989313702208505E-2</v>
      </c>
      <c r="AA109" s="77">
        <v>1.1161244360009499</v>
      </c>
      <c r="AB109" s="77">
        <v>3.1</v>
      </c>
      <c r="AC109" s="77">
        <v>67.252434101163615</v>
      </c>
      <c r="AD109" s="181">
        <v>32.5</v>
      </c>
      <c r="AE109" s="181">
        <v>30.7</v>
      </c>
      <c r="AF109" s="181">
        <v>4.0999999999999996</v>
      </c>
      <c r="AG109" s="181">
        <v>8.6</v>
      </c>
      <c r="AH109" s="181">
        <v>10.8</v>
      </c>
      <c r="AI109" s="181">
        <v>12.4</v>
      </c>
      <c r="AJ109" s="181">
        <v>0.9</v>
      </c>
    </row>
    <row r="110" spans="1:36" x14ac:dyDescent="0.2">
      <c r="A110" t="s">
        <v>550</v>
      </c>
      <c r="B110" s="144" t="s">
        <v>107</v>
      </c>
      <c r="C110" s="147">
        <v>1954</v>
      </c>
      <c r="D110" s="147">
        <v>2008</v>
      </c>
      <c r="E110" s="147">
        <v>2008</v>
      </c>
      <c r="F110" s="31">
        <v>726</v>
      </c>
      <c r="G110" s="31">
        <v>824</v>
      </c>
      <c r="H110" s="31">
        <v>337</v>
      </c>
      <c r="I110" s="31">
        <v>66</v>
      </c>
      <c r="J110" s="31">
        <v>1</v>
      </c>
      <c r="K110">
        <v>22</v>
      </c>
      <c r="L110">
        <v>30</v>
      </c>
      <c r="M110" s="77">
        <v>2.4</v>
      </c>
      <c r="N110" s="1">
        <v>1438</v>
      </c>
      <c r="O110" s="184">
        <v>682</v>
      </c>
      <c r="P110" s="184">
        <v>731</v>
      </c>
      <c r="Q110" s="184">
        <v>25</v>
      </c>
      <c r="R110" s="184">
        <v>257</v>
      </c>
      <c r="S110" s="184">
        <v>55</v>
      </c>
      <c r="T110" s="184">
        <v>173</v>
      </c>
      <c r="U110" s="184">
        <v>31</v>
      </c>
      <c r="V110" s="191">
        <v>37.154554759467757</v>
      </c>
      <c r="W110" s="177">
        <v>42.169907881269189</v>
      </c>
      <c r="X110" s="177">
        <v>17.246673490276358</v>
      </c>
      <c r="Y110" s="178">
        <v>3.3776867963152504</v>
      </c>
      <c r="Z110" s="178">
        <v>5.1177072671443197E-2</v>
      </c>
      <c r="AA110" s="77">
        <v>1.1258955987717503</v>
      </c>
      <c r="AB110" s="77">
        <v>1.5</v>
      </c>
      <c r="AC110" s="77">
        <v>73.592630501535311</v>
      </c>
      <c r="AD110" s="181">
        <v>34.9</v>
      </c>
      <c r="AE110" s="181">
        <v>37.4</v>
      </c>
      <c r="AF110" s="181">
        <v>1.3</v>
      </c>
      <c r="AG110" s="181">
        <v>13.2</v>
      </c>
      <c r="AH110" s="181">
        <v>2.8</v>
      </c>
      <c r="AI110" s="181">
        <v>8.8000000000000007</v>
      </c>
      <c r="AJ110" s="181">
        <v>1.6</v>
      </c>
    </row>
    <row r="111" spans="1:36" x14ac:dyDescent="0.2">
      <c r="A111" t="s">
        <v>551</v>
      </c>
      <c r="B111" s="144" t="s">
        <v>552</v>
      </c>
      <c r="C111" s="147">
        <v>1095</v>
      </c>
      <c r="D111" s="147">
        <v>1146</v>
      </c>
      <c r="E111" s="147">
        <v>1143</v>
      </c>
      <c r="F111" s="31">
        <v>440</v>
      </c>
      <c r="G111" s="31">
        <v>354</v>
      </c>
      <c r="H111" s="31">
        <v>204</v>
      </c>
      <c r="I111" s="31">
        <v>39</v>
      </c>
      <c r="J111" s="31">
        <v>54</v>
      </c>
      <c r="K111">
        <v>9</v>
      </c>
      <c r="L111">
        <v>13</v>
      </c>
      <c r="M111" s="77">
        <v>2.4</v>
      </c>
      <c r="N111" s="1">
        <v>831</v>
      </c>
      <c r="O111" s="184">
        <v>304</v>
      </c>
      <c r="P111" s="184">
        <v>513</v>
      </c>
      <c r="Q111" s="184">
        <v>14</v>
      </c>
      <c r="R111" s="184">
        <v>68</v>
      </c>
      <c r="S111" s="184">
        <v>26</v>
      </c>
      <c r="T111" s="184">
        <v>152</v>
      </c>
      <c r="U111" s="184">
        <v>18</v>
      </c>
      <c r="V111" s="191">
        <v>40.182648401826484</v>
      </c>
      <c r="W111" s="177">
        <v>32.328767123287669</v>
      </c>
      <c r="X111" s="177">
        <v>18.63013698630137</v>
      </c>
      <c r="Y111" s="178">
        <v>3.5616438356164384</v>
      </c>
      <c r="Z111" s="178">
        <v>4.9315068493150687</v>
      </c>
      <c r="AA111" s="77">
        <v>0.82191780821917804</v>
      </c>
      <c r="AB111" s="77">
        <v>1.2</v>
      </c>
      <c r="AC111" s="77">
        <v>75.890410958904113</v>
      </c>
      <c r="AD111" s="181">
        <v>27.8</v>
      </c>
      <c r="AE111" s="181">
        <v>46.8</v>
      </c>
      <c r="AF111" s="181">
        <v>1.3</v>
      </c>
      <c r="AG111" s="181">
        <v>6.2</v>
      </c>
      <c r="AH111" s="181">
        <v>2.4</v>
      </c>
      <c r="AI111" s="181">
        <v>13.9</v>
      </c>
      <c r="AJ111" s="181">
        <v>1.6</v>
      </c>
    </row>
    <row r="112" spans="1:36" x14ac:dyDescent="0.2">
      <c r="A112" t="s">
        <v>553</v>
      </c>
      <c r="B112" s="144" t="s">
        <v>108</v>
      </c>
      <c r="C112" s="147">
        <v>2333</v>
      </c>
      <c r="D112" s="147">
        <v>2382</v>
      </c>
      <c r="E112" s="147">
        <v>2380</v>
      </c>
      <c r="F112" s="31">
        <v>963</v>
      </c>
      <c r="G112" s="31">
        <v>868</v>
      </c>
      <c r="H112" s="31">
        <v>392</v>
      </c>
      <c r="I112" s="31">
        <v>99</v>
      </c>
      <c r="J112" s="31">
        <v>11</v>
      </c>
      <c r="K112">
        <v>30</v>
      </c>
      <c r="L112">
        <v>40</v>
      </c>
      <c r="M112" s="77">
        <v>2.4</v>
      </c>
      <c r="N112" s="1">
        <v>1717</v>
      </c>
      <c r="O112" s="184">
        <v>846</v>
      </c>
      <c r="P112" s="184">
        <v>836</v>
      </c>
      <c r="Q112" s="184">
        <v>35</v>
      </c>
      <c r="R112" s="184">
        <v>263</v>
      </c>
      <c r="S112" s="184">
        <v>133</v>
      </c>
      <c r="T112" s="184">
        <v>189</v>
      </c>
      <c r="U112" s="184">
        <v>31</v>
      </c>
      <c r="V112" s="191">
        <v>41.277325332190316</v>
      </c>
      <c r="W112" s="177">
        <v>37.205315045006429</v>
      </c>
      <c r="X112" s="177">
        <v>16.802400342906129</v>
      </c>
      <c r="Y112" s="178">
        <v>4.2434633519074154</v>
      </c>
      <c r="Z112" s="178">
        <v>0.47149592798971285</v>
      </c>
      <c r="AA112" s="77">
        <v>1.2858979854264894</v>
      </c>
      <c r="AB112" s="77">
        <v>1.7</v>
      </c>
      <c r="AC112" s="77">
        <v>73.596228032576079</v>
      </c>
      <c r="AD112" s="181">
        <v>36.299999999999997</v>
      </c>
      <c r="AE112" s="181">
        <v>35.799999999999997</v>
      </c>
      <c r="AF112" s="181">
        <v>1.5</v>
      </c>
      <c r="AG112" s="181">
        <v>11.3</v>
      </c>
      <c r="AH112" s="181">
        <v>5.7</v>
      </c>
      <c r="AI112" s="181">
        <v>8.1</v>
      </c>
      <c r="AJ112" s="181">
        <v>1.3</v>
      </c>
    </row>
    <row r="113" spans="1:36" x14ac:dyDescent="0.2">
      <c r="A113" t="s">
        <v>554</v>
      </c>
      <c r="B113" s="144" t="s">
        <v>555</v>
      </c>
      <c r="C113" s="147">
        <v>1011</v>
      </c>
      <c r="D113" s="147">
        <v>1042</v>
      </c>
      <c r="E113" s="147">
        <v>1041</v>
      </c>
      <c r="F113" s="31">
        <v>457</v>
      </c>
      <c r="G113" s="31">
        <v>369</v>
      </c>
      <c r="H113" s="31">
        <v>131</v>
      </c>
      <c r="I113" s="31">
        <v>47</v>
      </c>
      <c r="J113" s="31">
        <v>6</v>
      </c>
      <c r="K113">
        <v>23</v>
      </c>
      <c r="L113">
        <v>29</v>
      </c>
      <c r="M113" s="77">
        <v>2.4</v>
      </c>
      <c r="N113" s="1">
        <v>707</v>
      </c>
      <c r="O113" s="184">
        <v>359</v>
      </c>
      <c r="P113" s="184">
        <v>322</v>
      </c>
      <c r="Q113" s="184">
        <v>26</v>
      </c>
      <c r="R113" s="184">
        <v>160</v>
      </c>
      <c r="S113" s="184">
        <v>53</v>
      </c>
      <c r="T113" s="184">
        <v>78</v>
      </c>
      <c r="U113" s="184">
        <v>13</v>
      </c>
      <c r="V113" s="191">
        <v>45.202769535113752</v>
      </c>
      <c r="W113" s="177">
        <v>36.498516320474778</v>
      </c>
      <c r="X113" s="177">
        <v>12.957467853610286</v>
      </c>
      <c r="Y113" s="178">
        <v>4.6488625123639959</v>
      </c>
      <c r="Z113" s="178">
        <v>0.59347181008902083</v>
      </c>
      <c r="AA113" s="77">
        <v>2.2749752720079131</v>
      </c>
      <c r="AB113" s="77">
        <v>2.9</v>
      </c>
      <c r="AC113" s="77">
        <v>69.930761622156282</v>
      </c>
      <c r="AD113" s="181">
        <v>35.5</v>
      </c>
      <c r="AE113" s="181">
        <v>31.8</v>
      </c>
      <c r="AF113" s="181">
        <v>2.6</v>
      </c>
      <c r="AG113" s="181">
        <v>15.8</v>
      </c>
      <c r="AH113" s="181">
        <v>5.2</v>
      </c>
      <c r="AI113" s="181">
        <v>7.7</v>
      </c>
      <c r="AJ113" s="181">
        <v>1.3</v>
      </c>
    </row>
    <row r="114" spans="1:36" x14ac:dyDescent="0.2">
      <c r="A114" t="s">
        <v>556</v>
      </c>
      <c r="B114" s="144" t="s">
        <v>557</v>
      </c>
      <c r="C114" s="147">
        <v>1889</v>
      </c>
      <c r="D114" s="147">
        <v>1936</v>
      </c>
      <c r="E114" s="147">
        <v>1936</v>
      </c>
      <c r="F114" s="31">
        <v>770</v>
      </c>
      <c r="G114" s="31">
        <v>545</v>
      </c>
      <c r="H114" s="31">
        <v>274</v>
      </c>
      <c r="I114" s="31">
        <v>164</v>
      </c>
      <c r="J114" s="31">
        <v>136</v>
      </c>
      <c r="K114">
        <v>71</v>
      </c>
      <c r="L114">
        <v>99</v>
      </c>
      <c r="M114" s="77">
        <v>2.5</v>
      </c>
      <c r="N114" s="1">
        <v>1314</v>
      </c>
      <c r="O114" s="184">
        <v>622</v>
      </c>
      <c r="P114" s="184">
        <v>681</v>
      </c>
      <c r="Q114" s="184">
        <v>11</v>
      </c>
      <c r="R114" s="184">
        <v>77</v>
      </c>
      <c r="S114" s="184">
        <v>41</v>
      </c>
      <c r="T114" s="184">
        <v>435</v>
      </c>
      <c r="U114" s="184">
        <v>22</v>
      </c>
      <c r="V114" s="191">
        <v>40.762308099523558</v>
      </c>
      <c r="W114" s="177">
        <v>28.851244044467972</v>
      </c>
      <c r="X114" s="177">
        <v>14.505029115934356</v>
      </c>
      <c r="Y114" s="178">
        <v>8.6818422445738488</v>
      </c>
      <c r="Z114" s="178">
        <v>7.1995764955002652</v>
      </c>
      <c r="AA114" s="77">
        <v>3.7586024351508733</v>
      </c>
      <c r="AB114" s="77">
        <v>5.2</v>
      </c>
      <c r="AC114" s="77">
        <v>69.560614081524619</v>
      </c>
      <c r="AD114" s="181">
        <v>32.9</v>
      </c>
      <c r="AE114" s="181">
        <v>36.1</v>
      </c>
      <c r="AF114" s="181">
        <v>0.6</v>
      </c>
      <c r="AG114" s="181">
        <v>4.0999999999999996</v>
      </c>
      <c r="AH114" s="181">
        <v>2.2000000000000002</v>
      </c>
      <c r="AI114" s="181">
        <v>23</v>
      </c>
      <c r="AJ114" s="181">
        <v>1.2</v>
      </c>
    </row>
    <row r="115" spans="1:36" x14ac:dyDescent="0.2">
      <c r="A115" t="s">
        <v>558</v>
      </c>
      <c r="B115" s="144" t="s">
        <v>559</v>
      </c>
      <c r="C115" s="147">
        <v>974</v>
      </c>
      <c r="D115" s="147">
        <v>995</v>
      </c>
      <c r="E115" s="147">
        <v>995</v>
      </c>
      <c r="F115" s="31">
        <v>538</v>
      </c>
      <c r="G115" s="31">
        <v>301</v>
      </c>
      <c r="H115" s="31">
        <v>114</v>
      </c>
      <c r="I115" s="31">
        <v>15</v>
      </c>
      <c r="J115" s="31">
        <v>6</v>
      </c>
      <c r="K115">
        <v>12</v>
      </c>
      <c r="L115">
        <v>15</v>
      </c>
      <c r="M115" s="77">
        <v>2.4</v>
      </c>
      <c r="N115" s="1">
        <v>741</v>
      </c>
      <c r="O115" s="184">
        <v>400</v>
      </c>
      <c r="P115" s="184">
        <v>324</v>
      </c>
      <c r="Q115" s="184">
        <v>17</v>
      </c>
      <c r="R115" s="184">
        <v>114</v>
      </c>
      <c r="S115" s="184">
        <v>33</v>
      </c>
      <c r="T115" s="184">
        <v>66</v>
      </c>
      <c r="U115" s="184">
        <v>20</v>
      </c>
      <c r="V115" s="191">
        <v>55.236139630390149</v>
      </c>
      <c r="W115" s="177">
        <v>30.903490759753595</v>
      </c>
      <c r="X115" s="177">
        <v>11.704312114989733</v>
      </c>
      <c r="Y115" s="178">
        <v>1.5400410677618068</v>
      </c>
      <c r="Z115" s="178">
        <v>0.61601642710472282</v>
      </c>
      <c r="AA115" s="77">
        <v>1.2320328542094456</v>
      </c>
      <c r="AB115" s="77">
        <v>1.5</v>
      </c>
      <c r="AC115" s="77">
        <v>76.078028747433265</v>
      </c>
      <c r="AD115" s="181">
        <v>41.1</v>
      </c>
      <c r="AE115" s="181">
        <v>33.299999999999997</v>
      </c>
      <c r="AF115" s="181">
        <v>1.7</v>
      </c>
      <c r="AG115" s="181">
        <v>11.7</v>
      </c>
      <c r="AH115" s="181">
        <v>3.4</v>
      </c>
      <c r="AI115" s="181">
        <v>6.8</v>
      </c>
      <c r="AJ115" s="181">
        <v>2.1</v>
      </c>
    </row>
    <row r="116" spans="1:36" x14ac:dyDescent="0.2">
      <c r="A116" t="s">
        <v>560</v>
      </c>
      <c r="B116" s="144" t="s">
        <v>561</v>
      </c>
      <c r="C116" s="147">
        <v>1956</v>
      </c>
      <c r="D116" s="147">
        <v>2010</v>
      </c>
      <c r="E116" s="147">
        <v>1999</v>
      </c>
      <c r="F116" s="31">
        <v>886</v>
      </c>
      <c r="G116" s="31">
        <v>594</v>
      </c>
      <c r="H116" s="31">
        <v>304</v>
      </c>
      <c r="I116" s="31">
        <v>143</v>
      </c>
      <c r="J116" s="31">
        <v>21</v>
      </c>
      <c r="K116">
        <v>30</v>
      </c>
      <c r="L116">
        <v>39</v>
      </c>
      <c r="M116" s="77">
        <v>2.5</v>
      </c>
      <c r="N116" s="1">
        <v>1300</v>
      </c>
      <c r="O116" s="184">
        <v>470</v>
      </c>
      <c r="P116" s="184">
        <v>780</v>
      </c>
      <c r="Q116" s="184">
        <v>50</v>
      </c>
      <c r="R116" s="184">
        <v>105</v>
      </c>
      <c r="S116" s="184">
        <v>327</v>
      </c>
      <c r="T116" s="184">
        <v>191</v>
      </c>
      <c r="U116" s="184">
        <v>33</v>
      </c>
      <c r="V116" s="191">
        <v>45.296523517382411</v>
      </c>
      <c r="W116" s="177">
        <v>30.368098159509206</v>
      </c>
      <c r="X116" s="177">
        <v>15.541922290388548</v>
      </c>
      <c r="Y116" s="178">
        <v>7.3108384458077715</v>
      </c>
      <c r="Z116" s="178">
        <v>1.0736196319018405</v>
      </c>
      <c r="AA116" s="77">
        <v>1.5337423312883436</v>
      </c>
      <c r="AB116" s="77">
        <v>2</v>
      </c>
      <c r="AC116" s="77">
        <v>66.462167689161561</v>
      </c>
      <c r="AD116" s="181">
        <v>24</v>
      </c>
      <c r="AE116" s="181">
        <v>39.9</v>
      </c>
      <c r="AF116" s="181">
        <v>2.6</v>
      </c>
      <c r="AG116" s="181">
        <v>5.4</v>
      </c>
      <c r="AH116" s="181">
        <v>16.7</v>
      </c>
      <c r="AI116" s="181">
        <v>9.6999999999999993</v>
      </c>
      <c r="AJ116" s="181">
        <v>1.7</v>
      </c>
    </row>
    <row r="117" spans="1:36" x14ac:dyDescent="0.2">
      <c r="A117" t="s">
        <v>562</v>
      </c>
      <c r="B117" s="144" t="s">
        <v>110</v>
      </c>
      <c r="C117" s="147">
        <v>2992</v>
      </c>
      <c r="D117" s="147">
        <v>3044</v>
      </c>
      <c r="E117" s="147">
        <v>3042</v>
      </c>
      <c r="F117" s="31">
        <v>657</v>
      </c>
      <c r="G117" s="31">
        <v>1412</v>
      </c>
      <c r="H117" s="31">
        <v>734</v>
      </c>
      <c r="I117" s="31">
        <v>184</v>
      </c>
      <c r="J117" s="31">
        <v>3</v>
      </c>
      <c r="K117">
        <v>34</v>
      </c>
      <c r="L117">
        <v>77</v>
      </c>
      <c r="M117" s="77">
        <v>2.4</v>
      </c>
      <c r="N117" s="1">
        <v>2113</v>
      </c>
      <c r="O117" s="184">
        <v>1030</v>
      </c>
      <c r="P117" s="184">
        <v>999</v>
      </c>
      <c r="Q117" s="184">
        <v>84</v>
      </c>
      <c r="R117" s="184">
        <v>433</v>
      </c>
      <c r="S117" s="184">
        <v>173</v>
      </c>
      <c r="T117" s="184">
        <v>239</v>
      </c>
      <c r="U117" s="184">
        <v>34</v>
      </c>
      <c r="V117" s="191">
        <v>21.958556149732619</v>
      </c>
      <c r="W117" s="177">
        <v>47.19251336898396</v>
      </c>
      <c r="X117" s="177">
        <v>24.532085561497325</v>
      </c>
      <c r="Y117" s="178">
        <v>6.1497326203208562</v>
      </c>
      <c r="Z117" s="178">
        <v>0.1002673796791444</v>
      </c>
      <c r="AA117" s="77">
        <v>1.1363636363636365</v>
      </c>
      <c r="AB117" s="77">
        <v>2.6</v>
      </c>
      <c r="AC117" s="77">
        <v>70.621657754010698</v>
      </c>
      <c r="AD117" s="181">
        <v>34.4</v>
      </c>
      <c r="AE117" s="181">
        <v>33.4</v>
      </c>
      <c r="AF117" s="181">
        <v>2.8</v>
      </c>
      <c r="AG117" s="181">
        <v>14.5</v>
      </c>
      <c r="AH117" s="181">
        <v>5.8</v>
      </c>
      <c r="AI117" s="181">
        <v>8</v>
      </c>
      <c r="AJ117" s="181">
        <v>1.1000000000000001</v>
      </c>
    </row>
    <row r="118" spans="1:36" x14ac:dyDescent="0.2">
      <c r="A118" t="s">
        <v>563</v>
      </c>
      <c r="B118" s="144" t="s">
        <v>564</v>
      </c>
      <c r="C118" s="147">
        <v>996</v>
      </c>
      <c r="D118" s="147">
        <v>1013</v>
      </c>
      <c r="E118" s="147">
        <v>1013</v>
      </c>
      <c r="F118" s="31">
        <v>457</v>
      </c>
      <c r="G118" s="31">
        <v>295</v>
      </c>
      <c r="H118" s="31">
        <v>156</v>
      </c>
      <c r="I118" s="31">
        <v>50</v>
      </c>
      <c r="J118" s="31">
        <v>38</v>
      </c>
      <c r="K118">
        <v>10</v>
      </c>
      <c r="L118">
        <v>15</v>
      </c>
      <c r="M118" s="77">
        <v>2.5</v>
      </c>
      <c r="N118" s="1">
        <v>779</v>
      </c>
      <c r="O118" s="184">
        <v>325</v>
      </c>
      <c r="P118" s="184">
        <v>436</v>
      </c>
      <c r="Q118" s="184">
        <v>18</v>
      </c>
      <c r="R118" s="184">
        <v>57</v>
      </c>
      <c r="S118" s="184">
        <v>26</v>
      </c>
      <c r="T118" s="184">
        <v>119</v>
      </c>
      <c r="U118" s="184">
        <v>15</v>
      </c>
      <c r="V118" s="191">
        <v>45.883534136546182</v>
      </c>
      <c r="W118" s="177">
        <v>29.61847389558233</v>
      </c>
      <c r="X118" s="177">
        <v>15.66265060240964</v>
      </c>
      <c r="Y118" s="178">
        <v>5.0200803212851408</v>
      </c>
      <c r="Z118" s="178">
        <v>3.8152610441767072</v>
      </c>
      <c r="AA118" s="77">
        <v>1.0040160642570282</v>
      </c>
      <c r="AB118" s="77">
        <v>1.5</v>
      </c>
      <c r="AC118" s="77">
        <v>78.212851405622487</v>
      </c>
      <c r="AD118" s="181">
        <v>32.6</v>
      </c>
      <c r="AE118" s="181">
        <v>43.8</v>
      </c>
      <c r="AF118" s="181">
        <v>1.8</v>
      </c>
      <c r="AG118" s="181">
        <v>5.7</v>
      </c>
      <c r="AH118" s="181">
        <v>2.6</v>
      </c>
      <c r="AI118" s="181">
        <v>11.9</v>
      </c>
      <c r="AJ118" s="181">
        <v>1.5</v>
      </c>
    </row>
    <row r="119" spans="1:36" x14ac:dyDescent="0.2">
      <c r="A119" t="s">
        <v>565</v>
      </c>
      <c r="B119" s="144" t="s">
        <v>566</v>
      </c>
      <c r="C119" s="147">
        <v>1253</v>
      </c>
      <c r="D119" s="147">
        <v>1287</v>
      </c>
      <c r="E119" s="147">
        <v>1287</v>
      </c>
      <c r="F119" s="31">
        <v>329</v>
      </c>
      <c r="G119" s="31">
        <v>361</v>
      </c>
      <c r="H119" s="31">
        <v>285</v>
      </c>
      <c r="I119" s="31">
        <v>272</v>
      </c>
      <c r="J119" s="31">
        <v>6</v>
      </c>
      <c r="K119">
        <v>39</v>
      </c>
      <c r="L119">
        <v>66</v>
      </c>
      <c r="M119" s="77">
        <v>2.2999999999999998</v>
      </c>
      <c r="N119" s="1">
        <v>682</v>
      </c>
      <c r="O119" s="184">
        <v>286</v>
      </c>
      <c r="P119" s="184">
        <v>378</v>
      </c>
      <c r="Q119" s="184">
        <v>18</v>
      </c>
      <c r="R119" s="184">
        <v>155</v>
      </c>
      <c r="S119" s="184">
        <v>40</v>
      </c>
      <c r="T119" s="184">
        <v>368</v>
      </c>
      <c r="U119" s="184">
        <v>8</v>
      </c>
      <c r="V119" s="191">
        <v>26.256983240223462</v>
      </c>
      <c r="W119" s="177">
        <v>28.810853950518755</v>
      </c>
      <c r="X119" s="177">
        <v>22.745411013567438</v>
      </c>
      <c r="Y119" s="178">
        <v>21.707901037509977</v>
      </c>
      <c r="Z119" s="178">
        <v>0.4788507581803671</v>
      </c>
      <c r="AA119" s="77">
        <v>3.1125299281723864</v>
      </c>
      <c r="AB119" s="77">
        <v>5.3</v>
      </c>
      <c r="AC119" s="77">
        <v>54.429369513168389</v>
      </c>
      <c r="AD119" s="181">
        <v>22.8</v>
      </c>
      <c r="AE119" s="181">
        <v>30.2</v>
      </c>
      <c r="AF119" s="181">
        <v>1.4</v>
      </c>
      <c r="AG119" s="181">
        <v>12.4</v>
      </c>
      <c r="AH119" s="181">
        <v>3.2</v>
      </c>
      <c r="AI119" s="181">
        <v>29.3</v>
      </c>
      <c r="AJ119" s="181">
        <v>0.6</v>
      </c>
    </row>
    <row r="120" spans="1:36" x14ac:dyDescent="0.2">
      <c r="A120" t="s">
        <v>567</v>
      </c>
      <c r="B120" s="144" t="s">
        <v>568</v>
      </c>
      <c r="C120" s="147">
        <v>966</v>
      </c>
      <c r="D120" s="147">
        <v>1013</v>
      </c>
      <c r="E120" s="147">
        <v>1013</v>
      </c>
      <c r="F120" s="31">
        <v>477</v>
      </c>
      <c r="G120" s="31">
        <v>327</v>
      </c>
      <c r="H120" s="31">
        <v>132</v>
      </c>
      <c r="I120" s="31">
        <v>25</v>
      </c>
      <c r="J120" s="31">
        <v>5</v>
      </c>
      <c r="K120">
        <v>12</v>
      </c>
      <c r="L120">
        <v>18</v>
      </c>
      <c r="M120" s="77">
        <v>2.4</v>
      </c>
      <c r="N120" s="1">
        <v>663</v>
      </c>
      <c r="O120" s="184">
        <v>340</v>
      </c>
      <c r="P120" s="184">
        <v>316</v>
      </c>
      <c r="Q120" s="184">
        <v>7</v>
      </c>
      <c r="R120" s="184">
        <v>93</v>
      </c>
      <c r="S120" s="184">
        <v>49</v>
      </c>
      <c r="T120" s="184">
        <v>137</v>
      </c>
      <c r="U120" s="184">
        <v>24</v>
      </c>
      <c r="V120" s="191">
        <v>49.378881987577635</v>
      </c>
      <c r="W120" s="177">
        <v>33.850931677018629</v>
      </c>
      <c r="X120" s="177">
        <v>13.664596273291925</v>
      </c>
      <c r="Y120" s="178">
        <v>2.5879917184265011</v>
      </c>
      <c r="Z120" s="178">
        <v>0.51759834368530022</v>
      </c>
      <c r="AA120" s="77">
        <v>1.2422360248447204</v>
      </c>
      <c r="AB120" s="77">
        <v>1.9</v>
      </c>
      <c r="AC120" s="77">
        <v>68.633540372670808</v>
      </c>
      <c r="AD120" s="181">
        <v>35.200000000000003</v>
      </c>
      <c r="AE120" s="181">
        <v>32.700000000000003</v>
      </c>
      <c r="AF120" s="181">
        <v>0.7</v>
      </c>
      <c r="AG120" s="181">
        <v>9.6</v>
      </c>
      <c r="AH120" s="181">
        <v>5.0999999999999996</v>
      </c>
      <c r="AI120" s="181">
        <v>14.2</v>
      </c>
      <c r="AJ120" s="181">
        <v>2.5</v>
      </c>
    </row>
    <row r="121" spans="1:36" x14ac:dyDescent="0.2">
      <c r="A121" t="s">
        <v>569</v>
      </c>
      <c r="B121" s="144" t="s">
        <v>570</v>
      </c>
      <c r="C121" s="147">
        <v>987</v>
      </c>
      <c r="D121" s="147">
        <v>1010</v>
      </c>
      <c r="E121" s="147">
        <v>1010</v>
      </c>
      <c r="F121" s="31">
        <v>539</v>
      </c>
      <c r="G121" s="31">
        <v>326</v>
      </c>
      <c r="H121" s="31">
        <v>97</v>
      </c>
      <c r="I121" s="31">
        <v>25</v>
      </c>
      <c r="J121" s="31">
        <v>0</v>
      </c>
      <c r="K121">
        <v>20</v>
      </c>
      <c r="L121">
        <v>12</v>
      </c>
      <c r="M121" s="77">
        <v>2.4</v>
      </c>
      <c r="N121" s="1">
        <v>765</v>
      </c>
      <c r="O121" s="184">
        <v>395</v>
      </c>
      <c r="P121" s="184">
        <v>355</v>
      </c>
      <c r="Q121" s="184">
        <v>15</v>
      </c>
      <c r="R121" s="184">
        <v>95</v>
      </c>
      <c r="S121" s="184">
        <v>27</v>
      </c>
      <c r="T121" s="184">
        <v>80</v>
      </c>
      <c r="U121" s="184">
        <v>20</v>
      </c>
      <c r="V121" s="191">
        <v>54.609929078014183</v>
      </c>
      <c r="W121" s="177">
        <v>33.029381965552176</v>
      </c>
      <c r="X121" s="177">
        <v>9.8277608915906782</v>
      </c>
      <c r="Y121" s="178">
        <v>2.5329280648429582</v>
      </c>
      <c r="Z121" s="178">
        <v>0</v>
      </c>
      <c r="AA121" s="77">
        <v>2.0263424518743669</v>
      </c>
      <c r="AB121" s="77">
        <v>1.2</v>
      </c>
      <c r="AC121" s="77">
        <v>77.507598784194528</v>
      </c>
      <c r="AD121" s="181">
        <v>40</v>
      </c>
      <c r="AE121" s="181">
        <v>36</v>
      </c>
      <c r="AF121" s="181">
        <v>1.5</v>
      </c>
      <c r="AG121" s="181">
        <v>9.6</v>
      </c>
      <c r="AH121" s="181">
        <v>2.7</v>
      </c>
      <c r="AI121" s="181">
        <v>8.1</v>
      </c>
      <c r="AJ121" s="181">
        <v>2</v>
      </c>
    </row>
    <row r="122" spans="1:36" x14ac:dyDescent="0.2">
      <c r="A122" t="s">
        <v>571</v>
      </c>
      <c r="B122" s="144" t="s">
        <v>572</v>
      </c>
      <c r="C122" s="147">
        <v>3165</v>
      </c>
      <c r="D122" s="147">
        <v>3263</v>
      </c>
      <c r="E122" s="147">
        <v>3260</v>
      </c>
      <c r="F122" s="31">
        <v>1298</v>
      </c>
      <c r="G122" s="31">
        <v>1201</v>
      </c>
      <c r="H122" s="31">
        <v>340</v>
      </c>
      <c r="I122" s="31">
        <v>302</v>
      </c>
      <c r="J122" s="31">
        <v>19</v>
      </c>
      <c r="K122">
        <v>46</v>
      </c>
      <c r="L122">
        <v>59</v>
      </c>
      <c r="M122" s="77">
        <v>2.2999999999999998</v>
      </c>
      <c r="N122" s="1">
        <v>2304</v>
      </c>
      <c r="O122" s="184">
        <v>1372</v>
      </c>
      <c r="P122" s="184">
        <v>886</v>
      </c>
      <c r="Q122" s="184">
        <v>46</v>
      </c>
      <c r="R122" s="184">
        <v>361</v>
      </c>
      <c r="S122" s="184">
        <v>80</v>
      </c>
      <c r="T122" s="184">
        <v>379</v>
      </c>
      <c r="U122" s="184">
        <v>41</v>
      </c>
      <c r="V122" s="191">
        <v>41.011058451816744</v>
      </c>
      <c r="W122" s="177">
        <v>37.946287519747237</v>
      </c>
      <c r="X122" s="177">
        <v>10.742496050552923</v>
      </c>
      <c r="Y122" s="178">
        <v>9.5418641390205359</v>
      </c>
      <c r="Z122" s="178">
        <v>0.60031595576619268</v>
      </c>
      <c r="AA122" s="77">
        <v>1.4533965244865719</v>
      </c>
      <c r="AB122" s="77">
        <v>1.9</v>
      </c>
      <c r="AC122" s="77">
        <v>72.796208530805686</v>
      </c>
      <c r="AD122" s="181">
        <v>43.3</v>
      </c>
      <c r="AE122" s="181">
        <v>28</v>
      </c>
      <c r="AF122" s="181">
        <v>1.5</v>
      </c>
      <c r="AG122" s="181">
        <v>11.4</v>
      </c>
      <c r="AH122" s="181">
        <v>2.5</v>
      </c>
      <c r="AI122" s="181">
        <v>12</v>
      </c>
      <c r="AJ122" s="181">
        <v>1.3</v>
      </c>
    </row>
    <row r="123" spans="1:36" x14ac:dyDescent="0.2">
      <c r="A123" t="s">
        <v>573</v>
      </c>
      <c r="B123" s="144" t="s">
        <v>574</v>
      </c>
      <c r="C123" s="147">
        <v>1201</v>
      </c>
      <c r="D123" s="147">
        <v>1230</v>
      </c>
      <c r="E123" s="147">
        <v>1230</v>
      </c>
      <c r="F123" s="31">
        <v>509</v>
      </c>
      <c r="G123" s="31">
        <v>423</v>
      </c>
      <c r="H123" s="31">
        <v>194</v>
      </c>
      <c r="I123" s="31">
        <v>68</v>
      </c>
      <c r="J123" s="31">
        <v>7</v>
      </c>
      <c r="K123">
        <v>22</v>
      </c>
      <c r="L123">
        <v>28</v>
      </c>
      <c r="M123" s="77">
        <v>2.2999999999999998</v>
      </c>
      <c r="N123" s="1">
        <v>797</v>
      </c>
      <c r="O123" s="184">
        <v>418</v>
      </c>
      <c r="P123" s="184">
        <v>350</v>
      </c>
      <c r="Q123" s="184">
        <v>29</v>
      </c>
      <c r="R123" s="184">
        <v>151</v>
      </c>
      <c r="S123" s="184">
        <v>44</v>
      </c>
      <c r="T123" s="184">
        <v>188</v>
      </c>
      <c r="U123" s="184">
        <v>21</v>
      </c>
      <c r="V123" s="191">
        <v>42.381348875936723</v>
      </c>
      <c r="W123" s="177">
        <v>35.220649458784351</v>
      </c>
      <c r="X123" s="177">
        <v>16.153205661948377</v>
      </c>
      <c r="Y123" s="178">
        <v>5.6619483763530392</v>
      </c>
      <c r="Z123" s="178">
        <v>0.58284762697751868</v>
      </c>
      <c r="AA123" s="77">
        <v>1.8318068276436303</v>
      </c>
      <c r="AB123" s="77">
        <v>2.2999999999999998</v>
      </c>
      <c r="AC123" s="77">
        <v>66.361365528726054</v>
      </c>
      <c r="AD123" s="181">
        <v>34.799999999999997</v>
      </c>
      <c r="AE123" s="181">
        <v>29.1</v>
      </c>
      <c r="AF123" s="181">
        <v>2.4</v>
      </c>
      <c r="AG123" s="181">
        <v>12.6</v>
      </c>
      <c r="AH123" s="181">
        <v>3.7</v>
      </c>
      <c r="AI123" s="181">
        <v>15.7</v>
      </c>
      <c r="AJ123" s="181">
        <v>1.7</v>
      </c>
    </row>
    <row r="124" spans="1:36" x14ac:dyDescent="0.2">
      <c r="A124" t="s">
        <v>575</v>
      </c>
      <c r="B124" s="144" t="s">
        <v>112</v>
      </c>
      <c r="C124" s="147">
        <v>2290</v>
      </c>
      <c r="D124" s="147">
        <v>2418</v>
      </c>
      <c r="E124" s="147">
        <v>2418</v>
      </c>
      <c r="F124" s="31">
        <v>812</v>
      </c>
      <c r="G124" s="31">
        <v>668</v>
      </c>
      <c r="H124" s="31">
        <v>551</v>
      </c>
      <c r="I124" s="31">
        <v>142</v>
      </c>
      <c r="J124" s="31">
        <v>117</v>
      </c>
      <c r="K124">
        <v>26</v>
      </c>
      <c r="L124">
        <v>61</v>
      </c>
      <c r="M124" s="77">
        <v>2.4</v>
      </c>
      <c r="N124" s="1">
        <v>1440</v>
      </c>
      <c r="O124" s="184">
        <v>719</v>
      </c>
      <c r="P124" s="184">
        <v>699</v>
      </c>
      <c r="Q124" s="184">
        <v>22</v>
      </c>
      <c r="R124" s="184">
        <v>237</v>
      </c>
      <c r="S124" s="184">
        <v>95</v>
      </c>
      <c r="T124" s="184">
        <v>472</v>
      </c>
      <c r="U124" s="184">
        <v>46</v>
      </c>
      <c r="V124" s="191">
        <v>35.458515283842793</v>
      </c>
      <c r="W124" s="177">
        <v>29.170305676855897</v>
      </c>
      <c r="X124" s="177">
        <v>24.061135371179041</v>
      </c>
      <c r="Y124" s="178">
        <v>6.2008733624454155</v>
      </c>
      <c r="Z124" s="178">
        <v>5.109170305676856</v>
      </c>
      <c r="AA124" s="77">
        <v>1.1353711790393013</v>
      </c>
      <c r="AB124" s="77">
        <v>2.7</v>
      </c>
      <c r="AC124" s="77">
        <v>62.882096069869</v>
      </c>
      <c r="AD124" s="181">
        <v>31.4</v>
      </c>
      <c r="AE124" s="181">
        <v>30.5</v>
      </c>
      <c r="AF124" s="181">
        <v>1</v>
      </c>
      <c r="AG124" s="181">
        <v>10.3</v>
      </c>
      <c r="AH124" s="181">
        <v>4.0999999999999996</v>
      </c>
      <c r="AI124" s="181">
        <v>20.6</v>
      </c>
      <c r="AJ124" s="181">
        <v>2</v>
      </c>
    </row>
    <row r="125" spans="1:36" x14ac:dyDescent="0.2">
      <c r="A125" t="s">
        <v>576</v>
      </c>
      <c r="B125" s="144" t="s">
        <v>577</v>
      </c>
      <c r="C125" s="147">
        <v>1125</v>
      </c>
      <c r="D125" s="147">
        <v>1158</v>
      </c>
      <c r="E125" s="147">
        <v>1158</v>
      </c>
      <c r="F125" s="31">
        <v>486</v>
      </c>
      <c r="G125" s="31">
        <v>372</v>
      </c>
      <c r="H125" s="31">
        <v>232</v>
      </c>
      <c r="I125" s="31">
        <v>34</v>
      </c>
      <c r="J125" s="31">
        <v>1</v>
      </c>
      <c r="K125">
        <v>12</v>
      </c>
      <c r="L125">
        <v>16</v>
      </c>
      <c r="M125" s="77">
        <v>2.4</v>
      </c>
      <c r="N125" s="1">
        <v>819</v>
      </c>
      <c r="O125" s="184">
        <v>368</v>
      </c>
      <c r="P125" s="184">
        <v>442</v>
      </c>
      <c r="Q125" s="184">
        <v>9</v>
      </c>
      <c r="R125" s="184">
        <v>117</v>
      </c>
      <c r="S125" s="184">
        <v>48</v>
      </c>
      <c r="T125" s="184">
        <v>121</v>
      </c>
      <c r="U125" s="184">
        <v>20</v>
      </c>
      <c r="V125" s="191">
        <v>43.2</v>
      </c>
      <c r="W125" s="177">
        <v>33.066666666666663</v>
      </c>
      <c r="X125" s="177">
        <v>20.622222222222224</v>
      </c>
      <c r="Y125" s="178">
        <v>3.0222222222222221</v>
      </c>
      <c r="Z125" s="178">
        <v>8.8888888888888892E-2</v>
      </c>
      <c r="AA125" s="77">
        <v>1.0666666666666667</v>
      </c>
      <c r="AB125" s="77">
        <v>1.4</v>
      </c>
      <c r="AC125" s="77">
        <v>72.8</v>
      </c>
      <c r="AD125" s="181">
        <v>32.700000000000003</v>
      </c>
      <c r="AE125" s="181">
        <v>39.299999999999997</v>
      </c>
      <c r="AF125" s="181">
        <v>0.8</v>
      </c>
      <c r="AG125" s="181">
        <v>10.4</v>
      </c>
      <c r="AH125" s="181">
        <v>4.3</v>
      </c>
      <c r="AI125" s="181">
        <v>10.8</v>
      </c>
      <c r="AJ125" s="181">
        <v>1.8</v>
      </c>
    </row>
    <row r="126" spans="1:36" x14ac:dyDescent="0.2">
      <c r="A126" t="s">
        <v>578</v>
      </c>
      <c r="B126" s="144" t="s">
        <v>579</v>
      </c>
      <c r="C126" s="147">
        <v>2750</v>
      </c>
      <c r="D126" s="147">
        <v>2826</v>
      </c>
      <c r="E126" s="147">
        <v>2826</v>
      </c>
      <c r="F126" s="31">
        <v>1511</v>
      </c>
      <c r="G126" s="31">
        <v>649</v>
      </c>
      <c r="H126" s="31">
        <v>427</v>
      </c>
      <c r="I126" s="31">
        <v>149</v>
      </c>
      <c r="J126" s="31">
        <v>14</v>
      </c>
      <c r="K126">
        <v>34</v>
      </c>
      <c r="L126">
        <v>51</v>
      </c>
      <c r="M126" s="77">
        <v>2.5</v>
      </c>
      <c r="N126" s="1">
        <v>2173</v>
      </c>
      <c r="O126" s="184">
        <v>961</v>
      </c>
      <c r="P126" s="184">
        <v>1166</v>
      </c>
      <c r="Q126" s="184">
        <v>46</v>
      </c>
      <c r="R126" s="184">
        <v>227</v>
      </c>
      <c r="S126" s="184">
        <v>97</v>
      </c>
      <c r="T126" s="184">
        <v>223</v>
      </c>
      <c r="U126" s="184">
        <v>30</v>
      </c>
      <c r="V126" s="191">
        <v>54.945454545454538</v>
      </c>
      <c r="W126" s="177">
        <v>23.6</v>
      </c>
      <c r="X126" s="177">
        <v>15.527272727272729</v>
      </c>
      <c r="Y126" s="178">
        <v>5.4181818181818189</v>
      </c>
      <c r="Z126" s="178">
        <v>0.50909090909090915</v>
      </c>
      <c r="AA126" s="77">
        <v>1.2363636363636363</v>
      </c>
      <c r="AB126" s="77">
        <v>1.9</v>
      </c>
      <c r="AC126" s="77">
        <v>79.018181818181816</v>
      </c>
      <c r="AD126" s="181">
        <v>34.9</v>
      </c>
      <c r="AE126" s="181">
        <v>42.4</v>
      </c>
      <c r="AF126" s="181">
        <v>1.7</v>
      </c>
      <c r="AG126" s="181">
        <v>8.3000000000000007</v>
      </c>
      <c r="AH126" s="181">
        <v>3.5</v>
      </c>
      <c r="AI126" s="181">
        <v>8.1</v>
      </c>
      <c r="AJ126" s="181">
        <v>1.1000000000000001</v>
      </c>
    </row>
    <row r="127" spans="1:36" x14ac:dyDescent="0.2">
      <c r="A127" t="s">
        <v>164</v>
      </c>
      <c r="B127" s="28" t="s">
        <v>365</v>
      </c>
      <c r="C127" s="168">
        <v>46714</v>
      </c>
      <c r="D127" s="145">
        <v>48835</v>
      </c>
      <c r="E127" s="168">
        <v>48288</v>
      </c>
      <c r="F127" s="184">
        <v>4890</v>
      </c>
      <c r="G127" s="184">
        <v>12681</v>
      </c>
      <c r="H127" s="184">
        <v>14041</v>
      </c>
      <c r="I127" s="184">
        <v>14510</v>
      </c>
      <c r="J127" s="184">
        <v>80</v>
      </c>
      <c r="K127" s="184">
        <v>1196</v>
      </c>
      <c r="L127" s="184">
        <v>2697</v>
      </c>
      <c r="M127" s="185">
        <v>2.2999999999999998</v>
      </c>
      <c r="N127" s="1">
        <v>22697</v>
      </c>
      <c r="O127" s="184">
        <v>11639</v>
      </c>
      <c r="P127" s="184">
        <v>10532</v>
      </c>
      <c r="Q127" s="184">
        <v>526</v>
      </c>
      <c r="R127" s="184">
        <v>7109</v>
      </c>
      <c r="S127" s="184">
        <v>3914</v>
      </c>
      <c r="T127" s="184">
        <v>12258</v>
      </c>
      <c r="U127" s="184">
        <v>736</v>
      </c>
      <c r="V127" s="191">
        <v>10.467953932439954</v>
      </c>
      <c r="W127" s="177">
        <v>27.146037590443978</v>
      </c>
      <c r="X127" s="177">
        <v>30.057370381470221</v>
      </c>
      <c r="Y127" s="178">
        <v>31.061352057199127</v>
      </c>
      <c r="Z127" s="177">
        <v>0.17125487006036733</v>
      </c>
      <c r="AA127" s="77">
        <v>2.5602603074024914</v>
      </c>
      <c r="AB127" s="185">
        <v>5.5852385685884691</v>
      </c>
      <c r="AC127" s="77">
        <v>48.587147322001968</v>
      </c>
      <c r="AD127" s="185">
        <v>24.915442907907696</v>
      </c>
      <c r="AE127" s="185">
        <v>22.545703643447361</v>
      </c>
      <c r="AF127" s="185">
        <v>1.1260007706469153</v>
      </c>
      <c r="AG127" s="185">
        <v>15.218135890739394</v>
      </c>
      <c r="AH127" s="185">
        <v>8.3786445177034725</v>
      </c>
      <c r="AI127" s="185">
        <v>26.240527464999786</v>
      </c>
      <c r="AJ127" s="185">
        <v>1.5755448045553795</v>
      </c>
    </row>
    <row r="128" spans="1:36" x14ac:dyDescent="0.2">
      <c r="A128" t="s">
        <v>165</v>
      </c>
      <c r="B128" s="28" t="s">
        <v>90</v>
      </c>
      <c r="C128" s="168">
        <v>34614</v>
      </c>
      <c r="D128" s="145">
        <v>35760</v>
      </c>
      <c r="E128" s="168">
        <v>35747</v>
      </c>
      <c r="F128" s="184">
        <v>14696</v>
      </c>
      <c r="G128" s="184">
        <v>11079</v>
      </c>
      <c r="H128" s="184">
        <v>6085</v>
      </c>
      <c r="I128" s="184">
        <v>2421</v>
      </c>
      <c r="J128" s="184">
        <v>321</v>
      </c>
      <c r="K128" s="184">
        <v>598</v>
      </c>
      <c r="L128" s="184">
        <v>806</v>
      </c>
      <c r="M128" s="185">
        <v>2.4</v>
      </c>
      <c r="N128" s="1">
        <v>24225</v>
      </c>
      <c r="O128" s="184">
        <v>11145</v>
      </c>
      <c r="P128" s="184">
        <v>12574</v>
      </c>
      <c r="Q128" s="184">
        <v>506</v>
      </c>
      <c r="R128" s="184">
        <v>457</v>
      </c>
      <c r="S128" s="184">
        <v>4487</v>
      </c>
      <c r="T128" s="184">
        <v>4576</v>
      </c>
      <c r="U128" s="184">
        <v>869</v>
      </c>
      <c r="V128" s="191">
        <v>42.456809383486451</v>
      </c>
      <c r="W128" s="177">
        <v>32.00728029121165</v>
      </c>
      <c r="X128" s="177">
        <v>17.579592072571792</v>
      </c>
      <c r="Y128" s="178">
        <v>6.9942797711908478</v>
      </c>
      <c r="Z128" s="177">
        <v>0.92737042815045934</v>
      </c>
      <c r="AA128" s="77">
        <v>1.7276246605419772</v>
      </c>
      <c r="AB128" s="185">
        <v>2.2547346630486476</v>
      </c>
      <c r="AC128" s="77">
        <v>69.986132778644489</v>
      </c>
      <c r="AD128" s="185">
        <v>32.197954584850059</v>
      </c>
      <c r="AE128" s="185">
        <v>36.326341942566593</v>
      </c>
      <c r="AF128" s="185">
        <v>1.4618362512278269</v>
      </c>
      <c r="AG128" s="185">
        <v>1.3202750332235511</v>
      </c>
      <c r="AH128" s="185">
        <v>12.962962962962962</v>
      </c>
      <c r="AI128" s="185">
        <v>13.220084358929912</v>
      </c>
      <c r="AJ128" s="185">
        <v>2.5105448662390941</v>
      </c>
    </row>
    <row r="129" spans="1:36" x14ac:dyDescent="0.2">
      <c r="A129" t="s">
        <v>166</v>
      </c>
      <c r="B129" s="28" t="s">
        <v>91</v>
      </c>
      <c r="C129" s="168">
        <v>40620</v>
      </c>
      <c r="D129" s="145">
        <v>42124</v>
      </c>
      <c r="E129" s="168">
        <v>42087</v>
      </c>
      <c r="F129" s="184">
        <v>18596</v>
      </c>
      <c r="G129" s="184">
        <v>11872</v>
      </c>
      <c r="H129" s="184">
        <v>6370</v>
      </c>
      <c r="I129" s="184">
        <v>3415</v>
      </c>
      <c r="J129" s="184">
        <v>319</v>
      </c>
      <c r="K129" s="184">
        <v>822</v>
      </c>
      <c r="L129" s="184">
        <v>1380</v>
      </c>
      <c r="M129" s="185">
        <v>2.2999999999999998</v>
      </c>
      <c r="N129" s="1">
        <v>28641</v>
      </c>
      <c r="O129" s="184">
        <v>14490</v>
      </c>
      <c r="P129" s="184">
        <v>13946</v>
      </c>
      <c r="Q129" s="184">
        <v>205</v>
      </c>
      <c r="R129" s="184">
        <v>895</v>
      </c>
      <c r="S129" s="184">
        <v>4159</v>
      </c>
      <c r="T129" s="184">
        <v>6341</v>
      </c>
      <c r="U129" s="184">
        <v>584</v>
      </c>
      <c r="V129" s="191">
        <v>45.780403741999017</v>
      </c>
      <c r="W129" s="177">
        <v>29.226981782373212</v>
      </c>
      <c r="X129" s="177">
        <v>15.681930083702609</v>
      </c>
      <c r="Y129" s="178">
        <v>8.4071885770556385</v>
      </c>
      <c r="Z129" s="177">
        <v>0.78532742491383556</v>
      </c>
      <c r="AA129" s="77">
        <v>2.0236336779911372</v>
      </c>
      <c r="AB129" s="185">
        <v>3.2789222325183545</v>
      </c>
      <c r="AC129" s="77">
        <v>70.509601181683905</v>
      </c>
      <c r="AD129" s="185">
        <v>35.672082717872975</v>
      </c>
      <c r="AE129" s="185">
        <v>34.332840965041846</v>
      </c>
      <c r="AF129" s="185">
        <v>0.50467749876907919</v>
      </c>
      <c r="AG129" s="185">
        <v>2.2033481043820777</v>
      </c>
      <c r="AH129" s="185">
        <v>10.238798621368783</v>
      </c>
      <c r="AI129" s="185">
        <v>15.610536681437715</v>
      </c>
      <c r="AJ129" s="185">
        <v>1.4377154111275234</v>
      </c>
    </row>
    <row r="130" spans="1:36" x14ac:dyDescent="0.2">
      <c r="A130" t="s">
        <v>167</v>
      </c>
      <c r="B130" s="28" t="s">
        <v>92</v>
      </c>
      <c r="C130" s="168">
        <v>69333</v>
      </c>
      <c r="D130" s="145">
        <v>71414</v>
      </c>
      <c r="E130" s="168">
        <v>71399</v>
      </c>
      <c r="F130" s="184">
        <v>28013</v>
      </c>
      <c r="G130" s="184">
        <v>20929</v>
      </c>
      <c r="H130" s="184">
        <v>13094</v>
      </c>
      <c r="I130" s="184">
        <v>6846</v>
      </c>
      <c r="J130" s="184">
        <v>431</v>
      </c>
      <c r="K130" s="184">
        <v>1292</v>
      </c>
      <c r="L130" s="184">
        <v>1657</v>
      </c>
      <c r="M130" s="185">
        <v>2.4</v>
      </c>
      <c r="N130" s="1">
        <v>49906</v>
      </c>
      <c r="O130" s="184">
        <v>22171</v>
      </c>
      <c r="P130" s="184">
        <v>27227</v>
      </c>
      <c r="Q130" s="184">
        <v>508</v>
      </c>
      <c r="R130" s="184">
        <v>1811</v>
      </c>
      <c r="S130" s="184">
        <v>7128</v>
      </c>
      <c r="T130" s="184">
        <v>9770</v>
      </c>
      <c r="U130" s="184">
        <v>718</v>
      </c>
      <c r="V130" s="191">
        <v>40.403559632498229</v>
      </c>
      <c r="W130" s="177">
        <v>30.18620281828278</v>
      </c>
      <c r="X130" s="177">
        <v>18.885667719556341</v>
      </c>
      <c r="Y130" s="178">
        <v>9.874085933105448</v>
      </c>
      <c r="Z130" s="177">
        <v>0.62163760402694246</v>
      </c>
      <c r="AA130" s="77">
        <v>1.8634704974543146</v>
      </c>
      <c r="AB130" s="185">
        <v>2.3207607949691171</v>
      </c>
      <c r="AC130" s="77">
        <v>71.980153750739191</v>
      </c>
      <c r="AD130" s="185">
        <v>31.977557584411464</v>
      </c>
      <c r="AE130" s="185">
        <v>39.269900336059308</v>
      </c>
      <c r="AF130" s="185">
        <v>0.73269583026841478</v>
      </c>
      <c r="AG130" s="185">
        <v>2.6120317886143685</v>
      </c>
      <c r="AH130" s="185">
        <v>10.280818657782008</v>
      </c>
      <c r="AI130" s="185">
        <v>14.091413901028371</v>
      </c>
      <c r="AJ130" s="185">
        <v>1.0355819018360666</v>
      </c>
    </row>
    <row r="131" spans="1:36" x14ac:dyDescent="0.2">
      <c r="A131" t="s">
        <v>168</v>
      </c>
      <c r="B131" s="192" t="s">
        <v>93</v>
      </c>
      <c r="C131" s="168">
        <v>59960</v>
      </c>
      <c r="D131" s="193">
        <v>61751</v>
      </c>
      <c r="E131" s="168">
        <v>61724</v>
      </c>
      <c r="F131" s="184">
        <v>24932</v>
      </c>
      <c r="G131" s="184">
        <v>20220</v>
      </c>
      <c r="H131" s="184">
        <v>10577</v>
      </c>
      <c r="I131" s="184">
        <v>3585</v>
      </c>
      <c r="J131" s="184">
        <v>623</v>
      </c>
      <c r="K131" s="184">
        <v>908</v>
      </c>
      <c r="L131" s="184">
        <v>1317</v>
      </c>
      <c r="M131" s="185">
        <v>2.4</v>
      </c>
      <c r="N131" s="1">
        <v>43387</v>
      </c>
      <c r="O131" s="184">
        <v>20759</v>
      </c>
      <c r="P131" s="184">
        <v>21370</v>
      </c>
      <c r="Q131" s="184">
        <v>1258</v>
      </c>
      <c r="R131" s="184">
        <v>5464</v>
      </c>
      <c r="S131" s="184">
        <v>3082</v>
      </c>
      <c r="T131" s="184">
        <v>7174</v>
      </c>
      <c r="U131" s="184">
        <v>853</v>
      </c>
      <c r="V131" s="191">
        <v>41.581054036024021</v>
      </c>
      <c r="W131" s="177">
        <v>33.722481654436294</v>
      </c>
      <c r="X131" s="177">
        <v>17.640093395597063</v>
      </c>
      <c r="Y131" s="178">
        <v>5.9789859906604406</v>
      </c>
      <c r="Z131" s="177">
        <v>1.0390260173448966</v>
      </c>
      <c r="AA131" s="77">
        <v>1.514342895263509</v>
      </c>
      <c r="AB131" s="185">
        <v>2.1336919188646228</v>
      </c>
      <c r="AC131" s="77">
        <v>72.359906604402937</v>
      </c>
      <c r="AD131" s="185">
        <v>34.621414276184119</v>
      </c>
      <c r="AE131" s="185">
        <v>35.640426951300867</v>
      </c>
      <c r="AF131" s="185">
        <v>2.0980653769179454</v>
      </c>
      <c r="AG131" s="185">
        <v>9.112741827885257</v>
      </c>
      <c r="AH131" s="185">
        <v>5.1400933955970647</v>
      </c>
      <c r="AI131" s="185">
        <v>11.964643095396932</v>
      </c>
      <c r="AJ131" s="185">
        <v>1.4226150767178121</v>
      </c>
    </row>
    <row r="132" spans="1:36" x14ac:dyDescent="0.2">
      <c r="A132" t="s">
        <v>349</v>
      </c>
      <c r="B132" s="195" t="s">
        <v>350</v>
      </c>
      <c r="C132" s="168">
        <v>251241</v>
      </c>
      <c r="D132" s="31">
        <v>259884</v>
      </c>
      <c r="E132" s="168">
        <v>259245</v>
      </c>
      <c r="F132" s="31">
        <v>91127</v>
      </c>
      <c r="G132" s="196">
        <v>76781</v>
      </c>
      <c r="H132" s="31">
        <v>50167</v>
      </c>
      <c r="I132" s="31">
        <v>30777</v>
      </c>
      <c r="J132" s="31">
        <v>1774</v>
      </c>
      <c r="K132" s="31">
        <v>4816</v>
      </c>
      <c r="L132" s="31">
        <v>7857</v>
      </c>
      <c r="M132" s="194">
        <v>2.4</v>
      </c>
      <c r="N132" s="1">
        <v>168856</v>
      </c>
      <c r="O132" s="31">
        <v>80204</v>
      </c>
      <c r="P132" s="31">
        <v>85649</v>
      </c>
      <c r="Q132" s="31">
        <v>3003</v>
      </c>
      <c r="R132" s="31">
        <v>15736</v>
      </c>
      <c r="S132" s="31">
        <v>22770</v>
      </c>
      <c r="T132" s="31">
        <v>40119</v>
      </c>
      <c r="U132" s="31">
        <v>3760</v>
      </c>
      <c r="V132" s="191">
        <v>36.27075198713586</v>
      </c>
      <c r="W132" s="177">
        <v>30.560696701573391</v>
      </c>
      <c r="X132" s="177">
        <v>19.967680434324013</v>
      </c>
      <c r="Y132" s="178">
        <v>12.249991044455323</v>
      </c>
      <c r="Z132" s="177">
        <v>0.70609494469453626</v>
      </c>
      <c r="AA132" s="77">
        <v>1.9168845849204548</v>
      </c>
      <c r="AB132" s="185">
        <v>3.0307238326679395</v>
      </c>
      <c r="AC132" s="77">
        <v>67.208775637734291</v>
      </c>
      <c r="AD132" s="185">
        <v>31.923133564983424</v>
      </c>
      <c r="AE132" s="185">
        <v>34.090375376630405</v>
      </c>
      <c r="AF132" s="185">
        <v>1.1952666961204581</v>
      </c>
      <c r="AG132" s="185">
        <v>6.2633089344493937</v>
      </c>
      <c r="AH132" s="185">
        <v>9.0630112123419337</v>
      </c>
      <c r="AI132" s="185">
        <v>15.968333194024861</v>
      </c>
      <c r="AJ132" s="185">
        <v>1.4965710214495247</v>
      </c>
    </row>
    <row r="133" spans="1:36" x14ac:dyDescent="0.2">
      <c r="A133" t="s">
        <v>351</v>
      </c>
      <c r="B133" s="195" t="s">
        <v>352</v>
      </c>
      <c r="C133" s="168">
        <v>2423035</v>
      </c>
      <c r="D133" s="31">
        <v>2535498</v>
      </c>
      <c r="E133" s="168">
        <v>2531907</v>
      </c>
      <c r="F133" s="184">
        <v>716515</v>
      </c>
      <c r="G133" s="196">
        <v>748242</v>
      </c>
      <c r="H133" s="184">
        <v>552945</v>
      </c>
      <c r="I133" s="184">
        <v>388248</v>
      </c>
      <c r="J133" s="184">
        <v>13427</v>
      </c>
      <c r="K133" s="184">
        <v>48711</v>
      </c>
      <c r="L133" s="184">
        <v>86102</v>
      </c>
      <c r="M133" s="194">
        <v>2.4</v>
      </c>
      <c r="N133" s="1">
        <v>1655621</v>
      </c>
      <c r="O133" s="184">
        <v>797019</v>
      </c>
      <c r="P133" s="184">
        <v>840842</v>
      </c>
      <c r="Q133" s="184">
        <v>17760</v>
      </c>
      <c r="R133" s="184">
        <v>188886</v>
      </c>
      <c r="S133" s="184">
        <v>191445</v>
      </c>
      <c r="T133" s="31">
        <v>356227</v>
      </c>
      <c r="U133" s="184">
        <v>30856</v>
      </c>
      <c r="V133" s="191">
        <v>29.570971942212971</v>
      </c>
      <c r="W133" s="177">
        <v>30.880362850722339</v>
      </c>
      <c r="X133" s="177">
        <v>22.820347209181875</v>
      </c>
      <c r="Y133" s="178">
        <v>16.023210560309696</v>
      </c>
      <c r="Z133" s="191">
        <v>0.5541397462273554</v>
      </c>
      <c r="AA133" s="77">
        <v>2.010330019995584</v>
      </c>
      <c r="AB133" s="185">
        <v>3.5534773538145341</v>
      </c>
      <c r="AC133" s="77">
        <v>68.32839806276013</v>
      </c>
      <c r="AD133" s="185">
        <v>32.893416727368773</v>
      </c>
      <c r="AE133" s="185">
        <v>34.702016272979961</v>
      </c>
      <c r="AF133" s="185">
        <v>0.73296506241139725</v>
      </c>
      <c r="AG133" s="185">
        <v>7.7954301114098641</v>
      </c>
      <c r="AH133" s="185">
        <v>7.9010414624633984</v>
      </c>
      <c r="AI133" s="185">
        <v>14.701686108537434</v>
      </c>
      <c r="AJ133" s="185">
        <v>1.2734442548291709</v>
      </c>
    </row>
    <row r="134" spans="1:36" x14ac:dyDescent="0.2">
      <c r="A134" t="s">
        <v>353</v>
      </c>
      <c r="B134" s="195" t="s">
        <v>354</v>
      </c>
      <c r="C134" s="168">
        <v>23366044</v>
      </c>
      <c r="D134" s="31">
        <v>24429618</v>
      </c>
      <c r="E134" s="168">
        <v>24359880</v>
      </c>
      <c r="F134" s="184">
        <v>5310357</v>
      </c>
      <c r="G134" s="196">
        <v>7304321</v>
      </c>
      <c r="H134" s="184">
        <v>5757140</v>
      </c>
      <c r="I134" s="184">
        <v>4829325</v>
      </c>
      <c r="J134" s="184">
        <v>84966</v>
      </c>
      <c r="K134" s="184">
        <v>624095</v>
      </c>
      <c r="L134" s="197">
        <v>1100606</v>
      </c>
      <c r="M134" s="194">
        <v>2.4</v>
      </c>
      <c r="N134" s="1">
        <v>15031914</v>
      </c>
      <c r="O134" s="184">
        <v>7206954</v>
      </c>
      <c r="P134" s="184">
        <v>7646724</v>
      </c>
      <c r="Q134" s="184">
        <v>178236</v>
      </c>
      <c r="R134" s="184">
        <v>2208080</v>
      </c>
      <c r="S134" s="184">
        <v>1910381</v>
      </c>
      <c r="T134" s="31">
        <v>3900178</v>
      </c>
      <c r="U134" s="31">
        <v>315491</v>
      </c>
      <c r="V134" s="191">
        <v>22.726812463419137</v>
      </c>
      <c r="W134" s="177">
        <v>31.260409335872176</v>
      </c>
      <c r="X134" s="177">
        <v>24.63891619822337</v>
      </c>
      <c r="Y134" s="178">
        <v>20.668132782768019</v>
      </c>
      <c r="Z134" s="191">
        <v>0.36363023197251532</v>
      </c>
      <c r="AA134" s="77">
        <v>2.6709484926074776</v>
      </c>
      <c r="AB134" s="185">
        <v>4.7102795834844784</v>
      </c>
      <c r="AC134" s="77">
        <v>64.332302036236854</v>
      </c>
      <c r="AD134" s="185">
        <v>30.843706362959857</v>
      </c>
      <c r="AE134" s="185">
        <v>32.725796459169551</v>
      </c>
      <c r="AF134" s="185">
        <v>0.76279921410744589</v>
      </c>
      <c r="AG134" s="185">
        <v>9.449952246944326</v>
      </c>
      <c r="AH134" s="185">
        <v>8.175885485792973</v>
      </c>
      <c r="AI134" s="185">
        <v>16.691648787445576</v>
      </c>
      <c r="AJ134" s="185">
        <v>1.3502114435802655</v>
      </c>
    </row>
  </sheetData>
  <sheetProtection password="EE3C" sheet="1"/>
  <mergeCells count="10">
    <mergeCell ref="F2:J2"/>
    <mergeCell ref="C1:U1"/>
    <mergeCell ref="C2:E2"/>
    <mergeCell ref="A1:B2"/>
    <mergeCell ref="V1:AJ1"/>
    <mergeCell ref="K2:M2"/>
    <mergeCell ref="AA2:AB2"/>
    <mergeCell ref="V2:Z2"/>
    <mergeCell ref="N2:U2"/>
    <mergeCell ref="AC2:AJ2"/>
  </mergeCells>
  <phoneticPr fontId="4" type="noConversion"/>
  <hyperlinks>
    <hyperlink ref="A1:A2" location="Front!A1" display="Click here to return to homepage"/>
    <hyperlink ref="A1:B2" location="'Data by topic'!A1" display="Click here to return to homepage"/>
  </hyperlinks>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 min="3" max="15" width="14.7109375" customWidth="1"/>
    <col min="16" max="27" width="14.7109375" style="77" customWidth="1"/>
  </cols>
  <sheetData>
    <row r="1" spans="1:66" s="7" customFormat="1" ht="12.75" customHeight="1" x14ac:dyDescent="0.2">
      <c r="A1" s="377" t="s">
        <v>661</v>
      </c>
      <c r="B1" s="344"/>
      <c r="C1" s="365" t="s">
        <v>132</v>
      </c>
      <c r="D1" s="365"/>
      <c r="E1" s="365"/>
      <c r="F1" s="365"/>
      <c r="G1" s="365"/>
      <c r="H1" s="365"/>
      <c r="I1" s="365"/>
      <c r="J1" s="365"/>
      <c r="K1" s="365"/>
      <c r="L1" s="365"/>
      <c r="M1" s="365"/>
      <c r="N1" s="365"/>
      <c r="O1" s="366"/>
      <c r="P1" s="379" t="s">
        <v>133</v>
      </c>
      <c r="Q1" s="380"/>
      <c r="R1" s="380"/>
      <c r="S1" s="380"/>
      <c r="T1" s="380"/>
      <c r="U1" s="380"/>
      <c r="V1" s="380"/>
      <c r="W1" s="380"/>
      <c r="X1" s="380"/>
      <c r="Y1" s="380"/>
      <c r="Z1" s="380"/>
      <c r="AA1" s="381"/>
    </row>
    <row r="2" spans="1:66" s="5" customFormat="1" ht="38.25" customHeight="1" x14ac:dyDescent="0.2">
      <c r="A2" s="378"/>
      <c r="B2" s="344"/>
      <c r="C2" s="369" t="s">
        <v>67</v>
      </c>
      <c r="D2" s="369"/>
      <c r="E2" s="369"/>
      <c r="F2" s="370"/>
      <c r="G2" s="368" t="s">
        <v>70</v>
      </c>
      <c r="H2" s="369"/>
      <c r="I2" s="369"/>
      <c r="J2" s="369"/>
      <c r="K2" s="370"/>
      <c r="L2" s="362" t="s">
        <v>75</v>
      </c>
      <c r="M2" s="367"/>
      <c r="N2" s="367"/>
      <c r="O2" s="363"/>
      <c r="P2" s="359" t="s">
        <v>67</v>
      </c>
      <c r="Q2" s="360"/>
      <c r="R2" s="360"/>
      <c r="S2" s="361"/>
      <c r="T2" s="359" t="s">
        <v>70</v>
      </c>
      <c r="U2" s="360"/>
      <c r="V2" s="360"/>
      <c r="W2" s="360"/>
      <c r="X2" s="361"/>
      <c r="Y2" s="371" t="s">
        <v>75</v>
      </c>
      <c r="Z2" s="373"/>
      <c r="AA2" s="372"/>
    </row>
    <row r="3" spans="1:66" s="4" customFormat="1" ht="51" customHeight="1" x14ac:dyDescent="0.2">
      <c r="A3" s="241" t="s">
        <v>581</v>
      </c>
      <c r="B3" s="229" t="s">
        <v>580</v>
      </c>
      <c r="C3" s="238" t="s">
        <v>98</v>
      </c>
      <c r="D3" s="229" t="s">
        <v>68</v>
      </c>
      <c r="E3" s="229" t="s">
        <v>69</v>
      </c>
      <c r="F3" s="229" t="s">
        <v>76</v>
      </c>
      <c r="G3" s="229" t="s">
        <v>71</v>
      </c>
      <c r="H3" s="229" t="s">
        <v>72</v>
      </c>
      <c r="I3" s="229" t="s">
        <v>73</v>
      </c>
      <c r="J3" s="229" t="s">
        <v>74</v>
      </c>
      <c r="K3" s="229" t="s">
        <v>51</v>
      </c>
      <c r="L3" s="242" t="s">
        <v>77</v>
      </c>
      <c r="M3" s="235" t="s">
        <v>95</v>
      </c>
      <c r="N3" s="229" t="s">
        <v>79</v>
      </c>
      <c r="O3" s="229" t="s">
        <v>80</v>
      </c>
      <c r="P3" s="233" t="s">
        <v>98</v>
      </c>
      <c r="Q3" s="233" t="s">
        <v>68</v>
      </c>
      <c r="R3" s="233" t="s">
        <v>69</v>
      </c>
      <c r="S3" s="233" t="s">
        <v>76</v>
      </c>
      <c r="T3" s="233" t="s">
        <v>71</v>
      </c>
      <c r="U3" s="233" t="s">
        <v>72</v>
      </c>
      <c r="V3" s="233" t="s">
        <v>73</v>
      </c>
      <c r="W3" s="233" t="s">
        <v>74</v>
      </c>
      <c r="X3" s="233" t="s">
        <v>51</v>
      </c>
      <c r="Y3" s="233" t="s">
        <v>95</v>
      </c>
      <c r="Z3" s="233" t="s">
        <v>79</v>
      </c>
      <c r="AA3" s="233" t="s">
        <v>80</v>
      </c>
    </row>
    <row r="4" spans="1:66" x14ac:dyDescent="0.2">
      <c r="A4" t="s">
        <v>366</v>
      </c>
      <c r="B4" s="147" t="s">
        <v>331</v>
      </c>
      <c r="C4" s="184">
        <v>4326</v>
      </c>
      <c r="D4">
        <v>584</v>
      </c>
      <c r="E4">
        <v>392</v>
      </c>
      <c r="F4">
        <v>287</v>
      </c>
      <c r="G4">
        <v>510</v>
      </c>
      <c r="H4">
        <v>500</v>
      </c>
      <c r="I4">
        <v>357</v>
      </c>
      <c r="J4">
        <v>346</v>
      </c>
      <c r="K4">
        <v>188</v>
      </c>
      <c r="L4">
        <v>7490</v>
      </c>
      <c r="M4" s="184">
        <v>5302</v>
      </c>
      <c r="N4">
        <v>287</v>
      </c>
      <c r="O4" s="184">
        <v>1901</v>
      </c>
      <c r="P4" s="185">
        <v>57.757009345794394</v>
      </c>
      <c r="Q4" s="77">
        <v>7.8</v>
      </c>
      <c r="R4" s="77">
        <v>5.2</v>
      </c>
      <c r="S4" s="77">
        <v>3.8</v>
      </c>
      <c r="T4" s="77">
        <v>6.8</v>
      </c>
      <c r="U4" s="77">
        <v>6.7</v>
      </c>
      <c r="V4" s="77">
        <v>4.8</v>
      </c>
      <c r="W4" s="77">
        <v>4.5999999999999996</v>
      </c>
      <c r="X4" s="77">
        <v>2.5</v>
      </c>
      <c r="Y4" s="185">
        <v>70.757009345794401</v>
      </c>
      <c r="Z4" s="77">
        <v>3.8</v>
      </c>
      <c r="AA4" s="185">
        <v>25.4</v>
      </c>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3"/>
      <c r="BK4" s="1"/>
      <c r="BL4" s="1"/>
      <c r="BM4" s="1"/>
      <c r="BN4" s="1"/>
    </row>
    <row r="5" spans="1:66" x14ac:dyDescent="0.2">
      <c r="A5" t="s">
        <v>367</v>
      </c>
      <c r="B5" s="147" t="s">
        <v>332</v>
      </c>
      <c r="C5" s="184">
        <v>3740</v>
      </c>
      <c r="D5">
        <v>551</v>
      </c>
      <c r="E5">
        <v>298</v>
      </c>
      <c r="F5">
        <v>302</v>
      </c>
      <c r="G5">
        <v>619</v>
      </c>
      <c r="H5">
        <v>717</v>
      </c>
      <c r="I5">
        <v>268</v>
      </c>
      <c r="J5">
        <v>233</v>
      </c>
      <c r="K5">
        <v>167</v>
      </c>
      <c r="L5">
        <v>6895</v>
      </c>
      <c r="M5" s="184">
        <v>4589</v>
      </c>
      <c r="N5">
        <v>302</v>
      </c>
      <c r="O5" s="184">
        <v>2004</v>
      </c>
      <c r="P5" s="185">
        <v>54.242204496011603</v>
      </c>
      <c r="Q5" s="77">
        <v>8</v>
      </c>
      <c r="R5" s="77">
        <v>4.3</v>
      </c>
      <c r="S5" s="77">
        <v>4.4000000000000004</v>
      </c>
      <c r="T5" s="77">
        <v>9</v>
      </c>
      <c r="U5" s="77">
        <v>10.4</v>
      </c>
      <c r="V5" s="77">
        <v>3.9</v>
      </c>
      <c r="W5" s="77">
        <v>3.4</v>
      </c>
      <c r="X5" s="77">
        <v>2.4</v>
      </c>
      <c r="Y5" s="185">
        <v>66.542204496011607</v>
      </c>
      <c r="Z5" s="77">
        <v>4.4000000000000004</v>
      </c>
      <c r="AA5" s="185">
        <v>29.1</v>
      </c>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3"/>
      <c r="BK5" s="1"/>
      <c r="BL5" s="1"/>
      <c r="BM5" s="1"/>
      <c r="BN5" s="1"/>
    </row>
    <row r="6" spans="1:66" x14ac:dyDescent="0.2">
      <c r="A6" t="s">
        <v>368</v>
      </c>
      <c r="B6" s="147" t="s">
        <v>334</v>
      </c>
      <c r="C6" s="184">
        <v>2024</v>
      </c>
      <c r="D6">
        <v>353</v>
      </c>
      <c r="E6">
        <v>480</v>
      </c>
      <c r="F6">
        <v>81</v>
      </c>
      <c r="G6">
        <v>388</v>
      </c>
      <c r="H6">
        <v>5190</v>
      </c>
      <c r="I6">
        <v>110</v>
      </c>
      <c r="J6">
        <v>58</v>
      </c>
      <c r="K6">
        <v>65</v>
      </c>
      <c r="L6">
        <v>8749</v>
      </c>
      <c r="M6" s="184">
        <v>2857</v>
      </c>
      <c r="N6">
        <v>81</v>
      </c>
      <c r="O6" s="184">
        <v>5811</v>
      </c>
      <c r="P6" s="185">
        <v>23.134072465424619</v>
      </c>
      <c r="Q6" s="77">
        <v>4</v>
      </c>
      <c r="R6" s="77">
        <v>5.5</v>
      </c>
      <c r="S6" s="77">
        <v>0.9</v>
      </c>
      <c r="T6" s="77">
        <v>4.4000000000000004</v>
      </c>
      <c r="U6" s="77">
        <v>59.3</v>
      </c>
      <c r="V6" s="77">
        <v>1.3</v>
      </c>
      <c r="W6" s="77">
        <v>0.7</v>
      </c>
      <c r="X6" s="77">
        <v>0.7</v>
      </c>
      <c r="Y6" s="185">
        <v>32.634072465424623</v>
      </c>
      <c r="Z6" s="77">
        <v>0.9</v>
      </c>
      <c r="AA6" s="185">
        <v>66.400000000000006</v>
      </c>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3"/>
      <c r="BK6" s="1"/>
      <c r="BL6" s="1"/>
      <c r="BM6" s="1"/>
      <c r="BN6" s="1"/>
    </row>
    <row r="7" spans="1:66" x14ac:dyDescent="0.2">
      <c r="A7" t="s">
        <v>369</v>
      </c>
      <c r="B7" s="147" t="s">
        <v>335</v>
      </c>
      <c r="C7" s="184">
        <v>3873</v>
      </c>
      <c r="D7">
        <v>527</v>
      </c>
      <c r="E7">
        <v>211</v>
      </c>
      <c r="F7">
        <v>210</v>
      </c>
      <c r="G7">
        <v>738</v>
      </c>
      <c r="H7">
        <v>333</v>
      </c>
      <c r="I7">
        <v>232</v>
      </c>
      <c r="J7">
        <v>216</v>
      </c>
      <c r="K7">
        <v>98</v>
      </c>
      <c r="L7">
        <v>6438</v>
      </c>
      <c r="M7" s="184">
        <v>4611</v>
      </c>
      <c r="N7">
        <v>210</v>
      </c>
      <c r="O7" s="184">
        <v>1617</v>
      </c>
      <c r="P7" s="185">
        <v>60.158434296365328</v>
      </c>
      <c r="Q7" s="77">
        <v>8.1999999999999993</v>
      </c>
      <c r="R7" s="77">
        <v>3.3</v>
      </c>
      <c r="S7" s="77">
        <v>3.3</v>
      </c>
      <c r="T7" s="77">
        <v>11.5</v>
      </c>
      <c r="U7" s="77">
        <v>5.2</v>
      </c>
      <c r="V7" s="77">
        <v>3.6</v>
      </c>
      <c r="W7" s="77">
        <v>3.4</v>
      </c>
      <c r="X7" s="77">
        <v>1.5</v>
      </c>
      <c r="Y7" s="185">
        <v>71.658434296365328</v>
      </c>
      <c r="Z7" s="77">
        <v>3.3</v>
      </c>
      <c r="AA7" s="185">
        <v>25.2</v>
      </c>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3"/>
      <c r="BK7" s="1"/>
      <c r="BL7" s="1"/>
      <c r="BM7" s="1"/>
      <c r="BN7" s="1"/>
    </row>
    <row r="8" spans="1:66" x14ac:dyDescent="0.2">
      <c r="A8" t="s">
        <v>370</v>
      </c>
      <c r="B8" s="147" t="s">
        <v>336</v>
      </c>
      <c r="C8" s="184">
        <v>3876</v>
      </c>
      <c r="D8">
        <v>587</v>
      </c>
      <c r="E8">
        <v>523</v>
      </c>
      <c r="F8">
        <v>174</v>
      </c>
      <c r="G8">
        <v>573</v>
      </c>
      <c r="H8">
        <v>1040</v>
      </c>
      <c r="I8">
        <v>201</v>
      </c>
      <c r="J8">
        <v>170</v>
      </c>
      <c r="K8">
        <v>103</v>
      </c>
      <c r="L8">
        <v>7247</v>
      </c>
      <c r="M8" s="184">
        <v>4986</v>
      </c>
      <c r="N8">
        <v>174</v>
      </c>
      <c r="O8" s="184">
        <v>2087</v>
      </c>
      <c r="P8" s="185">
        <v>53.484200358769144</v>
      </c>
      <c r="Q8" s="77">
        <v>8.1</v>
      </c>
      <c r="R8" s="77">
        <v>7.2</v>
      </c>
      <c r="S8" s="77">
        <v>2.4</v>
      </c>
      <c r="T8" s="77">
        <v>7.9</v>
      </c>
      <c r="U8" s="77">
        <v>14.4</v>
      </c>
      <c r="V8" s="77">
        <v>2.8</v>
      </c>
      <c r="W8" s="77">
        <v>2.2999999999999998</v>
      </c>
      <c r="X8" s="77">
        <v>1.4</v>
      </c>
      <c r="Y8" s="185">
        <v>68.784200358769141</v>
      </c>
      <c r="Z8" s="77">
        <v>2.4</v>
      </c>
      <c r="AA8" s="185">
        <v>28.8</v>
      </c>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3"/>
      <c r="BK8" s="1"/>
      <c r="BL8" s="1"/>
      <c r="BM8" s="1"/>
      <c r="BN8" s="1"/>
    </row>
    <row r="9" spans="1:66" x14ac:dyDescent="0.2">
      <c r="A9" t="s">
        <v>371</v>
      </c>
      <c r="B9" s="147" t="s">
        <v>337</v>
      </c>
      <c r="C9" s="184">
        <v>4172</v>
      </c>
      <c r="D9">
        <v>563</v>
      </c>
      <c r="E9">
        <v>288</v>
      </c>
      <c r="F9">
        <v>265</v>
      </c>
      <c r="G9">
        <v>632</v>
      </c>
      <c r="H9">
        <v>459</v>
      </c>
      <c r="I9">
        <v>324</v>
      </c>
      <c r="J9">
        <v>271</v>
      </c>
      <c r="K9">
        <v>114</v>
      </c>
      <c r="L9">
        <v>7088</v>
      </c>
      <c r="M9" s="184">
        <v>5023</v>
      </c>
      <c r="N9">
        <v>265</v>
      </c>
      <c r="O9" s="184">
        <v>1800</v>
      </c>
      <c r="P9" s="185">
        <v>58.860045146726861</v>
      </c>
      <c r="Q9" s="77">
        <v>7.9</v>
      </c>
      <c r="R9" s="77">
        <v>4.0999999999999996</v>
      </c>
      <c r="S9" s="77">
        <v>3.7</v>
      </c>
      <c r="T9" s="77">
        <v>8.9</v>
      </c>
      <c r="U9" s="77">
        <v>6.5</v>
      </c>
      <c r="V9" s="77">
        <v>4.5999999999999996</v>
      </c>
      <c r="W9" s="77">
        <v>3.8</v>
      </c>
      <c r="X9" s="77">
        <v>1.6</v>
      </c>
      <c r="Y9" s="185">
        <v>70.860045146726861</v>
      </c>
      <c r="Z9" s="77">
        <v>3.7</v>
      </c>
      <c r="AA9" s="185">
        <v>25.4</v>
      </c>
    </row>
    <row r="10" spans="1:66" x14ac:dyDescent="0.2">
      <c r="A10" t="s">
        <v>372</v>
      </c>
      <c r="B10" s="147" t="s">
        <v>338</v>
      </c>
      <c r="C10" s="184">
        <v>4084</v>
      </c>
      <c r="D10">
        <v>487</v>
      </c>
      <c r="E10">
        <v>283</v>
      </c>
      <c r="F10">
        <v>333</v>
      </c>
      <c r="G10">
        <v>596</v>
      </c>
      <c r="H10">
        <v>375</v>
      </c>
      <c r="I10">
        <v>298</v>
      </c>
      <c r="J10">
        <v>304</v>
      </c>
      <c r="K10">
        <v>168</v>
      </c>
      <c r="L10">
        <v>6928</v>
      </c>
      <c r="M10" s="184">
        <v>4854</v>
      </c>
      <c r="N10">
        <v>333</v>
      </c>
      <c r="O10" s="184">
        <v>1741</v>
      </c>
      <c r="P10" s="185">
        <v>58.94919168591224</v>
      </c>
      <c r="Q10" s="77">
        <v>7</v>
      </c>
      <c r="R10" s="77">
        <v>4.0999999999999996</v>
      </c>
      <c r="S10" s="77">
        <v>4.8</v>
      </c>
      <c r="T10" s="77">
        <v>8.6</v>
      </c>
      <c r="U10" s="77">
        <v>5.4</v>
      </c>
      <c r="V10" s="77">
        <v>4.3</v>
      </c>
      <c r="W10" s="77">
        <v>4.4000000000000004</v>
      </c>
      <c r="X10" s="77">
        <v>2.4</v>
      </c>
      <c r="Y10" s="185">
        <v>70.049191685912234</v>
      </c>
      <c r="Z10" s="77">
        <v>4.8</v>
      </c>
      <c r="AA10" s="185">
        <v>25.1</v>
      </c>
    </row>
    <row r="11" spans="1:66" x14ac:dyDescent="0.2">
      <c r="A11" t="s">
        <v>373</v>
      </c>
      <c r="B11" s="147" t="s">
        <v>342</v>
      </c>
      <c r="C11" s="184">
        <v>1485</v>
      </c>
      <c r="D11">
        <v>306</v>
      </c>
      <c r="E11">
        <v>469</v>
      </c>
      <c r="F11">
        <v>75</v>
      </c>
      <c r="G11">
        <v>213</v>
      </c>
      <c r="H11">
        <v>3767</v>
      </c>
      <c r="I11">
        <v>62</v>
      </c>
      <c r="J11">
        <v>51</v>
      </c>
      <c r="K11">
        <v>60</v>
      </c>
      <c r="L11">
        <v>6488</v>
      </c>
      <c r="M11" s="184">
        <v>2260</v>
      </c>
      <c r="N11">
        <v>75</v>
      </c>
      <c r="O11" s="184">
        <v>4153</v>
      </c>
      <c r="P11" s="185">
        <v>22.888409371146732</v>
      </c>
      <c r="Q11" s="77">
        <v>4.7</v>
      </c>
      <c r="R11" s="77">
        <v>7.2</v>
      </c>
      <c r="S11" s="77">
        <v>1.2</v>
      </c>
      <c r="T11" s="77">
        <v>3.3</v>
      </c>
      <c r="U11" s="77">
        <v>58.1</v>
      </c>
      <c r="V11" s="77">
        <v>1</v>
      </c>
      <c r="W11" s="77">
        <v>0.8</v>
      </c>
      <c r="X11" s="77">
        <v>0.9</v>
      </c>
      <c r="Y11" s="185">
        <v>34.788409371146734</v>
      </c>
      <c r="Z11" s="77">
        <v>1.2</v>
      </c>
      <c r="AA11" s="185">
        <v>64.099999999999994</v>
      </c>
    </row>
    <row r="12" spans="1:66" x14ac:dyDescent="0.2">
      <c r="A12" t="s">
        <v>374</v>
      </c>
      <c r="B12" s="147" t="s">
        <v>343</v>
      </c>
      <c r="C12" s="184">
        <v>1439</v>
      </c>
      <c r="D12">
        <v>338</v>
      </c>
      <c r="E12">
        <v>414</v>
      </c>
      <c r="F12">
        <v>58</v>
      </c>
      <c r="G12">
        <v>276</v>
      </c>
      <c r="H12">
        <v>3936</v>
      </c>
      <c r="I12">
        <v>145</v>
      </c>
      <c r="J12">
        <v>27</v>
      </c>
      <c r="K12">
        <v>53</v>
      </c>
      <c r="L12">
        <v>6686</v>
      </c>
      <c r="M12" s="184">
        <v>2191</v>
      </c>
      <c r="N12">
        <v>58</v>
      </c>
      <c r="O12" s="184">
        <v>4437</v>
      </c>
      <c r="P12" s="185">
        <v>21.522584504935686</v>
      </c>
      <c r="Q12" s="77">
        <v>5.0999999999999996</v>
      </c>
      <c r="R12" s="77">
        <v>6.2</v>
      </c>
      <c r="S12" s="77">
        <v>0.9</v>
      </c>
      <c r="T12" s="77">
        <v>4.0999999999999996</v>
      </c>
      <c r="U12" s="77">
        <v>58.9</v>
      </c>
      <c r="V12" s="77">
        <v>2.2000000000000002</v>
      </c>
      <c r="W12" s="77">
        <v>0.4</v>
      </c>
      <c r="X12" s="77">
        <v>0.8</v>
      </c>
      <c r="Y12" s="185">
        <v>32.822584504935691</v>
      </c>
      <c r="Z12" s="77">
        <v>0.9</v>
      </c>
      <c r="AA12" s="185">
        <v>66.400000000000006</v>
      </c>
    </row>
    <row r="13" spans="1:66" x14ac:dyDescent="0.2">
      <c r="A13" t="s">
        <v>375</v>
      </c>
      <c r="B13" s="147" t="s">
        <v>344</v>
      </c>
      <c r="C13" s="196">
        <v>3421</v>
      </c>
      <c r="D13">
        <v>580</v>
      </c>
      <c r="E13">
        <v>678</v>
      </c>
      <c r="F13">
        <v>162</v>
      </c>
      <c r="G13">
        <v>334</v>
      </c>
      <c r="H13">
        <v>1464</v>
      </c>
      <c r="I13">
        <v>132</v>
      </c>
      <c r="J13">
        <v>153</v>
      </c>
      <c r="K13">
        <v>105</v>
      </c>
      <c r="L13">
        <v>7029</v>
      </c>
      <c r="M13" s="184">
        <v>4679</v>
      </c>
      <c r="N13">
        <v>162</v>
      </c>
      <c r="O13" s="184">
        <v>2188</v>
      </c>
      <c r="P13" s="185">
        <v>48.669796557120499</v>
      </c>
      <c r="Q13" s="77">
        <v>8.3000000000000007</v>
      </c>
      <c r="R13" s="77">
        <v>9.6</v>
      </c>
      <c r="S13" s="77">
        <v>2.2999999999999998</v>
      </c>
      <c r="T13" s="77">
        <v>4.8</v>
      </c>
      <c r="U13" s="77">
        <v>20.8</v>
      </c>
      <c r="V13" s="77">
        <v>1.9</v>
      </c>
      <c r="W13" s="77">
        <v>2.2000000000000002</v>
      </c>
      <c r="X13" s="77">
        <v>1.5</v>
      </c>
      <c r="Y13" s="185">
        <v>66.569796557120497</v>
      </c>
      <c r="Z13" s="77">
        <v>2.2999999999999998</v>
      </c>
      <c r="AA13" s="185">
        <v>31.2</v>
      </c>
    </row>
    <row r="14" spans="1:66" x14ac:dyDescent="0.2">
      <c r="A14" t="s">
        <v>376</v>
      </c>
      <c r="B14" s="147" t="s">
        <v>345</v>
      </c>
      <c r="C14" s="196">
        <v>3495</v>
      </c>
      <c r="D14">
        <v>597</v>
      </c>
      <c r="E14">
        <v>299</v>
      </c>
      <c r="F14">
        <v>116</v>
      </c>
      <c r="G14">
        <v>643</v>
      </c>
      <c r="H14">
        <v>1233</v>
      </c>
      <c r="I14">
        <v>226</v>
      </c>
      <c r="J14">
        <v>88</v>
      </c>
      <c r="K14">
        <v>104</v>
      </c>
      <c r="L14">
        <v>6801</v>
      </c>
      <c r="M14" s="184">
        <v>4391</v>
      </c>
      <c r="N14">
        <v>116</v>
      </c>
      <c r="O14" s="184">
        <v>2294</v>
      </c>
      <c r="P14" s="185">
        <v>51.389501543890603</v>
      </c>
      <c r="Q14" s="77">
        <v>8.8000000000000007</v>
      </c>
      <c r="R14" s="77">
        <v>4.4000000000000004</v>
      </c>
      <c r="S14" s="77">
        <v>1.7</v>
      </c>
      <c r="T14" s="77">
        <v>9.5</v>
      </c>
      <c r="U14" s="77">
        <v>18.100000000000001</v>
      </c>
      <c r="V14" s="77">
        <v>3.3</v>
      </c>
      <c r="W14" s="77">
        <v>1.3</v>
      </c>
      <c r="X14" s="77">
        <v>1.5</v>
      </c>
      <c r="Y14" s="185">
        <v>64.589501543890606</v>
      </c>
      <c r="Z14" s="77">
        <v>1.7</v>
      </c>
      <c r="AA14" s="185">
        <v>33.700000000000003</v>
      </c>
    </row>
    <row r="15" spans="1:66" x14ac:dyDescent="0.2">
      <c r="A15" t="s">
        <v>377</v>
      </c>
      <c r="B15" s="147" t="s">
        <v>346</v>
      </c>
      <c r="C15" s="196">
        <v>4454</v>
      </c>
      <c r="D15">
        <v>556</v>
      </c>
      <c r="E15">
        <v>686</v>
      </c>
      <c r="F15">
        <v>170</v>
      </c>
      <c r="G15">
        <v>379</v>
      </c>
      <c r="H15">
        <v>920</v>
      </c>
      <c r="I15">
        <v>188</v>
      </c>
      <c r="J15">
        <v>174</v>
      </c>
      <c r="K15">
        <v>104</v>
      </c>
      <c r="L15">
        <v>7631</v>
      </c>
      <c r="M15" s="184">
        <v>5696</v>
      </c>
      <c r="N15">
        <v>170</v>
      </c>
      <c r="O15" s="184">
        <v>1765</v>
      </c>
      <c r="P15" s="185">
        <v>58.367186476215437</v>
      </c>
      <c r="Q15" s="77">
        <v>7.3</v>
      </c>
      <c r="R15" s="77">
        <v>9</v>
      </c>
      <c r="S15" s="77">
        <v>2.2000000000000002</v>
      </c>
      <c r="T15" s="77">
        <v>5</v>
      </c>
      <c r="U15" s="77">
        <v>12.1</v>
      </c>
      <c r="V15" s="77">
        <v>2.5</v>
      </c>
      <c r="W15" s="77">
        <v>2.2999999999999998</v>
      </c>
      <c r="X15" s="77">
        <v>1.4</v>
      </c>
      <c r="Y15" s="185">
        <v>74.667186476215434</v>
      </c>
      <c r="Z15" s="77">
        <v>2.2000000000000002</v>
      </c>
      <c r="AA15" s="185">
        <v>23.3</v>
      </c>
    </row>
    <row r="16" spans="1:66" x14ac:dyDescent="0.2">
      <c r="A16" t="s">
        <v>378</v>
      </c>
      <c r="B16" s="147" t="s">
        <v>347</v>
      </c>
      <c r="C16" s="196">
        <v>3188</v>
      </c>
      <c r="D16">
        <v>523</v>
      </c>
      <c r="E16">
        <v>263</v>
      </c>
      <c r="F16">
        <v>193</v>
      </c>
      <c r="G16">
        <v>567</v>
      </c>
      <c r="H16">
        <v>787</v>
      </c>
      <c r="I16">
        <v>217</v>
      </c>
      <c r="J16">
        <v>186</v>
      </c>
      <c r="K16">
        <v>101</v>
      </c>
      <c r="L16">
        <v>6025</v>
      </c>
      <c r="M16" s="184">
        <v>3974</v>
      </c>
      <c r="N16">
        <v>193</v>
      </c>
      <c r="O16" s="184">
        <v>1858</v>
      </c>
      <c r="P16" s="185">
        <v>52.912863070539416</v>
      </c>
      <c r="Q16" s="77">
        <v>8.6999999999999993</v>
      </c>
      <c r="R16" s="77">
        <v>4.4000000000000004</v>
      </c>
      <c r="S16" s="77">
        <v>3.2</v>
      </c>
      <c r="T16" s="77">
        <v>9.4</v>
      </c>
      <c r="U16" s="77">
        <v>13.1</v>
      </c>
      <c r="V16" s="77">
        <v>3.6</v>
      </c>
      <c r="W16" s="77">
        <v>3.1</v>
      </c>
      <c r="X16" s="77">
        <v>1.7</v>
      </c>
      <c r="Y16" s="185">
        <v>66.012863070539424</v>
      </c>
      <c r="Z16" s="77">
        <v>3.2</v>
      </c>
      <c r="AA16" s="185">
        <v>30.9</v>
      </c>
    </row>
    <row r="17" spans="1:27" x14ac:dyDescent="0.2">
      <c r="A17" t="s">
        <v>379</v>
      </c>
      <c r="B17" s="147" t="s">
        <v>348</v>
      </c>
      <c r="C17" s="184">
        <v>3774</v>
      </c>
      <c r="D17">
        <v>739</v>
      </c>
      <c r="E17">
        <v>319</v>
      </c>
      <c r="F17">
        <v>215</v>
      </c>
      <c r="G17">
        <v>533</v>
      </c>
      <c r="H17">
        <v>742</v>
      </c>
      <c r="I17">
        <v>189</v>
      </c>
      <c r="J17">
        <v>160</v>
      </c>
      <c r="K17">
        <v>117</v>
      </c>
      <c r="L17">
        <v>6788</v>
      </c>
      <c r="M17" s="184">
        <v>4832</v>
      </c>
      <c r="N17">
        <v>215</v>
      </c>
      <c r="O17" s="184">
        <v>1741</v>
      </c>
      <c r="P17" s="185">
        <v>55.59811431938715</v>
      </c>
      <c r="Q17" s="77">
        <v>10.9</v>
      </c>
      <c r="R17" s="77">
        <v>4.7</v>
      </c>
      <c r="S17" s="77">
        <v>3.2</v>
      </c>
      <c r="T17" s="77">
        <v>7.9</v>
      </c>
      <c r="U17" s="77">
        <v>10.9</v>
      </c>
      <c r="V17" s="77">
        <v>2.8</v>
      </c>
      <c r="W17" s="77">
        <v>2.4</v>
      </c>
      <c r="X17" s="77">
        <v>1.7</v>
      </c>
      <c r="Y17" s="185">
        <v>71.198114319387159</v>
      </c>
      <c r="Z17" s="77">
        <v>3.2</v>
      </c>
      <c r="AA17" s="185">
        <v>25.7</v>
      </c>
    </row>
    <row r="18" spans="1:27" x14ac:dyDescent="0.2">
      <c r="A18" t="s">
        <v>380</v>
      </c>
      <c r="B18" s="147" t="s">
        <v>381</v>
      </c>
      <c r="C18" s="184">
        <v>1514</v>
      </c>
      <c r="D18">
        <v>399</v>
      </c>
      <c r="E18">
        <v>74</v>
      </c>
      <c r="F18">
        <v>68</v>
      </c>
      <c r="G18">
        <v>439</v>
      </c>
      <c r="H18">
        <v>81</v>
      </c>
      <c r="I18">
        <v>107</v>
      </c>
      <c r="J18">
        <v>89</v>
      </c>
      <c r="K18">
        <v>31</v>
      </c>
      <c r="L18">
        <v>2802</v>
      </c>
      <c r="M18" s="184">
        <v>1987</v>
      </c>
      <c r="N18">
        <v>68</v>
      </c>
      <c r="O18" s="184">
        <v>747</v>
      </c>
      <c r="P18" s="185">
        <v>54.032833690221274</v>
      </c>
      <c r="Q18" s="77">
        <v>14.2</v>
      </c>
      <c r="R18" s="77">
        <v>2.6</v>
      </c>
      <c r="S18" s="77">
        <v>2.4</v>
      </c>
      <c r="T18" s="77">
        <v>15.7</v>
      </c>
      <c r="U18" s="77">
        <v>2.9</v>
      </c>
      <c r="V18" s="77">
        <v>3.8</v>
      </c>
      <c r="W18" s="77">
        <v>3.2</v>
      </c>
      <c r="X18" s="77">
        <v>1.1000000000000001</v>
      </c>
      <c r="Y18" s="185">
        <v>70.832833690221264</v>
      </c>
      <c r="Z18" s="77">
        <v>2.4</v>
      </c>
      <c r="AA18" s="185">
        <v>26.7</v>
      </c>
    </row>
    <row r="19" spans="1:27" x14ac:dyDescent="0.2">
      <c r="A19" t="s">
        <v>382</v>
      </c>
      <c r="B19" s="147" t="s">
        <v>101</v>
      </c>
      <c r="C19" s="184">
        <v>2599</v>
      </c>
      <c r="D19">
        <v>548</v>
      </c>
      <c r="E19">
        <v>132</v>
      </c>
      <c r="F19">
        <v>102</v>
      </c>
      <c r="G19">
        <v>632</v>
      </c>
      <c r="H19">
        <v>129</v>
      </c>
      <c r="I19">
        <v>158</v>
      </c>
      <c r="J19">
        <v>83</v>
      </c>
      <c r="K19">
        <v>51</v>
      </c>
      <c r="L19">
        <v>4434</v>
      </c>
      <c r="M19" s="184">
        <v>3279</v>
      </c>
      <c r="N19">
        <v>102</v>
      </c>
      <c r="O19" s="184">
        <v>1053</v>
      </c>
      <c r="P19" s="185">
        <v>58.615245827695084</v>
      </c>
      <c r="Q19" s="77">
        <v>12.4</v>
      </c>
      <c r="R19" s="77">
        <v>3</v>
      </c>
      <c r="S19" s="77">
        <v>2.2999999999999998</v>
      </c>
      <c r="T19" s="77">
        <v>14.3</v>
      </c>
      <c r="U19" s="77">
        <v>2.9</v>
      </c>
      <c r="V19" s="77">
        <v>3.6</v>
      </c>
      <c r="W19" s="77">
        <v>1.9</v>
      </c>
      <c r="X19" s="77">
        <v>1.2</v>
      </c>
      <c r="Y19" s="185">
        <v>74.015245827695082</v>
      </c>
      <c r="Z19" s="77">
        <v>2.2999999999999998</v>
      </c>
      <c r="AA19" s="185">
        <v>23.9</v>
      </c>
    </row>
    <row r="20" spans="1:27" x14ac:dyDescent="0.2">
      <c r="A20" t="s">
        <v>383</v>
      </c>
      <c r="B20" s="147" t="s">
        <v>384</v>
      </c>
      <c r="C20" s="184">
        <v>1695</v>
      </c>
      <c r="D20">
        <v>398</v>
      </c>
      <c r="E20">
        <v>79</v>
      </c>
      <c r="F20">
        <v>67</v>
      </c>
      <c r="G20">
        <v>514</v>
      </c>
      <c r="H20">
        <v>58</v>
      </c>
      <c r="I20">
        <v>111</v>
      </c>
      <c r="J20">
        <v>54</v>
      </c>
      <c r="K20">
        <v>36</v>
      </c>
      <c r="L20">
        <v>3012</v>
      </c>
      <c r="M20" s="184">
        <v>2172</v>
      </c>
      <c r="N20">
        <v>67</v>
      </c>
      <c r="O20" s="184">
        <v>773</v>
      </c>
      <c r="P20" s="185">
        <v>56.27490039840638</v>
      </c>
      <c r="Q20" s="77">
        <v>13.2</v>
      </c>
      <c r="R20" s="77">
        <v>2.6</v>
      </c>
      <c r="S20" s="77">
        <v>2.2000000000000002</v>
      </c>
      <c r="T20" s="77">
        <v>17.100000000000001</v>
      </c>
      <c r="U20" s="77">
        <v>1.9</v>
      </c>
      <c r="V20" s="77">
        <v>3.7</v>
      </c>
      <c r="W20" s="77">
        <v>1.8</v>
      </c>
      <c r="X20" s="77">
        <v>1.2</v>
      </c>
      <c r="Y20" s="185">
        <v>72.074900398406371</v>
      </c>
      <c r="Z20" s="77">
        <v>2.2000000000000002</v>
      </c>
      <c r="AA20" s="185">
        <v>25.7</v>
      </c>
    </row>
    <row r="21" spans="1:27" x14ac:dyDescent="0.2">
      <c r="A21" t="s">
        <v>385</v>
      </c>
      <c r="B21" s="147" t="s">
        <v>386</v>
      </c>
      <c r="C21" s="184">
        <v>1813</v>
      </c>
      <c r="D21">
        <v>458</v>
      </c>
      <c r="E21">
        <v>78</v>
      </c>
      <c r="F21">
        <v>90</v>
      </c>
      <c r="G21">
        <v>503</v>
      </c>
      <c r="H21">
        <v>99</v>
      </c>
      <c r="I21">
        <v>127</v>
      </c>
      <c r="J21">
        <v>71</v>
      </c>
      <c r="K21">
        <v>36</v>
      </c>
      <c r="L21">
        <v>3275</v>
      </c>
      <c r="M21" s="184">
        <v>2349</v>
      </c>
      <c r="N21">
        <v>90</v>
      </c>
      <c r="O21" s="184">
        <v>836</v>
      </c>
      <c r="P21" s="185">
        <v>55.358778625954194</v>
      </c>
      <c r="Q21" s="77">
        <v>14</v>
      </c>
      <c r="R21" s="77">
        <v>2.4</v>
      </c>
      <c r="S21" s="77">
        <v>2.7</v>
      </c>
      <c r="T21" s="77">
        <v>15.4</v>
      </c>
      <c r="U21" s="77">
        <v>3</v>
      </c>
      <c r="V21" s="77">
        <v>3.9</v>
      </c>
      <c r="W21" s="77">
        <v>2.2000000000000002</v>
      </c>
      <c r="X21" s="77">
        <v>1.1000000000000001</v>
      </c>
      <c r="Y21" s="185">
        <v>71.758778625954193</v>
      </c>
      <c r="Z21" s="77">
        <v>2.7</v>
      </c>
      <c r="AA21" s="185">
        <v>25.6</v>
      </c>
    </row>
    <row r="22" spans="1:27" x14ac:dyDescent="0.2">
      <c r="A22" t="s">
        <v>387</v>
      </c>
      <c r="B22" s="147" t="s">
        <v>388</v>
      </c>
      <c r="C22" s="184">
        <v>925</v>
      </c>
      <c r="D22">
        <v>261</v>
      </c>
      <c r="E22">
        <v>32</v>
      </c>
      <c r="F22">
        <v>45</v>
      </c>
      <c r="G22">
        <v>204</v>
      </c>
      <c r="H22">
        <v>67</v>
      </c>
      <c r="I22">
        <v>77</v>
      </c>
      <c r="J22">
        <v>23</v>
      </c>
      <c r="K22">
        <v>19</v>
      </c>
      <c r="L22">
        <v>1653</v>
      </c>
      <c r="M22" s="184">
        <v>1218</v>
      </c>
      <c r="N22">
        <v>45</v>
      </c>
      <c r="O22" s="184">
        <v>390</v>
      </c>
      <c r="P22" s="185">
        <v>55.958862673926191</v>
      </c>
      <c r="Q22" s="77">
        <v>15.8</v>
      </c>
      <c r="R22" s="77">
        <v>1.9</v>
      </c>
      <c r="S22" s="77">
        <v>2.7</v>
      </c>
      <c r="T22" s="77">
        <v>12.3</v>
      </c>
      <c r="U22" s="77">
        <v>4.0999999999999996</v>
      </c>
      <c r="V22" s="77">
        <v>4.7</v>
      </c>
      <c r="W22" s="77">
        <v>1.4</v>
      </c>
      <c r="X22" s="77">
        <v>1.1000000000000001</v>
      </c>
      <c r="Y22" s="185">
        <v>73.658862673926194</v>
      </c>
      <c r="Z22" s="77">
        <v>2.7</v>
      </c>
      <c r="AA22" s="185">
        <v>23.6</v>
      </c>
    </row>
    <row r="23" spans="1:27" x14ac:dyDescent="0.2">
      <c r="A23" t="s">
        <v>389</v>
      </c>
      <c r="B23" s="147" t="s">
        <v>390</v>
      </c>
      <c r="C23" s="184">
        <v>1670</v>
      </c>
      <c r="D23">
        <v>374</v>
      </c>
      <c r="E23">
        <v>61</v>
      </c>
      <c r="F23">
        <v>81</v>
      </c>
      <c r="G23">
        <v>435</v>
      </c>
      <c r="H23">
        <v>164</v>
      </c>
      <c r="I23">
        <v>89</v>
      </c>
      <c r="J23">
        <v>61</v>
      </c>
      <c r="K23">
        <v>43</v>
      </c>
      <c r="L23">
        <v>2978</v>
      </c>
      <c r="M23" s="184">
        <v>2105</v>
      </c>
      <c r="N23">
        <v>81</v>
      </c>
      <c r="O23" s="184">
        <v>792</v>
      </c>
      <c r="P23" s="185">
        <v>56.077904633982534</v>
      </c>
      <c r="Q23" s="77">
        <v>12.6</v>
      </c>
      <c r="R23" s="77">
        <v>2</v>
      </c>
      <c r="S23" s="77">
        <v>2.7</v>
      </c>
      <c r="T23" s="77">
        <v>14.6</v>
      </c>
      <c r="U23" s="77">
        <v>5.5</v>
      </c>
      <c r="V23" s="77">
        <v>3</v>
      </c>
      <c r="W23" s="77">
        <v>2</v>
      </c>
      <c r="X23" s="77">
        <v>1.4</v>
      </c>
      <c r="Y23" s="185">
        <v>70.677904633982536</v>
      </c>
      <c r="Z23" s="77">
        <v>2.7</v>
      </c>
      <c r="AA23" s="185">
        <v>26.5</v>
      </c>
    </row>
    <row r="24" spans="1:27" x14ac:dyDescent="0.2">
      <c r="A24" t="s">
        <v>391</v>
      </c>
      <c r="B24" s="147" t="s">
        <v>392</v>
      </c>
      <c r="C24" s="184">
        <v>3232</v>
      </c>
      <c r="D24">
        <v>416</v>
      </c>
      <c r="E24">
        <v>115</v>
      </c>
      <c r="F24">
        <v>159</v>
      </c>
      <c r="G24">
        <v>620</v>
      </c>
      <c r="H24">
        <v>136</v>
      </c>
      <c r="I24">
        <v>278</v>
      </c>
      <c r="J24">
        <v>109</v>
      </c>
      <c r="K24">
        <v>86</v>
      </c>
      <c r="L24">
        <v>5151</v>
      </c>
      <c r="M24" s="184">
        <v>3763</v>
      </c>
      <c r="N24">
        <v>159</v>
      </c>
      <c r="O24" s="184">
        <v>1229</v>
      </c>
      <c r="P24" s="185">
        <v>62.745098039215684</v>
      </c>
      <c r="Q24" s="77">
        <v>8.1</v>
      </c>
      <c r="R24" s="77">
        <v>2.2000000000000002</v>
      </c>
      <c r="S24" s="77">
        <v>3.1</v>
      </c>
      <c r="T24" s="77">
        <v>12</v>
      </c>
      <c r="U24" s="77">
        <v>2.6</v>
      </c>
      <c r="V24" s="77">
        <v>5.4</v>
      </c>
      <c r="W24" s="77">
        <v>2.1</v>
      </c>
      <c r="X24" s="77">
        <v>1.7</v>
      </c>
      <c r="Y24" s="185">
        <v>73.045098039215688</v>
      </c>
      <c r="Z24" s="77">
        <v>3.1</v>
      </c>
      <c r="AA24" s="185">
        <v>23.8</v>
      </c>
    </row>
    <row r="25" spans="1:27" x14ac:dyDescent="0.2">
      <c r="A25" t="s">
        <v>393</v>
      </c>
      <c r="B25" s="147" t="s">
        <v>394</v>
      </c>
      <c r="C25" s="184">
        <v>2058</v>
      </c>
      <c r="D25">
        <v>283</v>
      </c>
      <c r="E25">
        <v>81</v>
      </c>
      <c r="F25">
        <v>89</v>
      </c>
      <c r="G25">
        <v>344</v>
      </c>
      <c r="H25">
        <v>99</v>
      </c>
      <c r="I25">
        <v>145</v>
      </c>
      <c r="J25">
        <v>55</v>
      </c>
      <c r="K25">
        <v>33</v>
      </c>
      <c r="L25">
        <v>3187</v>
      </c>
      <c r="M25" s="184">
        <v>2422</v>
      </c>
      <c r="N25">
        <v>89</v>
      </c>
      <c r="O25" s="184">
        <v>676</v>
      </c>
      <c r="P25" s="185">
        <v>64.574835268277369</v>
      </c>
      <c r="Q25" s="77">
        <v>8.9</v>
      </c>
      <c r="R25" s="77">
        <v>2.5</v>
      </c>
      <c r="S25" s="77">
        <v>2.8</v>
      </c>
      <c r="T25" s="77">
        <v>10.8</v>
      </c>
      <c r="U25" s="77">
        <v>3.1</v>
      </c>
      <c r="V25" s="77">
        <v>4.5</v>
      </c>
      <c r="W25" s="77">
        <v>1.7</v>
      </c>
      <c r="X25" s="77">
        <v>1</v>
      </c>
      <c r="Y25" s="185">
        <v>75.974835268277374</v>
      </c>
      <c r="Z25" s="77">
        <v>2.8</v>
      </c>
      <c r="AA25" s="185">
        <v>21.1</v>
      </c>
    </row>
    <row r="26" spans="1:27" x14ac:dyDescent="0.2">
      <c r="A26" t="s">
        <v>395</v>
      </c>
      <c r="B26" s="147" t="s">
        <v>396</v>
      </c>
      <c r="C26" s="184">
        <v>1810</v>
      </c>
      <c r="D26">
        <v>300</v>
      </c>
      <c r="E26">
        <v>75</v>
      </c>
      <c r="F26">
        <v>92</v>
      </c>
      <c r="G26">
        <v>540</v>
      </c>
      <c r="H26">
        <v>114</v>
      </c>
      <c r="I26">
        <v>121</v>
      </c>
      <c r="J26">
        <v>95</v>
      </c>
      <c r="K26">
        <v>54</v>
      </c>
      <c r="L26">
        <v>3201</v>
      </c>
      <c r="M26" s="184">
        <v>2185</v>
      </c>
      <c r="N26">
        <v>92</v>
      </c>
      <c r="O26" s="184">
        <v>924</v>
      </c>
      <c r="P26" s="185">
        <v>56.544829740706028</v>
      </c>
      <c r="Q26" s="77">
        <v>9.4</v>
      </c>
      <c r="R26" s="77">
        <v>2.2999999999999998</v>
      </c>
      <c r="S26" s="77">
        <v>2.9</v>
      </c>
      <c r="T26" s="77">
        <v>16.899999999999999</v>
      </c>
      <c r="U26" s="77">
        <v>3.6</v>
      </c>
      <c r="V26" s="77">
        <v>3.8</v>
      </c>
      <c r="W26" s="77">
        <v>3</v>
      </c>
      <c r="X26" s="77">
        <v>1.7</v>
      </c>
      <c r="Y26" s="185">
        <v>68.244829740706024</v>
      </c>
      <c r="Z26" s="77">
        <v>2.9</v>
      </c>
      <c r="AA26" s="185">
        <v>29</v>
      </c>
    </row>
    <row r="27" spans="1:27" x14ac:dyDescent="0.2">
      <c r="A27" t="s">
        <v>397</v>
      </c>
      <c r="B27" s="147" t="s">
        <v>398</v>
      </c>
      <c r="C27" s="184">
        <v>1556</v>
      </c>
      <c r="D27">
        <v>402</v>
      </c>
      <c r="E27">
        <v>69</v>
      </c>
      <c r="F27">
        <v>73</v>
      </c>
      <c r="G27">
        <v>364</v>
      </c>
      <c r="H27">
        <v>79</v>
      </c>
      <c r="I27">
        <v>115</v>
      </c>
      <c r="J27">
        <v>72</v>
      </c>
      <c r="K27">
        <v>35</v>
      </c>
      <c r="L27">
        <v>2765</v>
      </c>
      <c r="M27" s="184">
        <v>2027</v>
      </c>
      <c r="N27">
        <v>73</v>
      </c>
      <c r="O27" s="184">
        <v>665</v>
      </c>
      <c r="P27" s="185">
        <v>56.274864376130196</v>
      </c>
      <c r="Q27" s="77">
        <v>14.5</v>
      </c>
      <c r="R27" s="77">
        <v>2.5</v>
      </c>
      <c r="S27" s="77">
        <v>2.6</v>
      </c>
      <c r="T27" s="77">
        <v>13.2</v>
      </c>
      <c r="U27" s="77">
        <v>2.9</v>
      </c>
      <c r="V27" s="77">
        <v>4.2</v>
      </c>
      <c r="W27" s="77">
        <v>2.6</v>
      </c>
      <c r="X27" s="77">
        <v>1.3</v>
      </c>
      <c r="Y27" s="185">
        <v>73.274864376130196</v>
      </c>
      <c r="Z27" s="77">
        <v>2.6</v>
      </c>
      <c r="AA27" s="185">
        <v>24.2</v>
      </c>
    </row>
    <row r="28" spans="1:27" x14ac:dyDescent="0.2">
      <c r="A28" t="s">
        <v>399</v>
      </c>
      <c r="B28" s="147" t="s">
        <v>105</v>
      </c>
      <c r="C28" s="184">
        <v>2467</v>
      </c>
      <c r="D28">
        <v>584</v>
      </c>
      <c r="E28">
        <v>101</v>
      </c>
      <c r="F28">
        <v>87</v>
      </c>
      <c r="G28">
        <v>648</v>
      </c>
      <c r="H28">
        <v>138</v>
      </c>
      <c r="I28">
        <v>163</v>
      </c>
      <c r="J28">
        <v>78</v>
      </c>
      <c r="K28">
        <v>35</v>
      </c>
      <c r="L28">
        <v>4301</v>
      </c>
      <c r="M28" s="184">
        <v>3152</v>
      </c>
      <c r="N28">
        <v>87</v>
      </c>
      <c r="O28" s="184">
        <v>1062</v>
      </c>
      <c r="P28" s="185">
        <v>57.358753778191115</v>
      </c>
      <c r="Q28" s="77">
        <v>13.6</v>
      </c>
      <c r="R28" s="77">
        <v>2.2999999999999998</v>
      </c>
      <c r="S28" s="77">
        <v>2</v>
      </c>
      <c r="T28" s="77">
        <v>15.1</v>
      </c>
      <c r="U28" s="77">
        <v>3.2</v>
      </c>
      <c r="V28" s="77">
        <v>3.8</v>
      </c>
      <c r="W28" s="77">
        <v>1.8</v>
      </c>
      <c r="X28" s="77">
        <v>0.8</v>
      </c>
      <c r="Y28" s="185">
        <v>73.258753778191107</v>
      </c>
      <c r="Z28" s="77">
        <v>2</v>
      </c>
      <c r="AA28" s="185">
        <v>24.7</v>
      </c>
    </row>
    <row r="29" spans="1:27" x14ac:dyDescent="0.2">
      <c r="A29" t="s">
        <v>400</v>
      </c>
      <c r="B29" s="147" t="s">
        <v>401</v>
      </c>
      <c r="C29" s="184">
        <v>974</v>
      </c>
      <c r="D29">
        <v>223</v>
      </c>
      <c r="E29">
        <v>38</v>
      </c>
      <c r="F29">
        <v>49</v>
      </c>
      <c r="G29">
        <v>231</v>
      </c>
      <c r="H29">
        <v>47</v>
      </c>
      <c r="I29">
        <v>94</v>
      </c>
      <c r="J29">
        <v>33</v>
      </c>
      <c r="K29">
        <v>24</v>
      </c>
      <c r="L29">
        <v>1713</v>
      </c>
      <c r="M29" s="184">
        <v>1235</v>
      </c>
      <c r="N29">
        <v>49</v>
      </c>
      <c r="O29" s="184">
        <v>429</v>
      </c>
      <c r="P29" s="185">
        <v>56.859311150029193</v>
      </c>
      <c r="Q29" s="77">
        <v>13</v>
      </c>
      <c r="R29" s="77">
        <v>2.2000000000000002</v>
      </c>
      <c r="S29" s="77">
        <v>2.9</v>
      </c>
      <c r="T29" s="77">
        <v>13.5</v>
      </c>
      <c r="U29" s="77">
        <v>2.7</v>
      </c>
      <c r="V29" s="77">
        <v>5.5</v>
      </c>
      <c r="W29" s="77">
        <v>1.9</v>
      </c>
      <c r="X29" s="77">
        <v>1.4</v>
      </c>
      <c r="Y29" s="185">
        <v>72.059311150029188</v>
      </c>
      <c r="Z29" s="77">
        <v>2.9</v>
      </c>
      <c r="AA29" s="185">
        <v>25</v>
      </c>
    </row>
    <row r="30" spans="1:27" x14ac:dyDescent="0.2">
      <c r="A30" t="s">
        <v>402</v>
      </c>
      <c r="B30" s="147" t="s">
        <v>403</v>
      </c>
      <c r="C30" s="184">
        <v>2133</v>
      </c>
      <c r="D30">
        <v>419</v>
      </c>
      <c r="E30">
        <v>76</v>
      </c>
      <c r="F30">
        <v>154</v>
      </c>
      <c r="G30">
        <v>555</v>
      </c>
      <c r="H30">
        <v>94</v>
      </c>
      <c r="I30">
        <v>169</v>
      </c>
      <c r="J30">
        <v>124</v>
      </c>
      <c r="K30">
        <v>74</v>
      </c>
      <c r="L30">
        <v>3798</v>
      </c>
      <c r="M30" s="184">
        <v>2628</v>
      </c>
      <c r="N30">
        <v>154</v>
      </c>
      <c r="O30" s="184">
        <v>1016</v>
      </c>
      <c r="P30" s="185">
        <v>56.161137440758289</v>
      </c>
      <c r="Q30" s="77">
        <v>11</v>
      </c>
      <c r="R30" s="77">
        <v>2</v>
      </c>
      <c r="S30" s="77">
        <v>4.0999999999999996</v>
      </c>
      <c r="T30" s="77">
        <v>14.6</v>
      </c>
      <c r="U30" s="77">
        <v>2.5</v>
      </c>
      <c r="V30" s="77">
        <v>4.4000000000000004</v>
      </c>
      <c r="W30" s="77">
        <v>3.3</v>
      </c>
      <c r="X30" s="77">
        <v>1.9</v>
      </c>
      <c r="Y30" s="185">
        <v>69.161137440758296</v>
      </c>
      <c r="Z30" s="77">
        <v>4.0999999999999996</v>
      </c>
      <c r="AA30" s="185">
        <v>26.7</v>
      </c>
    </row>
    <row r="31" spans="1:27" x14ac:dyDescent="0.2">
      <c r="A31" t="s">
        <v>404</v>
      </c>
      <c r="B31" s="147" t="s">
        <v>405</v>
      </c>
      <c r="C31" s="184">
        <v>1472</v>
      </c>
      <c r="D31">
        <v>239</v>
      </c>
      <c r="E31">
        <v>62</v>
      </c>
      <c r="F31">
        <v>124</v>
      </c>
      <c r="G31">
        <v>229</v>
      </c>
      <c r="H31">
        <v>71</v>
      </c>
      <c r="I31">
        <v>119</v>
      </c>
      <c r="J31">
        <v>89</v>
      </c>
      <c r="K31">
        <v>55</v>
      </c>
      <c r="L31">
        <v>2460</v>
      </c>
      <c r="M31" s="184">
        <v>1773</v>
      </c>
      <c r="N31">
        <v>124</v>
      </c>
      <c r="O31" s="184">
        <v>563</v>
      </c>
      <c r="P31" s="185">
        <v>59.837398373983739</v>
      </c>
      <c r="Q31" s="77">
        <v>9.6999999999999993</v>
      </c>
      <c r="R31" s="77">
        <v>2.5</v>
      </c>
      <c r="S31" s="77">
        <v>5</v>
      </c>
      <c r="T31" s="77">
        <v>9.3000000000000007</v>
      </c>
      <c r="U31" s="77">
        <v>2.9</v>
      </c>
      <c r="V31" s="77">
        <v>4.8</v>
      </c>
      <c r="W31" s="77">
        <v>3.6</v>
      </c>
      <c r="X31" s="77">
        <v>2.2000000000000002</v>
      </c>
      <c r="Y31" s="185">
        <v>72.037398373983734</v>
      </c>
      <c r="Z31" s="77">
        <v>5</v>
      </c>
      <c r="AA31" s="185">
        <v>22.8</v>
      </c>
    </row>
    <row r="32" spans="1:27" x14ac:dyDescent="0.2">
      <c r="A32" t="s">
        <v>406</v>
      </c>
      <c r="B32" s="147" t="s">
        <v>407</v>
      </c>
      <c r="C32" s="184">
        <v>2486</v>
      </c>
      <c r="D32">
        <v>414</v>
      </c>
      <c r="E32">
        <v>89</v>
      </c>
      <c r="F32">
        <v>93</v>
      </c>
      <c r="G32">
        <v>340</v>
      </c>
      <c r="H32">
        <v>91</v>
      </c>
      <c r="I32">
        <v>169</v>
      </c>
      <c r="J32">
        <v>83</v>
      </c>
      <c r="K32">
        <v>47</v>
      </c>
      <c r="L32">
        <v>3812</v>
      </c>
      <c r="M32" s="184">
        <v>2989</v>
      </c>
      <c r="N32">
        <v>93</v>
      </c>
      <c r="O32" s="184">
        <v>730</v>
      </c>
      <c r="P32" s="185">
        <v>65.215110178384052</v>
      </c>
      <c r="Q32" s="77">
        <v>10.9</v>
      </c>
      <c r="R32" s="77">
        <v>2.2999999999999998</v>
      </c>
      <c r="S32" s="77">
        <v>2.4</v>
      </c>
      <c r="T32" s="77">
        <v>8.9</v>
      </c>
      <c r="U32" s="77">
        <v>2.4</v>
      </c>
      <c r="V32" s="77">
        <v>4.4000000000000004</v>
      </c>
      <c r="W32" s="77">
        <v>2.2000000000000002</v>
      </c>
      <c r="X32" s="77">
        <v>1.2</v>
      </c>
      <c r="Y32" s="185">
        <v>78.415110178384055</v>
      </c>
      <c r="Z32" s="77">
        <v>2.4</v>
      </c>
      <c r="AA32" s="185">
        <v>19.100000000000001</v>
      </c>
    </row>
    <row r="33" spans="1:27" x14ac:dyDescent="0.2">
      <c r="A33" t="s">
        <v>408</v>
      </c>
      <c r="B33" s="147" t="s">
        <v>409</v>
      </c>
      <c r="C33" s="184">
        <v>2914</v>
      </c>
      <c r="D33">
        <v>569</v>
      </c>
      <c r="E33">
        <v>99</v>
      </c>
      <c r="F33">
        <v>144</v>
      </c>
      <c r="G33">
        <v>570</v>
      </c>
      <c r="H33">
        <v>119</v>
      </c>
      <c r="I33">
        <v>201</v>
      </c>
      <c r="J33">
        <v>153</v>
      </c>
      <c r="K33">
        <v>72</v>
      </c>
      <c r="L33">
        <v>4841</v>
      </c>
      <c r="M33" s="184">
        <v>3582</v>
      </c>
      <c r="N33">
        <v>144</v>
      </c>
      <c r="O33" s="184">
        <v>1115</v>
      </c>
      <c r="P33" s="185">
        <v>60.194174757281552</v>
      </c>
      <c r="Q33" s="77">
        <v>11.8</v>
      </c>
      <c r="R33" s="77">
        <v>2</v>
      </c>
      <c r="S33" s="77">
        <v>3</v>
      </c>
      <c r="T33" s="77">
        <v>11.8</v>
      </c>
      <c r="U33" s="77">
        <v>2.5</v>
      </c>
      <c r="V33" s="77">
        <v>4.2</v>
      </c>
      <c r="W33" s="77">
        <v>3.2</v>
      </c>
      <c r="X33" s="77">
        <v>1.5</v>
      </c>
      <c r="Y33" s="185">
        <v>73.994174757281556</v>
      </c>
      <c r="Z33" s="77">
        <v>3</v>
      </c>
      <c r="AA33" s="185">
        <v>23.2</v>
      </c>
    </row>
    <row r="34" spans="1:27" x14ac:dyDescent="0.2">
      <c r="A34" t="s">
        <v>410</v>
      </c>
      <c r="B34" s="147" t="s">
        <v>411</v>
      </c>
      <c r="C34" s="184">
        <v>1663</v>
      </c>
      <c r="D34">
        <v>402</v>
      </c>
      <c r="E34">
        <v>65</v>
      </c>
      <c r="F34">
        <v>91</v>
      </c>
      <c r="G34">
        <v>434</v>
      </c>
      <c r="H34">
        <v>77</v>
      </c>
      <c r="I34">
        <v>113</v>
      </c>
      <c r="J34">
        <v>70</v>
      </c>
      <c r="K34">
        <v>28</v>
      </c>
      <c r="L34">
        <v>2943</v>
      </c>
      <c r="M34" s="184">
        <v>2130</v>
      </c>
      <c r="N34">
        <v>91</v>
      </c>
      <c r="O34" s="184">
        <v>722</v>
      </c>
      <c r="P34" s="185">
        <v>56.506965681277613</v>
      </c>
      <c r="Q34" s="77">
        <v>13.7</v>
      </c>
      <c r="R34" s="77">
        <v>2.2000000000000002</v>
      </c>
      <c r="S34" s="77">
        <v>3.1</v>
      </c>
      <c r="T34" s="77">
        <v>14.7</v>
      </c>
      <c r="U34" s="77">
        <v>2.6</v>
      </c>
      <c r="V34" s="77">
        <v>3.8</v>
      </c>
      <c r="W34" s="77">
        <v>2.4</v>
      </c>
      <c r="X34" s="77">
        <v>1</v>
      </c>
      <c r="Y34" s="185">
        <v>72.406965681277612</v>
      </c>
      <c r="Z34" s="77">
        <v>3.1</v>
      </c>
      <c r="AA34" s="185">
        <v>24.5</v>
      </c>
    </row>
    <row r="35" spans="1:27" x14ac:dyDescent="0.2">
      <c r="A35" t="s">
        <v>412</v>
      </c>
      <c r="B35" s="147" t="s">
        <v>111</v>
      </c>
      <c r="C35" s="184">
        <v>1749</v>
      </c>
      <c r="D35">
        <v>315</v>
      </c>
      <c r="E35">
        <v>52</v>
      </c>
      <c r="F35">
        <v>96</v>
      </c>
      <c r="G35">
        <v>427</v>
      </c>
      <c r="H35">
        <v>78</v>
      </c>
      <c r="I35">
        <v>128</v>
      </c>
      <c r="J35">
        <v>55</v>
      </c>
      <c r="K35">
        <v>35</v>
      </c>
      <c r="L35">
        <v>2935</v>
      </c>
      <c r="M35" s="184">
        <v>2116</v>
      </c>
      <c r="N35">
        <v>96</v>
      </c>
      <c r="O35" s="184">
        <v>723</v>
      </c>
      <c r="P35" s="185">
        <v>59.591141396933558</v>
      </c>
      <c r="Q35" s="77">
        <v>10.7</v>
      </c>
      <c r="R35" s="77">
        <v>1.8</v>
      </c>
      <c r="S35" s="77">
        <v>3.3</v>
      </c>
      <c r="T35" s="77">
        <v>14.5</v>
      </c>
      <c r="U35" s="77">
        <v>2.7</v>
      </c>
      <c r="V35" s="77">
        <v>4.4000000000000004</v>
      </c>
      <c r="W35" s="77">
        <v>1.9</v>
      </c>
      <c r="X35" s="77">
        <v>1.2</v>
      </c>
      <c r="Y35" s="185">
        <v>72.091141396933551</v>
      </c>
      <c r="Z35" s="77">
        <v>3.3</v>
      </c>
      <c r="AA35" s="185">
        <v>24.7</v>
      </c>
    </row>
    <row r="36" spans="1:27" x14ac:dyDescent="0.2">
      <c r="A36" t="s">
        <v>413</v>
      </c>
      <c r="B36" s="147" t="s">
        <v>414</v>
      </c>
      <c r="C36" s="184">
        <v>807</v>
      </c>
      <c r="D36">
        <v>223</v>
      </c>
      <c r="E36">
        <v>31</v>
      </c>
      <c r="F36">
        <v>43</v>
      </c>
      <c r="G36">
        <v>195</v>
      </c>
      <c r="H36">
        <v>43</v>
      </c>
      <c r="I36">
        <v>47</v>
      </c>
      <c r="J36">
        <v>41</v>
      </c>
      <c r="K36">
        <v>23</v>
      </c>
      <c r="L36">
        <v>1453</v>
      </c>
      <c r="M36" s="184">
        <v>1061</v>
      </c>
      <c r="N36">
        <v>43</v>
      </c>
      <c r="O36" s="184">
        <v>349</v>
      </c>
      <c r="P36" s="185">
        <v>55.540261527873369</v>
      </c>
      <c r="Q36" s="77">
        <v>15.3</v>
      </c>
      <c r="R36" s="77">
        <v>2.1</v>
      </c>
      <c r="S36" s="77">
        <v>3</v>
      </c>
      <c r="T36" s="77">
        <v>13.4</v>
      </c>
      <c r="U36" s="77">
        <v>3</v>
      </c>
      <c r="V36" s="77">
        <v>3.2</v>
      </c>
      <c r="W36" s="77">
        <v>2.8</v>
      </c>
      <c r="X36" s="77">
        <v>1.6</v>
      </c>
      <c r="Y36" s="185">
        <v>72.940261527873361</v>
      </c>
      <c r="Z36" s="77">
        <v>3</v>
      </c>
      <c r="AA36" s="185">
        <v>24</v>
      </c>
    </row>
    <row r="37" spans="1:27" x14ac:dyDescent="0.2">
      <c r="A37" t="s">
        <v>415</v>
      </c>
      <c r="B37" s="147" t="s">
        <v>416</v>
      </c>
      <c r="C37" s="184">
        <v>665</v>
      </c>
      <c r="D37">
        <v>85</v>
      </c>
      <c r="E37">
        <v>32</v>
      </c>
      <c r="F37">
        <v>29</v>
      </c>
      <c r="G37">
        <v>243</v>
      </c>
      <c r="H37">
        <v>26</v>
      </c>
      <c r="I37">
        <v>30</v>
      </c>
      <c r="J37">
        <v>36</v>
      </c>
      <c r="K37">
        <v>15</v>
      </c>
      <c r="L37">
        <v>1161</v>
      </c>
      <c r="M37" s="184">
        <v>782</v>
      </c>
      <c r="N37">
        <v>29</v>
      </c>
      <c r="O37" s="184">
        <v>350</v>
      </c>
      <c r="P37" s="185">
        <v>57.278208440999137</v>
      </c>
      <c r="Q37" s="77">
        <v>7.3</v>
      </c>
      <c r="R37" s="77">
        <v>2.8</v>
      </c>
      <c r="S37" s="77">
        <v>2.5</v>
      </c>
      <c r="T37" s="77">
        <v>20.9</v>
      </c>
      <c r="U37" s="77">
        <v>2.2000000000000002</v>
      </c>
      <c r="V37" s="77">
        <v>2.6</v>
      </c>
      <c r="W37" s="77">
        <v>3.1</v>
      </c>
      <c r="X37" s="77">
        <v>1.3</v>
      </c>
      <c r="Y37" s="185">
        <v>67.378208440999131</v>
      </c>
      <c r="Z37" s="77">
        <v>2.5</v>
      </c>
      <c r="AA37" s="185">
        <v>30.1</v>
      </c>
    </row>
    <row r="38" spans="1:27" x14ac:dyDescent="0.2">
      <c r="A38" t="s">
        <v>417</v>
      </c>
      <c r="B38" s="147" t="s">
        <v>632</v>
      </c>
      <c r="C38" s="184">
        <v>1902</v>
      </c>
      <c r="D38">
        <v>424</v>
      </c>
      <c r="E38">
        <v>78</v>
      </c>
      <c r="F38">
        <v>115</v>
      </c>
      <c r="G38">
        <v>456</v>
      </c>
      <c r="H38">
        <v>99</v>
      </c>
      <c r="I38">
        <v>147</v>
      </c>
      <c r="J38">
        <v>93</v>
      </c>
      <c r="K38">
        <v>43</v>
      </c>
      <c r="L38">
        <v>3357</v>
      </c>
      <c r="M38" s="184">
        <v>2404</v>
      </c>
      <c r="N38">
        <v>115</v>
      </c>
      <c r="O38" s="184">
        <v>838</v>
      </c>
      <c r="P38" s="185">
        <v>56.657730116175152</v>
      </c>
      <c r="Q38" s="77">
        <v>12.6</v>
      </c>
      <c r="R38" s="77">
        <v>2.2999999999999998</v>
      </c>
      <c r="S38" s="77">
        <v>3.4</v>
      </c>
      <c r="T38" s="77">
        <v>13.6</v>
      </c>
      <c r="U38" s="77">
        <v>2.9</v>
      </c>
      <c r="V38" s="77">
        <v>4.4000000000000004</v>
      </c>
      <c r="W38" s="77">
        <v>2.8</v>
      </c>
      <c r="X38" s="77">
        <v>1.3</v>
      </c>
      <c r="Y38" s="185">
        <v>71.557730116175151</v>
      </c>
      <c r="Z38" s="77">
        <v>3.4</v>
      </c>
      <c r="AA38" s="185">
        <v>25</v>
      </c>
    </row>
    <row r="39" spans="1:27" x14ac:dyDescent="0.2">
      <c r="A39" t="s">
        <v>419</v>
      </c>
      <c r="B39" s="147" t="s">
        <v>420</v>
      </c>
      <c r="C39" s="184">
        <v>995</v>
      </c>
      <c r="D39">
        <v>179</v>
      </c>
      <c r="E39">
        <v>36</v>
      </c>
      <c r="F39">
        <v>58</v>
      </c>
      <c r="G39">
        <v>286</v>
      </c>
      <c r="H39">
        <v>55</v>
      </c>
      <c r="I39">
        <v>82</v>
      </c>
      <c r="J39">
        <v>74</v>
      </c>
      <c r="K39">
        <v>29</v>
      </c>
      <c r="L39">
        <v>1794</v>
      </c>
      <c r="M39" s="184">
        <v>1210</v>
      </c>
      <c r="N39">
        <v>58</v>
      </c>
      <c r="O39" s="184">
        <v>526</v>
      </c>
      <c r="P39" s="185">
        <v>55.462653288740249</v>
      </c>
      <c r="Q39" s="77">
        <v>10</v>
      </c>
      <c r="R39" s="77">
        <v>2</v>
      </c>
      <c r="S39" s="77">
        <v>3.2</v>
      </c>
      <c r="T39" s="77">
        <v>15.9</v>
      </c>
      <c r="U39" s="77">
        <v>3.1</v>
      </c>
      <c r="V39" s="77">
        <v>4.5999999999999996</v>
      </c>
      <c r="W39" s="77">
        <v>4.0999999999999996</v>
      </c>
      <c r="X39" s="77">
        <v>1.6</v>
      </c>
      <c r="Y39" s="185">
        <v>67.462653288740256</v>
      </c>
      <c r="Z39" s="77">
        <v>3.2</v>
      </c>
      <c r="AA39" s="185">
        <v>29.3</v>
      </c>
    </row>
    <row r="40" spans="1:27" x14ac:dyDescent="0.2">
      <c r="A40" t="s">
        <v>421</v>
      </c>
      <c r="B40" s="147" t="s">
        <v>422</v>
      </c>
      <c r="C40" s="184">
        <v>967</v>
      </c>
      <c r="D40">
        <v>122</v>
      </c>
      <c r="E40">
        <v>36</v>
      </c>
      <c r="F40">
        <v>108</v>
      </c>
      <c r="G40">
        <v>197</v>
      </c>
      <c r="H40">
        <v>54</v>
      </c>
      <c r="I40">
        <v>76</v>
      </c>
      <c r="J40">
        <v>88</v>
      </c>
      <c r="K40">
        <v>43</v>
      </c>
      <c r="L40">
        <v>1691</v>
      </c>
      <c r="M40" s="184">
        <v>1125</v>
      </c>
      <c r="N40">
        <v>108</v>
      </c>
      <c r="O40" s="184">
        <v>458</v>
      </c>
      <c r="P40" s="185">
        <v>57.185097575399169</v>
      </c>
      <c r="Q40" s="77">
        <v>7.2</v>
      </c>
      <c r="R40" s="77">
        <v>2.1</v>
      </c>
      <c r="S40" s="77">
        <v>6.4</v>
      </c>
      <c r="T40" s="77">
        <v>11.6</v>
      </c>
      <c r="U40" s="77">
        <v>3.2</v>
      </c>
      <c r="V40" s="77">
        <v>4.5</v>
      </c>
      <c r="W40" s="77">
        <v>5.2</v>
      </c>
      <c r="X40" s="77">
        <v>2.5</v>
      </c>
      <c r="Y40" s="185">
        <v>66.485097575399166</v>
      </c>
      <c r="Z40" s="77">
        <v>6.4</v>
      </c>
      <c r="AA40" s="185">
        <v>27</v>
      </c>
    </row>
    <row r="41" spans="1:27" x14ac:dyDescent="0.2">
      <c r="A41" t="s">
        <v>423</v>
      </c>
      <c r="B41" s="147" t="s">
        <v>424</v>
      </c>
      <c r="C41" s="184">
        <v>871</v>
      </c>
      <c r="D41">
        <v>117</v>
      </c>
      <c r="E41">
        <v>42</v>
      </c>
      <c r="F41">
        <v>55</v>
      </c>
      <c r="G41">
        <v>184</v>
      </c>
      <c r="H41">
        <v>51</v>
      </c>
      <c r="I41">
        <v>60</v>
      </c>
      <c r="J41">
        <v>50</v>
      </c>
      <c r="K41">
        <v>15</v>
      </c>
      <c r="L41">
        <v>1445</v>
      </c>
      <c r="M41" s="184">
        <v>1030</v>
      </c>
      <c r="N41">
        <v>55</v>
      </c>
      <c r="O41" s="184">
        <v>360</v>
      </c>
      <c r="P41" s="185">
        <v>60.27681660899654</v>
      </c>
      <c r="Q41" s="77">
        <v>8.1</v>
      </c>
      <c r="R41" s="77">
        <v>2.9</v>
      </c>
      <c r="S41" s="77">
        <v>3.8</v>
      </c>
      <c r="T41" s="77">
        <v>12.7</v>
      </c>
      <c r="U41" s="77">
        <v>3.5</v>
      </c>
      <c r="V41" s="77">
        <v>4.2</v>
      </c>
      <c r="W41" s="77">
        <v>3.5</v>
      </c>
      <c r="X41" s="77">
        <v>1</v>
      </c>
      <c r="Y41" s="185">
        <v>71.27681660899654</v>
      </c>
      <c r="Z41" s="77">
        <v>3.8</v>
      </c>
      <c r="AA41" s="185">
        <v>24.9</v>
      </c>
    </row>
    <row r="42" spans="1:27" x14ac:dyDescent="0.2">
      <c r="A42" t="s">
        <v>425</v>
      </c>
      <c r="B42" s="147" t="s">
        <v>426</v>
      </c>
      <c r="C42" s="184">
        <v>917</v>
      </c>
      <c r="D42">
        <v>206</v>
      </c>
      <c r="E42">
        <v>33</v>
      </c>
      <c r="F42">
        <v>40</v>
      </c>
      <c r="G42">
        <v>261</v>
      </c>
      <c r="H42">
        <v>48</v>
      </c>
      <c r="I42">
        <v>61</v>
      </c>
      <c r="J42">
        <v>67</v>
      </c>
      <c r="K42">
        <v>12</v>
      </c>
      <c r="L42">
        <v>1645</v>
      </c>
      <c r="M42" s="184">
        <v>1156</v>
      </c>
      <c r="N42">
        <v>40</v>
      </c>
      <c r="O42" s="184">
        <v>449</v>
      </c>
      <c r="P42" s="185">
        <v>55.744680851063833</v>
      </c>
      <c r="Q42" s="77">
        <v>12.5</v>
      </c>
      <c r="R42" s="77">
        <v>2</v>
      </c>
      <c r="S42" s="77">
        <v>2.4</v>
      </c>
      <c r="T42" s="77">
        <v>15.9</v>
      </c>
      <c r="U42" s="77">
        <v>2.9</v>
      </c>
      <c r="V42" s="77">
        <v>3.7</v>
      </c>
      <c r="W42" s="77">
        <v>4.0999999999999996</v>
      </c>
      <c r="X42" s="77">
        <v>0.7</v>
      </c>
      <c r="Y42" s="185">
        <v>70.244680851063833</v>
      </c>
      <c r="Z42" s="77">
        <v>2.4</v>
      </c>
      <c r="AA42" s="185">
        <v>27.3</v>
      </c>
    </row>
    <row r="43" spans="1:27" x14ac:dyDescent="0.2">
      <c r="A43" t="s">
        <v>427</v>
      </c>
      <c r="B43" s="147" t="s">
        <v>428</v>
      </c>
      <c r="C43" s="184">
        <v>1747</v>
      </c>
      <c r="D43">
        <v>387</v>
      </c>
      <c r="E43">
        <v>66</v>
      </c>
      <c r="F43">
        <v>156</v>
      </c>
      <c r="G43">
        <v>651</v>
      </c>
      <c r="H43">
        <v>104</v>
      </c>
      <c r="I43">
        <v>155</v>
      </c>
      <c r="J43">
        <v>178</v>
      </c>
      <c r="K43">
        <v>51</v>
      </c>
      <c r="L43">
        <v>3495</v>
      </c>
      <c r="M43" s="184">
        <v>2200</v>
      </c>
      <c r="N43">
        <v>156</v>
      </c>
      <c r="O43" s="184">
        <v>1139</v>
      </c>
      <c r="P43" s="185">
        <v>49.985693848354792</v>
      </c>
      <c r="Q43" s="77">
        <v>11.1</v>
      </c>
      <c r="R43" s="77">
        <v>1.9</v>
      </c>
      <c r="S43" s="77">
        <v>4.5</v>
      </c>
      <c r="T43" s="77">
        <v>18.600000000000001</v>
      </c>
      <c r="U43" s="77">
        <v>3</v>
      </c>
      <c r="V43" s="77">
        <v>4.4000000000000004</v>
      </c>
      <c r="W43" s="77">
        <v>5.0999999999999996</v>
      </c>
      <c r="X43" s="77">
        <v>1.5</v>
      </c>
      <c r="Y43" s="185">
        <v>62.985693848354792</v>
      </c>
      <c r="Z43" s="77">
        <v>4.5</v>
      </c>
      <c r="AA43" s="185">
        <v>32.6</v>
      </c>
    </row>
    <row r="44" spans="1:27" x14ac:dyDescent="0.2">
      <c r="A44" t="s">
        <v>429</v>
      </c>
      <c r="B44" s="147" t="s">
        <v>430</v>
      </c>
      <c r="C44" s="184">
        <v>2189</v>
      </c>
      <c r="D44">
        <v>227</v>
      </c>
      <c r="E44">
        <v>86</v>
      </c>
      <c r="F44">
        <v>180</v>
      </c>
      <c r="G44">
        <v>564</v>
      </c>
      <c r="H44">
        <v>98</v>
      </c>
      <c r="I44">
        <v>154</v>
      </c>
      <c r="J44">
        <v>200</v>
      </c>
      <c r="K44">
        <v>87</v>
      </c>
      <c r="L44">
        <v>3785</v>
      </c>
      <c r="M44" s="184">
        <v>2502</v>
      </c>
      <c r="N44">
        <v>180</v>
      </c>
      <c r="O44" s="184">
        <v>1103</v>
      </c>
      <c r="P44" s="185">
        <v>57.833553500660507</v>
      </c>
      <c r="Q44" s="77">
        <v>6</v>
      </c>
      <c r="R44" s="77">
        <v>2.2999999999999998</v>
      </c>
      <c r="S44" s="77">
        <v>4.8</v>
      </c>
      <c r="T44" s="77">
        <v>14.9</v>
      </c>
      <c r="U44" s="77">
        <v>2.6</v>
      </c>
      <c r="V44" s="77">
        <v>4.0999999999999996</v>
      </c>
      <c r="W44" s="77">
        <v>5.3</v>
      </c>
      <c r="X44" s="77">
        <v>2.2999999999999998</v>
      </c>
      <c r="Y44" s="185">
        <v>66.133553500660511</v>
      </c>
      <c r="Z44" s="77">
        <v>4.8</v>
      </c>
      <c r="AA44" s="185">
        <v>29.2</v>
      </c>
    </row>
    <row r="45" spans="1:27" x14ac:dyDescent="0.2">
      <c r="A45" t="s">
        <v>431</v>
      </c>
      <c r="B45" s="147" t="s">
        <v>432</v>
      </c>
      <c r="C45" s="184">
        <v>670</v>
      </c>
      <c r="D45">
        <v>88</v>
      </c>
      <c r="E45">
        <v>21</v>
      </c>
      <c r="F45">
        <v>65</v>
      </c>
      <c r="G45">
        <v>175</v>
      </c>
      <c r="H45">
        <v>45</v>
      </c>
      <c r="I45">
        <v>49</v>
      </c>
      <c r="J45">
        <v>54</v>
      </c>
      <c r="K45">
        <v>30</v>
      </c>
      <c r="L45">
        <v>1197</v>
      </c>
      <c r="M45" s="184">
        <v>779</v>
      </c>
      <c r="N45">
        <v>65</v>
      </c>
      <c r="O45" s="184">
        <v>353</v>
      </c>
      <c r="P45" s="185">
        <v>55.973266499582287</v>
      </c>
      <c r="Q45" s="77">
        <v>7.4</v>
      </c>
      <c r="R45" s="77">
        <v>1.8</v>
      </c>
      <c r="S45" s="77">
        <v>5.4</v>
      </c>
      <c r="T45" s="77">
        <v>14.6</v>
      </c>
      <c r="U45" s="77">
        <v>3.8</v>
      </c>
      <c r="V45" s="77">
        <v>4.0999999999999996</v>
      </c>
      <c r="W45" s="77">
        <v>4.5</v>
      </c>
      <c r="X45" s="77">
        <v>2.5</v>
      </c>
      <c r="Y45" s="185">
        <v>65.173266499582283</v>
      </c>
      <c r="Z45" s="77">
        <v>5.4</v>
      </c>
      <c r="AA45" s="185">
        <v>29.5</v>
      </c>
    </row>
    <row r="46" spans="1:27" x14ac:dyDescent="0.2">
      <c r="A46" t="s">
        <v>433</v>
      </c>
      <c r="B46" s="147" t="s">
        <v>434</v>
      </c>
      <c r="C46" s="184">
        <v>886</v>
      </c>
      <c r="D46">
        <v>139</v>
      </c>
      <c r="E46">
        <v>56</v>
      </c>
      <c r="F46">
        <v>68</v>
      </c>
      <c r="G46">
        <v>252</v>
      </c>
      <c r="H46">
        <v>53</v>
      </c>
      <c r="I46">
        <v>75</v>
      </c>
      <c r="J46">
        <v>89</v>
      </c>
      <c r="K46">
        <v>63</v>
      </c>
      <c r="L46">
        <v>1681</v>
      </c>
      <c r="M46" s="184">
        <v>1081</v>
      </c>
      <c r="N46">
        <v>68</v>
      </c>
      <c r="O46" s="184">
        <v>532</v>
      </c>
      <c r="P46" s="185">
        <v>52.706722189173114</v>
      </c>
      <c r="Q46" s="77">
        <v>8.3000000000000007</v>
      </c>
      <c r="R46" s="77">
        <v>3.3</v>
      </c>
      <c r="S46" s="77">
        <v>4</v>
      </c>
      <c r="T46" s="77">
        <v>15</v>
      </c>
      <c r="U46" s="77">
        <v>3.2</v>
      </c>
      <c r="V46" s="77">
        <v>4.5</v>
      </c>
      <c r="W46" s="77">
        <v>5.3</v>
      </c>
      <c r="X46" s="77">
        <v>3.7</v>
      </c>
      <c r="Y46" s="185">
        <v>64.306722189173115</v>
      </c>
      <c r="Z46" s="77">
        <v>4</v>
      </c>
      <c r="AA46" s="185">
        <v>31.7</v>
      </c>
    </row>
    <row r="47" spans="1:27" x14ac:dyDescent="0.2">
      <c r="A47" t="s">
        <v>435</v>
      </c>
      <c r="B47" s="147" t="s">
        <v>436</v>
      </c>
      <c r="C47" s="184">
        <v>935</v>
      </c>
      <c r="D47">
        <v>130</v>
      </c>
      <c r="E47">
        <v>45</v>
      </c>
      <c r="F47">
        <v>72</v>
      </c>
      <c r="G47">
        <v>316</v>
      </c>
      <c r="H47">
        <v>47</v>
      </c>
      <c r="I47">
        <v>77</v>
      </c>
      <c r="J47">
        <v>71</v>
      </c>
      <c r="K47">
        <v>30</v>
      </c>
      <c r="L47">
        <v>1723</v>
      </c>
      <c r="M47" s="184">
        <v>1110</v>
      </c>
      <c r="N47">
        <v>72</v>
      </c>
      <c r="O47" s="184">
        <v>541</v>
      </c>
      <c r="P47" s="185">
        <v>54.2658154381892</v>
      </c>
      <c r="Q47" s="77">
        <v>7.5</v>
      </c>
      <c r="R47" s="77">
        <v>2.6</v>
      </c>
      <c r="S47" s="77">
        <v>4.2</v>
      </c>
      <c r="T47" s="77">
        <v>18.3</v>
      </c>
      <c r="U47" s="77">
        <v>2.7</v>
      </c>
      <c r="V47" s="77">
        <v>4.5</v>
      </c>
      <c r="W47" s="77">
        <v>4.0999999999999996</v>
      </c>
      <c r="X47" s="77">
        <v>1.7</v>
      </c>
      <c r="Y47" s="185">
        <v>64.365815438189202</v>
      </c>
      <c r="Z47" s="77">
        <v>4.2</v>
      </c>
      <c r="AA47" s="185">
        <v>31.3</v>
      </c>
    </row>
    <row r="48" spans="1:27" x14ac:dyDescent="0.2">
      <c r="A48" t="s">
        <v>437</v>
      </c>
      <c r="B48" s="147" t="s">
        <v>438</v>
      </c>
      <c r="C48" s="184">
        <v>828</v>
      </c>
      <c r="D48">
        <v>201</v>
      </c>
      <c r="E48">
        <v>21</v>
      </c>
      <c r="F48">
        <v>51</v>
      </c>
      <c r="G48">
        <v>218</v>
      </c>
      <c r="H48">
        <v>44</v>
      </c>
      <c r="I48">
        <v>89</v>
      </c>
      <c r="J48">
        <v>47</v>
      </c>
      <c r="K48">
        <v>23</v>
      </c>
      <c r="L48">
        <v>1522</v>
      </c>
      <c r="M48" s="184">
        <v>1050</v>
      </c>
      <c r="N48">
        <v>51</v>
      </c>
      <c r="O48" s="184">
        <v>421</v>
      </c>
      <c r="P48" s="185">
        <v>54.402102496714846</v>
      </c>
      <c r="Q48" s="77">
        <v>13.2</v>
      </c>
      <c r="R48" s="77">
        <v>1.4</v>
      </c>
      <c r="S48" s="77">
        <v>3.4</v>
      </c>
      <c r="T48" s="77">
        <v>14.3</v>
      </c>
      <c r="U48" s="77">
        <v>2.9</v>
      </c>
      <c r="V48" s="77">
        <v>5.8</v>
      </c>
      <c r="W48" s="77">
        <v>3.1</v>
      </c>
      <c r="X48" s="77">
        <v>1.5</v>
      </c>
      <c r="Y48" s="185">
        <v>69.002102496714855</v>
      </c>
      <c r="Z48" s="77">
        <v>3.4</v>
      </c>
      <c r="AA48" s="185">
        <v>27.6</v>
      </c>
    </row>
    <row r="49" spans="1:27" x14ac:dyDescent="0.2">
      <c r="A49" t="s">
        <v>439</v>
      </c>
      <c r="B49" s="147" t="s">
        <v>339</v>
      </c>
      <c r="C49" s="184">
        <v>2793</v>
      </c>
      <c r="D49">
        <v>431</v>
      </c>
      <c r="E49">
        <v>96</v>
      </c>
      <c r="F49">
        <v>226</v>
      </c>
      <c r="G49">
        <v>1032</v>
      </c>
      <c r="H49">
        <v>137</v>
      </c>
      <c r="I49">
        <v>218</v>
      </c>
      <c r="J49">
        <v>267</v>
      </c>
      <c r="K49">
        <v>90</v>
      </c>
      <c r="L49">
        <v>5290</v>
      </c>
      <c r="M49" s="184">
        <v>3320</v>
      </c>
      <c r="N49">
        <v>226</v>
      </c>
      <c r="O49" s="184">
        <v>1744</v>
      </c>
      <c r="P49" s="185">
        <v>52.79773156899811</v>
      </c>
      <c r="Q49" s="77">
        <v>8.1</v>
      </c>
      <c r="R49" s="77">
        <v>1.8</v>
      </c>
      <c r="S49" s="77">
        <v>4.3</v>
      </c>
      <c r="T49" s="77">
        <v>19.5</v>
      </c>
      <c r="U49" s="77">
        <v>2.6</v>
      </c>
      <c r="V49" s="77">
        <v>4.0999999999999996</v>
      </c>
      <c r="W49" s="77">
        <v>5</v>
      </c>
      <c r="X49" s="77">
        <v>1.7</v>
      </c>
      <c r="Y49" s="185">
        <v>62.697731568998108</v>
      </c>
      <c r="Z49" s="77">
        <v>4.3</v>
      </c>
      <c r="AA49" s="185">
        <v>32.9</v>
      </c>
    </row>
    <row r="50" spans="1:27" x14ac:dyDescent="0.2">
      <c r="A50" t="s">
        <v>440</v>
      </c>
      <c r="B50" s="147" t="s">
        <v>340</v>
      </c>
      <c r="C50" s="184">
        <v>3143</v>
      </c>
      <c r="D50">
        <v>433</v>
      </c>
      <c r="E50">
        <v>147</v>
      </c>
      <c r="F50">
        <v>232</v>
      </c>
      <c r="G50">
        <v>922</v>
      </c>
      <c r="H50">
        <v>208</v>
      </c>
      <c r="I50">
        <v>224</v>
      </c>
      <c r="J50">
        <v>224</v>
      </c>
      <c r="K50">
        <v>238</v>
      </c>
      <c r="L50">
        <v>5771</v>
      </c>
      <c r="M50" s="184">
        <v>3723</v>
      </c>
      <c r="N50">
        <v>232</v>
      </c>
      <c r="O50" s="184">
        <v>1816</v>
      </c>
      <c r="P50" s="185">
        <v>54.461964997400806</v>
      </c>
      <c r="Q50" s="77">
        <v>7.5</v>
      </c>
      <c r="R50" s="77">
        <v>2.5</v>
      </c>
      <c r="S50" s="77">
        <v>4</v>
      </c>
      <c r="T50" s="77">
        <v>16</v>
      </c>
      <c r="U50" s="77">
        <v>3.6</v>
      </c>
      <c r="V50" s="77">
        <v>3.9</v>
      </c>
      <c r="W50" s="77">
        <v>3.9</v>
      </c>
      <c r="X50" s="77">
        <v>4.0999999999999996</v>
      </c>
      <c r="Y50" s="185">
        <v>64.461964997400798</v>
      </c>
      <c r="Z50" s="77">
        <v>4</v>
      </c>
      <c r="AA50" s="185">
        <v>31.5</v>
      </c>
    </row>
    <row r="51" spans="1:27" x14ac:dyDescent="0.2">
      <c r="A51" t="s">
        <v>441</v>
      </c>
      <c r="B51" s="147" t="s">
        <v>341</v>
      </c>
      <c r="C51" s="184">
        <v>2479</v>
      </c>
      <c r="D51">
        <v>496</v>
      </c>
      <c r="E51">
        <v>111</v>
      </c>
      <c r="F51">
        <v>185</v>
      </c>
      <c r="G51">
        <v>1083</v>
      </c>
      <c r="H51">
        <v>135</v>
      </c>
      <c r="I51">
        <v>191</v>
      </c>
      <c r="J51">
        <v>214</v>
      </c>
      <c r="K51">
        <v>60</v>
      </c>
      <c r="L51">
        <v>4954</v>
      </c>
      <c r="M51" s="184">
        <v>3086</v>
      </c>
      <c r="N51">
        <v>185</v>
      </c>
      <c r="O51" s="184">
        <v>1683</v>
      </c>
      <c r="P51" s="185">
        <v>50.040371417036731</v>
      </c>
      <c r="Q51" s="77">
        <v>10</v>
      </c>
      <c r="R51" s="77">
        <v>2.2000000000000002</v>
      </c>
      <c r="S51" s="77">
        <v>3.7</v>
      </c>
      <c r="T51" s="77">
        <v>21.9</v>
      </c>
      <c r="U51" s="77">
        <v>2.7</v>
      </c>
      <c r="V51" s="77">
        <v>3.9</v>
      </c>
      <c r="W51" s="77">
        <v>4.3</v>
      </c>
      <c r="X51" s="77">
        <v>1.2</v>
      </c>
      <c r="Y51" s="185">
        <v>62.240371417036734</v>
      </c>
      <c r="Z51" s="77">
        <v>3.7</v>
      </c>
      <c r="AA51" s="185">
        <v>34</v>
      </c>
    </row>
    <row r="52" spans="1:27" x14ac:dyDescent="0.2">
      <c r="A52" t="s">
        <v>442</v>
      </c>
      <c r="B52" s="147" t="s">
        <v>443</v>
      </c>
      <c r="C52" s="184">
        <v>1052</v>
      </c>
      <c r="D52">
        <v>150</v>
      </c>
      <c r="E52">
        <v>49</v>
      </c>
      <c r="F52">
        <v>125</v>
      </c>
      <c r="G52">
        <v>270</v>
      </c>
      <c r="H52">
        <v>57</v>
      </c>
      <c r="I52">
        <v>54</v>
      </c>
      <c r="J52">
        <v>106</v>
      </c>
      <c r="K52">
        <v>51</v>
      </c>
      <c r="L52">
        <v>1914</v>
      </c>
      <c r="M52" s="184">
        <v>1251</v>
      </c>
      <c r="N52">
        <v>125</v>
      </c>
      <c r="O52" s="184">
        <v>538</v>
      </c>
      <c r="P52" s="185">
        <v>54.963427377220484</v>
      </c>
      <c r="Q52" s="77">
        <v>7.8</v>
      </c>
      <c r="R52" s="77">
        <v>2.6</v>
      </c>
      <c r="S52" s="77">
        <v>6.5</v>
      </c>
      <c r="T52" s="77">
        <v>14.1</v>
      </c>
      <c r="U52" s="77">
        <v>3</v>
      </c>
      <c r="V52" s="77">
        <v>2.8</v>
      </c>
      <c r="W52" s="77">
        <v>5.5</v>
      </c>
      <c r="X52" s="77">
        <v>2.7</v>
      </c>
      <c r="Y52" s="185">
        <v>65.363427377220475</v>
      </c>
      <c r="Z52" s="77">
        <v>6.5</v>
      </c>
      <c r="AA52" s="185">
        <v>28.1</v>
      </c>
    </row>
    <row r="53" spans="1:27" x14ac:dyDescent="0.2">
      <c r="A53" t="s">
        <v>444</v>
      </c>
      <c r="B53" s="147" t="s">
        <v>445</v>
      </c>
      <c r="C53" s="184">
        <v>1698</v>
      </c>
      <c r="D53">
        <v>428</v>
      </c>
      <c r="E53">
        <v>58</v>
      </c>
      <c r="F53">
        <v>150</v>
      </c>
      <c r="G53">
        <v>666</v>
      </c>
      <c r="H53">
        <v>121</v>
      </c>
      <c r="I53">
        <v>184</v>
      </c>
      <c r="J53">
        <v>205</v>
      </c>
      <c r="K53">
        <v>63</v>
      </c>
      <c r="L53">
        <v>3573</v>
      </c>
      <c r="M53" s="184">
        <v>2184</v>
      </c>
      <c r="N53">
        <v>150</v>
      </c>
      <c r="O53" s="184">
        <v>1239</v>
      </c>
      <c r="P53" s="185">
        <v>47.523089840470192</v>
      </c>
      <c r="Q53" s="77">
        <v>12</v>
      </c>
      <c r="R53" s="77">
        <v>1.6</v>
      </c>
      <c r="S53" s="77">
        <v>4.2</v>
      </c>
      <c r="T53" s="77">
        <v>18.600000000000001</v>
      </c>
      <c r="U53" s="77">
        <v>3.4</v>
      </c>
      <c r="V53" s="77">
        <v>5.0999999999999996</v>
      </c>
      <c r="W53" s="77">
        <v>5.7</v>
      </c>
      <c r="X53" s="77">
        <v>1.8</v>
      </c>
      <c r="Y53" s="185">
        <v>61.123089840470193</v>
      </c>
      <c r="Z53" s="77">
        <v>4.2</v>
      </c>
      <c r="AA53" s="185">
        <v>34.6</v>
      </c>
    </row>
    <row r="54" spans="1:27" x14ac:dyDescent="0.2">
      <c r="A54" t="s">
        <v>446</v>
      </c>
      <c r="B54" s="147" t="s">
        <v>447</v>
      </c>
      <c r="C54" s="184">
        <v>888</v>
      </c>
      <c r="D54">
        <v>197</v>
      </c>
      <c r="E54">
        <v>54</v>
      </c>
      <c r="F54">
        <v>85</v>
      </c>
      <c r="G54">
        <v>259</v>
      </c>
      <c r="H54">
        <v>51</v>
      </c>
      <c r="I54">
        <v>86</v>
      </c>
      <c r="J54">
        <v>89</v>
      </c>
      <c r="K54">
        <v>36</v>
      </c>
      <c r="L54">
        <v>1745</v>
      </c>
      <c r="M54" s="184">
        <v>1139</v>
      </c>
      <c r="N54">
        <v>85</v>
      </c>
      <c r="O54" s="184">
        <v>521</v>
      </c>
      <c r="P54" s="185">
        <v>50.88825214899714</v>
      </c>
      <c r="Q54" s="77">
        <v>11.3</v>
      </c>
      <c r="R54" s="77">
        <v>3.1</v>
      </c>
      <c r="S54" s="77">
        <v>4.9000000000000004</v>
      </c>
      <c r="T54" s="77">
        <v>14.8</v>
      </c>
      <c r="U54" s="77">
        <v>2.9</v>
      </c>
      <c r="V54" s="77">
        <v>4.9000000000000004</v>
      </c>
      <c r="W54" s="77">
        <v>5.0999999999999996</v>
      </c>
      <c r="X54" s="77">
        <v>2.1</v>
      </c>
      <c r="Y54" s="185">
        <v>65.288252148997131</v>
      </c>
      <c r="Z54" s="77">
        <v>4.9000000000000004</v>
      </c>
      <c r="AA54" s="185">
        <v>29.8</v>
      </c>
    </row>
    <row r="55" spans="1:27" x14ac:dyDescent="0.2">
      <c r="A55" t="s">
        <v>448</v>
      </c>
      <c r="B55" s="147" t="s">
        <v>449</v>
      </c>
      <c r="C55" s="184">
        <v>2210</v>
      </c>
      <c r="D55">
        <v>534</v>
      </c>
      <c r="E55">
        <v>65</v>
      </c>
      <c r="F55">
        <v>173</v>
      </c>
      <c r="G55">
        <v>1068</v>
      </c>
      <c r="H55">
        <v>138</v>
      </c>
      <c r="I55">
        <v>186</v>
      </c>
      <c r="J55">
        <v>230</v>
      </c>
      <c r="K55">
        <v>65</v>
      </c>
      <c r="L55">
        <v>4669</v>
      </c>
      <c r="M55" s="184">
        <v>2809</v>
      </c>
      <c r="N55">
        <v>173</v>
      </c>
      <c r="O55" s="184">
        <v>1687</v>
      </c>
      <c r="P55" s="185">
        <v>47.333476119083315</v>
      </c>
      <c r="Q55" s="77">
        <v>11.4</v>
      </c>
      <c r="R55" s="77">
        <v>1.4</v>
      </c>
      <c r="S55" s="77">
        <v>3.7</v>
      </c>
      <c r="T55" s="77">
        <v>22.9</v>
      </c>
      <c r="U55" s="77">
        <v>3</v>
      </c>
      <c r="V55" s="77">
        <v>4</v>
      </c>
      <c r="W55" s="77">
        <v>4.9000000000000004</v>
      </c>
      <c r="X55" s="77">
        <v>1.4</v>
      </c>
      <c r="Y55" s="185">
        <v>60.133476119083312</v>
      </c>
      <c r="Z55" s="77">
        <v>3.7</v>
      </c>
      <c r="AA55" s="185">
        <v>36.200000000000003</v>
      </c>
    </row>
    <row r="56" spans="1:27" x14ac:dyDescent="0.2">
      <c r="A56" s="8" t="s">
        <v>450</v>
      </c>
      <c r="B56" s="147" t="s">
        <v>451</v>
      </c>
      <c r="C56" s="184">
        <v>1161</v>
      </c>
      <c r="D56">
        <v>129</v>
      </c>
      <c r="E56">
        <v>46</v>
      </c>
      <c r="F56">
        <v>75</v>
      </c>
      <c r="G56">
        <v>232</v>
      </c>
      <c r="H56">
        <v>59</v>
      </c>
      <c r="I56">
        <v>95</v>
      </c>
      <c r="J56">
        <v>83</v>
      </c>
      <c r="K56">
        <v>25</v>
      </c>
      <c r="L56">
        <v>1905</v>
      </c>
      <c r="M56" s="184">
        <v>1336</v>
      </c>
      <c r="N56">
        <v>75</v>
      </c>
      <c r="O56" s="184">
        <v>494</v>
      </c>
      <c r="P56" s="185">
        <v>60.944881889763778</v>
      </c>
      <c r="Q56" s="77">
        <v>6.8</v>
      </c>
      <c r="R56" s="77">
        <v>2.4</v>
      </c>
      <c r="S56" s="77">
        <v>3.9</v>
      </c>
      <c r="T56" s="77">
        <v>12.2</v>
      </c>
      <c r="U56" s="77">
        <v>3.1</v>
      </c>
      <c r="V56" s="77">
        <v>5</v>
      </c>
      <c r="W56" s="77">
        <v>4.4000000000000004</v>
      </c>
      <c r="X56" s="77">
        <v>1.3</v>
      </c>
      <c r="Y56" s="185">
        <v>70.144881889763781</v>
      </c>
      <c r="Z56" s="77">
        <v>3.9</v>
      </c>
      <c r="AA56" s="185">
        <v>26</v>
      </c>
    </row>
    <row r="57" spans="1:27" x14ac:dyDescent="0.2">
      <c r="A57" t="s">
        <v>452</v>
      </c>
      <c r="B57" s="147" t="s">
        <v>453</v>
      </c>
      <c r="C57" s="184">
        <v>1059</v>
      </c>
      <c r="D57">
        <v>184</v>
      </c>
      <c r="E57">
        <v>53</v>
      </c>
      <c r="F57">
        <v>42</v>
      </c>
      <c r="G57">
        <v>378</v>
      </c>
      <c r="H57">
        <v>46</v>
      </c>
      <c r="I57">
        <v>55</v>
      </c>
      <c r="J57">
        <v>37</v>
      </c>
      <c r="K57">
        <v>22</v>
      </c>
      <c r="L57">
        <v>1876</v>
      </c>
      <c r="M57" s="184">
        <v>1296</v>
      </c>
      <c r="N57">
        <v>42</v>
      </c>
      <c r="O57" s="184">
        <v>538</v>
      </c>
      <c r="P57" s="185">
        <v>56.449893390191896</v>
      </c>
      <c r="Q57" s="77">
        <v>9.8000000000000007</v>
      </c>
      <c r="R57" s="77">
        <v>2.8</v>
      </c>
      <c r="S57" s="77">
        <v>2.2000000000000002</v>
      </c>
      <c r="T57" s="77">
        <v>20.100000000000001</v>
      </c>
      <c r="U57" s="77">
        <v>2.5</v>
      </c>
      <c r="V57" s="77">
        <v>2.9</v>
      </c>
      <c r="W57" s="77">
        <v>2</v>
      </c>
      <c r="X57" s="77">
        <v>1.2</v>
      </c>
      <c r="Y57" s="185">
        <v>69.049893390191897</v>
      </c>
      <c r="Z57" s="77">
        <v>2.2000000000000002</v>
      </c>
      <c r="AA57" s="185">
        <v>28.7</v>
      </c>
    </row>
    <row r="58" spans="1:27" x14ac:dyDescent="0.2">
      <c r="A58" t="s">
        <v>454</v>
      </c>
      <c r="B58" s="147" t="s">
        <v>455</v>
      </c>
      <c r="C58" s="184">
        <v>998</v>
      </c>
      <c r="D58">
        <v>208</v>
      </c>
      <c r="E58">
        <v>34</v>
      </c>
      <c r="F58">
        <v>84</v>
      </c>
      <c r="G58">
        <v>335</v>
      </c>
      <c r="H58">
        <v>50</v>
      </c>
      <c r="I58">
        <v>51</v>
      </c>
      <c r="J58">
        <v>60</v>
      </c>
      <c r="K58">
        <v>30</v>
      </c>
      <c r="L58">
        <v>1850</v>
      </c>
      <c r="M58" s="184">
        <v>1240</v>
      </c>
      <c r="N58">
        <v>84</v>
      </c>
      <c r="O58" s="184">
        <v>526</v>
      </c>
      <c r="P58" s="185">
        <v>53.945945945945951</v>
      </c>
      <c r="Q58" s="77">
        <v>11.2</v>
      </c>
      <c r="R58" s="77">
        <v>1.8</v>
      </c>
      <c r="S58" s="77">
        <v>4.5</v>
      </c>
      <c r="T58" s="77">
        <v>18.100000000000001</v>
      </c>
      <c r="U58" s="77">
        <v>2.7</v>
      </c>
      <c r="V58" s="77">
        <v>2.8</v>
      </c>
      <c r="W58" s="77">
        <v>3.2</v>
      </c>
      <c r="X58" s="77">
        <v>1.6</v>
      </c>
      <c r="Y58" s="185">
        <v>66.945945945945951</v>
      </c>
      <c r="Z58" s="77">
        <v>4.5</v>
      </c>
      <c r="AA58" s="185">
        <v>28.4</v>
      </c>
    </row>
    <row r="59" spans="1:27" x14ac:dyDescent="0.2">
      <c r="A59" t="s">
        <v>456</v>
      </c>
      <c r="B59" s="147" t="s">
        <v>457</v>
      </c>
      <c r="C59" s="184">
        <v>939</v>
      </c>
      <c r="D59">
        <v>131</v>
      </c>
      <c r="E59">
        <v>41</v>
      </c>
      <c r="F59">
        <v>112</v>
      </c>
      <c r="G59">
        <v>243</v>
      </c>
      <c r="H59">
        <v>81</v>
      </c>
      <c r="I59">
        <v>89</v>
      </c>
      <c r="J59">
        <v>113</v>
      </c>
      <c r="K59">
        <v>40</v>
      </c>
      <c r="L59">
        <v>1789</v>
      </c>
      <c r="M59" s="184">
        <v>1111</v>
      </c>
      <c r="N59">
        <v>112</v>
      </c>
      <c r="O59" s="184">
        <v>566</v>
      </c>
      <c r="P59" s="185">
        <v>52.487423141419789</v>
      </c>
      <c r="Q59" s="77">
        <v>7.3</v>
      </c>
      <c r="R59" s="77">
        <v>2.2999999999999998</v>
      </c>
      <c r="S59" s="77">
        <v>6.3</v>
      </c>
      <c r="T59" s="77">
        <v>13.6</v>
      </c>
      <c r="U59" s="77">
        <v>4.5</v>
      </c>
      <c r="V59" s="77">
        <v>5</v>
      </c>
      <c r="W59" s="77">
        <v>6.3</v>
      </c>
      <c r="X59" s="77">
        <v>2.2000000000000002</v>
      </c>
      <c r="Y59" s="185">
        <v>62.087423141419784</v>
      </c>
      <c r="Z59" s="77">
        <v>6.3</v>
      </c>
      <c r="AA59" s="185">
        <v>31.6</v>
      </c>
    </row>
    <row r="60" spans="1:27" x14ac:dyDescent="0.2">
      <c r="A60" t="s">
        <v>458</v>
      </c>
      <c r="B60" s="147" t="s">
        <v>459</v>
      </c>
      <c r="C60" s="184">
        <v>1172</v>
      </c>
      <c r="D60">
        <v>187</v>
      </c>
      <c r="E60">
        <v>42</v>
      </c>
      <c r="F60">
        <v>76</v>
      </c>
      <c r="G60">
        <v>297</v>
      </c>
      <c r="H60">
        <v>69</v>
      </c>
      <c r="I60">
        <v>66</v>
      </c>
      <c r="J60">
        <v>38</v>
      </c>
      <c r="K60">
        <v>30</v>
      </c>
      <c r="L60">
        <v>1977</v>
      </c>
      <c r="M60" s="184">
        <v>1401</v>
      </c>
      <c r="N60">
        <v>76</v>
      </c>
      <c r="O60" s="184">
        <v>500</v>
      </c>
      <c r="P60" s="185">
        <v>59.281740010116337</v>
      </c>
      <c r="Q60" s="77">
        <v>9.5</v>
      </c>
      <c r="R60" s="77">
        <v>2.1</v>
      </c>
      <c r="S60" s="77">
        <v>3.8</v>
      </c>
      <c r="T60" s="77">
        <v>15</v>
      </c>
      <c r="U60" s="77">
        <v>3.5</v>
      </c>
      <c r="V60" s="77">
        <v>3.3</v>
      </c>
      <c r="W60" s="77">
        <v>1.9</v>
      </c>
      <c r="X60" s="77">
        <v>1.5</v>
      </c>
      <c r="Y60" s="185">
        <v>70.881740010116332</v>
      </c>
      <c r="Z60" s="77">
        <v>3.8</v>
      </c>
      <c r="AA60" s="185">
        <v>25.2</v>
      </c>
    </row>
    <row r="61" spans="1:27" x14ac:dyDescent="0.2">
      <c r="A61" t="s">
        <v>460</v>
      </c>
      <c r="B61" s="147" t="s">
        <v>461</v>
      </c>
      <c r="C61" s="184">
        <v>2049</v>
      </c>
      <c r="D61">
        <v>184</v>
      </c>
      <c r="E61">
        <v>70</v>
      </c>
      <c r="F61">
        <v>247</v>
      </c>
      <c r="G61">
        <v>582</v>
      </c>
      <c r="H61">
        <v>149</v>
      </c>
      <c r="I61">
        <v>249</v>
      </c>
      <c r="J61">
        <v>259</v>
      </c>
      <c r="K61">
        <v>126</v>
      </c>
      <c r="L61">
        <v>3915</v>
      </c>
      <c r="M61" s="184">
        <v>2303</v>
      </c>
      <c r="N61">
        <v>247</v>
      </c>
      <c r="O61" s="184">
        <v>1365</v>
      </c>
      <c r="P61" s="185">
        <v>52.337164750957854</v>
      </c>
      <c r="Q61" s="77">
        <v>4.7</v>
      </c>
      <c r="R61" s="77">
        <v>1.8</v>
      </c>
      <c r="S61" s="77">
        <v>6.3</v>
      </c>
      <c r="T61" s="77">
        <v>14.9</v>
      </c>
      <c r="U61" s="77">
        <v>3.8</v>
      </c>
      <c r="V61" s="77">
        <v>6.4</v>
      </c>
      <c r="W61" s="77">
        <v>6.6</v>
      </c>
      <c r="X61" s="77">
        <v>3.2</v>
      </c>
      <c r="Y61" s="185">
        <v>58.837164750957854</v>
      </c>
      <c r="Z61" s="77">
        <v>6.3</v>
      </c>
      <c r="AA61" s="185">
        <v>34.9</v>
      </c>
    </row>
    <row r="62" spans="1:27" x14ac:dyDescent="0.2">
      <c r="A62" t="s">
        <v>462</v>
      </c>
      <c r="B62" s="147" t="s">
        <v>463</v>
      </c>
      <c r="C62" s="184">
        <v>1011</v>
      </c>
      <c r="D62">
        <v>206</v>
      </c>
      <c r="E62">
        <v>38</v>
      </c>
      <c r="F62">
        <v>67</v>
      </c>
      <c r="G62">
        <v>346</v>
      </c>
      <c r="H62">
        <v>68</v>
      </c>
      <c r="I62">
        <v>92</v>
      </c>
      <c r="J62">
        <v>68</v>
      </c>
      <c r="K62">
        <v>23</v>
      </c>
      <c r="L62">
        <v>1919</v>
      </c>
      <c r="M62" s="184">
        <v>1255</v>
      </c>
      <c r="N62">
        <v>67</v>
      </c>
      <c r="O62" s="184">
        <v>597</v>
      </c>
      <c r="P62" s="185">
        <v>52.683689421573732</v>
      </c>
      <c r="Q62" s="77">
        <v>10.7</v>
      </c>
      <c r="R62" s="77">
        <v>2</v>
      </c>
      <c r="S62" s="77">
        <v>3.5</v>
      </c>
      <c r="T62" s="77">
        <v>18</v>
      </c>
      <c r="U62" s="77">
        <v>3.5</v>
      </c>
      <c r="V62" s="77">
        <v>4.8</v>
      </c>
      <c r="W62" s="77">
        <v>3.5</v>
      </c>
      <c r="X62" s="77">
        <v>1.2</v>
      </c>
      <c r="Y62" s="185">
        <v>65.383689421573735</v>
      </c>
      <c r="Z62" s="77">
        <v>3.5</v>
      </c>
      <c r="AA62" s="185">
        <v>31</v>
      </c>
    </row>
    <row r="63" spans="1:27" x14ac:dyDescent="0.2">
      <c r="A63" t="s">
        <v>464</v>
      </c>
      <c r="B63" s="147" t="s">
        <v>465</v>
      </c>
      <c r="C63" s="184">
        <v>781</v>
      </c>
      <c r="D63">
        <v>205</v>
      </c>
      <c r="E63">
        <v>29</v>
      </c>
      <c r="F63">
        <v>55</v>
      </c>
      <c r="G63">
        <v>353</v>
      </c>
      <c r="H63">
        <v>53</v>
      </c>
      <c r="I63">
        <v>59</v>
      </c>
      <c r="J63">
        <v>60</v>
      </c>
      <c r="K63">
        <v>20</v>
      </c>
      <c r="L63">
        <v>1615</v>
      </c>
      <c r="M63" s="184">
        <v>1015</v>
      </c>
      <c r="N63">
        <v>55</v>
      </c>
      <c r="O63" s="184">
        <v>545</v>
      </c>
      <c r="P63" s="185">
        <v>48.359133126934985</v>
      </c>
      <c r="Q63" s="77">
        <v>12.7</v>
      </c>
      <c r="R63" s="77">
        <v>1.8</v>
      </c>
      <c r="S63" s="77">
        <v>3.4</v>
      </c>
      <c r="T63" s="77">
        <v>21.9</v>
      </c>
      <c r="U63" s="77">
        <v>3.3</v>
      </c>
      <c r="V63" s="77">
        <v>3.7</v>
      </c>
      <c r="W63" s="77">
        <v>3.7</v>
      </c>
      <c r="X63" s="77">
        <v>1.2</v>
      </c>
      <c r="Y63" s="185">
        <v>62.859133126934978</v>
      </c>
      <c r="Z63" s="77">
        <v>3.4</v>
      </c>
      <c r="AA63" s="185">
        <v>33.799999999999997</v>
      </c>
    </row>
    <row r="64" spans="1:27" x14ac:dyDescent="0.2">
      <c r="A64" t="s">
        <v>466</v>
      </c>
      <c r="B64" s="182" t="s">
        <v>467</v>
      </c>
      <c r="C64" s="184">
        <v>1595</v>
      </c>
      <c r="D64">
        <v>271</v>
      </c>
      <c r="E64">
        <v>61</v>
      </c>
      <c r="F64">
        <v>47</v>
      </c>
      <c r="G64">
        <v>495</v>
      </c>
      <c r="H64">
        <v>82</v>
      </c>
      <c r="I64">
        <v>99</v>
      </c>
      <c r="J64">
        <v>62</v>
      </c>
      <c r="K64">
        <v>76</v>
      </c>
      <c r="L64">
        <v>2788</v>
      </c>
      <c r="M64" s="184">
        <v>1927</v>
      </c>
      <c r="N64">
        <v>47</v>
      </c>
      <c r="O64" s="184">
        <v>814</v>
      </c>
      <c r="P64" s="185">
        <v>57.209469153515066</v>
      </c>
      <c r="Q64" s="77">
        <v>9.6999999999999993</v>
      </c>
      <c r="R64" s="77">
        <v>2.2000000000000002</v>
      </c>
      <c r="S64" s="77">
        <v>1.7</v>
      </c>
      <c r="T64" s="77">
        <v>17.8</v>
      </c>
      <c r="U64" s="77">
        <v>2.9</v>
      </c>
      <c r="V64" s="77">
        <v>3.6</v>
      </c>
      <c r="W64" s="77">
        <v>2.2000000000000002</v>
      </c>
      <c r="X64" s="77">
        <v>2.7</v>
      </c>
      <c r="Y64" s="185">
        <v>69.109469153515064</v>
      </c>
      <c r="Z64" s="77">
        <v>1.7</v>
      </c>
      <c r="AA64" s="185">
        <v>29.2</v>
      </c>
    </row>
    <row r="65" spans="1:27" x14ac:dyDescent="0.2">
      <c r="A65" t="s">
        <v>468</v>
      </c>
      <c r="B65" s="182" t="s">
        <v>469</v>
      </c>
      <c r="C65" s="184">
        <v>2957</v>
      </c>
      <c r="D65">
        <v>429</v>
      </c>
      <c r="E65">
        <v>132</v>
      </c>
      <c r="F65">
        <v>155</v>
      </c>
      <c r="G65">
        <v>780</v>
      </c>
      <c r="H65">
        <v>200</v>
      </c>
      <c r="I65">
        <v>168</v>
      </c>
      <c r="J65">
        <v>104</v>
      </c>
      <c r="K65">
        <v>675</v>
      </c>
      <c r="L65">
        <v>5600</v>
      </c>
      <c r="M65" s="184">
        <v>3518</v>
      </c>
      <c r="N65">
        <v>155</v>
      </c>
      <c r="O65" s="184">
        <v>1927</v>
      </c>
      <c r="P65" s="185">
        <v>52.803571428571431</v>
      </c>
      <c r="Q65" s="77">
        <v>7.7</v>
      </c>
      <c r="R65" s="77">
        <v>2.4</v>
      </c>
      <c r="S65" s="77">
        <v>2.8</v>
      </c>
      <c r="T65" s="77">
        <v>13.9</v>
      </c>
      <c r="U65" s="77">
        <v>3.6</v>
      </c>
      <c r="V65" s="77">
        <v>3</v>
      </c>
      <c r="W65" s="77">
        <v>1.9</v>
      </c>
      <c r="X65" s="77">
        <v>12.1</v>
      </c>
      <c r="Y65" s="185">
        <v>62.903571428571432</v>
      </c>
      <c r="Z65" s="77">
        <v>2.8</v>
      </c>
      <c r="AA65" s="185">
        <v>34.5</v>
      </c>
    </row>
    <row r="66" spans="1:27" x14ac:dyDescent="0.2">
      <c r="A66" t="s">
        <v>470</v>
      </c>
      <c r="B66" s="182" t="s">
        <v>471</v>
      </c>
      <c r="C66" s="184">
        <v>1267</v>
      </c>
      <c r="D66">
        <v>291</v>
      </c>
      <c r="E66">
        <v>61</v>
      </c>
      <c r="F66">
        <v>57</v>
      </c>
      <c r="G66">
        <v>442</v>
      </c>
      <c r="H66">
        <v>87</v>
      </c>
      <c r="I66">
        <v>82</v>
      </c>
      <c r="J66">
        <v>36</v>
      </c>
      <c r="K66">
        <v>25</v>
      </c>
      <c r="L66">
        <v>2348</v>
      </c>
      <c r="M66" s="184">
        <v>1619</v>
      </c>
      <c r="N66">
        <v>57</v>
      </c>
      <c r="O66" s="184">
        <v>672</v>
      </c>
      <c r="P66" s="185">
        <v>53.960817717206133</v>
      </c>
      <c r="Q66" s="77">
        <v>12.4</v>
      </c>
      <c r="R66" s="77">
        <v>2.6</v>
      </c>
      <c r="S66" s="77">
        <v>2.4</v>
      </c>
      <c r="T66" s="77">
        <v>18.8</v>
      </c>
      <c r="U66" s="77">
        <v>3.7</v>
      </c>
      <c r="V66" s="77">
        <v>3.5</v>
      </c>
      <c r="W66" s="77">
        <v>1.5</v>
      </c>
      <c r="X66" s="77">
        <v>1.1000000000000001</v>
      </c>
      <c r="Y66" s="185">
        <v>68.960817717206126</v>
      </c>
      <c r="Z66" s="77">
        <v>2.4</v>
      </c>
      <c r="AA66" s="185">
        <v>28.6</v>
      </c>
    </row>
    <row r="67" spans="1:27" x14ac:dyDescent="0.2">
      <c r="A67" t="s">
        <v>472</v>
      </c>
      <c r="B67" s="182" t="s">
        <v>473</v>
      </c>
      <c r="C67" s="184">
        <v>2700</v>
      </c>
      <c r="D67">
        <v>526</v>
      </c>
      <c r="E67">
        <v>139</v>
      </c>
      <c r="F67">
        <v>92</v>
      </c>
      <c r="G67">
        <v>724</v>
      </c>
      <c r="H67">
        <v>139</v>
      </c>
      <c r="I67">
        <v>145</v>
      </c>
      <c r="J67">
        <v>66</v>
      </c>
      <c r="K67">
        <v>43</v>
      </c>
      <c r="L67">
        <v>4574</v>
      </c>
      <c r="M67" s="184">
        <v>3365</v>
      </c>
      <c r="N67">
        <v>92</v>
      </c>
      <c r="O67" s="184">
        <v>1117</v>
      </c>
      <c r="P67" s="185">
        <v>59.029296020988198</v>
      </c>
      <c r="Q67" s="77">
        <v>11.5</v>
      </c>
      <c r="R67" s="77">
        <v>3</v>
      </c>
      <c r="S67" s="77">
        <v>2</v>
      </c>
      <c r="T67" s="77">
        <v>15.8</v>
      </c>
      <c r="U67" s="77">
        <v>3</v>
      </c>
      <c r="V67" s="77">
        <v>3.2</v>
      </c>
      <c r="W67" s="77">
        <v>1.4</v>
      </c>
      <c r="X67" s="77">
        <v>0.9</v>
      </c>
      <c r="Y67" s="185">
        <v>73.529296020988198</v>
      </c>
      <c r="Z67" s="77">
        <v>2</v>
      </c>
      <c r="AA67" s="185">
        <v>24.3</v>
      </c>
    </row>
    <row r="68" spans="1:27" x14ac:dyDescent="0.2">
      <c r="A68" t="s">
        <v>474</v>
      </c>
      <c r="B68" s="182" t="s">
        <v>475</v>
      </c>
      <c r="C68" s="184">
        <v>1238</v>
      </c>
      <c r="D68">
        <v>344</v>
      </c>
      <c r="E68">
        <v>56</v>
      </c>
      <c r="F68">
        <v>47</v>
      </c>
      <c r="G68">
        <v>370</v>
      </c>
      <c r="H68">
        <v>102</v>
      </c>
      <c r="I68">
        <v>107</v>
      </c>
      <c r="J68">
        <v>38</v>
      </c>
      <c r="K68">
        <v>35</v>
      </c>
      <c r="L68">
        <v>2337</v>
      </c>
      <c r="M68" s="184">
        <v>1638</v>
      </c>
      <c r="N68">
        <v>47</v>
      </c>
      <c r="O68" s="184">
        <v>652</v>
      </c>
      <c r="P68" s="185">
        <v>52.973898160034224</v>
      </c>
      <c r="Q68" s="77">
        <v>14.7</v>
      </c>
      <c r="R68" s="77">
        <v>2.4</v>
      </c>
      <c r="S68" s="77">
        <v>2</v>
      </c>
      <c r="T68" s="77">
        <v>15.8</v>
      </c>
      <c r="U68" s="77">
        <v>4.4000000000000004</v>
      </c>
      <c r="V68" s="77">
        <v>4.5999999999999996</v>
      </c>
      <c r="W68" s="77">
        <v>1.6</v>
      </c>
      <c r="X68" s="77">
        <v>1.5</v>
      </c>
      <c r="Y68" s="185">
        <v>70.073898160034233</v>
      </c>
      <c r="Z68" s="77">
        <v>2</v>
      </c>
      <c r="AA68" s="185">
        <v>27.9</v>
      </c>
    </row>
    <row r="69" spans="1:27" x14ac:dyDescent="0.2">
      <c r="A69" t="s">
        <v>476</v>
      </c>
      <c r="B69" s="182" t="s">
        <v>477</v>
      </c>
      <c r="C69" s="184">
        <v>1020</v>
      </c>
      <c r="D69">
        <v>315</v>
      </c>
      <c r="E69">
        <v>56</v>
      </c>
      <c r="F69">
        <v>58</v>
      </c>
      <c r="G69">
        <v>361</v>
      </c>
      <c r="H69">
        <v>60</v>
      </c>
      <c r="I69">
        <v>81</v>
      </c>
      <c r="J69">
        <v>34</v>
      </c>
      <c r="K69">
        <v>36</v>
      </c>
      <c r="L69">
        <v>2021</v>
      </c>
      <c r="M69" s="184">
        <v>1391</v>
      </c>
      <c r="N69">
        <v>58</v>
      </c>
      <c r="O69" s="184">
        <v>572</v>
      </c>
      <c r="P69" s="185">
        <v>50.470064324591789</v>
      </c>
      <c r="Q69" s="77">
        <v>15.6</v>
      </c>
      <c r="R69" s="77">
        <v>2.8</v>
      </c>
      <c r="S69" s="77">
        <v>2.9</v>
      </c>
      <c r="T69" s="77">
        <v>17.899999999999999</v>
      </c>
      <c r="U69" s="77">
        <v>3</v>
      </c>
      <c r="V69" s="77">
        <v>4</v>
      </c>
      <c r="W69" s="77">
        <v>1.7</v>
      </c>
      <c r="X69" s="77">
        <v>1.8</v>
      </c>
      <c r="Y69" s="185">
        <v>68.87006432459178</v>
      </c>
      <c r="Z69" s="77">
        <v>2.9</v>
      </c>
      <c r="AA69" s="185">
        <v>28.4</v>
      </c>
    </row>
    <row r="70" spans="1:27" x14ac:dyDescent="0.2">
      <c r="A70" t="s">
        <v>478</v>
      </c>
      <c r="B70" s="182" t="s">
        <v>479</v>
      </c>
      <c r="C70" s="184">
        <v>1542</v>
      </c>
      <c r="D70">
        <v>244</v>
      </c>
      <c r="E70">
        <v>79</v>
      </c>
      <c r="F70">
        <v>45</v>
      </c>
      <c r="G70">
        <v>309</v>
      </c>
      <c r="H70">
        <v>64</v>
      </c>
      <c r="I70">
        <v>82</v>
      </c>
      <c r="J70">
        <v>38</v>
      </c>
      <c r="K70">
        <v>26</v>
      </c>
      <c r="L70">
        <v>2429</v>
      </c>
      <c r="M70" s="184">
        <v>1865</v>
      </c>
      <c r="N70">
        <v>45</v>
      </c>
      <c r="O70" s="184">
        <v>519</v>
      </c>
      <c r="P70" s="185">
        <v>63.482914779744746</v>
      </c>
      <c r="Q70" s="77">
        <v>10</v>
      </c>
      <c r="R70" s="77">
        <v>3.3</v>
      </c>
      <c r="S70" s="77">
        <v>1.9</v>
      </c>
      <c r="T70" s="77">
        <v>12.7</v>
      </c>
      <c r="U70" s="77">
        <v>2.6</v>
      </c>
      <c r="V70" s="77">
        <v>3.4</v>
      </c>
      <c r="W70" s="77">
        <v>1.6</v>
      </c>
      <c r="X70" s="77">
        <v>1.1000000000000001</v>
      </c>
      <c r="Y70" s="185">
        <v>76.782914779744743</v>
      </c>
      <c r="Z70" s="77">
        <v>1.9</v>
      </c>
      <c r="AA70" s="185">
        <v>21.4</v>
      </c>
    </row>
    <row r="71" spans="1:27" x14ac:dyDescent="0.2">
      <c r="A71" t="s">
        <v>480</v>
      </c>
      <c r="B71" s="182" t="s">
        <v>481</v>
      </c>
      <c r="C71" s="184">
        <v>3058</v>
      </c>
      <c r="D71">
        <v>459</v>
      </c>
      <c r="E71">
        <v>119</v>
      </c>
      <c r="F71">
        <v>172</v>
      </c>
      <c r="G71">
        <v>636</v>
      </c>
      <c r="H71">
        <v>154</v>
      </c>
      <c r="I71">
        <v>156</v>
      </c>
      <c r="J71">
        <v>120</v>
      </c>
      <c r="K71">
        <v>55</v>
      </c>
      <c r="L71">
        <v>4929</v>
      </c>
      <c r="M71" s="184">
        <v>3636</v>
      </c>
      <c r="N71">
        <v>172</v>
      </c>
      <c r="O71" s="184">
        <v>1121</v>
      </c>
      <c r="P71" s="185">
        <v>62.040981943599107</v>
      </c>
      <c r="Q71" s="77">
        <v>9.3000000000000007</v>
      </c>
      <c r="R71" s="77">
        <v>2.4</v>
      </c>
      <c r="S71" s="77">
        <v>3.5</v>
      </c>
      <c r="T71" s="77">
        <v>12.9</v>
      </c>
      <c r="U71" s="77">
        <v>3.1</v>
      </c>
      <c r="V71" s="77">
        <v>3.2</v>
      </c>
      <c r="W71" s="77">
        <v>2.4</v>
      </c>
      <c r="X71" s="77">
        <v>1.1000000000000001</v>
      </c>
      <c r="Y71" s="185">
        <v>73.74098194359911</v>
      </c>
      <c r="Z71" s="77">
        <v>3.5</v>
      </c>
      <c r="AA71" s="185">
        <v>22.7</v>
      </c>
    </row>
    <row r="72" spans="1:27" x14ac:dyDescent="0.2">
      <c r="A72" t="s">
        <v>482</v>
      </c>
      <c r="B72" s="182" t="s">
        <v>483</v>
      </c>
      <c r="C72" s="184">
        <v>1889</v>
      </c>
      <c r="D72">
        <v>449</v>
      </c>
      <c r="E72">
        <v>66</v>
      </c>
      <c r="F72">
        <v>74</v>
      </c>
      <c r="G72">
        <v>548</v>
      </c>
      <c r="H72">
        <v>99</v>
      </c>
      <c r="I72">
        <v>131</v>
      </c>
      <c r="J72">
        <v>54</v>
      </c>
      <c r="K72">
        <v>28</v>
      </c>
      <c r="L72">
        <v>3338</v>
      </c>
      <c r="M72" s="184">
        <v>2404</v>
      </c>
      <c r="N72">
        <v>74</v>
      </c>
      <c r="O72" s="184">
        <v>860</v>
      </c>
      <c r="P72" s="185">
        <v>56.590772917914919</v>
      </c>
      <c r="Q72" s="77">
        <v>13.5</v>
      </c>
      <c r="R72" s="77">
        <v>2</v>
      </c>
      <c r="S72" s="77">
        <v>2.2000000000000002</v>
      </c>
      <c r="T72" s="77">
        <v>16.399999999999999</v>
      </c>
      <c r="U72" s="77">
        <v>3</v>
      </c>
      <c r="V72" s="77">
        <v>3.9</v>
      </c>
      <c r="W72" s="77">
        <v>1.6</v>
      </c>
      <c r="X72" s="77">
        <v>0.8</v>
      </c>
      <c r="Y72" s="185">
        <v>72.090772917914919</v>
      </c>
      <c r="Z72" s="77">
        <v>2.2000000000000002</v>
      </c>
      <c r="AA72" s="185">
        <v>25.7</v>
      </c>
    </row>
    <row r="73" spans="1:27" x14ac:dyDescent="0.2">
      <c r="A73" t="s">
        <v>484</v>
      </c>
      <c r="B73" s="182" t="s">
        <v>485</v>
      </c>
      <c r="C73" s="184">
        <v>4199</v>
      </c>
      <c r="D73">
        <v>462</v>
      </c>
      <c r="E73">
        <v>201</v>
      </c>
      <c r="F73">
        <v>248</v>
      </c>
      <c r="G73">
        <v>1039</v>
      </c>
      <c r="H73">
        <v>202</v>
      </c>
      <c r="I73">
        <v>274</v>
      </c>
      <c r="J73">
        <v>300</v>
      </c>
      <c r="K73">
        <v>100</v>
      </c>
      <c r="L73">
        <v>7025</v>
      </c>
      <c r="M73" s="184">
        <v>4862</v>
      </c>
      <c r="N73">
        <v>248</v>
      </c>
      <c r="O73" s="184">
        <v>1915</v>
      </c>
      <c r="P73" s="185">
        <v>59.772241992882556</v>
      </c>
      <c r="Q73" s="77">
        <v>6.6</v>
      </c>
      <c r="R73" s="77">
        <v>2.9</v>
      </c>
      <c r="S73" s="77">
        <v>3.5</v>
      </c>
      <c r="T73" s="77">
        <v>14.8</v>
      </c>
      <c r="U73" s="77">
        <v>2.9</v>
      </c>
      <c r="V73" s="77">
        <v>3.9</v>
      </c>
      <c r="W73" s="77">
        <v>4.3</v>
      </c>
      <c r="X73" s="77">
        <v>1.4</v>
      </c>
      <c r="Y73" s="185">
        <v>69.272241992882556</v>
      </c>
      <c r="Z73" s="77">
        <v>3.5</v>
      </c>
      <c r="AA73" s="185">
        <v>27.3</v>
      </c>
    </row>
    <row r="74" spans="1:27" x14ac:dyDescent="0.2">
      <c r="A74" t="s">
        <v>486</v>
      </c>
      <c r="B74" s="182" t="s">
        <v>487</v>
      </c>
      <c r="C74" s="184">
        <v>2922</v>
      </c>
      <c r="D74">
        <v>215</v>
      </c>
      <c r="E74">
        <v>138</v>
      </c>
      <c r="F74">
        <v>314</v>
      </c>
      <c r="G74">
        <v>364</v>
      </c>
      <c r="H74">
        <v>195</v>
      </c>
      <c r="I74">
        <v>287</v>
      </c>
      <c r="J74">
        <v>212</v>
      </c>
      <c r="K74">
        <v>120</v>
      </c>
      <c r="L74">
        <v>4767</v>
      </c>
      <c r="M74" s="184">
        <v>3275</v>
      </c>
      <c r="N74">
        <v>314</v>
      </c>
      <c r="O74" s="184">
        <v>1178</v>
      </c>
      <c r="P74" s="185">
        <v>61.296412838263059</v>
      </c>
      <c r="Q74" s="77">
        <v>4.5</v>
      </c>
      <c r="R74" s="77">
        <v>2.9</v>
      </c>
      <c r="S74" s="77">
        <v>6.6</v>
      </c>
      <c r="T74" s="77">
        <v>7.6</v>
      </c>
      <c r="U74" s="77">
        <v>4.0999999999999996</v>
      </c>
      <c r="V74" s="77">
        <v>6</v>
      </c>
      <c r="W74" s="77">
        <v>4.4000000000000004</v>
      </c>
      <c r="X74" s="77">
        <v>2.5</v>
      </c>
      <c r="Y74" s="185">
        <v>68.696412838263058</v>
      </c>
      <c r="Z74" s="77">
        <v>6.6</v>
      </c>
      <c r="AA74" s="185">
        <v>24.6</v>
      </c>
    </row>
    <row r="75" spans="1:27" x14ac:dyDescent="0.2">
      <c r="A75" t="s">
        <v>488</v>
      </c>
      <c r="B75" s="182" t="s">
        <v>489</v>
      </c>
      <c r="C75" s="184">
        <v>3817</v>
      </c>
      <c r="D75">
        <v>355</v>
      </c>
      <c r="E75">
        <v>166</v>
      </c>
      <c r="F75">
        <v>190</v>
      </c>
      <c r="G75">
        <v>348</v>
      </c>
      <c r="H75">
        <v>185</v>
      </c>
      <c r="I75">
        <v>228</v>
      </c>
      <c r="J75">
        <v>122</v>
      </c>
      <c r="K75">
        <v>88</v>
      </c>
      <c r="L75">
        <v>5499</v>
      </c>
      <c r="M75" s="184">
        <v>4338</v>
      </c>
      <c r="N75">
        <v>190</v>
      </c>
      <c r="O75" s="184">
        <v>971</v>
      </c>
      <c r="P75" s="185">
        <v>69.412620476450257</v>
      </c>
      <c r="Q75" s="77">
        <v>6.5</v>
      </c>
      <c r="R75" s="77">
        <v>3</v>
      </c>
      <c r="S75" s="77">
        <v>3.5</v>
      </c>
      <c r="T75" s="77">
        <v>6.3</v>
      </c>
      <c r="U75" s="77">
        <v>3.4</v>
      </c>
      <c r="V75" s="77">
        <v>4.0999999999999996</v>
      </c>
      <c r="W75" s="77">
        <v>2.2000000000000002</v>
      </c>
      <c r="X75" s="77">
        <v>1.6</v>
      </c>
      <c r="Y75" s="185">
        <v>78.912620476450257</v>
      </c>
      <c r="Z75" s="77">
        <v>3.5</v>
      </c>
      <c r="AA75" s="185">
        <v>17.600000000000001</v>
      </c>
    </row>
    <row r="76" spans="1:27" x14ac:dyDescent="0.2">
      <c r="A76" t="s">
        <v>490</v>
      </c>
      <c r="B76" s="182" t="s">
        <v>491</v>
      </c>
      <c r="C76" s="184">
        <v>1293</v>
      </c>
      <c r="D76">
        <v>328</v>
      </c>
      <c r="E76">
        <v>53</v>
      </c>
      <c r="F76">
        <v>56</v>
      </c>
      <c r="G76">
        <v>385</v>
      </c>
      <c r="H76">
        <v>135</v>
      </c>
      <c r="I76">
        <v>102</v>
      </c>
      <c r="J76">
        <v>42</v>
      </c>
      <c r="K76">
        <v>20</v>
      </c>
      <c r="L76">
        <v>2414</v>
      </c>
      <c r="M76" s="184">
        <v>1674</v>
      </c>
      <c r="N76">
        <v>56</v>
      </c>
      <c r="O76" s="184">
        <v>684</v>
      </c>
      <c r="P76" s="185">
        <v>53.562551781275893</v>
      </c>
      <c r="Q76" s="77">
        <v>13.6</v>
      </c>
      <c r="R76" s="77">
        <v>2.2000000000000002</v>
      </c>
      <c r="S76" s="77">
        <v>2.2999999999999998</v>
      </c>
      <c r="T76" s="77">
        <v>15.9</v>
      </c>
      <c r="U76" s="77">
        <v>5.6</v>
      </c>
      <c r="V76" s="77">
        <v>4.2</v>
      </c>
      <c r="W76" s="77">
        <v>1.7</v>
      </c>
      <c r="X76" s="77">
        <v>0.8</v>
      </c>
      <c r="Y76" s="185">
        <v>69.362551781275897</v>
      </c>
      <c r="Z76" s="77">
        <v>2.2999999999999998</v>
      </c>
      <c r="AA76" s="185">
        <v>28.2</v>
      </c>
    </row>
    <row r="77" spans="1:27" x14ac:dyDescent="0.2">
      <c r="A77" t="s">
        <v>492</v>
      </c>
      <c r="B77" s="182" t="s">
        <v>493</v>
      </c>
      <c r="C77" s="184">
        <v>1447</v>
      </c>
      <c r="D77">
        <v>224</v>
      </c>
      <c r="E77">
        <v>62</v>
      </c>
      <c r="F77">
        <v>58</v>
      </c>
      <c r="G77">
        <v>432</v>
      </c>
      <c r="H77">
        <v>65</v>
      </c>
      <c r="I77">
        <v>96</v>
      </c>
      <c r="J77">
        <v>27</v>
      </c>
      <c r="K77">
        <v>25</v>
      </c>
      <c r="L77">
        <v>2436</v>
      </c>
      <c r="M77" s="184">
        <v>1733</v>
      </c>
      <c r="N77">
        <v>58</v>
      </c>
      <c r="O77" s="184">
        <v>645</v>
      </c>
      <c r="P77" s="185">
        <v>59.400656814449917</v>
      </c>
      <c r="Q77" s="77">
        <v>9.1999999999999993</v>
      </c>
      <c r="R77" s="77">
        <v>2.5</v>
      </c>
      <c r="S77" s="77">
        <v>2.4</v>
      </c>
      <c r="T77" s="77">
        <v>17.7</v>
      </c>
      <c r="U77" s="77">
        <v>2.7</v>
      </c>
      <c r="V77" s="77">
        <v>3.9</v>
      </c>
      <c r="W77" s="77">
        <v>1.1000000000000001</v>
      </c>
      <c r="X77" s="77">
        <v>1</v>
      </c>
      <c r="Y77" s="185">
        <v>71.10065681444992</v>
      </c>
      <c r="Z77" s="77">
        <v>2.4</v>
      </c>
      <c r="AA77" s="185">
        <v>26.4</v>
      </c>
    </row>
    <row r="78" spans="1:27" x14ac:dyDescent="0.2">
      <c r="A78" t="s">
        <v>494</v>
      </c>
      <c r="B78" s="182" t="s">
        <v>109</v>
      </c>
      <c r="C78" s="184">
        <v>3546</v>
      </c>
      <c r="D78">
        <v>645</v>
      </c>
      <c r="E78">
        <v>166</v>
      </c>
      <c r="F78">
        <v>231</v>
      </c>
      <c r="G78">
        <v>938</v>
      </c>
      <c r="H78">
        <v>191</v>
      </c>
      <c r="I78">
        <v>257</v>
      </c>
      <c r="J78">
        <v>209</v>
      </c>
      <c r="K78">
        <v>102</v>
      </c>
      <c r="L78">
        <v>6285</v>
      </c>
      <c r="M78" s="184">
        <v>4357</v>
      </c>
      <c r="N78">
        <v>231</v>
      </c>
      <c r="O78" s="184">
        <v>1697</v>
      </c>
      <c r="P78" s="185">
        <v>56.420047732696901</v>
      </c>
      <c r="Q78" s="77">
        <v>10.3</v>
      </c>
      <c r="R78" s="77">
        <v>2.6</v>
      </c>
      <c r="S78" s="77">
        <v>3.7</v>
      </c>
      <c r="T78" s="77">
        <v>14.9</v>
      </c>
      <c r="U78" s="77">
        <v>3</v>
      </c>
      <c r="V78" s="77">
        <v>4.0999999999999996</v>
      </c>
      <c r="W78" s="77">
        <v>3.3</v>
      </c>
      <c r="X78" s="77">
        <v>1.6</v>
      </c>
      <c r="Y78" s="185">
        <v>69.320047732696892</v>
      </c>
      <c r="Z78" s="77">
        <v>3.7</v>
      </c>
      <c r="AA78" s="185">
        <v>26.9</v>
      </c>
    </row>
    <row r="79" spans="1:27" x14ac:dyDescent="0.2">
      <c r="A79" t="s">
        <v>495</v>
      </c>
      <c r="B79" s="182" t="s">
        <v>496</v>
      </c>
      <c r="C79" s="184">
        <v>2853</v>
      </c>
      <c r="D79">
        <v>517</v>
      </c>
      <c r="E79">
        <v>123</v>
      </c>
      <c r="F79">
        <v>132</v>
      </c>
      <c r="G79">
        <v>721</v>
      </c>
      <c r="H79">
        <v>161</v>
      </c>
      <c r="I79">
        <v>149</v>
      </c>
      <c r="J79">
        <v>101</v>
      </c>
      <c r="K79">
        <v>54</v>
      </c>
      <c r="L79">
        <v>4811</v>
      </c>
      <c r="M79" s="184">
        <v>3493</v>
      </c>
      <c r="N79">
        <v>132</v>
      </c>
      <c r="O79" s="184">
        <v>1186</v>
      </c>
      <c r="P79" s="185">
        <v>59.301600498856786</v>
      </c>
      <c r="Q79" s="77">
        <v>10.7</v>
      </c>
      <c r="R79" s="77">
        <v>2.6</v>
      </c>
      <c r="S79" s="77">
        <v>2.7</v>
      </c>
      <c r="T79" s="77">
        <v>15</v>
      </c>
      <c r="U79" s="77">
        <v>3.3</v>
      </c>
      <c r="V79" s="77">
        <v>3.1</v>
      </c>
      <c r="W79" s="77">
        <v>2.1</v>
      </c>
      <c r="X79" s="77">
        <v>1.1000000000000001</v>
      </c>
      <c r="Y79" s="185">
        <v>72.601600498856783</v>
      </c>
      <c r="Z79" s="77">
        <v>2.7</v>
      </c>
      <c r="AA79" s="185">
        <v>24.6</v>
      </c>
    </row>
    <row r="80" spans="1:27" x14ac:dyDescent="0.2">
      <c r="A80" t="s">
        <v>497</v>
      </c>
      <c r="B80" s="182" t="s">
        <v>498</v>
      </c>
      <c r="C80" s="184">
        <v>2587</v>
      </c>
      <c r="D80">
        <v>596</v>
      </c>
      <c r="E80">
        <v>118</v>
      </c>
      <c r="F80">
        <v>98</v>
      </c>
      <c r="G80">
        <v>608</v>
      </c>
      <c r="H80">
        <v>128</v>
      </c>
      <c r="I80">
        <v>146</v>
      </c>
      <c r="J80">
        <v>92</v>
      </c>
      <c r="K80">
        <v>53</v>
      </c>
      <c r="L80">
        <v>4426</v>
      </c>
      <c r="M80" s="184">
        <v>3301</v>
      </c>
      <c r="N80">
        <v>98</v>
      </c>
      <c r="O80" s="184">
        <v>1027</v>
      </c>
      <c r="P80" s="185">
        <v>58.450067781292361</v>
      </c>
      <c r="Q80" s="77">
        <v>13.5</v>
      </c>
      <c r="R80" s="77">
        <v>2.7</v>
      </c>
      <c r="S80" s="77">
        <v>2.2000000000000002</v>
      </c>
      <c r="T80" s="77">
        <v>13.7</v>
      </c>
      <c r="U80" s="77">
        <v>2.9</v>
      </c>
      <c r="V80" s="77">
        <v>3.3</v>
      </c>
      <c r="W80" s="77">
        <v>2.1</v>
      </c>
      <c r="X80" s="77">
        <v>1.2</v>
      </c>
      <c r="Y80" s="185">
        <v>74.650067781292364</v>
      </c>
      <c r="Z80" s="77">
        <v>2.2000000000000002</v>
      </c>
      <c r="AA80" s="185">
        <v>23.2</v>
      </c>
    </row>
    <row r="81" spans="1:27" x14ac:dyDescent="0.2">
      <c r="A81" t="s">
        <v>499</v>
      </c>
      <c r="B81" s="182" t="s">
        <v>500</v>
      </c>
      <c r="C81" s="184">
        <v>3550</v>
      </c>
      <c r="D81">
        <v>423</v>
      </c>
      <c r="E81">
        <v>151</v>
      </c>
      <c r="F81">
        <v>178</v>
      </c>
      <c r="G81">
        <v>520</v>
      </c>
      <c r="H81">
        <v>141</v>
      </c>
      <c r="I81">
        <v>197</v>
      </c>
      <c r="J81">
        <v>114</v>
      </c>
      <c r="K81">
        <v>63</v>
      </c>
      <c r="L81">
        <v>5337</v>
      </c>
      <c r="M81" s="184">
        <v>4124</v>
      </c>
      <c r="N81">
        <v>178</v>
      </c>
      <c r="O81" s="184">
        <v>1035</v>
      </c>
      <c r="P81" s="185">
        <v>66.516769720816939</v>
      </c>
      <c r="Q81" s="77">
        <v>7.9</v>
      </c>
      <c r="R81" s="77">
        <v>2.8</v>
      </c>
      <c r="S81" s="77">
        <v>3.3</v>
      </c>
      <c r="T81" s="77">
        <v>9.6999999999999993</v>
      </c>
      <c r="U81" s="77">
        <v>2.6</v>
      </c>
      <c r="V81" s="77">
        <v>3.7</v>
      </c>
      <c r="W81" s="77">
        <v>2.1</v>
      </c>
      <c r="X81" s="77">
        <v>1.2</v>
      </c>
      <c r="Y81" s="185">
        <v>77.216769720816941</v>
      </c>
      <c r="Z81" s="77">
        <v>3.3</v>
      </c>
      <c r="AA81" s="185">
        <v>19.3</v>
      </c>
    </row>
    <row r="82" spans="1:27" x14ac:dyDescent="0.2">
      <c r="A82" t="s">
        <v>501</v>
      </c>
      <c r="B82" s="182" t="s">
        <v>502</v>
      </c>
      <c r="C82" s="184">
        <v>2728</v>
      </c>
      <c r="D82">
        <v>455</v>
      </c>
      <c r="E82">
        <v>117</v>
      </c>
      <c r="F82">
        <v>160</v>
      </c>
      <c r="G82">
        <v>744</v>
      </c>
      <c r="H82">
        <v>164</v>
      </c>
      <c r="I82">
        <v>178</v>
      </c>
      <c r="J82">
        <v>92</v>
      </c>
      <c r="K82">
        <v>79</v>
      </c>
      <c r="L82">
        <v>4717</v>
      </c>
      <c r="M82" s="184">
        <v>3300</v>
      </c>
      <c r="N82">
        <v>160</v>
      </c>
      <c r="O82" s="184">
        <v>1257</v>
      </c>
      <c r="P82" s="185">
        <v>57.833368666525331</v>
      </c>
      <c r="Q82" s="77">
        <v>9.6</v>
      </c>
      <c r="R82" s="77">
        <v>2.5</v>
      </c>
      <c r="S82" s="77">
        <v>3.4</v>
      </c>
      <c r="T82" s="77">
        <v>15.8</v>
      </c>
      <c r="U82" s="77">
        <v>3.5</v>
      </c>
      <c r="V82" s="77">
        <v>3.8</v>
      </c>
      <c r="W82" s="77">
        <v>2</v>
      </c>
      <c r="X82" s="77">
        <v>1.7</v>
      </c>
      <c r="Y82" s="185">
        <v>69.933368666525325</v>
      </c>
      <c r="Z82" s="77">
        <v>3.4</v>
      </c>
      <c r="AA82" s="185">
        <v>26.8</v>
      </c>
    </row>
    <row r="83" spans="1:27" x14ac:dyDescent="0.2">
      <c r="A83" t="s">
        <v>503</v>
      </c>
      <c r="B83" s="182" t="s">
        <v>504</v>
      </c>
      <c r="C83" s="184">
        <v>1247</v>
      </c>
      <c r="D83">
        <v>171</v>
      </c>
      <c r="E83">
        <v>58</v>
      </c>
      <c r="F83">
        <v>67</v>
      </c>
      <c r="G83">
        <v>384</v>
      </c>
      <c r="H83">
        <v>76</v>
      </c>
      <c r="I83">
        <v>58</v>
      </c>
      <c r="J83">
        <v>55</v>
      </c>
      <c r="K83">
        <v>25</v>
      </c>
      <c r="L83">
        <v>2141</v>
      </c>
      <c r="M83" s="184">
        <v>1476</v>
      </c>
      <c r="N83">
        <v>67</v>
      </c>
      <c r="O83" s="184">
        <v>598</v>
      </c>
      <c r="P83" s="185">
        <v>58.243811303129377</v>
      </c>
      <c r="Q83" s="77">
        <v>8</v>
      </c>
      <c r="R83" s="77">
        <v>2.7</v>
      </c>
      <c r="S83" s="77">
        <v>3.1</v>
      </c>
      <c r="T83" s="77">
        <v>17.899999999999999</v>
      </c>
      <c r="U83" s="77">
        <v>3.5</v>
      </c>
      <c r="V83" s="77">
        <v>2.7</v>
      </c>
      <c r="W83" s="77">
        <v>2.6</v>
      </c>
      <c r="X83" s="77">
        <v>1.2</v>
      </c>
      <c r="Y83" s="185">
        <v>68.94381130312938</v>
      </c>
      <c r="Z83" s="77">
        <v>3.1</v>
      </c>
      <c r="AA83" s="185">
        <v>27.9</v>
      </c>
    </row>
    <row r="84" spans="1:27" x14ac:dyDescent="0.2">
      <c r="A84" t="s">
        <v>505</v>
      </c>
      <c r="B84" s="182" t="s">
        <v>506</v>
      </c>
      <c r="C84" s="184">
        <v>3089</v>
      </c>
      <c r="D84">
        <v>479</v>
      </c>
      <c r="E84">
        <v>142</v>
      </c>
      <c r="F84">
        <v>124</v>
      </c>
      <c r="G84">
        <v>847</v>
      </c>
      <c r="H84">
        <v>123</v>
      </c>
      <c r="I84">
        <v>158</v>
      </c>
      <c r="J84">
        <v>84</v>
      </c>
      <c r="K84">
        <v>51</v>
      </c>
      <c r="L84">
        <v>5097</v>
      </c>
      <c r="M84" s="184">
        <v>3710</v>
      </c>
      <c r="N84">
        <v>124</v>
      </c>
      <c r="O84" s="184">
        <v>1263</v>
      </c>
      <c r="P84" s="185">
        <v>60.604277025701393</v>
      </c>
      <c r="Q84" s="77">
        <v>9.4</v>
      </c>
      <c r="R84" s="77">
        <v>2.8</v>
      </c>
      <c r="S84" s="77">
        <v>2.4</v>
      </c>
      <c r="T84" s="77">
        <v>16.600000000000001</v>
      </c>
      <c r="U84" s="77">
        <v>2.4</v>
      </c>
      <c r="V84" s="77">
        <v>3.1</v>
      </c>
      <c r="W84" s="77">
        <v>1.6</v>
      </c>
      <c r="X84" s="77">
        <v>1</v>
      </c>
      <c r="Y84" s="185">
        <v>72.804277025701396</v>
      </c>
      <c r="Z84" s="77">
        <v>2.4</v>
      </c>
      <c r="AA84" s="185">
        <v>24.7</v>
      </c>
    </row>
    <row r="85" spans="1:27" x14ac:dyDescent="0.2">
      <c r="A85" t="s">
        <v>507</v>
      </c>
      <c r="B85" s="182" t="s">
        <v>508</v>
      </c>
      <c r="C85" s="184">
        <v>2509</v>
      </c>
      <c r="D85">
        <v>341</v>
      </c>
      <c r="E85">
        <v>104</v>
      </c>
      <c r="F85">
        <v>163</v>
      </c>
      <c r="G85">
        <v>654</v>
      </c>
      <c r="H85">
        <v>111</v>
      </c>
      <c r="I85">
        <v>167</v>
      </c>
      <c r="J85">
        <v>140</v>
      </c>
      <c r="K85">
        <v>42</v>
      </c>
      <c r="L85">
        <v>4231</v>
      </c>
      <c r="M85" s="184">
        <v>2954</v>
      </c>
      <c r="N85">
        <v>163</v>
      </c>
      <c r="O85" s="184">
        <v>1114</v>
      </c>
      <c r="P85" s="185">
        <v>59.300401796265653</v>
      </c>
      <c r="Q85" s="77">
        <v>8.1</v>
      </c>
      <c r="R85" s="77">
        <v>2.5</v>
      </c>
      <c r="S85" s="77">
        <v>3.9</v>
      </c>
      <c r="T85" s="77">
        <v>15.5</v>
      </c>
      <c r="U85" s="77">
        <v>2.6</v>
      </c>
      <c r="V85" s="77">
        <v>3.9</v>
      </c>
      <c r="W85" s="77">
        <v>3.3</v>
      </c>
      <c r="X85" s="77">
        <v>1</v>
      </c>
      <c r="Y85" s="185">
        <v>69.900401796265655</v>
      </c>
      <c r="Z85" s="77">
        <v>3.9</v>
      </c>
      <c r="AA85" s="185">
        <v>26.3</v>
      </c>
    </row>
    <row r="86" spans="1:27" x14ac:dyDescent="0.2">
      <c r="A86" t="s">
        <v>509</v>
      </c>
      <c r="B86" s="182" t="s">
        <v>510</v>
      </c>
      <c r="C86" s="184">
        <v>4868</v>
      </c>
      <c r="D86">
        <v>580</v>
      </c>
      <c r="E86">
        <v>246</v>
      </c>
      <c r="F86">
        <v>326</v>
      </c>
      <c r="G86">
        <v>974</v>
      </c>
      <c r="H86">
        <v>264</v>
      </c>
      <c r="I86">
        <v>314</v>
      </c>
      <c r="J86">
        <v>239</v>
      </c>
      <c r="K86">
        <v>123</v>
      </c>
      <c r="L86">
        <v>7934</v>
      </c>
      <c r="M86" s="184">
        <v>5694</v>
      </c>
      <c r="N86">
        <v>326</v>
      </c>
      <c r="O86" s="184">
        <v>1914</v>
      </c>
      <c r="P86" s="185">
        <v>61.356188555583572</v>
      </c>
      <c r="Q86" s="77">
        <v>7.3</v>
      </c>
      <c r="R86" s="77">
        <v>3.1</v>
      </c>
      <c r="S86" s="77">
        <v>4.0999999999999996</v>
      </c>
      <c r="T86" s="77">
        <v>12.3</v>
      </c>
      <c r="U86" s="77">
        <v>3.3</v>
      </c>
      <c r="V86" s="77">
        <v>4</v>
      </c>
      <c r="W86" s="77">
        <v>3</v>
      </c>
      <c r="X86" s="77">
        <v>1.6</v>
      </c>
      <c r="Y86" s="185">
        <v>71.756188555583563</v>
      </c>
      <c r="Z86" s="77">
        <v>4.0999999999999996</v>
      </c>
      <c r="AA86" s="185">
        <v>24.2</v>
      </c>
    </row>
    <row r="87" spans="1:27" x14ac:dyDescent="0.2">
      <c r="A87" t="s">
        <v>511</v>
      </c>
      <c r="B87" s="182" t="s">
        <v>512</v>
      </c>
      <c r="C87" s="184">
        <v>3497</v>
      </c>
      <c r="D87">
        <v>504</v>
      </c>
      <c r="E87">
        <v>167</v>
      </c>
      <c r="F87">
        <v>236</v>
      </c>
      <c r="G87">
        <v>714</v>
      </c>
      <c r="H87">
        <v>195</v>
      </c>
      <c r="I87">
        <v>269</v>
      </c>
      <c r="J87">
        <v>179</v>
      </c>
      <c r="K87">
        <v>90</v>
      </c>
      <c r="L87">
        <v>5851</v>
      </c>
      <c r="M87" s="184">
        <v>4168</v>
      </c>
      <c r="N87">
        <v>236</v>
      </c>
      <c r="O87" s="184">
        <v>1447</v>
      </c>
      <c r="P87" s="185">
        <v>59.767561100666555</v>
      </c>
      <c r="Q87" s="77">
        <v>8.6</v>
      </c>
      <c r="R87" s="77">
        <v>2.9</v>
      </c>
      <c r="S87" s="77">
        <v>4</v>
      </c>
      <c r="T87" s="77">
        <v>12.2</v>
      </c>
      <c r="U87" s="77">
        <v>3.3</v>
      </c>
      <c r="V87" s="77">
        <v>4.5999999999999996</v>
      </c>
      <c r="W87" s="77">
        <v>3.1</v>
      </c>
      <c r="X87" s="77">
        <v>1.5</v>
      </c>
      <c r="Y87" s="185">
        <v>71.267561100666555</v>
      </c>
      <c r="Z87" s="77">
        <v>4</v>
      </c>
      <c r="AA87" s="185">
        <v>24.7</v>
      </c>
    </row>
    <row r="88" spans="1:27" x14ac:dyDescent="0.2">
      <c r="A88" t="s">
        <v>513</v>
      </c>
      <c r="B88" s="182" t="s">
        <v>514</v>
      </c>
      <c r="C88" s="184">
        <v>1370</v>
      </c>
      <c r="D88">
        <v>242</v>
      </c>
      <c r="E88">
        <v>80</v>
      </c>
      <c r="F88">
        <v>50</v>
      </c>
      <c r="G88">
        <v>327</v>
      </c>
      <c r="H88">
        <v>92</v>
      </c>
      <c r="I88">
        <v>66</v>
      </c>
      <c r="J88">
        <v>45</v>
      </c>
      <c r="K88">
        <v>20</v>
      </c>
      <c r="L88">
        <v>2292</v>
      </c>
      <c r="M88" s="184">
        <v>1692</v>
      </c>
      <c r="N88">
        <v>50</v>
      </c>
      <c r="O88" s="184">
        <v>550</v>
      </c>
      <c r="P88" s="185">
        <v>59.773123909249563</v>
      </c>
      <c r="Q88" s="77">
        <v>10.6</v>
      </c>
      <c r="R88" s="77">
        <v>3.5</v>
      </c>
      <c r="S88" s="77">
        <v>2.2000000000000002</v>
      </c>
      <c r="T88" s="77">
        <v>14.3</v>
      </c>
      <c r="U88" s="77">
        <v>4</v>
      </c>
      <c r="V88" s="77">
        <v>2.9</v>
      </c>
      <c r="W88" s="77">
        <v>2</v>
      </c>
      <c r="X88" s="77">
        <v>0.9</v>
      </c>
      <c r="Y88" s="185">
        <v>73.873123909249557</v>
      </c>
      <c r="Z88" s="77">
        <v>2.2000000000000002</v>
      </c>
      <c r="AA88" s="185">
        <v>24.1</v>
      </c>
    </row>
    <row r="89" spans="1:27" x14ac:dyDescent="0.2">
      <c r="A89" t="s">
        <v>515</v>
      </c>
      <c r="B89" s="182" t="s">
        <v>516</v>
      </c>
      <c r="C89" s="184">
        <v>2281</v>
      </c>
      <c r="D89">
        <v>569</v>
      </c>
      <c r="E89">
        <v>99</v>
      </c>
      <c r="F89">
        <v>86</v>
      </c>
      <c r="G89">
        <v>965</v>
      </c>
      <c r="H89">
        <v>134</v>
      </c>
      <c r="I89">
        <v>154</v>
      </c>
      <c r="J89">
        <v>59</v>
      </c>
      <c r="K89">
        <v>57</v>
      </c>
      <c r="L89">
        <v>4404</v>
      </c>
      <c r="M89" s="184">
        <v>2949</v>
      </c>
      <c r="N89">
        <v>86</v>
      </c>
      <c r="O89" s="184">
        <v>1369</v>
      </c>
      <c r="P89" s="185">
        <v>51.793823796548587</v>
      </c>
      <c r="Q89" s="77">
        <v>12.9</v>
      </c>
      <c r="R89" s="77">
        <v>2.2000000000000002</v>
      </c>
      <c r="S89" s="77">
        <v>2</v>
      </c>
      <c r="T89" s="77">
        <v>21.9</v>
      </c>
      <c r="U89" s="77">
        <v>3</v>
      </c>
      <c r="V89" s="77">
        <v>3.5</v>
      </c>
      <c r="W89" s="77">
        <v>1.3</v>
      </c>
      <c r="X89" s="77">
        <v>1.3</v>
      </c>
      <c r="Y89" s="185">
        <v>66.893823796548588</v>
      </c>
      <c r="Z89" s="77">
        <v>2</v>
      </c>
      <c r="AA89" s="185">
        <v>31</v>
      </c>
    </row>
    <row r="90" spans="1:27" x14ac:dyDescent="0.2">
      <c r="A90" t="s">
        <v>517</v>
      </c>
      <c r="B90" s="182" t="s">
        <v>518</v>
      </c>
      <c r="C90" s="184">
        <v>1564</v>
      </c>
      <c r="D90">
        <v>268</v>
      </c>
      <c r="E90">
        <v>59</v>
      </c>
      <c r="F90">
        <v>74</v>
      </c>
      <c r="G90">
        <v>252</v>
      </c>
      <c r="H90">
        <v>77</v>
      </c>
      <c r="I90">
        <v>99</v>
      </c>
      <c r="J90">
        <v>65</v>
      </c>
      <c r="K90">
        <v>43</v>
      </c>
      <c r="L90">
        <v>2501</v>
      </c>
      <c r="M90" s="184">
        <v>1891</v>
      </c>
      <c r="N90">
        <v>74</v>
      </c>
      <c r="O90" s="184">
        <v>536</v>
      </c>
      <c r="P90" s="185">
        <v>62.534986005597759</v>
      </c>
      <c r="Q90" s="77">
        <v>10.7</v>
      </c>
      <c r="R90" s="77">
        <v>2.4</v>
      </c>
      <c r="S90" s="77">
        <v>3</v>
      </c>
      <c r="T90" s="77">
        <v>10.1</v>
      </c>
      <c r="U90" s="77">
        <v>3.1</v>
      </c>
      <c r="V90" s="77">
        <v>4</v>
      </c>
      <c r="W90" s="77">
        <v>2.6</v>
      </c>
      <c r="X90" s="77">
        <v>1.7</v>
      </c>
      <c r="Y90" s="185">
        <v>75.634986005597767</v>
      </c>
      <c r="Z90" s="77">
        <v>3</v>
      </c>
      <c r="AA90" s="185">
        <v>21.5</v>
      </c>
    </row>
    <row r="91" spans="1:27" x14ac:dyDescent="0.2">
      <c r="A91" t="s">
        <v>519</v>
      </c>
      <c r="B91" s="182" t="s">
        <v>520</v>
      </c>
      <c r="C91" s="184">
        <v>2748</v>
      </c>
      <c r="D91">
        <v>479</v>
      </c>
      <c r="E91">
        <v>112</v>
      </c>
      <c r="F91">
        <v>126</v>
      </c>
      <c r="G91">
        <v>714</v>
      </c>
      <c r="H91">
        <v>150</v>
      </c>
      <c r="I91">
        <v>190</v>
      </c>
      <c r="J91">
        <v>117</v>
      </c>
      <c r="K91">
        <v>58</v>
      </c>
      <c r="L91">
        <v>4694</v>
      </c>
      <c r="M91" s="184">
        <v>3339</v>
      </c>
      <c r="N91">
        <v>126</v>
      </c>
      <c r="O91" s="184">
        <v>1229</v>
      </c>
      <c r="P91" s="185">
        <v>58.542820622070721</v>
      </c>
      <c r="Q91" s="77">
        <v>10.199999999999999</v>
      </c>
      <c r="R91" s="77">
        <v>2.4</v>
      </c>
      <c r="S91" s="77">
        <v>2.7</v>
      </c>
      <c r="T91" s="77">
        <v>15.2</v>
      </c>
      <c r="U91" s="77">
        <v>3.2</v>
      </c>
      <c r="V91" s="77">
        <v>4</v>
      </c>
      <c r="W91" s="77">
        <v>2.5</v>
      </c>
      <c r="X91" s="77">
        <v>1.2</v>
      </c>
      <c r="Y91" s="185">
        <v>71.14282062207073</v>
      </c>
      <c r="Z91" s="77">
        <v>2.7</v>
      </c>
      <c r="AA91" s="185">
        <v>26.1</v>
      </c>
    </row>
    <row r="92" spans="1:27" x14ac:dyDescent="0.2">
      <c r="A92" t="s">
        <v>521</v>
      </c>
      <c r="B92" s="182" t="s">
        <v>522</v>
      </c>
      <c r="C92" s="184">
        <v>4914</v>
      </c>
      <c r="D92">
        <v>731</v>
      </c>
      <c r="E92">
        <v>186</v>
      </c>
      <c r="F92">
        <v>293</v>
      </c>
      <c r="G92">
        <v>1082</v>
      </c>
      <c r="H92">
        <v>226</v>
      </c>
      <c r="I92">
        <v>306</v>
      </c>
      <c r="J92">
        <v>266</v>
      </c>
      <c r="K92">
        <v>116</v>
      </c>
      <c r="L92">
        <v>8120</v>
      </c>
      <c r="M92" s="184">
        <v>5831</v>
      </c>
      <c r="N92">
        <v>293</v>
      </c>
      <c r="O92" s="184">
        <v>1996</v>
      </c>
      <c r="P92" s="185">
        <v>60.517241379310349</v>
      </c>
      <c r="Q92" s="77">
        <v>9</v>
      </c>
      <c r="R92" s="77">
        <v>2.2999999999999998</v>
      </c>
      <c r="S92" s="77">
        <v>3.6</v>
      </c>
      <c r="T92" s="77">
        <v>13.3</v>
      </c>
      <c r="U92" s="77">
        <v>2.8</v>
      </c>
      <c r="V92" s="77">
        <v>3.8</v>
      </c>
      <c r="W92" s="77">
        <v>3.3</v>
      </c>
      <c r="X92" s="77">
        <v>1.4</v>
      </c>
      <c r="Y92" s="185">
        <v>71.817241379310346</v>
      </c>
      <c r="Z92" s="77">
        <v>3.6</v>
      </c>
      <c r="AA92" s="185">
        <v>24.6</v>
      </c>
    </row>
    <row r="93" spans="1:27" x14ac:dyDescent="0.2">
      <c r="A93" t="s">
        <v>523</v>
      </c>
      <c r="B93" s="144" t="s">
        <v>524</v>
      </c>
      <c r="C93" s="184">
        <v>1765</v>
      </c>
      <c r="D93">
        <v>550</v>
      </c>
      <c r="E93">
        <v>90</v>
      </c>
      <c r="F93">
        <v>73</v>
      </c>
      <c r="G93">
        <v>581</v>
      </c>
      <c r="H93">
        <v>110</v>
      </c>
      <c r="I93">
        <v>146</v>
      </c>
      <c r="J93">
        <v>60</v>
      </c>
      <c r="K93">
        <v>53</v>
      </c>
      <c r="L93">
        <v>3428</v>
      </c>
      <c r="M93" s="184">
        <v>2405</v>
      </c>
      <c r="N93">
        <v>73</v>
      </c>
      <c r="O93" s="184">
        <v>950</v>
      </c>
      <c r="P93" s="185">
        <v>51.487747957993001</v>
      </c>
      <c r="Q93" s="77">
        <v>16</v>
      </c>
      <c r="R93" s="77">
        <v>2.6</v>
      </c>
      <c r="S93" s="77">
        <v>2.1</v>
      </c>
      <c r="T93" s="77">
        <v>16.899999999999999</v>
      </c>
      <c r="U93" s="77">
        <v>3.2</v>
      </c>
      <c r="V93" s="77">
        <v>4.3</v>
      </c>
      <c r="W93" s="77">
        <v>1.8</v>
      </c>
      <c r="X93" s="77">
        <v>1.5</v>
      </c>
      <c r="Y93" s="185">
        <v>70.087747957993003</v>
      </c>
      <c r="Z93" s="77">
        <v>2.1</v>
      </c>
      <c r="AA93" s="185">
        <v>27.7</v>
      </c>
    </row>
    <row r="94" spans="1:27" x14ac:dyDescent="0.2">
      <c r="A94" t="s">
        <v>525</v>
      </c>
      <c r="B94" s="144" t="s">
        <v>99</v>
      </c>
      <c r="C94" s="184">
        <v>2447</v>
      </c>
      <c r="D94">
        <v>412</v>
      </c>
      <c r="E94">
        <v>126</v>
      </c>
      <c r="F94">
        <v>86</v>
      </c>
      <c r="G94">
        <v>468</v>
      </c>
      <c r="H94">
        <v>128</v>
      </c>
      <c r="I94">
        <v>97</v>
      </c>
      <c r="J94">
        <v>60</v>
      </c>
      <c r="K94">
        <v>37</v>
      </c>
      <c r="L94">
        <v>3861</v>
      </c>
      <c r="M94" s="184">
        <v>2985</v>
      </c>
      <c r="N94">
        <v>86</v>
      </c>
      <c r="O94" s="184">
        <v>790</v>
      </c>
      <c r="P94" s="185">
        <v>63.37736337736338</v>
      </c>
      <c r="Q94" s="77">
        <v>10.7</v>
      </c>
      <c r="R94" s="77">
        <v>3.3</v>
      </c>
      <c r="S94" s="77">
        <v>2.2000000000000002</v>
      </c>
      <c r="T94" s="77">
        <v>12.1</v>
      </c>
      <c r="U94" s="77">
        <v>3.3</v>
      </c>
      <c r="V94" s="77">
        <v>2.5</v>
      </c>
      <c r="W94" s="77">
        <v>1.6</v>
      </c>
      <c r="X94" s="77">
        <v>1</v>
      </c>
      <c r="Y94" s="185">
        <v>77.37736337736338</v>
      </c>
      <c r="Z94" s="77">
        <v>2.2000000000000002</v>
      </c>
      <c r="AA94" s="185">
        <v>20.5</v>
      </c>
    </row>
    <row r="95" spans="1:27" x14ac:dyDescent="0.2">
      <c r="A95" t="s">
        <v>526</v>
      </c>
      <c r="B95" s="144" t="s">
        <v>527</v>
      </c>
      <c r="C95" s="184">
        <v>951</v>
      </c>
      <c r="D95">
        <v>232</v>
      </c>
      <c r="E95">
        <v>47</v>
      </c>
      <c r="F95">
        <v>29</v>
      </c>
      <c r="G95">
        <v>274</v>
      </c>
      <c r="H95">
        <v>78</v>
      </c>
      <c r="I95">
        <v>74</v>
      </c>
      <c r="J95">
        <v>27</v>
      </c>
      <c r="K95">
        <v>27</v>
      </c>
      <c r="L95">
        <v>1739</v>
      </c>
      <c r="M95" s="184">
        <v>1230</v>
      </c>
      <c r="N95">
        <v>29</v>
      </c>
      <c r="O95" s="184">
        <v>480</v>
      </c>
      <c r="P95" s="185">
        <v>54.686601495112129</v>
      </c>
      <c r="Q95" s="77">
        <v>13.3</v>
      </c>
      <c r="R95" s="77">
        <v>2.7</v>
      </c>
      <c r="S95" s="77">
        <v>1.7</v>
      </c>
      <c r="T95" s="77">
        <v>15.8</v>
      </c>
      <c r="U95" s="77">
        <v>4.5</v>
      </c>
      <c r="V95" s="77">
        <v>4.3</v>
      </c>
      <c r="W95" s="77">
        <v>1.6</v>
      </c>
      <c r="X95" s="77">
        <v>1.6</v>
      </c>
      <c r="Y95" s="185">
        <v>70.686601495112129</v>
      </c>
      <c r="Z95" s="77">
        <v>1.7</v>
      </c>
      <c r="AA95" s="185">
        <v>27.8</v>
      </c>
    </row>
    <row r="96" spans="1:27" x14ac:dyDescent="0.2">
      <c r="A96" t="s">
        <v>528</v>
      </c>
      <c r="B96" s="144" t="s">
        <v>333</v>
      </c>
      <c r="C96" s="184">
        <v>2146</v>
      </c>
      <c r="D96">
        <v>461</v>
      </c>
      <c r="E96">
        <v>91</v>
      </c>
      <c r="F96">
        <v>96</v>
      </c>
      <c r="G96">
        <v>425</v>
      </c>
      <c r="H96">
        <v>126</v>
      </c>
      <c r="I96">
        <v>156</v>
      </c>
      <c r="J96">
        <v>162</v>
      </c>
      <c r="K96">
        <v>72</v>
      </c>
      <c r="L96">
        <v>3735</v>
      </c>
      <c r="M96" s="184">
        <v>2698</v>
      </c>
      <c r="N96">
        <v>96</v>
      </c>
      <c r="O96" s="184">
        <v>941</v>
      </c>
      <c r="P96" s="185">
        <v>57.456492637215526</v>
      </c>
      <c r="Q96" s="77">
        <v>12.3</v>
      </c>
      <c r="R96" s="77">
        <v>2.4</v>
      </c>
      <c r="S96" s="77">
        <v>2.6</v>
      </c>
      <c r="T96" s="77">
        <v>11.4</v>
      </c>
      <c r="U96" s="77">
        <v>3.4</v>
      </c>
      <c r="V96" s="77">
        <v>4.2</v>
      </c>
      <c r="W96" s="77">
        <v>4.3</v>
      </c>
      <c r="X96" s="77">
        <v>1.9</v>
      </c>
      <c r="Y96" s="185">
        <v>72.156492637215536</v>
      </c>
      <c r="Z96" s="77">
        <v>2.6</v>
      </c>
      <c r="AA96" s="185">
        <v>25.2</v>
      </c>
    </row>
    <row r="97" spans="1:27" x14ac:dyDescent="0.2">
      <c r="A97" t="s">
        <v>529</v>
      </c>
      <c r="B97" s="144" t="s">
        <v>100</v>
      </c>
      <c r="C97" s="184">
        <v>4680</v>
      </c>
      <c r="D97">
        <v>693</v>
      </c>
      <c r="E97">
        <v>218</v>
      </c>
      <c r="F97">
        <v>187</v>
      </c>
      <c r="G97">
        <v>445</v>
      </c>
      <c r="H97">
        <v>220</v>
      </c>
      <c r="I97">
        <v>387</v>
      </c>
      <c r="J97">
        <v>134</v>
      </c>
      <c r="K97">
        <v>79</v>
      </c>
      <c r="L97">
        <v>7043</v>
      </c>
      <c r="M97" s="184">
        <v>5591</v>
      </c>
      <c r="N97">
        <v>187</v>
      </c>
      <c r="O97" s="184">
        <v>1265</v>
      </c>
      <c r="P97" s="185">
        <v>66.448956410620468</v>
      </c>
      <c r="Q97" s="77">
        <v>9.8000000000000007</v>
      </c>
      <c r="R97" s="77">
        <v>3.1</v>
      </c>
      <c r="S97" s="77">
        <v>2.7</v>
      </c>
      <c r="T97" s="77">
        <v>6.3</v>
      </c>
      <c r="U97" s="77">
        <v>3.1</v>
      </c>
      <c r="V97" s="77">
        <v>5.5</v>
      </c>
      <c r="W97" s="77">
        <v>1.9</v>
      </c>
      <c r="X97" s="77">
        <v>1.1000000000000001</v>
      </c>
      <c r="Y97" s="185">
        <v>79.34895641062046</v>
      </c>
      <c r="Z97" s="77">
        <v>2.7</v>
      </c>
      <c r="AA97" s="185">
        <v>17.899999999999999</v>
      </c>
    </row>
    <row r="98" spans="1:27" x14ac:dyDescent="0.2">
      <c r="A98" t="s">
        <v>530</v>
      </c>
      <c r="B98" s="144" t="s">
        <v>531</v>
      </c>
      <c r="C98" s="184">
        <v>1026</v>
      </c>
      <c r="D98">
        <v>235</v>
      </c>
      <c r="E98">
        <v>57</v>
      </c>
      <c r="F98">
        <v>33</v>
      </c>
      <c r="G98">
        <v>241</v>
      </c>
      <c r="H98">
        <v>76</v>
      </c>
      <c r="I98">
        <v>61</v>
      </c>
      <c r="J98">
        <v>24</v>
      </c>
      <c r="K98">
        <v>19</v>
      </c>
      <c r="L98">
        <v>1772</v>
      </c>
      <c r="M98" s="184">
        <v>1318</v>
      </c>
      <c r="N98">
        <v>33</v>
      </c>
      <c r="O98" s="184">
        <v>421</v>
      </c>
      <c r="P98" s="185">
        <v>57.90067720090294</v>
      </c>
      <c r="Q98" s="77">
        <v>13.3</v>
      </c>
      <c r="R98" s="77">
        <v>3.2</v>
      </c>
      <c r="S98" s="77">
        <v>1.9</v>
      </c>
      <c r="T98" s="77">
        <v>13.6</v>
      </c>
      <c r="U98" s="77">
        <v>4.3</v>
      </c>
      <c r="V98" s="77">
        <v>3.4</v>
      </c>
      <c r="W98" s="77">
        <v>1.4</v>
      </c>
      <c r="X98" s="77">
        <v>1.1000000000000001</v>
      </c>
      <c r="Y98" s="185">
        <v>74.400677200902948</v>
      </c>
      <c r="Z98" s="77">
        <v>1.9</v>
      </c>
      <c r="AA98" s="185">
        <v>23.8</v>
      </c>
    </row>
    <row r="99" spans="1:27" x14ac:dyDescent="0.2">
      <c r="A99" t="s">
        <v>532</v>
      </c>
      <c r="B99" s="144" t="s">
        <v>533</v>
      </c>
      <c r="C99" s="184">
        <v>937</v>
      </c>
      <c r="D99">
        <v>181</v>
      </c>
      <c r="E99">
        <v>45</v>
      </c>
      <c r="F99">
        <v>35</v>
      </c>
      <c r="G99">
        <v>291</v>
      </c>
      <c r="H99">
        <v>76</v>
      </c>
      <c r="I99">
        <v>46</v>
      </c>
      <c r="J99">
        <v>23</v>
      </c>
      <c r="K99">
        <v>13</v>
      </c>
      <c r="L99">
        <v>1647</v>
      </c>
      <c r="M99" s="184">
        <v>1163</v>
      </c>
      <c r="N99">
        <v>35</v>
      </c>
      <c r="O99" s="184">
        <v>449</v>
      </c>
      <c r="P99" s="185">
        <v>56.891317547055252</v>
      </c>
      <c r="Q99" s="77">
        <v>11</v>
      </c>
      <c r="R99" s="77">
        <v>2.7</v>
      </c>
      <c r="S99" s="77">
        <v>2.1</v>
      </c>
      <c r="T99" s="77">
        <v>17.7</v>
      </c>
      <c r="U99" s="77">
        <v>4.5999999999999996</v>
      </c>
      <c r="V99" s="77">
        <v>2.8</v>
      </c>
      <c r="W99" s="77">
        <v>1.4</v>
      </c>
      <c r="X99" s="77">
        <v>0.8</v>
      </c>
      <c r="Y99" s="185">
        <v>70.591317547055255</v>
      </c>
      <c r="Z99" s="77">
        <v>2.1</v>
      </c>
      <c r="AA99" s="185">
        <v>27.3</v>
      </c>
    </row>
    <row r="100" spans="1:27" x14ac:dyDescent="0.2">
      <c r="A100" t="s">
        <v>534</v>
      </c>
      <c r="B100" s="144" t="s">
        <v>535</v>
      </c>
      <c r="C100" s="184">
        <v>3458</v>
      </c>
      <c r="D100">
        <v>714</v>
      </c>
      <c r="E100">
        <v>151</v>
      </c>
      <c r="F100">
        <v>109</v>
      </c>
      <c r="G100">
        <v>765</v>
      </c>
      <c r="H100">
        <v>202</v>
      </c>
      <c r="I100">
        <v>210</v>
      </c>
      <c r="J100">
        <v>91</v>
      </c>
      <c r="K100">
        <v>54</v>
      </c>
      <c r="L100">
        <v>5754</v>
      </c>
      <c r="M100" s="184">
        <v>4323</v>
      </c>
      <c r="N100">
        <v>109</v>
      </c>
      <c r="O100" s="184">
        <v>1322</v>
      </c>
      <c r="P100" s="185">
        <v>60.09732360097324</v>
      </c>
      <c r="Q100" s="77">
        <v>12.4</v>
      </c>
      <c r="R100" s="77">
        <v>2.6</v>
      </c>
      <c r="S100" s="77">
        <v>1.9</v>
      </c>
      <c r="T100" s="77">
        <v>13.3</v>
      </c>
      <c r="U100" s="77">
        <v>3.5</v>
      </c>
      <c r="V100" s="77">
        <v>3.6</v>
      </c>
      <c r="W100" s="77">
        <v>1.6</v>
      </c>
      <c r="X100" s="77">
        <v>0.9</v>
      </c>
      <c r="Y100" s="185">
        <v>75.09732360097324</v>
      </c>
      <c r="Z100" s="77">
        <v>1.9</v>
      </c>
      <c r="AA100" s="185">
        <v>22.9</v>
      </c>
    </row>
    <row r="101" spans="1:27" x14ac:dyDescent="0.2">
      <c r="A101" t="s">
        <v>536</v>
      </c>
      <c r="B101" s="144" t="s">
        <v>102</v>
      </c>
      <c r="C101" s="184">
        <v>1139</v>
      </c>
      <c r="D101">
        <v>263</v>
      </c>
      <c r="E101">
        <v>43</v>
      </c>
      <c r="F101">
        <v>57</v>
      </c>
      <c r="G101">
        <v>319</v>
      </c>
      <c r="H101">
        <v>64</v>
      </c>
      <c r="I101">
        <v>78</v>
      </c>
      <c r="J101">
        <v>35</v>
      </c>
      <c r="K101">
        <v>15</v>
      </c>
      <c r="L101">
        <v>2013</v>
      </c>
      <c r="M101" s="184">
        <v>1445</v>
      </c>
      <c r="N101">
        <v>57</v>
      </c>
      <c r="O101" s="184">
        <v>511</v>
      </c>
      <c r="P101" s="185">
        <v>56.582215598609039</v>
      </c>
      <c r="Q101" s="77">
        <v>13.1</v>
      </c>
      <c r="R101" s="77">
        <v>2.1</v>
      </c>
      <c r="S101" s="77">
        <v>2.8</v>
      </c>
      <c r="T101" s="77">
        <v>15.8</v>
      </c>
      <c r="U101" s="77">
        <v>3.2</v>
      </c>
      <c r="V101" s="77">
        <v>3.9</v>
      </c>
      <c r="W101" s="77">
        <v>1.7</v>
      </c>
      <c r="X101" s="77">
        <v>0.7</v>
      </c>
      <c r="Y101" s="185">
        <v>71.782215598609028</v>
      </c>
      <c r="Z101" s="77">
        <v>2.8</v>
      </c>
      <c r="AA101" s="185">
        <v>25.3</v>
      </c>
    </row>
    <row r="102" spans="1:27" x14ac:dyDescent="0.2">
      <c r="A102" t="s">
        <v>537</v>
      </c>
      <c r="B102" s="144" t="s">
        <v>538</v>
      </c>
      <c r="C102" s="184">
        <v>982</v>
      </c>
      <c r="D102">
        <v>250</v>
      </c>
      <c r="E102">
        <v>41</v>
      </c>
      <c r="F102">
        <v>35</v>
      </c>
      <c r="G102">
        <v>268</v>
      </c>
      <c r="H102">
        <v>51</v>
      </c>
      <c r="I102">
        <v>72</v>
      </c>
      <c r="J102">
        <v>27</v>
      </c>
      <c r="K102">
        <v>14</v>
      </c>
      <c r="L102">
        <v>1740</v>
      </c>
      <c r="M102" s="184">
        <v>1273</v>
      </c>
      <c r="N102">
        <v>35</v>
      </c>
      <c r="O102" s="184">
        <v>432</v>
      </c>
      <c r="P102" s="185">
        <v>56.436781609195407</v>
      </c>
      <c r="Q102" s="77">
        <v>14.4</v>
      </c>
      <c r="R102" s="77">
        <v>2.4</v>
      </c>
      <c r="S102" s="77">
        <v>2</v>
      </c>
      <c r="T102" s="77">
        <v>15.4</v>
      </c>
      <c r="U102" s="77">
        <v>2.9</v>
      </c>
      <c r="V102" s="77">
        <v>4.0999999999999996</v>
      </c>
      <c r="W102" s="77">
        <v>1.6</v>
      </c>
      <c r="X102" s="77">
        <v>0.8</v>
      </c>
      <c r="Y102" s="185">
        <v>73.236781609195418</v>
      </c>
      <c r="Z102" s="77">
        <v>2</v>
      </c>
      <c r="AA102" s="185">
        <v>24.8</v>
      </c>
    </row>
    <row r="103" spans="1:27" x14ac:dyDescent="0.2">
      <c r="A103" t="s">
        <v>539</v>
      </c>
      <c r="B103" s="144" t="s">
        <v>103</v>
      </c>
      <c r="C103" s="184">
        <v>1942</v>
      </c>
      <c r="D103">
        <v>352</v>
      </c>
      <c r="E103">
        <v>108</v>
      </c>
      <c r="F103">
        <v>66</v>
      </c>
      <c r="G103">
        <v>508</v>
      </c>
      <c r="H103">
        <v>150</v>
      </c>
      <c r="I103">
        <v>119</v>
      </c>
      <c r="J103">
        <v>79</v>
      </c>
      <c r="K103">
        <v>41</v>
      </c>
      <c r="L103">
        <v>3365</v>
      </c>
      <c r="M103" s="184">
        <v>2402</v>
      </c>
      <c r="N103">
        <v>66</v>
      </c>
      <c r="O103" s="184">
        <v>897</v>
      </c>
      <c r="P103" s="185">
        <v>57.711738484398211</v>
      </c>
      <c r="Q103" s="77">
        <v>10.5</v>
      </c>
      <c r="R103" s="77">
        <v>3.2</v>
      </c>
      <c r="S103" s="77">
        <v>2</v>
      </c>
      <c r="T103" s="77">
        <v>15.1</v>
      </c>
      <c r="U103" s="77">
        <v>4.5</v>
      </c>
      <c r="V103" s="77">
        <v>3.5</v>
      </c>
      <c r="W103" s="77">
        <v>2.2999999999999998</v>
      </c>
      <c r="X103" s="77">
        <v>1.2</v>
      </c>
      <c r="Y103" s="185">
        <v>71.411738484398214</v>
      </c>
      <c r="Z103" s="77">
        <v>2</v>
      </c>
      <c r="AA103" s="185">
        <v>26.6</v>
      </c>
    </row>
    <row r="104" spans="1:27" x14ac:dyDescent="0.2">
      <c r="A104" t="s">
        <v>540</v>
      </c>
      <c r="B104" s="144" t="s">
        <v>104</v>
      </c>
      <c r="C104" s="184">
        <v>2050</v>
      </c>
      <c r="D104">
        <v>506</v>
      </c>
      <c r="E104">
        <v>98</v>
      </c>
      <c r="F104">
        <v>102</v>
      </c>
      <c r="G104">
        <v>527</v>
      </c>
      <c r="H104">
        <v>125</v>
      </c>
      <c r="I104">
        <v>122</v>
      </c>
      <c r="J104">
        <v>70</v>
      </c>
      <c r="K104">
        <v>34</v>
      </c>
      <c r="L104">
        <v>3634</v>
      </c>
      <c r="M104" s="184">
        <v>2654</v>
      </c>
      <c r="N104">
        <v>102</v>
      </c>
      <c r="O104" s="184">
        <v>878</v>
      </c>
      <c r="P104" s="185">
        <v>56.411667583929557</v>
      </c>
      <c r="Q104" s="77">
        <v>13.9</v>
      </c>
      <c r="R104" s="77">
        <v>2.7</v>
      </c>
      <c r="S104" s="77">
        <v>2.8</v>
      </c>
      <c r="T104" s="77">
        <v>14.5</v>
      </c>
      <c r="U104" s="77">
        <v>3.4</v>
      </c>
      <c r="V104" s="77">
        <v>3.4</v>
      </c>
      <c r="W104" s="77">
        <v>1.9</v>
      </c>
      <c r="X104" s="77">
        <v>0.9</v>
      </c>
      <c r="Y104" s="185">
        <v>73.011667583929565</v>
      </c>
      <c r="Z104" s="77">
        <v>2.8</v>
      </c>
      <c r="AA104" s="185">
        <v>24.1</v>
      </c>
    </row>
    <row r="105" spans="1:27" x14ac:dyDescent="0.2">
      <c r="A105" t="s">
        <v>541</v>
      </c>
      <c r="B105" s="144" t="s">
        <v>542</v>
      </c>
      <c r="C105" s="184">
        <v>1704</v>
      </c>
      <c r="D105">
        <v>316</v>
      </c>
      <c r="E105">
        <v>101</v>
      </c>
      <c r="F105">
        <v>71</v>
      </c>
      <c r="G105">
        <v>380</v>
      </c>
      <c r="H105">
        <v>606</v>
      </c>
      <c r="I105">
        <v>108</v>
      </c>
      <c r="J105">
        <v>39</v>
      </c>
      <c r="K105">
        <v>34</v>
      </c>
      <c r="L105">
        <v>3359</v>
      </c>
      <c r="M105" s="184">
        <v>2121</v>
      </c>
      <c r="N105">
        <v>71</v>
      </c>
      <c r="O105" s="184">
        <v>1167</v>
      </c>
      <c r="P105" s="185">
        <v>50.729383745162252</v>
      </c>
      <c r="Q105" s="77">
        <v>9.4</v>
      </c>
      <c r="R105" s="77">
        <v>3</v>
      </c>
      <c r="S105" s="77">
        <v>2.1</v>
      </c>
      <c r="T105" s="77">
        <v>11.3</v>
      </c>
      <c r="U105" s="77">
        <v>18</v>
      </c>
      <c r="V105" s="77">
        <v>3.2</v>
      </c>
      <c r="W105" s="77">
        <v>1.2</v>
      </c>
      <c r="X105" s="77">
        <v>1</v>
      </c>
      <c r="Y105" s="185">
        <v>63.129383745162251</v>
      </c>
      <c r="Z105" s="77">
        <v>2.1</v>
      </c>
      <c r="AA105" s="185">
        <v>34.700000000000003</v>
      </c>
    </row>
    <row r="106" spans="1:27" x14ac:dyDescent="0.2">
      <c r="A106" t="s">
        <v>543</v>
      </c>
      <c r="B106" s="144" t="s">
        <v>106</v>
      </c>
      <c r="C106" s="184">
        <v>1313</v>
      </c>
      <c r="D106">
        <v>221</v>
      </c>
      <c r="E106">
        <v>71</v>
      </c>
      <c r="F106">
        <v>34</v>
      </c>
      <c r="G106">
        <v>175</v>
      </c>
      <c r="H106">
        <v>78</v>
      </c>
      <c r="I106">
        <v>61</v>
      </c>
      <c r="J106">
        <v>36</v>
      </c>
      <c r="K106">
        <v>19</v>
      </c>
      <c r="L106">
        <v>2008</v>
      </c>
      <c r="M106" s="184">
        <v>1605</v>
      </c>
      <c r="N106">
        <v>34</v>
      </c>
      <c r="O106" s="184">
        <v>369</v>
      </c>
      <c r="P106" s="185">
        <v>65.388446215139439</v>
      </c>
      <c r="Q106" s="77">
        <v>11</v>
      </c>
      <c r="R106" s="77">
        <v>3.5</v>
      </c>
      <c r="S106" s="77">
        <v>1.7</v>
      </c>
      <c r="T106" s="77">
        <v>8.6999999999999993</v>
      </c>
      <c r="U106" s="77">
        <v>3.9</v>
      </c>
      <c r="V106" s="77">
        <v>3</v>
      </c>
      <c r="W106" s="77">
        <v>1.8</v>
      </c>
      <c r="X106" s="77">
        <v>0.9</v>
      </c>
      <c r="Y106" s="185">
        <v>79.888446215139439</v>
      </c>
      <c r="Z106" s="77">
        <v>1.7</v>
      </c>
      <c r="AA106" s="185">
        <v>18.3</v>
      </c>
    </row>
    <row r="107" spans="1:27" x14ac:dyDescent="0.2">
      <c r="A107" t="s">
        <v>544</v>
      </c>
      <c r="B107" s="144" t="s">
        <v>545</v>
      </c>
      <c r="C107" s="184">
        <v>952</v>
      </c>
      <c r="D107">
        <v>232</v>
      </c>
      <c r="E107">
        <v>46</v>
      </c>
      <c r="F107">
        <v>27</v>
      </c>
      <c r="G107">
        <v>319</v>
      </c>
      <c r="H107">
        <v>60</v>
      </c>
      <c r="I107">
        <v>66</v>
      </c>
      <c r="J107">
        <v>29</v>
      </c>
      <c r="K107">
        <v>17</v>
      </c>
      <c r="L107">
        <v>1748</v>
      </c>
      <c r="M107" s="184">
        <v>1230</v>
      </c>
      <c r="N107">
        <v>27</v>
      </c>
      <c r="O107" s="184">
        <v>491</v>
      </c>
      <c r="P107" s="185">
        <v>54.462242562929063</v>
      </c>
      <c r="Q107" s="77">
        <v>13.3</v>
      </c>
      <c r="R107" s="77">
        <v>2.6</v>
      </c>
      <c r="S107" s="77">
        <v>1.5</v>
      </c>
      <c r="T107" s="77">
        <v>18.2</v>
      </c>
      <c r="U107" s="77">
        <v>3.4</v>
      </c>
      <c r="V107" s="77">
        <v>3.8</v>
      </c>
      <c r="W107" s="77">
        <v>1.7</v>
      </c>
      <c r="X107" s="77">
        <v>1</v>
      </c>
      <c r="Y107" s="185">
        <v>70.362242562929055</v>
      </c>
      <c r="Z107" s="77">
        <v>1.5</v>
      </c>
      <c r="AA107" s="185">
        <v>28.1</v>
      </c>
    </row>
    <row r="108" spans="1:27" x14ac:dyDescent="0.2">
      <c r="A108" t="s">
        <v>546</v>
      </c>
      <c r="B108" s="144" t="s">
        <v>547</v>
      </c>
      <c r="C108" s="184">
        <v>996</v>
      </c>
      <c r="D108">
        <v>262</v>
      </c>
      <c r="E108">
        <v>54</v>
      </c>
      <c r="F108">
        <v>34</v>
      </c>
      <c r="G108">
        <v>348</v>
      </c>
      <c r="H108">
        <v>73</v>
      </c>
      <c r="I108">
        <v>67</v>
      </c>
      <c r="J108">
        <v>26</v>
      </c>
      <c r="K108">
        <v>29</v>
      </c>
      <c r="L108">
        <v>1889</v>
      </c>
      <c r="M108" s="184">
        <v>1312</v>
      </c>
      <c r="N108">
        <v>34</v>
      </c>
      <c r="O108" s="184">
        <v>543</v>
      </c>
      <c r="P108" s="185">
        <v>52.726310217046056</v>
      </c>
      <c r="Q108" s="77">
        <v>13.9</v>
      </c>
      <c r="R108" s="77">
        <v>2.9</v>
      </c>
      <c r="S108" s="77">
        <v>1.8</v>
      </c>
      <c r="T108" s="77">
        <v>18.399999999999999</v>
      </c>
      <c r="U108" s="77">
        <v>3.9</v>
      </c>
      <c r="V108" s="77">
        <v>3.5</v>
      </c>
      <c r="W108" s="77">
        <v>1.4</v>
      </c>
      <c r="X108" s="77">
        <v>1.5</v>
      </c>
      <c r="Y108" s="185">
        <v>69.52631021704606</v>
      </c>
      <c r="Z108" s="77">
        <v>1.8</v>
      </c>
      <c r="AA108" s="185">
        <v>28.7</v>
      </c>
    </row>
    <row r="109" spans="1:27" x14ac:dyDescent="0.2">
      <c r="A109" t="s">
        <v>548</v>
      </c>
      <c r="B109" s="144" t="s">
        <v>549</v>
      </c>
      <c r="C109" s="184">
        <v>4712</v>
      </c>
      <c r="D109">
        <v>742</v>
      </c>
      <c r="E109">
        <v>234</v>
      </c>
      <c r="F109">
        <v>200</v>
      </c>
      <c r="G109">
        <v>788</v>
      </c>
      <c r="H109">
        <v>394</v>
      </c>
      <c r="I109">
        <v>255</v>
      </c>
      <c r="J109">
        <v>155</v>
      </c>
      <c r="K109">
        <v>106</v>
      </c>
      <c r="L109">
        <v>7586</v>
      </c>
      <c r="M109" s="184">
        <v>5688</v>
      </c>
      <c r="N109">
        <v>200</v>
      </c>
      <c r="O109" s="184">
        <v>1698</v>
      </c>
      <c r="P109" s="185">
        <v>62.114421302399158</v>
      </c>
      <c r="Q109" s="77">
        <v>9.8000000000000007</v>
      </c>
      <c r="R109" s="77">
        <v>3.1</v>
      </c>
      <c r="S109" s="77">
        <v>2.6</v>
      </c>
      <c r="T109" s="77">
        <v>10.4</v>
      </c>
      <c r="U109" s="77">
        <v>5.2</v>
      </c>
      <c r="V109" s="77">
        <v>3.4</v>
      </c>
      <c r="W109" s="77">
        <v>2</v>
      </c>
      <c r="X109" s="77">
        <v>1.4</v>
      </c>
      <c r="Y109" s="185">
        <v>75.014421302399157</v>
      </c>
      <c r="Z109" s="77">
        <v>2.6</v>
      </c>
      <c r="AA109" s="185">
        <v>22.4</v>
      </c>
    </row>
    <row r="110" spans="1:27" x14ac:dyDescent="0.2">
      <c r="A110" t="s">
        <v>550</v>
      </c>
      <c r="B110" s="144" t="s">
        <v>107</v>
      </c>
      <c r="C110" s="184">
        <v>2011</v>
      </c>
      <c r="D110">
        <v>385</v>
      </c>
      <c r="E110">
        <v>99</v>
      </c>
      <c r="F110">
        <v>96</v>
      </c>
      <c r="G110">
        <v>508</v>
      </c>
      <c r="H110">
        <v>126</v>
      </c>
      <c r="I110">
        <v>125</v>
      </c>
      <c r="J110">
        <v>52</v>
      </c>
      <c r="K110">
        <v>43</v>
      </c>
      <c r="L110">
        <v>3445</v>
      </c>
      <c r="M110" s="184">
        <v>2495</v>
      </c>
      <c r="N110">
        <v>96</v>
      </c>
      <c r="O110" s="184">
        <v>854</v>
      </c>
      <c r="P110" s="185">
        <v>58.374455732946295</v>
      </c>
      <c r="Q110" s="77">
        <v>11.2</v>
      </c>
      <c r="R110" s="77">
        <v>2.9</v>
      </c>
      <c r="S110" s="77">
        <v>2.8</v>
      </c>
      <c r="T110" s="77">
        <v>14.7</v>
      </c>
      <c r="U110" s="77">
        <v>3.7</v>
      </c>
      <c r="V110" s="77">
        <v>3.6</v>
      </c>
      <c r="W110" s="77">
        <v>1.5</v>
      </c>
      <c r="X110" s="77">
        <v>1.2</v>
      </c>
      <c r="Y110" s="185">
        <v>72.474455732946296</v>
      </c>
      <c r="Z110" s="77">
        <v>2.8</v>
      </c>
      <c r="AA110" s="185">
        <v>24.7</v>
      </c>
    </row>
    <row r="111" spans="1:27" x14ac:dyDescent="0.2">
      <c r="A111" t="s">
        <v>551</v>
      </c>
      <c r="B111" s="144" t="s">
        <v>552</v>
      </c>
      <c r="C111" s="184">
        <v>1285</v>
      </c>
      <c r="D111">
        <v>204</v>
      </c>
      <c r="E111">
        <v>45</v>
      </c>
      <c r="F111">
        <v>43</v>
      </c>
      <c r="G111">
        <v>243</v>
      </c>
      <c r="H111">
        <v>39</v>
      </c>
      <c r="I111">
        <v>57</v>
      </c>
      <c r="J111">
        <v>38</v>
      </c>
      <c r="K111">
        <v>12</v>
      </c>
      <c r="L111">
        <v>1966</v>
      </c>
      <c r="M111" s="184">
        <v>1534</v>
      </c>
      <c r="N111">
        <v>43</v>
      </c>
      <c r="O111" s="184">
        <v>389</v>
      </c>
      <c r="P111" s="185">
        <v>65.361139369277723</v>
      </c>
      <c r="Q111" s="77">
        <v>10.4</v>
      </c>
      <c r="R111" s="77">
        <v>2.2999999999999998</v>
      </c>
      <c r="S111" s="77">
        <v>2.2000000000000002</v>
      </c>
      <c r="T111" s="77">
        <v>12.4</v>
      </c>
      <c r="U111" s="77">
        <v>2</v>
      </c>
      <c r="V111" s="77">
        <v>2.9</v>
      </c>
      <c r="W111" s="77">
        <v>1.9</v>
      </c>
      <c r="X111" s="77">
        <v>0.6</v>
      </c>
      <c r="Y111" s="185">
        <v>78.061139369277726</v>
      </c>
      <c r="Z111" s="77">
        <v>2.2000000000000002</v>
      </c>
      <c r="AA111" s="185">
        <v>19.8</v>
      </c>
    </row>
    <row r="112" spans="1:27" x14ac:dyDescent="0.2">
      <c r="A112" t="s">
        <v>553</v>
      </c>
      <c r="B112" s="144" t="s">
        <v>108</v>
      </c>
      <c r="C112" s="184">
        <v>2288</v>
      </c>
      <c r="D112">
        <v>510</v>
      </c>
      <c r="E112">
        <v>104</v>
      </c>
      <c r="F112">
        <v>106</v>
      </c>
      <c r="G112">
        <v>627</v>
      </c>
      <c r="H112">
        <v>119</v>
      </c>
      <c r="I112">
        <v>148</v>
      </c>
      <c r="J112">
        <v>69</v>
      </c>
      <c r="K112">
        <v>41</v>
      </c>
      <c r="L112">
        <v>4012</v>
      </c>
      <c r="M112" s="184">
        <v>2902</v>
      </c>
      <c r="N112">
        <v>106</v>
      </c>
      <c r="O112" s="184">
        <v>1004</v>
      </c>
      <c r="P112" s="185">
        <v>57.02891326021934</v>
      </c>
      <c r="Q112" s="77">
        <v>12.7</v>
      </c>
      <c r="R112" s="77">
        <v>2.6</v>
      </c>
      <c r="S112" s="77">
        <v>2.6</v>
      </c>
      <c r="T112" s="77">
        <v>15.6</v>
      </c>
      <c r="U112" s="77">
        <v>3</v>
      </c>
      <c r="V112" s="77">
        <v>3.7</v>
      </c>
      <c r="W112" s="77">
        <v>1.7</v>
      </c>
      <c r="X112" s="77">
        <v>1</v>
      </c>
      <c r="Y112" s="185">
        <v>72.328913260219338</v>
      </c>
      <c r="Z112" s="77">
        <v>2.6</v>
      </c>
      <c r="AA112" s="185">
        <v>25</v>
      </c>
    </row>
    <row r="113" spans="1:27" x14ac:dyDescent="0.2">
      <c r="A113" t="s">
        <v>554</v>
      </c>
      <c r="B113" s="144" t="s">
        <v>555</v>
      </c>
      <c r="C113" s="184">
        <v>991</v>
      </c>
      <c r="D113">
        <v>243</v>
      </c>
      <c r="E113">
        <v>58</v>
      </c>
      <c r="F113">
        <v>38</v>
      </c>
      <c r="G113">
        <v>293</v>
      </c>
      <c r="H113">
        <v>78</v>
      </c>
      <c r="I113">
        <v>64</v>
      </c>
      <c r="J113">
        <v>74</v>
      </c>
      <c r="K113">
        <v>24</v>
      </c>
      <c r="L113">
        <v>1863</v>
      </c>
      <c r="M113" s="184">
        <v>1292</v>
      </c>
      <c r="N113">
        <v>38</v>
      </c>
      <c r="O113" s="184">
        <v>533</v>
      </c>
      <c r="P113" s="185">
        <v>53.193773483628561</v>
      </c>
      <c r="Q113" s="77">
        <v>13</v>
      </c>
      <c r="R113" s="77">
        <v>3.1</v>
      </c>
      <c r="S113" s="77">
        <v>2</v>
      </c>
      <c r="T113" s="77">
        <v>15.7</v>
      </c>
      <c r="U113" s="77">
        <v>4.2</v>
      </c>
      <c r="V113" s="77">
        <v>3.4</v>
      </c>
      <c r="W113" s="77">
        <v>4</v>
      </c>
      <c r="X113" s="77">
        <v>1.3</v>
      </c>
      <c r="Y113" s="185">
        <v>69.293773483628556</v>
      </c>
      <c r="Z113" s="77">
        <v>2</v>
      </c>
      <c r="AA113" s="185">
        <v>28.6</v>
      </c>
    </row>
    <row r="114" spans="1:27" x14ac:dyDescent="0.2">
      <c r="A114" t="s">
        <v>556</v>
      </c>
      <c r="B114" s="144" t="s">
        <v>557</v>
      </c>
      <c r="C114" s="184">
        <v>2204</v>
      </c>
      <c r="D114">
        <v>371</v>
      </c>
      <c r="E114">
        <v>96</v>
      </c>
      <c r="F114">
        <v>94</v>
      </c>
      <c r="G114">
        <v>330</v>
      </c>
      <c r="H114">
        <v>124</v>
      </c>
      <c r="I114">
        <v>140</v>
      </c>
      <c r="J114">
        <v>68</v>
      </c>
      <c r="K114">
        <v>80</v>
      </c>
      <c r="L114">
        <v>3507</v>
      </c>
      <c r="M114" s="184">
        <v>2671</v>
      </c>
      <c r="N114">
        <v>94</v>
      </c>
      <c r="O114" s="184">
        <v>742</v>
      </c>
      <c r="P114" s="185">
        <v>62.8457370972341</v>
      </c>
      <c r="Q114" s="77">
        <v>10.6</v>
      </c>
      <c r="R114" s="77">
        <v>2.7</v>
      </c>
      <c r="S114" s="77">
        <v>2.7</v>
      </c>
      <c r="T114" s="77">
        <v>9.4</v>
      </c>
      <c r="U114" s="77">
        <v>3.5</v>
      </c>
      <c r="V114" s="77">
        <v>4</v>
      </c>
      <c r="W114" s="77">
        <v>1.9</v>
      </c>
      <c r="X114" s="77">
        <v>2.2999999999999998</v>
      </c>
      <c r="Y114" s="185">
        <v>76.145737097234104</v>
      </c>
      <c r="Z114" s="77">
        <v>2.7</v>
      </c>
      <c r="AA114" s="185">
        <v>21.1</v>
      </c>
    </row>
    <row r="115" spans="1:27" x14ac:dyDescent="0.2">
      <c r="A115" t="s">
        <v>558</v>
      </c>
      <c r="B115" s="144" t="s">
        <v>559</v>
      </c>
      <c r="C115" s="184">
        <v>889</v>
      </c>
      <c r="D115">
        <v>247</v>
      </c>
      <c r="E115">
        <v>39</v>
      </c>
      <c r="F115">
        <v>38</v>
      </c>
      <c r="G115">
        <v>320</v>
      </c>
      <c r="H115">
        <v>57</v>
      </c>
      <c r="I115">
        <v>56</v>
      </c>
      <c r="J115">
        <v>20</v>
      </c>
      <c r="K115">
        <v>19</v>
      </c>
      <c r="L115">
        <v>1685</v>
      </c>
      <c r="M115" s="184">
        <v>1175</v>
      </c>
      <c r="N115">
        <v>38</v>
      </c>
      <c r="O115" s="184">
        <v>472</v>
      </c>
      <c r="P115" s="185">
        <v>52.759643916913944</v>
      </c>
      <c r="Q115" s="77">
        <v>14.7</v>
      </c>
      <c r="R115" s="77">
        <v>2.2999999999999998</v>
      </c>
      <c r="S115" s="77">
        <v>2.2999999999999998</v>
      </c>
      <c r="T115" s="77">
        <v>19</v>
      </c>
      <c r="U115" s="77">
        <v>3.4</v>
      </c>
      <c r="V115" s="77">
        <v>3.3</v>
      </c>
      <c r="W115" s="77">
        <v>1.2</v>
      </c>
      <c r="X115" s="77">
        <v>1.1000000000000001</v>
      </c>
      <c r="Y115" s="185">
        <v>69.759643916913944</v>
      </c>
      <c r="Z115" s="77">
        <v>2.2999999999999998</v>
      </c>
      <c r="AA115" s="185">
        <v>28</v>
      </c>
    </row>
    <row r="116" spans="1:27" x14ac:dyDescent="0.2">
      <c r="A116" t="s">
        <v>560</v>
      </c>
      <c r="B116" s="144" t="s">
        <v>561</v>
      </c>
      <c r="C116" s="184">
        <v>2211</v>
      </c>
      <c r="D116">
        <v>378</v>
      </c>
      <c r="E116">
        <v>84</v>
      </c>
      <c r="F116">
        <v>84</v>
      </c>
      <c r="G116">
        <v>382</v>
      </c>
      <c r="H116">
        <v>118</v>
      </c>
      <c r="I116">
        <v>128</v>
      </c>
      <c r="J116">
        <v>117</v>
      </c>
      <c r="K116">
        <v>46</v>
      </c>
      <c r="L116">
        <v>3548</v>
      </c>
      <c r="M116" s="184">
        <v>2673</v>
      </c>
      <c r="N116">
        <v>84</v>
      </c>
      <c r="O116" s="184">
        <v>791</v>
      </c>
      <c r="P116" s="185">
        <v>62.316798196166857</v>
      </c>
      <c r="Q116" s="77">
        <v>10.7</v>
      </c>
      <c r="R116" s="77">
        <v>2.4</v>
      </c>
      <c r="S116" s="77">
        <v>2.4</v>
      </c>
      <c r="T116" s="77">
        <v>10.8</v>
      </c>
      <c r="U116" s="77">
        <v>3.3</v>
      </c>
      <c r="V116" s="77">
        <v>3.6</v>
      </c>
      <c r="W116" s="77">
        <v>3.3</v>
      </c>
      <c r="X116" s="77">
        <v>1.3</v>
      </c>
      <c r="Y116" s="185">
        <v>75.416798196166866</v>
      </c>
      <c r="Z116" s="77">
        <v>2.4</v>
      </c>
      <c r="AA116" s="185">
        <v>22.3</v>
      </c>
    </row>
    <row r="117" spans="1:27" x14ac:dyDescent="0.2">
      <c r="A117" t="s">
        <v>562</v>
      </c>
      <c r="B117" s="144" t="s">
        <v>110</v>
      </c>
      <c r="C117" s="184">
        <v>3223</v>
      </c>
      <c r="D117">
        <v>511</v>
      </c>
      <c r="E117">
        <v>151</v>
      </c>
      <c r="F117">
        <v>130</v>
      </c>
      <c r="G117">
        <v>740</v>
      </c>
      <c r="H117">
        <v>140</v>
      </c>
      <c r="I117">
        <v>138</v>
      </c>
      <c r="J117">
        <v>169</v>
      </c>
      <c r="K117">
        <v>74</v>
      </c>
      <c r="L117">
        <v>5276</v>
      </c>
      <c r="M117" s="184">
        <v>3885</v>
      </c>
      <c r="N117">
        <v>130</v>
      </c>
      <c r="O117" s="184">
        <v>1261</v>
      </c>
      <c r="P117" s="185">
        <v>61.087945413191811</v>
      </c>
      <c r="Q117" s="77">
        <v>9.6999999999999993</v>
      </c>
      <c r="R117" s="77">
        <v>2.9</v>
      </c>
      <c r="S117" s="77">
        <v>2.5</v>
      </c>
      <c r="T117" s="77">
        <v>14</v>
      </c>
      <c r="U117" s="77">
        <v>2.7</v>
      </c>
      <c r="V117" s="77">
        <v>2.6</v>
      </c>
      <c r="W117" s="77">
        <v>3.2</v>
      </c>
      <c r="X117" s="77">
        <v>1.4</v>
      </c>
      <c r="Y117" s="185">
        <v>73.687945413191812</v>
      </c>
      <c r="Z117" s="77">
        <v>2.5</v>
      </c>
      <c r="AA117" s="185">
        <v>23.9</v>
      </c>
    </row>
    <row r="118" spans="1:27" x14ac:dyDescent="0.2">
      <c r="A118" t="s">
        <v>563</v>
      </c>
      <c r="B118" s="144" t="s">
        <v>564</v>
      </c>
      <c r="C118" s="184">
        <v>1165</v>
      </c>
      <c r="D118">
        <v>213</v>
      </c>
      <c r="E118">
        <v>52</v>
      </c>
      <c r="F118">
        <v>31</v>
      </c>
      <c r="G118">
        <v>217</v>
      </c>
      <c r="H118">
        <v>50</v>
      </c>
      <c r="I118">
        <v>52</v>
      </c>
      <c r="J118">
        <v>30</v>
      </c>
      <c r="K118">
        <v>15</v>
      </c>
      <c r="L118">
        <v>1825</v>
      </c>
      <c r="M118" s="184">
        <v>1430</v>
      </c>
      <c r="N118">
        <v>31</v>
      </c>
      <c r="O118" s="184">
        <v>364</v>
      </c>
      <c r="P118" s="185">
        <v>63.835616438356169</v>
      </c>
      <c r="Q118" s="77">
        <v>11.7</v>
      </c>
      <c r="R118" s="77">
        <v>2.8</v>
      </c>
      <c r="S118" s="77">
        <v>1.7</v>
      </c>
      <c r="T118" s="77">
        <v>11.9</v>
      </c>
      <c r="U118" s="77">
        <v>2.7</v>
      </c>
      <c r="V118" s="77">
        <v>2.8</v>
      </c>
      <c r="W118" s="77">
        <v>1.6</v>
      </c>
      <c r="X118" s="77">
        <v>0.8</v>
      </c>
      <c r="Y118" s="185">
        <v>78.335616438356197</v>
      </c>
      <c r="Z118" s="77">
        <v>1.7</v>
      </c>
      <c r="AA118" s="185">
        <v>19.8</v>
      </c>
    </row>
    <row r="119" spans="1:27" x14ac:dyDescent="0.2">
      <c r="A119" t="s">
        <v>565</v>
      </c>
      <c r="B119" s="144" t="s">
        <v>566</v>
      </c>
      <c r="C119" s="184">
        <v>1497</v>
      </c>
      <c r="D119">
        <v>161</v>
      </c>
      <c r="E119">
        <v>65</v>
      </c>
      <c r="F119">
        <v>71</v>
      </c>
      <c r="G119">
        <v>171</v>
      </c>
      <c r="H119">
        <v>90</v>
      </c>
      <c r="I119">
        <v>80</v>
      </c>
      <c r="J119">
        <v>51</v>
      </c>
      <c r="K119">
        <v>30</v>
      </c>
      <c r="L119">
        <v>2216</v>
      </c>
      <c r="M119" s="184">
        <v>1723</v>
      </c>
      <c r="N119">
        <v>71</v>
      </c>
      <c r="O119" s="184">
        <v>422</v>
      </c>
      <c r="P119" s="185">
        <v>67.554151624548737</v>
      </c>
      <c r="Q119" s="77">
        <v>7.3</v>
      </c>
      <c r="R119" s="77">
        <v>2.9</v>
      </c>
      <c r="S119" s="77">
        <v>3.2</v>
      </c>
      <c r="T119" s="77">
        <v>7.7</v>
      </c>
      <c r="U119" s="77">
        <v>4.0999999999999996</v>
      </c>
      <c r="V119" s="77">
        <v>3.6</v>
      </c>
      <c r="W119" s="77">
        <v>2.2999999999999998</v>
      </c>
      <c r="X119" s="77">
        <v>1.4</v>
      </c>
      <c r="Y119" s="185">
        <v>77.75415162454874</v>
      </c>
      <c r="Z119" s="77">
        <v>3.2</v>
      </c>
      <c r="AA119" s="185">
        <v>19.100000000000001</v>
      </c>
    </row>
    <row r="120" spans="1:27" x14ac:dyDescent="0.2">
      <c r="A120" t="s">
        <v>567</v>
      </c>
      <c r="B120" s="144" t="s">
        <v>568</v>
      </c>
      <c r="C120" s="184">
        <v>959</v>
      </c>
      <c r="D120">
        <v>227</v>
      </c>
      <c r="E120">
        <v>47</v>
      </c>
      <c r="F120">
        <v>35</v>
      </c>
      <c r="G120">
        <v>241</v>
      </c>
      <c r="H120">
        <v>68</v>
      </c>
      <c r="I120">
        <v>44</v>
      </c>
      <c r="J120">
        <v>27</v>
      </c>
      <c r="K120">
        <v>22</v>
      </c>
      <c r="L120">
        <v>1670</v>
      </c>
      <c r="M120" s="184">
        <v>1233</v>
      </c>
      <c r="N120">
        <v>35</v>
      </c>
      <c r="O120" s="184">
        <v>402</v>
      </c>
      <c r="P120" s="185">
        <v>57.425149700598801</v>
      </c>
      <c r="Q120" s="77">
        <v>13.6</v>
      </c>
      <c r="R120" s="77">
        <v>2.8</v>
      </c>
      <c r="S120" s="77">
        <v>2.1</v>
      </c>
      <c r="T120" s="77">
        <v>14.4</v>
      </c>
      <c r="U120" s="77">
        <v>4.0999999999999996</v>
      </c>
      <c r="V120" s="77">
        <v>2.6</v>
      </c>
      <c r="W120" s="77">
        <v>1.6</v>
      </c>
      <c r="X120" s="77">
        <v>1.3</v>
      </c>
      <c r="Y120" s="185">
        <v>73.8251497005988</v>
      </c>
      <c r="Z120" s="77">
        <v>2.1</v>
      </c>
      <c r="AA120" s="185">
        <v>24</v>
      </c>
    </row>
    <row r="121" spans="1:27" x14ac:dyDescent="0.2">
      <c r="A121" t="s">
        <v>569</v>
      </c>
      <c r="B121" s="144" t="s">
        <v>570</v>
      </c>
      <c r="C121" s="184">
        <v>944</v>
      </c>
      <c r="D121">
        <v>272</v>
      </c>
      <c r="E121">
        <v>36</v>
      </c>
      <c r="F121">
        <v>41</v>
      </c>
      <c r="G121">
        <v>311</v>
      </c>
      <c r="H121">
        <v>53</v>
      </c>
      <c r="I121">
        <v>69</v>
      </c>
      <c r="J121">
        <v>26</v>
      </c>
      <c r="K121">
        <v>23</v>
      </c>
      <c r="L121">
        <v>1775</v>
      </c>
      <c r="M121" s="184">
        <v>1252</v>
      </c>
      <c r="N121">
        <v>41</v>
      </c>
      <c r="O121" s="184">
        <v>482</v>
      </c>
      <c r="P121" s="185">
        <v>53.183098591549296</v>
      </c>
      <c r="Q121" s="77">
        <v>15.3</v>
      </c>
      <c r="R121" s="77">
        <v>2</v>
      </c>
      <c r="S121" s="77">
        <v>2.2999999999999998</v>
      </c>
      <c r="T121" s="77">
        <v>17.5</v>
      </c>
      <c r="U121" s="77">
        <v>3</v>
      </c>
      <c r="V121" s="77">
        <v>3.9</v>
      </c>
      <c r="W121" s="77">
        <v>1.5</v>
      </c>
      <c r="X121" s="77">
        <v>1.3</v>
      </c>
      <c r="Y121" s="185">
        <v>70.483098591549293</v>
      </c>
      <c r="Z121" s="77">
        <v>2.2999999999999998</v>
      </c>
      <c r="AA121" s="185">
        <v>27.2</v>
      </c>
    </row>
    <row r="122" spans="1:27" x14ac:dyDescent="0.2">
      <c r="A122" t="s">
        <v>571</v>
      </c>
      <c r="B122" s="144" t="s">
        <v>572</v>
      </c>
      <c r="C122" s="184">
        <v>2834</v>
      </c>
      <c r="D122">
        <v>625</v>
      </c>
      <c r="E122">
        <v>112</v>
      </c>
      <c r="F122">
        <v>121</v>
      </c>
      <c r="G122">
        <v>845</v>
      </c>
      <c r="H122">
        <v>214</v>
      </c>
      <c r="I122">
        <v>198</v>
      </c>
      <c r="J122">
        <v>74</v>
      </c>
      <c r="K122">
        <v>72</v>
      </c>
      <c r="L122">
        <v>5095</v>
      </c>
      <c r="M122" s="184">
        <v>3571</v>
      </c>
      <c r="N122">
        <v>121</v>
      </c>
      <c r="O122" s="184">
        <v>1403</v>
      </c>
      <c r="P122" s="185">
        <v>55.623159960745824</v>
      </c>
      <c r="Q122" s="77">
        <v>12.3</v>
      </c>
      <c r="R122" s="77">
        <v>2.2000000000000002</v>
      </c>
      <c r="S122" s="77">
        <v>2.4</v>
      </c>
      <c r="T122" s="77">
        <v>16.600000000000001</v>
      </c>
      <c r="U122" s="77">
        <v>4.2</v>
      </c>
      <c r="V122" s="77">
        <v>3.9</v>
      </c>
      <c r="W122" s="77">
        <v>1.5</v>
      </c>
      <c r="X122" s="77">
        <v>1.4</v>
      </c>
      <c r="Y122" s="185">
        <v>70.123159960745824</v>
      </c>
      <c r="Z122" s="77">
        <v>2.4</v>
      </c>
      <c r="AA122" s="185">
        <v>27.6</v>
      </c>
    </row>
    <row r="123" spans="1:27" x14ac:dyDescent="0.2">
      <c r="A123" t="s">
        <v>573</v>
      </c>
      <c r="B123" s="144" t="s">
        <v>574</v>
      </c>
      <c r="C123" s="184">
        <v>1164</v>
      </c>
      <c r="D123">
        <v>296</v>
      </c>
      <c r="E123">
        <v>64</v>
      </c>
      <c r="F123">
        <v>44</v>
      </c>
      <c r="G123">
        <v>281</v>
      </c>
      <c r="H123">
        <v>59</v>
      </c>
      <c r="I123">
        <v>68</v>
      </c>
      <c r="J123">
        <v>39</v>
      </c>
      <c r="K123">
        <v>28</v>
      </c>
      <c r="L123">
        <v>2043</v>
      </c>
      <c r="M123" s="184">
        <v>1524</v>
      </c>
      <c r="N123">
        <v>44</v>
      </c>
      <c r="O123" s="184">
        <v>475</v>
      </c>
      <c r="P123" s="185">
        <v>56.975036710719529</v>
      </c>
      <c r="Q123" s="77">
        <v>14.5</v>
      </c>
      <c r="R123" s="77">
        <v>3.1</v>
      </c>
      <c r="S123" s="77">
        <v>2.2000000000000002</v>
      </c>
      <c r="T123" s="77">
        <v>13.8</v>
      </c>
      <c r="U123" s="77">
        <v>2.9</v>
      </c>
      <c r="V123" s="77">
        <v>3.3</v>
      </c>
      <c r="W123" s="77">
        <v>1.9</v>
      </c>
      <c r="X123" s="77">
        <v>1.4</v>
      </c>
      <c r="Y123" s="185">
        <v>74.57503671071953</v>
      </c>
      <c r="Z123" s="77">
        <v>2.2000000000000002</v>
      </c>
      <c r="AA123" s="185">
        <v>23.3</v>
      </c>
    </row>
    <row r="124" spans="1:27" x14ac:dyDescent="0.2">
      <c r="A124" t="s">
        <v>575</v>
      </c>
      <c r="B124" s="144" t="s">
        <v>112</v>
      </c>
      <c r="C124" s="184">
        <v>2974</v>
      </c>
      <c r="D124">
        <v>409</v>
      </c>
      <c r="E124">
        <v>87</v>
      </c>
      <c r="F124">
        <v>104</v>
      </c>
      <c r="G124">
        <v>503</v>
      </c>
      <c r="H124">
        <v>117</v>
      </c>
      <c r="I124">
        <v>163</v>
      </c>
      <c r="J124">
        <v>77</v>
      </c>
      <c r="K124">
        <v>84</v>
      </c>
      <c r="L124">
        <v>4518</v>
      </c>
      <c r="M124" s="184">
        <v>3470</v>
      </c>
      <c r="N124">
        <v>104</v>
      </c>
      <c r="O124" s="184">
        <v>944</v>
      </c>
      <c r="P124" s="185">
        <v>65.825586542718014</v>
      </c>
      <c r="Q124" s="77">
        <v>9.1</v>
      </c>
      <c r="R124" s="77">
        <v>1.9</v>
      </c>
      <c r="S124" s="77">
        <v>2.2999999999999998</v>
      </c>
      <c r="T124" s="77">
        <v>11.1</v>
      </c>
      <c r="U124" s="77">
        <v>2.6</v>
      </c>
      <c r="V124" s="77">
        <v>3.6</v>
      </c>
      <c r="W124" s="77">
        <v>1.7</v>
      </c>
      <c r="X124" s="77">
        <v>1.9</v>
      </c>
      <c r="Y124" s="185">
        <v>76.825586542718014</v>
      </c>
      <c r="Z124" s="77">
        <v>2.2999999999999998</v>
      </c>
      <c r="AA124" s="185">
        <v>20.9</v>
      </c>
    </row>
    <row r="125" spans="1:27" x14ac:dyDescent="0.2">
      <c r="A125" t="s">
        <v>576</v>
      </c>
      <c r="B125" s="144" t="s">
        <v>577</v>
      </c>
      <c r="C125" s="184">
        <v>1173</v>
      </c>
      <c r="D125">
        <v>255</v>
      </c>
      <c r="E125">
        <v>55</v>
      </c>
      <c r="F125">
        <v>39</v>
      </c>
      <c r="G125">
        <v>271</v>
      </c>
      <c r="H125">
        <v>73</v>
      </c>
      <c r="I125">
        <v>58</v>
      </c>
      <c r="J125">
        <v>30</v>
      </c>
      <c r="K125">
        <v>24</v>
      </c>
      <c r="L125">
        <v>1978</v>
      </c>
      <c r="M125" s="184">
        <v>1483</v>
      </c>
      <c r="N125">
        <v>39</v>
      </c>
      <c r="O125" s="184">
        <v>456</v>
      </c>
      <c r="P125" s="185">
        <v>59.302325581395351</v>
      </c>
      <c r="Q125" s="77">
        <v>12.9</v>
      </c>
      <c r="R125" s="77">
        <v>2.8</v>
      </c>
      <c r="S125" s="77">
        <v>2</v>
      </c>
      <c r="T125" s="77">
        <v>13.7</v>
      </c>
      <c r="U125" s="77">
        <v>3.7</v>
      </c>
      <c r="V125" s="77">
        <v>2.9</v>
      </c>
      <c r="W125" s="77">
        <v>1.5</v>
      </c>
      <c r="X125" s="77">
        <v>1.2</v>
      </c>
      <c r="Y125" s="185">
        <v>75.002325581395354</v>
      </c>
      <c r="Z125" s="77">
        <v>2</v>
      </c>
      <c r="AA125" s="185">
        <v>23</v>
      </c>
    </row>
    <row r="126" spans="1:27" x14ac:dyDescent="0.2">
      <c r="A126" t="s">
        <v>578</v>
      </c>
      <c r="B126" s="144" t="s">
        <v>579</v>
      </c>
      <c r="C126" s="184">
        <v>3084</v>
      </c>
      <c r="D126">
        <v>583</v>
      </c>
      <c r="E126">
        <v>157</v>
      </c>
      <c r="F126">
        <v>110</v>
      </c>
      <c r="G126">
        <v>640</v>
      </c>
      <c r="H126">
        <v>153</v>
      </c>
      <c r="I126">
        <v>162</v>
      </c>
      <c r="J126">
        <v>95</v>
      </c>
      <c r="K126">
        <v>52</v>
      </c>
      <c r="L126">
        <v>5036</v>
      </c>
      <c r="M126" s="198">
        <v>3824</v>
      </c>
      <c r="N126">
        <v>110</v>
      </c>
      <c r="O126" s="198">
        <v>1102</v>
      </c>
      <c r="P126" s="185">
        <v>61.239078633836371</v>
      </c>
      <c r="Q126" s="77">
        <v>11.6</v>
      </c>
      <c r="R126" s="77">
        <v>3.1</v>
      </c>
      <c r="S126" s="77">
        <v>2.2000000000000002</v>
      </c>
      <c r="T126" s="77">
        <v>12.7</v>
      </c>
      <c r="U126" s="77">
        <v>3</v>
      </c>
      <c r="V126" s="77">
        <v>3.2</v>
      </c>
      <c r="W126" s="77">
        <v>1.9</v>
      </c>
      <c r="X126" s="77">
        <v>1</v>
      </c>
      <c r="Y126" s="199">
        <v>75.93907863383636</v>
      </c>
      <c r="Z126" s="77">
        <v>2.2000000000000002</v>
      </c>
      <c r="AA126" s="199">
        <v>21.8</v>
      </c>
    </row>
    <row r="127" spans="1:27" x14ac:dyDescent="0.2">
      <c r="A127" t="s">
        <v>164</v>
      </c>
      <c r="B127" s="27" t="s">
        <v>365</v>
      </c>
      <c r="C127" s="184">
        <v>47351</v>
      </c>
      <c r="D127" s="184">
        <v>7291</v>
      </c>
      <c r="E127" s="184">
        <v>5603</v>
      </c>
      <c r="F127" s="184">
        <v>2641</v>
      </c>
      <c r="G127" s="184">
        <v>7001</v>
      </c>
      <c r="H127" s="184">
        <v>21463</v>
      </c>
      <c r="I127" s="184">
        <v>2949</v>
      </c>
      <c r="J127" s="184">
        <v>2437</v>
      </c>
      <c r="K127" s="184">
        <v>1547</v>
      </c>
      <c r="L127" s="184">
        <v>98283</v>
      </c>
      <c r="M127" s="184">
        <v>60245</v>
      </c>
      <c r="N127" s="184">
        <v>2641</v>
      </c>
      <c r="O127" s="184">
        <v>35397</v>
      </c>
      <c r="P127" s="185">
        <v>48.178220038053375</v>
      </c>
      <c r="Q127" s="185">
        <v>7.418373472523224</v>
      </c>
      <c r="R127" s="185">
        <v>5.7008841813945441</v>
      </c>
      <c r="S127" s="185">
        <v>2.6871381622457595</v>
      </c>
      <c r="T127" s="185">
        <v>7.1233071843553821</v>
      </c>
      <c r="U127" s="185">
        <v>21.837957734297895</v>
      </c>
      <c r="V127" s="185">
        <v>3.0005189096791915</v>
      </c>
      <c r="W127" s="185">
        <v>2.479574290569071</v>
      </c>
      <c r="X127" s="185">
        <v>1.5740260268815562</v>
      </c>
      <c r="Y127" s="185">
        <v>61.297477691971146</v>
      </c>
      <c r="Z127" s="185">
        <v>2.6871381622457595</v>
      </c>
      <c r="AA127" s="185">
        <v>36.015384145783095</v>
      </c>
    </row>
    <row r="128" spans="1:27" x14ac:dyDescent="0.2">
      <c r="A128" t="s">
        <v>165</v>
      </c>
      <c r="B128" s="27" t="s">
        <v>90</v>
      </c>
      <c r="C128" s="184">
        <v>35537</v>
      </c>
      <c r="D128" s="184">
        <v>7227</v>
      </c>
      <c r="E128" s="184">
        <v>1409</v>
      </c>
      <c r="F128" s="184">
        <v>1747</v>
      </c>
      <c r="G128" s="184">
        <v>8224</v>
      </c>
      <c r="H128" s="184">
        <v>1784</v>
      </c>
      <c r="I128" s="184">
        <v>2531</v>
      </c>
      <c r="J128" s="184">
        <v>1438</v>
      </c>
      <c r="K128" s="184">
        <v>817</v>
      </c>
      <c r="L128" s="184">
        <v>60714</v>
      </c>
      <c r="M128" s="184">
        <v>44173</v>
      </c>
      <c r="N128" s="184">
        <v>1747</v>
      </c>
      <c r="O128" s="184">
        <v>14794</v>
      </c>
      <c r="P128" s="185">
        <v>58.531804855552259</v>
      </c>
      <c r="Q128" s="185">
        <v>11.903350133412392</v>
      </c>
      <c r="R128" s="185">
        <v>2.3207168033731924</v>
      </c>
      <c r="S128" s="185">
        <v>2.8774253055308496</v>
      </c>
      <c r="T128" s="185">
        <v>13.545475508120038</v>
      </c>
      <c r="U128" s="185">
        <v>2.9383667687847943</v>
      </c>
      <c r="V128" s="185">
        <v>4.1687254998847054</v>
      </c>
      <c r="W128" s="185">
        <v>2.3684817340316897</v>
      </c>
      <c r="X128" s="185">
        <v>1.3456533913100768</v>
      </c>
      <c r="Y128" s="185">
        <v>72.755871792337842</v>
      </c>
      <c r="Z128" s="185">
        <v>2.8774253055308496</v>
      </c>
      <c r="AA128" s="185">
        <v>24.366702902131305</v>
      </c>
    </row>
    <row r="129" spans="1:27" x14ac:dyDescent="0.2">
      <c r="A129" t="s">
        <v>166</v>
      </c>
      <c r="B129" s="27" t="s">
        <v>91</v>
      </c>
      <c r="C129" s="184">
        <v>37005</v>
      </c>
      <c r="D129" s="184">
        <v>6408</v>
      </c>
      <c r="E129" s="184">
        <v>1485</v>
      </c>
      <c r="F129" s="184">
        <v>2931</v>
      </c>
      <c r="G129" s="184">
        <v>11869</v>
      </c>
      <c r="H129" s="184">
        <v>2146</v>
      </c>
      <c r="I129" s="184">
        <v>2954</v>
      </c>
      <c r="J129" s="184">
        <v>3100</v>
      </c>
      <c r="K129" s="184">
        <v>1360</v>
      </c>
      <c r="L129" s="184">
        <v>69258</v>
      </c>
      <c r="M129" s="184">
        <v>44898</v>
      </c>
      <c r="N129" s="184">
        <v>2931</v>
      </c>
      <c r="O129" s="184">
        <v>21429</v>
      </c>
      <c r="P129" s="185">
        <v>53.43065061075977</v>
      </c>
      <c r="Q129" s="185">
        <v>9.2523607381096777</v>
      </c>
      <c r="R129" s="185">
        <v>2.1441566317248548</v>
      </c>
      <c r="S129" s="185">
        <v>4.2320020791821884</v>
      </c>
      <c r="T129" s="185">
        <v>17.137370412082358</v>
      </c>
      <c r="U129" s="185">
        <v>3.0985590112333594</v>
      </c>
      <c r="V129" s="185">
        <v>4.2652112391348291</v>
      </c>
      <c r="W129" s="185">
        <v>4.4760172110081147</v>
      </c>
      <c r="X129" s="185">
        <v>1.9636720667648502</v>
      </c>
      <c r="Y129" s="185">
        <v>64.827167980594297</v>
      </c>
      <c r="Z129" s="185">
        <v>4.2320020791821884</v>
      </c>
      <c r="AA129" s="185">
        <v>30.940829940223512</v>
      </c>
    </row>
    <row r="130" spans="1:27" x14ac:dyDescent="0.2">
      <c r="A130" t="s">
        <v>167</v>
      </c>
      <c r="B130" s="28" t="s">
        <v>92</v>
      </c>
      <c r="C130" s="184">
        <v>74295</v>
      </c>
      <c r="D130" s="184">
        <v>11912</v>
      </c>
      <c r="E130" s="184">
        <v>3317</v>
      </c>
      <c r="F130" s="184">
        <v>3957</v>
      </c>
      <c r="G130" s="184">
        <v>17677</v>
      </c>
      <c r="H130" s="184">
        <v>4002</v>
      </c>
      <c r="I130" s="184">
        <v>4746</v>
      </c>
      <c r="J130" s="184">
        <v>3112</v>
      </c>
      <c r="K130" s="184">
        <v>2328</v>
      </c>
      <c r="L130" s="184">
        <v>125346</v>
      </c>
      <c r="M130" s="184">
        <v>89524</v>
      </c>
      <c r="N130" s="184">
        <v>3957</v>
      </c>
      <c r="O130" s="184">
        <v>31865</v>
      </c>
      <c r="P130" s="185">
        <v>59.27193528313628</v>
      </c>
      <c r="Q130" s="185">
        <v>9.5032948797727883</v>
      </c>
      <c r="R130" s="185">
        <v>2.6462751104941522</v>
      </c>
      <c r="S130" s="185">
        <v>3.1568618065195535</v>
      </c>
      <c r="T130" s="185">
        <v>14.102564102564102</v>
      </c>
      <c r="U130" s="185">
        <v>3.19276243358384</v>
      </c>
      <c r="V130" s="185">
        <v>3.7863194677133691</v>
      </c>
      <c r="W130" s="185">
        <v>2.4827278094235155</v>
      </c>
      <c r="X130" s="185">
        <v>1.8572591067923985</v>
      </c>
      <c r="Y130" s="185">
        <v>71.421505273403213</v>
      </c>
      <c r="Z130" s="185">
        <v>3.1568618065195535</v>
      </c>
      <c r="AA130" s="185">
        <v>25.421632920077226</v>
      </c>
    </row>
    <row r="131" spans="1:27" x14ac:dyDescent="0.2">
      <c r="A131" t="s">
        <v>168</v>
      </c>
      <c r="B131" s="29" t="s">
        <v>93</v>
      </c>
      <c r="C131" s="184">
        <v>64096</v>
      </c>
      <c r="D131" s="184">
        <v>12512</v>
      </c>
      <c r="E131" s="184">
        <v>2972</v>
      </c>
      <c r="F131" s="184">
        <v>2499</v>
      </c>
      <c r="G131" s="184">
        <v>14045</v>
      </c>
      <c r="H131" s="184">
        <v>4295</v>
      </c>
      <c r="I131" s="184">
        <v>3875</v>
      </c>
      <c r="J131" s="184">
        <v>2133</v>
      </c>
      <c r="K131" s="184">
        <v>1352</v>
      </c>
      <c r="L131" s="184">
        <v>107779</v>
      </c>
      <c r="M131" s="184">
        <v>79580</v>
      </c>
      <c r="N131" s="184">
        <v>2499</v>
      </c>
      <c r="O131" s="184">
        <v>25700</v>
      </c>
      <c r="P131" s="185">
        <v>59.469841063658038</v>
      </c>
      <c r="Q131" s="185">
        <v>11.608940517169392</v>
      </c>
      <c r="R131" s="185">
        <v>2.7574945026396609</v>
      </c>
      <c r="S131" s="185">
        <v>2.3186335000324738</v>
      </c>
      <c r="T131" s="185">
        <v>13.031295521390994</v>
      </c>
      <c r="U131" s="185">
        <v>3.9850063555980295</v>
      </c>
      <c r="V131" s="185">
        <v>3.5953200530715628</v>
      </c>
      <c r="W131" s="185">
        <v>1.9790497221165535</v>
      </c>
      <c r="X131" s="185">
        <v>1.2544187643232911</v>
      </c>
      <c r="Y131" s="185">
        <v>73.836276083467084</v>
      </c>
      <c r="Z131" s="185">
        <v>2.3186335000324738</v>
      </c>
      <c r="AA131" s="185">
        <v>23.84509041650043</v>
      </c>
    </row>
    <row r="132" spans="1:27" x14ac:dyDescent="0.2">
      <c r="A132" t="s">
        <v>349</v>
      </c>
      <c r="B132" s="7" t="s">
        <v>350</v>
      </c>
      <c r="C132" s="184">
        <v>258284</v>
      </c>
      <c r="D132" s="184">
        <v>45350</v>
      </c>
      <c r="E132" s="184">
        <v>14786</v>
      </c>
      <c r="F132" s="184">
        <v>13775</v>
      </c>
      <c r="G132" s="184">
        <v>58816</v>
      </c>
      <c r="H132" s="184">
        <v>33690</v>
      </c>
      <c r="I132" s="184">
        <v>17055</v>
      </c>
      <c r="J132" s="184">
        <v>12220</v>
      </c>
      <c r="K132" s="184">
        <v>7404</v>
      </c>
      <c r="L132" s="184">
        <v>461380</v>
      </c>
      <c r="M132" s="184">
        <v>318420</v>
      </c>
      <c r="N132" s="184">
        <v>13775</v>
      </c>
      <c r="O132" s="184">
        <v>129185</v>
      </c>
      <c r="P132" s="185">
        <v>55.980753391997915</v>
      </c>
      <c r="Q132" s="185">
        <v>9.8292080280896439</v>
      </c>
      <c r="R132" s="185">
        <v>3.2047336252113228</v>
      </c>
      <c r="S132" s="185">
        <v>2.9856083922146603</v>
      </c>
      <c r="T132" s="185">
        <v>12.74784342624301</v>
      </c>
      <c r="U132" s="185">
        <v>7.3020070224110274</v>
      </c>
      <c r="V132" s="185">
        <v>3.6965191382374614</v>
      </c>
      <c r="W132" s="185">
        <v>2.6485760110971435</v>
      </c>
      <c r="X132" s="185">
        <v>1.6047509644978111</v>
      </c>
      <c r="Y132" s="185">
        <v>69.014695045298893</v>
      </c>
      <c r="Z132" s="185">
        <v>2.9856083922146603</v>
      </c>
      <c r="AA132" s="185">
        <v>27.999696562486452</v>
      </c>
    </row>
    <row r="133" spans="1:27" x14ac:dyDescent="0.2">
      <c r="A133" t="s">
        <v>351</v>
      </c>
      <c r="B133" s="6" t="s">
        <v>352</v>
      </c>
      <c r="C133" s="184">
        <v>2303318</v>
      </c>
      <c r="D133" s="184">
        <v>446248</v>
      </c>
      <c r="E133" s="184">
        <v>126893</v>
      </c>
      <c r="F133" s="184">
        <v>161631</v>
      </c>
      <c r="G133" s="184">
        <v>609778</v>
      </c>
      <c r="H133" s="184">
        <v>196147</v>
      </c>
      <c r="I133" s="184">
        <v>190552</v>
      </c>
      <c r="J133" s="184">
        <v>133500</v>
      </c>
      <c r="K133" s="184">
        <v>77477</v>
      </c>
      <c r="L133" s="184">
        <v>4245544</v>
      </c>
      <c r="M133" s="184">
        <v>2876459</v>
      </c>
      <c r="N133" s="184">
        <v>161631</v>
      </c>
      <c r="O133" s="184">
        <v>1207454</v>
      </c>
      <c r="P133" s="185">
        <v>54.252599902391772</v>
      </c>
      <c r="Q133" s="185">
        <v>10.510973387627121</v>
      </c>
      <c r="R133" s="185">
        <v>2.9888513698126786</v>
      </c>
      <c r="S133" s="185">
        <v>3.8070739580133899</v>
      </c>
      <c r="T133" s="185">
        <v>14.362776595885004</v>
      </c>
      <c r="U133" s="185">
        <v>4.6200675343371778</v>
      </c>
      <c r="V133" s="185">
        <v>4.4882823025741816</v>
      </c>
      <c r="W133" s="185">
        <v>3.144473358420028</v>
      </c>
      <c r="X133" s="185">
        <v>1.8249015909386408</v>
      </c>
      <c r="Y133" s="185">
        <v>67.752424659831576</v>
      </c>
      <c r="Z133" s="185">
        <v>3.8070739580133899</v>
      </c>
      <c r="AA133" s="185">
        <v>28.440501382155031</v>
      </c>
    </row>
    <row r="134" spans="1:27" x14ac:dyDescent="0.2">
      <c r="A134" t="s">
        <v>353</v>
      </c>
      <c r="B134" s="6" t="s">
        <v>354</v>
      </c>
      <c r="C134" s="196">
        <v>21462202</v>
      </c>
      <c r="D134" s="184">
        <v>3987661</v>
      </c>
      <c r="E134" s="184">
        <v>1410470</v>
      </c>
      <c r="F134" s="184">
        <v>1799536</v>
      </c>
      <c r="G134" s="184">
        <v>5682192</v>
      </c>
      <c r="H134" s="184">
        <v>2389711</v>
      </c>
      <c r="I134" s="184">
        <v>1781530</v>
      </c>
      <c r="J134" s="184">
        <v>1714894</v>
      </c>
      <c r="K134" s="184">
        <v>898344</v>
      </c>
      <c r="L134" s="184">
        <v>41126540</v>
      </c>
      <c r="M134" s="184">
        <v>26860333</v>
      </c>
      <c r="N134" s="184">
        <v>1799536</v>
      </c>
      <c r="O134" s="184">
        <v>12466671</v>
      </c>
      <c r="P134" s="185">
        <v>52.185771037388506</v>
      </c>
      <c r="Q134" s="185">
        <v>9.6960770344405347</v>
      </c>
      <c r="R134" s="185">
        <v>3.4295858586693653</v>
      </c>
      <c r="S134" s="185">
        <v>4.3756075760324116</v>
      </c>
      <c r="T134" s="185">
        <v>13.816362864466594</v>
      </c>
      <c r="U134" s="185">
        <v>5.8106298268709207</v>
      </c>
      <c r="V134" s="185">
        <v>4.3318256289004617</v>
      </c>
      <c r="W134" s="185">
        <v>4.1697988695377726</v>
      </c>
      <c r="X134" s="185">
        <v>2.1843413036934303</v>
      </c>
      <c r="Y134" s="185">
        <v>65.31143393049841</v>
      </c>
      <c r="Z134" s="185">
        <v>4.3756075760324116</v>
      </c>
      <c r="AA134" s="185">
        <v>30.312958493469182</v>
      </c>
    </row>
  </sheetData>
  <sheetProtection password="EE3C" sheet="1"/>
  <mergeCells count="9">
    <mergeCell ref="A1:B2"/>
    <mergeCell ref="C1:O1"/>
    <mergeCell ref="P1:AA1"/>
    <mergeCell ref="C2:F2"/>
    <mergeCell ref="G2:K2"/>
    <mergeCell ref="L2:O2"/>
    <mergeCell ref="P2:S2"/>
    <mergeCell ref="T2:X2"/>
    <mergeCell ref="Y2:AA2"/>
  </mergeCells>
  <phoneticPr fontId="4" type="noConversion"/>
  <hyperlinks>
    <hyperlink ref="A1:B2" location="'Data by topic'!A1" display="Click here to return to topic homepage"/>
  </hyperlinks>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 min="3" max="3" width="14.7109375" customWidth="1"/>
    <col min="4" max="4" width="14.7109375" style="77" customWidth="1"/>
    <col min="5" max="5" width="14.7109375" customWidth="1"/>
    <col min="6" max="6" width="14.7109375" style="77" customWidth="1"/>
    <col min="7" max="7" width="14.7109375" customWidth="1"/>
    <col min="8" max="8" width="14.7109375" style="77" customWidth="1"/>
    <col min="9" max="9" width="14.7109375" customWidth="1"/>
    <col min="10" max="10" width="14.7109375" style="77" customWidth="1"/>
    <col min="11" max="11" width="14.7109375" customWidth="1"/>
    <col min="12" max="12" width="14.7109375" style="77" customWidth="1"/>
    <col min="13" max="13" width="14.7109375" customWidth="1"/>
    <col min="14" max="14" width="14.7109375" style="77" customWidth="1"/>
    <col min="15" max="15" width="14.7109375" customWidth="1"/>
    <col min="16" max="16" width="14.7109375" style="77" customWidth="1"/>
    <col min="17" max="17" width="14.7109375" style="1" customWidth="1"/>
    <col min="18" max="18" width="14.7109375" style="77" customWidth="1"/>
    <col min="19" max="19" width="14.7109375" customWidth="1"/>
    <col min="20" max="20" width="14.7109375" style="77" customWidth="1"/>
    <col min="21" max="21" width="14.7109375" customWidth="1"/>
    <col min="22" max="22" width="14.7109375" style="77" customWidth="1"/>
  </cols>
  <sheetData>
    <row r="1" spans="1:68" s="6" customFormat="1" ht="12.75" customHeight="1" x14ac:dyDescent="0.2">
      <c r="A1" s="384" t="s">
        <v>661</v>
      </c>
      <c r="B1" s="385"/>
      <c r="C1" s="388" t="s">
        <v>78</v>
      </c>
      <c r="D1" s="389"/>
      <c r="E1" s="389"/>
      <c r="F1" s="389"/>
      <c r="G1" s="389"/>
      <c r="H1" s="389"/>
      <c r="I1" s="389"/>
      <c r="J1" s="389"/>
      <c r="K1" s="389"/>
      <c r="L1" s="389"/>
      <c r="M1" s="389"/>
      <c r="N1" s="389"/>
      <c r="O1" s="389"/>
      <c r="P1" s="389"/>
      <c r="Q1" s="389"/>
      <c r="R1" s="389"/>
      <c r="S1" s="389"/>
      <c r="T1" s="389"/>
      <c r="U1" s="389"/>
      <c r="V1" s="389"/>
    </row>
    <row r="2" spans="1:68" s="11" customFormat="1" ht="38.25" customHeight="1" x14ac:dyDescent="0.2">
      <c r="A2" s="386"/>
      <c r="B2" s="387"/>
      <c r="C2" s="382" t="s">
        <v>81</v>
      </c>
      <c r="D2" s="382"/>
      <c r="E2" s="382" t="s">
        <v>669</v>
      </c>
      <c r="F2" s="382"/>
      <c r="G2" s="382" t="s">
        <v>82</v>
      </c>
      <c r="H2" s="382"/>
      <c r="I2" s="382" t="s">
        <v>83</v>
      </c>
      <c r="J2" s="382"/>
      <c r="K2" s="382" t="s">
        <v>84</v>
      </c>
      <c r="L2" s="382"/>
      <c r="M2" s="348" t="s">
        <v>85</v>
      </c>
      <c r="N2" s="348"/>
      <c r="O2" s="348" t="s">
        <v>86</v>
      </c>
      <c r="P2" s="348"/>
      <c r="Q2" s="383" t="s">
        <v>362</v>
      </c>
      <c r="R2" s="383"/>
      <c r="S2" s="348" t="s">
        <v>87</v>
      </c>
      <c r="T2" s="348"/>
      <c r="U2" s="348" t="s">
        <v>88</v>
      </c>
      <c r="V2" s="348"/>
    </row>
    <row r="3" spans="1:68" s="12" customFormat="1" ht="51" customHeight="1" x14ac:dyDescent="0.2">
      <c r="A3" s="229" t="s">
        <v>581</v>
      </c>
      <c r="B3" s="229" t="s">
        <v>580</v>
      </c>
      <c r="C3" s="229" t="s">
        <v>7</v>
      </c>
      <c r="D3" s="233" t="s">
        <v>5</v>
      </c>
      <c r="E3" s="229" t="s">
        <v>7</v>
      </c>
      <c r="F3" s="233" t="s">
        <v>5</v>
      </c>
      <c r="G3" s="229" t="s">
        <v>7</v>
      </c>
      <c r="H3" s="233" t="s">
        <v>5</v>
      </c>
      <c r="I3" s="229" t="s">
        <v>7</v>
      </c>
      <c r="J3" s="233" t="s">
        <v>5</v>
      </c>
      <c r="K3" s="229" t="s">
        <v>7</v>
      </c>
      <c r="L3" s="233" t="s">
        <v>5</v>
      </c>
      <c r="M3" s="229" t="s">
        <v>7</v>
      </c>
      <c r="N3" s="233" t="s">
        <v>5</v>
      </c>
      <c r="O3" s="229" t="s">
        <v>7</v>
      </c>
      <c r="P3" s="233" t="s">
        <v>5</v>
      </c>
      <c r="Q3" s="236" t="s">
        <v>7</v>
      </c>
      <c r="R3" s="233" t="s">
        <v>5</v>
      </c>
      <c r="S3" s="229" t="s">
        <v>7</v>
      </c>
      <c r="T3" s="233" t="s">
        <v>5</v>
      </c>
      <c r="U3" s="229" t="s">
        <v>7</v>
      </c>
      <c r="V3" s="233" t="s">
        <v>5</v>
      </c>
    </row>
    <row r="4" spans="1:68" x14ac:dyDescent="0.2">
      <c r="A4" t="s">
        <v>366</v>
      </c>
      <c r="B4" s="147" t="s">
        <v>331</v>
      </c>
      <c r="C4">
        <v>4489</v>
      </c>
      <c r="D4" s="77">
        <v>45.3</v>
      </c>
      <c r="E4">
        <v>134</v>
      </c>
      <c r="F4" s="77">
        <v>1.4</v>
      </c>
      <c r="G4">
        <v>133</v>
      </c>
      <c r="H4" s="77">
        <v>1.3</v>
      </c>
      <c r="I4">
        <v>17</v>
      </c>
      <c r="J4" s="77">
        <v>0.2</v>
      </c>
      <c r="K4">
        <v>503</v>
      </c>
      <c r="L4" s="77">
        <v>5.0999999999999996</v>
      </c>
      <c r="M4">
        <v>16</v>
      </c>
      <c r="N4" s="77">
        <v>0.2</v>
      </c>
      <c r="O4">
        <v>62</v>
      </c>
      <c r="P4" s="77">
        <v>0.6</v>
      </c>
      <c r="Q4" s="1">
        <v>865</v>
      </c>
      <c r="R4" s="77">
        <v>8.7312001615019685</v>
      </c>
      <c r="S4">
        <v>3738</v>
      </c>
      <c r="T4" s="77">
        <v>37.700000000000003</v>
      </c>
      <c r="U4">
        <v>815</v>
      </c>
      <c r="V4" s="77">
        <v>8.1999999999999993</v>
      </c>
      <c r="W4" s="176"/>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3"/>
      <c r="BM4" s="1"/>
      <c r="BN4" s="1"/>
      <c r="BO4" s="1"/>
      <c r="BP4" s="1"/>
    </row>
    <row r="5" spans="1:68" x14ac:dyDescent="0.2">
      <c r="A5" t="s">
        <v>367</v>
      </c>
      <c r="B5" s="147" t="s">
        <v>332</v>
      </c>
      <c r="C5">
        <v>4111</v>
      </c>
      <c r="D5" s="77">
        <v>45.3</v>
      </c>
      <c r="E5">
        <v>107</v>
      </c>
      <c r="F5" s="77">
        <v>1.2</v>
      </c>
      <c r="G5">
        <v>95</v>
      </c>
      <c r="H5" s="77">
        <v>1</v>
      </c>
      <c r="I5">
        <v>44</v>
      </c>
      <c r="J5" s="77">
        <v>0.5</v>
      </c>
      <c r="K5">
        <v>569</v>
      </c>
      <c r="L5" s="77">
        <v>6.3</v>
      </c>
      <c r="M5">
        <v>14</v>
      </c>
      <c r="N5" s="77">
        <v>0.2</v>
      </c>
      <c r="O5">
        <v>56</v>
      </c>
      <c r="P5" s="77">
        <v>0.6</v>
      </c>
      <c r="Q5" s="1">
        <v>885</v>
      </c>
      <c r="R5" s="77">
        <v>9.7574421168687984</v>
      </c>
      <c r="S5">
        <v>3215</v>
      </c>
      <c r="T5" s="77">
        <v>35.4</v>
      </c>
      <c r="U5">
        <v>859</v>
      </c>
      <c r="V5" s="77">
        <v>9.5</v>
      </c>
      <c r="W5" s="176"/>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3"/>
      <c r="BM5" s="1"/>
      <c r="BN5" s="1"/>
      <c r="BO5" s="1"/>
      <c r="BP5" s="1"/>
    </row>
    <row r="6" spans="1:68" x14ac:dyDescent="0.2">
      <c r="A6" t="s">
        <v>368</v>
      </c>
      <c r="B6" s="147" t="s">
        <v>334</v>
      </c>
      <c r="C6">
        <v>3671</v>
      </c>
      <c r="D6" s="77">
        <v>37.5</v>
      </c>
      <c r="E6">
        <v>152</v>
      </c>
      <c r="F6" s="77">
        <v>1.6</v>
      </c>
      <c r="G6">
        <v>195</v>
      </c>
      <c r="H6" s="77">
        <v>2</v>
      </c>
      <c r="I6">
        <v>163</v>
      </c>
      <c r="J6" s="77">
        <v>1.7</v>
      </c>
      <c r="K6">
        <v>206</v>
      </c>
      <c r="L6" s="77">
        <v>2.1</v>
      </c>
      <c r="M6">
        <v>30</v>
      </c>
      <c r="N6" s="77">
        <v>0.3</v>
      </c>
      <c r="O6">
        <v>68</v>
      </c>
      <c r="P6" s="77">
        <v>0.7</v>
      </c>
      <c r="Q6" s="1">
        <v>814</v>
      </c>
      <c r="R6" s="77">
        <v>8.3188553909044458</v>
      </c>
      <c r="S6">
        <v>4312</v>
      </c>
      <c r="T6" s="77">
        <v>44.1</v>
      </c>
      <c r="U6">
        <v>988</v>
      </c>
      <c r="V6" s="77">
        <v>10.1</v>
      </c>
      <c r="W6" s="176"/>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3"/>
      <c r="BM6" s="1"/>
      <c r="BN6" s="1"/>
      <c r="BO6" s="1"/>
      <c r="BP6" s="1"/>
    </row>
    <row r="7" spans="1:68" x14ac:dyDescent="0.2">
      <c r="A7" t="s">
        <v>369</v>
      </c>
      <c r="B7" s="147" t="s">
        <v>335</v>
      </c>
      <c r="C7">
        <v>5008</v>
      </c>
      <c r="D7" s="77">
        <v>57</v>
      </c>
      <c r="E7">
        <v>86</v>
      </c>
      <c r="F7" s="77">
        <v>1</v>
      </c>
      <c r="G7">
        <v>267</v>
      </c>
      <c r="H7" s="77">
        <v>3</v>
      </c>
      <c r="I7">
        <v>16</v>
      </c>
      <c r="J7" s="77">
        <v>0.2</v>
      </c>
      <c r="K7">
        <v>358</v>
      </c>
      <c r="L7" s="77">
        <v>4.0999999999999996</v>
      </c>
      <c r="M7">
        <v>17</v>
      </c>
      <c r="N7" s="77">
        <v>0.2</v>
      </c>
      <c r="O7">
        <v>37</v>
      </c>
      <c r="P7" s="77">
        <v>0.4</v>
      </c>
      <c r="Q7" s="1">
        <v>781</v>
      </c>
      <c r="R7" s="77">
        <v>8.8952164009111616</v>
      </c>
      <c r="S7">
        <v>2266</v>
      </c>
      <c r="T7" s="77">
        <v>25.8</v>
      </c>
      <c r="U7">
        <v>725</v>
      </c>
      <c r="V7" s="77">
        <v>8.3000000000000007</v>
      </c>
      <c r="W7" s="176"/>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3"/>
      <c r="BM7" s="1"/>
      <c r="BN7" s="1"/>
      <c r="BO7" s="1"/>
      <c r="BP7" s="1"/>
    </row>
    <row r="8" spans="1:68" x14ac:dyDescent="0.2">
      <c r="A8" t="s">
        <v>370</v>
      </c>
      <c r="B8" s="147" t="s">
        <v>336</v>
      </c>
      <c r="C8">
        <v>4449</v>
      </c>
      <c r="D8" s="77">
        <v>47.4</v>
      </c>
      <c r="E8">
        <v>143</v>
      </c>
      <c r="F8" s="77">
        <v>1.5</v>
      </c>
      <c r="G8">
        <v>206</v>
      </c>
      <c r="H8" s="77">
        <v>2.2000000000000002</v>
      </c>
      <c r="I8">
        <v>30</v>
      </c>
      <c r="J8" s="77">
        <v>0.3</v>
      </c>
      <c r="K8">
        <v>506</v>
      </c>
      <c r="L8" s="77">
        <v>5.4</v>
      </c>
      <c r="M8">
        <v>15</v>
      </c>
      <c r="N8" s="77">
        <v>0.2</v>
      </c>
      <c r="O8">
        <v>45</v>
      </c>
      <c r="P8" s="77">
        <v>0.5</v>
      </c>
      <c r="Q8" s="1">
        <v>945</v>
      </c>
      <c r="R8" s="77">
        <v>10.068186660984445</v>
      </c>
      <c r="S8">
        <v>3219</v>
      </c>
      <c r="T8" s="77">
        <v>34.299999999999997</v>
      </c>
      <c r="U8">
        <v>773</v>
      </c>
      <c r="V8" s="77">
        <v>8.1999999999999993</v>
      </c>
      <c r="W8" s="176"/>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3"/>
      <c r="BM8" s="1"/>
      <c r="BN8" s="1"/>
      <c r="BO8" s="1"/>
      <c r="BP8" s="1"/>
    </row>
    <row r="9" spans="1:68" x14ac:dyDescent="0.2">
      <c r="A9" t="s">
        <v>371</v>
      </c>
      <c r="B9" s="147" t="s">
        <v>337</v>
      </c>
      <c r="C9">
        <v>4334</v>
      </c>
      <c r="D9" s="77">
        <v>46.1</v>
      </c>
      <c r="E9">
        <v>86</v>
      </c>
      <c r="F9" s="77">
        <v>0.9</v>
      </c>
      <c r="G9">
        <v>104</v>
      </c>
      <c r="H9" s="77">
        <v>1.1000000000000001</v>
      </c>
      <c r="I9">
        <v>24</v>
      </c>
      <c r="J9" s="77">
        <v>0.3</v>
      </c>
      <c r="K9">
        <v>472</v>
      </c>
      <c r="L9" s="77">
        <v>5</v>
      </c>
      <c r="M9">
        <v>4</v>
      </c>
      <c r="N9" s="77">
        <v>0</v>
      </c>
      <c r="O9">
        <v>62</v>
      </c>
      <c r="P9" s="77">
        <v>0.7</v>
      </c>
      <c r="Q9" s="1">
        <v>752</v>
      </c>
      <c r="R9" s="77">
        <v>7.995746943115364</v>
      </c>
      <c r="S9">
        <v>3501</v>
      </c>
      <c r="T9" s="77">
        <v>37.200000000000003</v>
      </c>
      <c r="U9">
        <v>818</v>
      </c>
      <c r="V9" s="77">
        <v>8.6999999999999993</v>
      </c>
      <c r="W9" s="176"/>
    </row>
    <row r="10" spans="1:68" x14ac:dyDescent="0.2">
      <c r="A10" t="s">
        <v>372</v>
      </c>
      <c r="B10" s="147" t="s">
        <v>338</v>
      </c>
      <c r="C10">
        <v>4454</v>
      </c>
      <c r="D10" s="77">
        <v>48.7</v>
      </c>
      <c r="E10">
        <v>61</v>
      </c>
      <c r="F10" s="77">
        <v>0.7</v>
      </c>
      <c r="G10">
        <v>159</v>
      </c>
      <c r="H10" s="77">
        <v>1.7</v>
      </c>
      <c r="I10">
        <v>18</v>
      </c>
      <c r="J10" s="77">
        <v>0.2</v>
      </c>
      <c r="K10">
        <v>535</v>
      </c>
      <c r="L10" s="77">
        <v>5.9</v>
      </c>
      <c r="M10">
        <v>17</v>
      </c>
      <c r="N10" s="77">
        <v>0.2</v>
      </c>
      <c r="O10">
        <v>48</v>
      </c>
      <c r="P10" s="77">
        <v>0.5</v>
      </c>
      <c r="Q10" s="1">
        <v>838</v>
      </c>
      <c r="R10" s="77">
        <v>9.1664843579085531</v>
      </c>
      <c r="S10">
        <v>3100</v>
      </c>
      <c r="T10" s="77">
        <v>33.9</v>
      </c>
      <c r="U10">
        <v>750</v>
      </c>
      <c r="V10" s="77">
        <v>8.1999999999999993</v>
      </c>
      <c r="W10" s="176"/>
    </row>
    <row r="11" spans="1:68" x14ac:dyDescent="0.2">
      <c r="A11" t="s">
        <v>373</v>
      </c>
      <c r="B11" s="147" t="s">
        <v>342</v>
      </c>
      <c r="C11">
        <v>2757</v>
      </c>
      <c r="D11" s="77">
        <v>38.6</v>
      </c>
      <c r="E11">
        <v>121</v>
      </c>
      <c r="F11" s="77">
        <v>1.7</v>
      </c>
      <c r="G11">
        <v>84</v>
      </c>
      <c r="H11" s="77">
        <v>1.2</v>
      </c>
      <c r="I11">
        <v>113</v>
      </c>
      <c r="J11" s="77">
        <v>1.6</v>
      </c>
      <c r="K11">
        <v>152</v>
      </c>
      <c r="L11" s="77">
        <v>2.1</v>
      </c>
      <c r="M11">
        <v>14</v>
      </c>
      <c r="N11" s="77">
        <v>0.2</v>
      </c>
      <c r="O11">
        <v>46</v>
      </c>
      <c r="P11" s="77">
        <v>0.6</v>
      </c>
      <c r="Q11" s="1">
        <v>530</v>
      </c>
      <c r="R11" s="77">
        <v>7.4125874125874125</v>
      </c>
      <c r="S11">
        <v>3215</v>
      </c>
      <c r="T11" s="77">
        <v>45</v>
      </c>
      <c r="U11">
        <v>648</v>
      </c>
      <c r="V11" s="77">
        <v>9.1</v>
      </c>
      <c r="W11" s="176"/>
    </row>
    <row r="12" spans="1:68" x14ac:dyDescent="0.2">
      <c r="A12" t="s">
        <v>374</v>
      </c>
      <c r="B12" s="147" t="s">
        <v>343</v>
      </c>
      <c r="C12">
        <v>3182</v>
      </c>
      <c r="D12" s="77">
        <v>40.4</v>
      </c>
      <c r="E12">
        <v>112</v>
      </c>
      <c r="F12" s="77">
        <v>1.4</v>
      </c>
      <c r="G12">
        <v>123</v>
      </c>
      <c r="H12" s="77">
        <v>1.6</v>
      </c>
      <c r="I12">
        <v>131</v>
      </c>
      <c r="J12" s="77">
        <v>1.7</v>
      </c>
      <c r="K12">
        <v>172</v>
      </c>
      <c r="L12" s="77">
        <v>2.2000000000000002</v>
      </c>
      <c r="M12">
        <v>18</v>
      </c>
      <c r="N12" s="77">
        <v>0.2</v>
      </c>
      <c r="O12">
        <v>50</v>
      </c>
      <c r="P12" s="77">
        <v>0.6</v>
      </c>
      <c r="Q12" s="1">
        <v>606</v>
      </c>
      <c r="R12" s="77">
        <v>7.7030634295156979</v>
      </c>
      <c r="S12">
        <v>3266</v>
      </c>
      <c r="T12" s="77">
        <v>41.5</v>
      </c>
      <c r="U12">
        <v>813</v>
      </c>
      <c r="V12" s="77">
        <v>10.3</v>
      </c>
      <c r="W12" s="176"/>
    </row>
    <row r="13" spans="1:68" x14ac:dyDescent="0.2">
      <c r="A13" t="s">
        <v>375</v>
      </c>
      <c r="B13" s="147" t="s">
        <v>344</v>
      </c>
      <c r="C13">
        <v>3071</v>
      </c>
      <c r="D13" s="77">
        <v>36.9</v>
      </c>
      <c r="E13">
        <v>131</v>
      </c>
      <c r="F13" s="77">
        <v>1.6</v>
      </c>
      <c r="G13">
        <v>96</v>
      </c>
      <c r="H13" s="77">
        <v>1.2</v>
      </c>
      <c r="I13">
        <v>67</v>
      </c>
      <c r="J13" s="77">
        <v>0.8</v>
      </c>
      <c r="K13">
        <v>328</v>
      </c>
      <c r="L13" s="77">
        <v>3.9</v>
      </c>
      <c r="M13">
        <v>22</v>
      </c>
      <c r="N13" s="77">
        <v>0.3</v>
      </c>
      <c r="O13">
        <v>54</v>
      </c>
      <c r="P13" s="77">
        <v>0.6</v>
      </c>
      <c r="Q13" s="1">
        <v>698</v>
      </c>
      <c r="R13" s="77">
        <v>8.3763350534021352</v>
      </c>
      <c r="S13">
        <v>3782</v>
      </c>
      <c r="T13" s="77">
        <v>45.4</v>
      </c>
      <c r="U13">
        <v>782</v>
      </c>
      <c r="V13" s="77">
        <v>9.4</v>
      </c>
      <c r="W13" s="176"/>
    </row>
    <row r="14" spans="1:68" x14ac:dyDescent="0.2">
      <c r="A14" t="s">
        <v>376</v>
      </c>
      <c r="B14" s="147" t="s">
        <v>345</v>
      </c>
      <c r="C14">
        <v>4598</v>
      </c>
      <c r="D14" s="77">
        <v>50.4</v>
      </c>
      <c r="E14">
        <v>100</v>
      </c>
      <c r="F14" s="77">
        <v>1.1000000000000001</v>
      </c>
      <c r="G14">
        <v>265</v>
      </c>
      <c r="H14" s="77">
        <v>2.9</v>
      </c>
      <c r="I14">
        <v>64</v>
      </c>
      <c r="J14" s="77">
        <v>0.7</v>
      </c>
      <c r="K14">
        <v>315</v>
      </c>
      <c r="L14" s="77">
        <v>3.5</v>
      </c>
      <c r="M14">
        <v>8</v>
      </c>
      <c r="N14" s="77">
        <v>0.1</v>
      </c>
      <c r="O14">
        <v>48</v>
      </c>
      <c r="P14" s="77">
        <v>0.5</v>
      </c>
      <c r="Q14" s="1">
        <v>800</v>
      </c>
      <c r="R14" s="77">
        <v>8.7652021474745272</v>
      </c>
      <c r="S14">
        <v>2937</v>
      </c>
      <c r="T14" s="77">
        <v>32.200000000000003</v>
      </c>
      <c r="U14">
        <v>792</v>
      </c>
      <c r="V14" s="77">
        <v>8.6999999999999993</v>
      </c>
      <c r="W14" s="176"/>
    </row>
    <row r="15" spans="1:68" x14ac:dyDescent="0.2">
      <c r="A15" t="s">
        <v>377</v>
      </c>
      <c r="B15" s="147" t="s">
        <v>346</v>
      </c>
      <c r="C15">
        <v>3780</v>
      </c>
      <c r="D15" s="77">
        <v>40.9</v>
      </c>
      <c r="E15">
        <v>116</v>
      </c>
      <c r="F15" s="77">
        <v>1.3</v>
      </c>
      <c r="G15">
        <v>119</v>
      </c>
      <c r="H15" s="77">
        <v>1.3</v>
      </c>
      <c r="I15">
        <v>30</v>
      </c>
      <c r="J15" s="77">
        <v>0.3</v>
      </c>
      <c r="K15">
        <v>373</v>
      </c>
      <c r="L15" s="77">
        <v>4</v>
      </c>
      <c r="M15">
        <v>17</v>
      </c>
      <c r="N15" s="77">
        <v>0.2</v>
      </c>
      <c r="O15">
        <v>54</v>
      </c>
      <c r="P15" s="77">
        <v>0.6</v>
      </c>
      <c r="Q15" s="1">
        <v>709</v>
      </c>
      <c r="R15" s="77">
        <v>7.6632079550367491</v>
      </c>
      <c r="S15">
        <v>3912</v>
      </c>
      <c r="T15" s="77">
        <v>42.3</v>
      </c>
      <c r="U15">
        <v>851</v>
      </c>
      <c r="V15" s="77">
        <v>9.1999999999999993</v>
      </c>
      <c r="W15" s="176"/>
    </row>
    <row r="16" spans="1:68" x14ac:dyDescent="0.2">
      <c r="A16" t="s">
        <v>378</v>
      </c>
      <c r="B16" s="147" t="s">
        <v>347</v>
      </c>
      <c r="C16">
        <v>3873</v>
      </c>
      <c r="D16" s="77">
        <v>48.2</v>
      </c>
      <c r="E16">
        <v>121</v>
      </c>
      <c r="F16" s="77">
        <v>1.5</v>
      </c>
      <c r="G16">
        <v>115</v>
      </c>
      <c r="H16" s="77">
        <v>1.4</v>
      </c>
      <c r="I16">
        <v>98</v>
      </c>
      <c r="J16" s="77">
        <v>1.2</v>
      </c>
      <c r="K16">
        <v>232</v>
      </c>
      <c r="L16" s="77">
        <v>2.9</v>
      </c>
      <c r="M16">
        <v>8</v>
      </c>
      <c r="N16" s="77">
        <v>0.1</v>
      </c>
      <c r="O16">
        <v>24</v>
      </c>
      <c r="P16" s="77">
        <v>0.3</v>
      </c>
      <c r="Q16" s="1">
        <v>598</v>
      </c>
      <c r="R16" s="77">
        <v>7.4433656957928811</v>
      </c>
      <c r="S16">
        <v>2782</v>
      </c>
      <c r="T16" s="77">
        <v>34.6</v>
      </c>
      <c r="U16">
        <v>781</v>
      </c>
      <c r="V16" s="77">
        <v>9.6999999999999993</v>
      </c>
      <c r="W16" s="176"/>
    </row>
    <row r="17" spans="1:23" x14ac:dyDescent="0.2">
      <c r="A17" t="s">
        <v>379</v>
      </c>
      <c r="B17" s="147" t="s">
        <v>348</v>
      </c>
      <c r="C17">
        <v>3737</v>
      </c>
      <c r="D17" s="77">
        <v>43.3</v>
      </c>
      <c r="E17">
        <v>103</v>
      </c>
      <c r="F17" s="77">
        <v>1.2</v>
      </c>
      <c r="G17">
        <v>97</v>
      </c>
      <c r="H17" s="77">
        <v>1.1000000000000001</v>
      </c>
      <c r="I17">
        <v>55</v>
      </c>
      <c r="J17" s="77">
        <v>0.6</v>
      </c>
      <c r="K17">
        <v>176</v>
      </c>
      <c r="L17" s="77">
        <v>2</v>
      </c>
      <c r="M17">
        <v>13</v>
      </c>
      <c r="N17" s="77">
        <v>0.2</v>
      </c>
      <c r="O17">
        <v>49</v>
      </c>
      <c r="P17" s="77">
        <v>0.6</v>
      </c>
      <c r="Q17" s="1">
        <v>493</v>
      </c>
      <c r="R17" s="77">
        <v>5.7132923861397611</v>
      </c>
      <c r="S17">
        <v>3594</v>
      </c>
      <c r="T17" s="77">
        <v>41.7</v>
      </c>
      <c r="U17">
        <v>805</v>
      </c>
      <c r="V17" s="77">
        <v>9.3000000000000007</v>
      </c>
      <c r="W17" s="176"/>
    </row>
    <row r="18" spans="1:23" x14ac:dyDescent="0.2">
      <c r="A18" t="s">
        <v>380</v>
      </c>
      <c r="B18" s="147" t="s">
        <v>381</v>
      </c>
      <c r="C18">
        <v>2571</v>
      </c>
      <c r="D18" s="77">
        <v>64.099999999999994</v>
      </c>
      <c r="E18">
        <v>15</v>
      </c>
      <c r="F18" s="77">
        <v>0.4</v>
      </c>
      <c r="G18">
        <v>8</v>
      </c>
      <c r="H18" s="77">
        <v>0.2</v>
      </c>
      <c r="I18">
        <v>12</v>
      </c>
      <c r="J18" s="77">
        <v>0.3</v>
      </c>
      <c r="K18">
        <v>20</v>
      </c>
      <c r="L18" s="77">
        <v>0.5</v>
      </c>
      <c r="M18">
        <v>2</v>
      </c>
      <c r="N18" s="77">
        <v>0</v>
      </c>
      <c r="O18">
        <v>11</v>
      </c>
      <c r="P18" s="77">
        <v>0.3</v>
      </c>
      <c r="Q18" s="1">
        <v>68</v>
      </c>
      <c r="R18" s="77">
        <v>1.6940707523667164</v>
      </c>
      <c r="S18">
        <v>1059</v>
      </c>
      <c r="T18" s="77">
        <v>26.4</v>
      </c>
      <c r="U18">
        <v>316</v>
      </c>
      <c r="V18" s="77">
        <v>7.9</v>
      </c>
      <c r="W18" s="176"/>
    </row>
    <row r="19" spans="1:23" x14ac:dyDescent="0.2">
      <c r="A19" t="s">
        <v>382</v>
      </c>
      <c r="B19" s="147" t="s">
        <v>101</v>
      </c>
      <c r="C19">
        <v>3903</v>
      </c>
      <c r="D19" s="77">
        <v>61.9</v>
      </c>
      <c r="E19">
        <v>10</v>
      </c>
      <c r="F19" s="77">
        <v>0.2</v>
      </c>
      <c r="G19">
        <v>2</v>
      </c>
      <c r="H19" s="77">
        <v>0</v>
      </c>
      <c r="I19">
        <v>7</v>
      </c>
      <c r="J19" s="77">
        <v>0.1</v>
      </c>
      <c r="K19">
        <v>16</v>
      </c>
      <c r="L19" s="77">
        <v>0.3</v>
      </c>
      <c r="M19">
        <v>8</v>
      </c>
      <c r="N19" s="77">
        <v>0.1</v>
      </c>
      <c r="O19">
        <v>18</v>
      </c>
      <c r="P19" s="77">
        <v>0.3</v>
      </c>
      <c r="Q19" s="1">
        <v>61</v>
      </c>
      <c r="R19" s="77">
        <v>0.96687272150895542</v>
      </c>
      <c r="S19">
        <v>1854</v>
      </c>
      <c r="T19" s="77">
        <v>29.4</v>
      </c>
      <c r="U19">
        <v>491</v>
      </c>
      <c r="V19" s="77">
        <v>7.8</v>
      </c>
      <c r="W19" s="176"/>
    </row>
    <row r="20" spans="1:23" x14ac:dyDescent="0.2">
      <c r="A20" t="s">
        <v>383</v>
      </c>
      <c r="B20" s="147" t="s">
        <v>384</v>
      </c>
      <c r="C20">
        <v>2767</v>
      </c>
      <c r="D20" s="77">
        <v>67.5</v>
      </c>
      <c r="E20">
        <v>8</v>
      </c>
      <c r="F20" s="77">
        <v>0.2</v>
      </c>
      <c r="G20">
        <v>1</v>
      </c>
      <c r="H20" s="77">
        <v>0</v>
      </c>
      <c r="I20">
        <v>4</v>
      </c>
      <c r="J20" s="77">
        <v>0.1</v>
      </c>
      <c r="K20">
        <v>18</v>
      </c>
      <c r="L20" s="77">
        <v>0.4</v>
      </c>
      <c r="M20">
        <v>5</v>
      </c>
      <c r="N20" s="77">
        <v>0.1</v>
      </c>
      <c r="O20">
        <v>8</v>
      </c>
      <c r="P20" s="77">
        <v>0.2</v>
      </c>
      <c r="Q20" s="1">
        <v>44</v>
      </c>
      <c r="R20" s="77">
        <v>1.0726474890297415</v>
      </c>
      <c r="S20">
        <v>957</v>
      </c>
      <c r="T20" s="77">
        <v>23.3</v>
      </c>
      <c r="U20">
        <v>334</v>
      </c>
      <c r="V20" s="77">
        <v>8.1</v>
      </c>
      <c r="W20" s="176"/>
    </row>
    <row r="21" spans="1:23" x14ac:dyDescent="0.2">
      <c r="A21" t="s">
        <v>385</v>
      </c>
      <c r="B21" s="147" t="s">
        <v>386</v>
      </c>
      <c r="C21">
        <v>2837</v>
      </c>
      <c r="D21" s="77">
        <v>64.099999999999994</v>
      </c>
      <c r="E21">
        <v>8</v>
      </c>
      <c r="F21" s="77">
        <v>0.2</v>
      </c>
      <c r="G21">
        <v>7</v>
      </c>
      <c r="H21" s="77">
        <v>0.2</v>
      </c>
      <c r="I21">
        <v>8</v>
      </c>
      <c r="J21" s="77">
        <v>0.2</v>
      </c>
      <c r="K21">
        <v>8</v>
      </c>
      <c r="L21" s="77">
        <v>0.2</v>
      </c>
      <c r="M21">
        <v>9</v>
      </c>
      <c r="N21" s="77">
        <v>0.2</v>
      </c>
      <c r="O21">
        <v>15</v>
      </c>
      <c r="P21" s="77">
        <v>0.3</v>
      </c>
      <c r="Q21" s="1">
        <v>55</v>
      </c>
      <c r="R21" s="77">
        <v>1.2432188065099457</v>
      </c>
      <c r="S21">
        <v>1204</v>
      </c>
      <c r="T21" s="77">
        <v>27.2</v>
      </c>
      <c r="U21">
        <v>328</v>
      </c>
      <c r="V21" s="77">
        <v>7.4</v>
      </c>
      <c r="W21" s="176"/>
    </row>
    <row r="22" spans="1:23" x14ac:dyDescent="0.2">
      <c r="A22" t="s">
        <v>387</v>
      </c>
      <c r="B22" s="147" t="s">
        <v>388</v>
      </c>
      <c r="C22">
        <v>1464</v>
      </c>
      <c r="D22" s="77">
        <v>65</v>
      </c>
      <c r="E22">
        <v>9</v>
      </c>
      <c r="F22" s="77">
        <v>0.4</v>
      </c>
      <c r="G22">
        <v>2</v>
      </c>
      <c r="H22" s="77">
        <v>0.1</v>
      </c>
      <c r="I22">
        <v>6</v>
      </c>
      <c r="J22" s="77">
        <v>0.3</v>
      </c>
      <c r="K22">
        <v>2</v>
      </c>
      <c r="L22" s="77">
        <v>0.1</v>
      </c>
      <c r="M22">
        <v>3</v>
      </c>
      <c r="N22" s="77">
        <v>0.1</v>
      </c>
      <c r="O22">
        <v>5</v>
      </c>
      <c r="P22" s="77">
        <v>0.2</v>
      </c>
      <c r="Q22" s="1">
        <v>27</v>
      </c>
      <c r="R22" s="77">
        <v>1.1984021304926764</v>
      </c>
      <c r="S22">
        <v>592</v>
      </c>
      <c r="T22" s="77">
        <v>26.3</v>
      </c>
      <c r="U22">
        <v>170</v>
      </c>
      <c r="V22" s="77">
        <v>7.5</v>
      </c>
      <c r="W22" s="176"/>
    </row>
    <row r="23" spans="1:23" x14ac:dyDescent="0.2">
      <c r="A23" t="s">
        <v>389</v>
      </c>
      <c r="B23" s="147" t="s">
        <v>390</v>
      </c>
      <c r="C23">
        <v>2412</v>
      </c>
      <c r="D23" s="77">
        <v>59.9</v>
      </c>
      <c r="E23">
        <v>39</v>
      </c>
      <c r="F23" s="77">
        <v>1</v>
      </c>
      <c r="G23">
        <v>10</v>
      </c>
      <c r="H23" s="77">
        <v>0.2</v>
      </c>
      <c r="I23">
        <v>7</v>
      </c>
      <c r="J23" s="77">
        <v>0.2</v>
      </c>
      <c r="K23">
        <v>26</v>
      </c>
      <c r="L23" s="77">
        <v>0.6</v>
      </c>
      <c r="M23">
        <v>5</v>
      </c>
      <c r="N23" s="77">
        <v>0.1</v>
      </c>
      <c r="O23">
        <v>29</v>
      </c>
      <c r="P23" s="77">
        <v>0.7</v>
      </c>
      <c r="Q23" s="1">
        <v>116</v>
      </c>
      <c r="R23" s="77">
        <v>2.8784119106699753</v>
      </c>
      <c r="S23">
        <v>1157</v>
      </c>
      <c r="T23" s="77">
        <v>28.7</v>
      </c>
      <c r="U23">
        <v>345</v>
      </c>
      <c r="V23" s="77">
        <v>8.6</v>
      </c>
      <c r="W23" s="176"/>
    </row>
    <row r="24" spans="1:23" x14ac:dyDescent="0.2">
      <c r="A24" t="s">
        <v>391</v>
      </c>
      <c r="B24" s="147" t="s">
        <v>392</v>
      </c>
      <c r="C24">
        <v>4365</v>
      </c>
      <c r="D24" s="77">
        <v>59.6</v>
      </c>
      <c r="E24">
        <v>38</v>
      </c>
      <c r="F24" s="77">
        <v>0.5</v>
      </c>
      <c r="G24">
        <v>22</v>
      </c>
      <c r="H24" s="77">
        <v>0.3</v>
      </c>
      <c r="I24">
        <v>18</v>
      </c>
      <c r="J24" s="77">
        <v>0.2</v>
      </c>
      <c r="K24">
        <v>73</v>
      </c>
      <c r="L24" s="77">
        <v>1</v>
      </c>
      <c r="M24">
        <v>16</v>
      </c>
      <c r="N24" s="77">
        <v>0.2</v>
      </c>
      <c r="O24">
        <v>39</v>
      </c>
      <c r="P24" s="77">
        <v>0.5</v>
      </c>
      <c r="Q24" s="1">
        <v>206</v>
      </c>
      <c r="R24" s="77">
        <v>2.8149767696091827</v>
      </c>
      <c r="S24">
        <v>2193</v>
      </c>
      <c r="T24" s="77">
        <v>30</v>
      </c>
      <c r="U24">
        <v>554</v>
      </c>
      <c r="V24" s="77">
        <v>7.6</v>
      </c>
      <c r="W24" s="176"/>
    </row>
    <row r="25" spans="1:23" x14ac:dyDescent="0.2">
      <c r="A25" t="s">
        <v>393</v>
      </c>
      <c r="B25" s="147" t="s">
        <v>394</v>
      </c>
      <c r="C25">
        <v>2543</v>
      </c>
      <c r="D25" s="77">
        <v>57.1</v>
      </c>
      <c r="E25">
        <v>30</v>
      </c>
      <c r="F25" s="77">
        <v>0.7</v>
      </c>
      <c r="G25">
        <v>8</v>
      </c>
      <c r="H25" s="77">
        <v>0.2</v>
      </c>
      <c r="I25">
        <v>6</v>
      </c>
      <c r="J25" s="77">
        <v>0.1</v>
      </c>
      <c r="K25">
        <v>28</v>
      </c>
      <c r="L25" s="77">
        <v>0.6</v>
      </c>
      <c r="M25">
        <v>12</v>
      </c>
      <c r="N25" s="77">
        <v>0.3</v>
      </c>
      <c r="O25">
        <v>11</v>
      </c>
      <c r="P25" s="77">
        <v>0.2</v>
      </c>
      <c r="Q25" s="1">
        <v>95</v>
      </c>
      <c r="R25" s="77">
        <v>2.133393218055244</v>
      </c>
      <c r="S25">
        <v>1440</v>
      </c>
      <c r="T25" s="77">
        <v>32.299999999999997</v>
      </c>
      <c r="U25">
        <v>375</v>
      </c>
      <c r="V25" s="77">
        <v>8.4</v>
      </c>
      <c r="W25" s="176"/>
    </row>
    <row r="26" spans="1:23" x14ac:dyDescent="0.2">
      <c r="A26" t="s">
        <v>395</v>
      </c>
      <c r="B26" s="147" t="s">
        <v>396</v>
      </c>
      <c r="C26">
        <v>2725</v>
      </c>
      <c r="D26" s="77">
        <v>61.2</v>
      </c>
      <c r="E26">
        <v>26</v>
      </c>
      <c r="F26" s="77">
        <v>0.6</v>
      </c>
      <c r="G26">
        <v>5</v>
      </c>
      <c r="H26" s="77">
        <v>0.1</v>
      </c>
      <c r="I26">
        <v>11</v>
      </c>
      <c r="J26" s="77">
        <v>0.2</v>
      </c>
      <c r="K26">
        <v>28</v>
      </c>
      <c r="L26" s="77">
        <v>0.6</v>
      </c>
      <c r="M26">
        <v>14</v>
      </c>
      <c r="N26" s="77">
        <v>0.3</v>
      </c>
      <c r="O26">
        <v>15</v>
      </c>
      <c r="P26" s="77">
        <v>0.3</v>
      </c>
      <c r="Q26" s="1">
        <v>99</v>
      </c>
      <c r="R26" s="77">
        <v>2.2222222222222223</v>
      </c>
      <c r="S26">
        <v>1251</v>
      </c>
      <c r="T26" s="77">
        <v>28.1</v>
      </c>
      <c r="U26">
        <v>380</v>
      </c>
      <c r="V26" s="77">
        <v>8.5</v>
      </c>
      <c r="W26" s="176"/>
    </row>
    <row r="27" spans="1:23" x14ac:dyDescent="0.2">
      <c r="A27" t="s">
        <v>397</v>
      </c>
      <c r="B27" s="147" t="s">
        <v>398</v>
      </c>
      <c r="C27">
        <v>2561</v>
      </c>
      <c r="D27" s="77">
        <v>68</v>
      </c>
      <c r="E27">
        <v>5</v>
      </c>
      <c r="F27" s="77">
        <v>0.1</v>
      </c>
      <c r="G27">
        <v>8</v>
      </c>
      <c r="H27" s="77">
        <v>0.2</v>
      </c>
      <c r="I27">
        <v>4</v>
      </c>
      <c r="J27" s="77">
        <v>0.1</v>
      </c>
      <c r="K27">
        <v>6</v>
      </c>
      <c r="L27" s="77">
        <v>0.2</v>
      </c>
      <c r="M27">
        <v>5</v>
      </c>
      <c r="N27" s="77">
        <v>0.1</v>
      </c>
      <c r="O27">
        <v>19</v>
      </c>
      <c r="P27" s="77">
        <v>0.5</v>
      </c>
      <c r="Q27" s="1">
        <v>47</v>
      </c>
      <c r="R27" s="77">
        <v>1.2473460721868366</v>
      </c>
      <c r="S27">
        <v>891</v>
      </c>
      <c r="T27" s="77">
        <v>23.6</v>
      </c>
      <c r="U27">
        <v>269</v>
      </c>
      <c r="V27" s="77">
        <v>7.1</v>
      </c>
      <c r="W27" s="176"/>
    </row>
    <row r="28" spans="1:23" x14ac:dyDescent="0.2">
      <c r="A28" t="s">
        <v>399</v>
      </c>
      <c r="B28" s="147" t="s">
        <v>105</v>
      </c>
      <c r="C28">
        <v>3780</v>
      </c>
      <c r="D28" s="77">
        <v>63.8</v>
      </c>
      <c r="E28">
        <v>17</v>
      </c>
      <c r="F28" s="77">
        <v>0.3</v>
      </c>
      <c r="G28">
        <v>18</v>
      </c>
      <c r="H28" s="77">
        <v>0.3</v>
      </c>
      <c r="I28">
        <v>9</v>
      </c>
      <c r="J28" s="77">
        <v>0.2</v>
      </c>
      <c r="K28">
        <v>5</v>
      </c>
      <c r="L28" s="77">
        <v>0.1</v>
      </c>
      <c r="M28">
        <v>0</v>
      </c>
      <c r="N28" s="77">
        <v>0</v>
      </c>
      <c r="O28">
        <v>19</v>
      </c>
      <c r="P28" s="77">
        <v>0.3</v>
      </c>
      <c r="Q28" s="1">
        <v>68</v>
      </c>
      <c r="R28" s="77">
        <v>1.1469050430089391</v>
      </c>
      <c r="S28">
        <v>1585</v>
      </c>
      <c r="T28" s="77">
        <v>26.7</v>
      </c>
      <c r="U28">
        <v>496</v>
      </c>
      <c r="V28" s="77">
        <v>8.4</v>
      </c>
      <c r="W28" s="176"/>
    </row>
    <row r="29" spans="1:23" x14ac:dyDescent="0.2">
      <c r="A29" t="s">
        <v>400</v>
      </c>
      <c r="B29" s="147" t="s">
        <v>401</v>
      </c>
      <c r="C29">
        <v>1534</v>
      </c>
      <c r="D29" s="77">
        <v>64.5</v>
      </c>
      <c r="E29">
        <v>2</v>
      </c>
      <c r="F29" s="77">
        <v>0.1</v>
      </c>
      <c r="G29">
        <v>1</v>
      </c>
      <c r="H29" s="77">
        <v>0</v>
      </c>
      <c r="I29">
        <v>1</v>
      </c>
      <c r="J29" s="77">
        <v>0</v>
      </c>
      <c r="K29">
        <v>3</v>
      </c>
      <c r="L29" s="77">
        <v>0.1</v>
      </c>
      <c r="M29">
        <v>0</v>
      </c>
      <c r="N29" s="77">
        <v>0</v>
      </c>
      <c r="O29">
        <v>10</v>
      </c>
      <c r="P29" s="77">
        <v>0.4</v>
      </c>
      <c r="Q29" s="1">
        <v>17</v>
      </c>
      <c r="R29" s="77">
        <v>0.71488645920941973</v>
      </c>
      <c r="S29">
        <v>649</v>
      </c>
      <c r="T29" s="77">
        <v>27.3</v>
      </c>
      <c r="U29">
        <v>178</v>
      </c>
      <c r="V29" s="77">
        <v>7.5</v>
      </c>
      <c r="W29" s="176"/>
    </row>
    <row r="30" spans="1:23" x14ac:dyDescent="0.2">
      <c r="A30" t="s">
        <v>402</v>
      </c>
      <c r="B30" s="147" t="s">
        <v>403</v>
      </c>
      <c r="C30">
        <v>3277</v>
      </c>
      <c r="D30" s="77">
        <v>61.9</v>
      </c>
      <c r="E30">
        <v>15</v>
      </c>
      <c r="F30" s="77">
        <v>0.3</v>
      </c>
      <c r="G30">
        <v>20</v>
      </c>
      <c r="H30" s="77">
        <v>0.4</v>
      </c>
      <c r="I30">
        <v>2</v>
      </c>
      <c r="J30" s="77">
        <v>0</v>
      </c>
      <c r="K30">
        <v>39</v>
      </c>
      <c r="L30" s="77">
        <v>0.7</v>
      </c>
      <c r="M30">
        <v>2</v>
      </c>
      <c r="N30" s="77">
        <v>0</v>
      </c>
      <c r="O30">
        <v>30</v>
      </c>
      <c r="P30" s="77">
        <v>0.6</v>
      </c>
      <c r="Q30" s="1">
        <v>108</v>
      </c>
      <c r="R30" s="77">
        <v>2.0412020412020411</v>
      </c>
      <c r="S30">
        <v>1528</v>
      </c>
      <c r="T30" s="77">
        <v>28.9</v>
      </c>
      <c r="U30">
        <v>378</v>
      </c>
      <c r="V30" s="77">
        <v>7.1</v>
      </c>
      <c r="W30" s="176"/>
    </row>
    <row r="31" spans="1:23" x14ac:dyDescent="0.2">
      <c r="A31" t="s">
        <v>404</v>
      </c>
      <c r="B31" s="147" t="s">
        <v>405</v>
      </c>
      <c r="C31">
        <v>1987</v>
      </c>
      <c r="D31" s="77">
        <v>57.6</v>
      </c>
      <c r="E31">
        <v>5</v>
      </c>
      <c r="F31" s="77">
        <v>0.1</v>
      </c>
      <c r="G31">
        <v>4</v>
      </c>
      <c r="H31" s="77">
        <v>0.1</v>
      </c>
      <c r="I31">
        <v>0</v>
      </c>
      <c r="J31" s="77">
        <v>0</v>
      </c>
      <c r="K31">
        <v>17</v>
      </c>
      <c r="L31" s="77">
        <v>0.5</v>
      </c>
      <c r="M31">
        <v>10</v>
      </c>
      <c r="N31" s="77">
        <v>0.3</v>
      </c>
      <c r="O31">
        <v>19</v>
      </c>
      <c r="P31" s="77">
        <v>0.6</v>
      </c>
      <c r="Q31" s="1">
        <v>55</v>
      </c>
      <c r="R31" s="77">
        <v>1.5955903684363215</v>
      </c>
      <c r="S31">
        <v>1146</v>
      </c>
      <c r="T31" s="77">
        <v>33.200000000000003</v>
      </c>
      <c r="U31">
        <v>259</v>
      </c>
      <c r="V31" s="77">
        <v>7.5</v>
      </c>
      <c r="W31" s="176"/>
    </row>
    <row r="32" spans="1:23" x14ac:dyDescent="0.2">
      <c r="A32" t="s">
        <v>406</v>
      </c>
      <c r="B32" s="147" t="s">
        <v>407</v>
      </c>
      <c r="C32">
        <v>3218</v>
      </c>
      <c r="D32" s="77">
        <v>62.2</v>
      </c>
      <c r="E32">
        <v>13</v>
      </c>
      <c r="F32" s="77">
        <v>0.3</v>
      </c>
      <c r="G32">
        <v>8</v>
      </c>
      <c r="H32" s="77">
        <v>0.2</v>
      </c>
      <c r="I32">
        <v>3</v>
      </c>
      <c r="J32" s="77">
        <v>0.1</v>
      </c>
      <c r="K32">
        <v>26</v>
      </c>
      <c r="L32" s="77">
        <v>0.5</v>
      </c>
      <c r="M32">
        <v>9</v>
      </c>
      <c r="N32" s="77">
        <v>0.2</v>
      </c>
      <c r="O32">
        <v>12</v>
      </c>
      <c r="P32" s="77">
        <v>0.2</v>
      </c>
      <c r="Q32" s="1">
        <v>71</v>
      </c>
      <c r="R32" s="77">
        <v>1.3733075435203095</v>
      </c>
      <c r="S32">
        <v>1497</v>
      </c>
      <c r="T32" s="77">
        <v>29</v>
      </c>
      <c r="U32">
        <v>384</v>
      </c>
      <c r="V32" s="77">
        <v>7.4</v>
      </c>
      <c r="W32" s="176"/>
    </row>
    <row r="33" spans="1:23" x14ac:dyDescent="0.2">
      <c r="A33" t="s">
        <v>408</v>
      </c>
      <c r="B33" s="147" t="s">
        <v>409</v>
      </c>
      <c r="C33">
        <v>4115</v>
      </c>
      <c r="D33" s="77">
        <v>63</v>
      </c>
      <c r="E33">
        <v>22</v>
      </c>
      <c r="F33" s="77">
        <v>0.3</v>
      </c>
      <c r="G33">
        <v>8</v>
      </c>
      <c r="H33" s="77">
        <v>0.1</v>
      </c>
      <c r="I33">
        <v>6</v>
      </c>
      <c r="J33" s="77">
        <v>0.1</v>
      </c>
      <c r="K33">
        <v>22</v>
      </c>
      <c r="L33" s="77">
        <v>0.3</v>
      </c>
      <c r="M33">
        <v>9</v>
      </c>
      <c r="N33" s="77">
        <v>0.1</v>
      </c>
      <c r="O33">
        <v>19</v>
      </c>
      <c r="P33" s="77">
        <v>0.3</v>
      </c>
      <c r="Q33" s="1">
        <v>86</v>
      </c>
      <c r="R33" s="77">
        <v>1.3172001837953746</v>
      </c>
      <c r="S33">
        <v>1811</v>
      </c>
      <c r="T33" s="77">
        <v>27.7</v>
      </c>
      <c r="U33">
        <v>517</v>
      </c>
      <c r="V33" s="77">
        <v>7.9</v>
      </c>
      <c r="W33" s="176"/>
    </row>
    <row r="34" spans="1:23" x14ac:dyDescent="0.2">
      <c r="A34" t="s">
        <v>410</v>
      </c>
      <c r="B34" s="147" t="s">
        <v>411</v>
      </c>
      <c r="C34">
        <v>2491</v>
      </c>
      <c r="D34" s="77">
        <v>62.7</v>
      </c>
      <c r="E34">
        <v>5</v>
      </c>
      <c r="F34" s="77">
        <v>0.1</v>
      </c>
      <c r="G34">
        <v>10</v>
      </c>
      <c r="H34" s="77">
        <v>0.3</v>
      </c>
      <c r="I34">
        <v>6</v>
      </c>
      <c r="J34" s="77">
        <v>0.2</v>
      </c>
      <c r="K34">
        <v>7</v>
      </c>
      <c r="L34" s="77">
        <v>0.2</v>
      </c>
      <c r="M34">
        <v>8</v>
      </c>
      <c r="N34" s="77">
        <v>0.2</v>
      </c>
      <c r="O34">
        <v>29</v>
      </c>
      <c r="P34" s="77">
        <v>0.7</v>
      </c>
      <c r="Q34" s="1">
        <v>65</v>
      </c>
      <c r="R34" s="77">
        <v>1.6368672878368171</v>
      </c>
      <c r="S34">
        <v>1072</v>
      </c>
      <c r="T34" s="77">
        <v>27</v>
      </c>
      <c r="U34">
        <v>343</v>
      </c>
      <c r="V34" s="77">
        <v>8.6</v>
      </c>
      <c r="W34" s="176"/>
    </row>
    <row r="35" spans="1:23" x14ac:dyDescent="0.2">
      <c r="A35" t="s">
        <v>412</v>
      </c>
      <c r="B35" s="147" t="s">
        <v>111</v>
      </c>
      <c r="C35">
        <v>2426</v>
      </c>
      <c r="D35" s="77">
        <v>61.4</v>
      </c>
      <c r="E35">
        <v>12</v>
      </c>
      <c r="F35" s="77">
        <v>0.3</v>
      </c>
      <c r="G35">
        <v>4</v>
      </c>
      <c r="H35" s="77">
        <v>0.1</v>
      </c>
      <c r="I35">
        <v>5</v>
      </c>
      <c r="J35" s="77">
        <v>0.1</v>
      </c>
      <c r="K35">
        <v>19</v>
      </c>
      <c r="L35" s="77">
        <v>0.5</v>
      </c>
      <c r="M35">
        <v>0</v>
      </c>
      <c r="N35" s="77">
        <v>0</v>
      </c>
      <c r="O35">
        <v>17</v>
      </c>
      <c r="P35" s="77">
        <v>0.4</v>
      </c>
      <c r="Q35" s="1">
        <v>57</v>
      </c>
      <c r="R35" s="77">
        <v>1.4423076923076923</v>
      </c>
      <c r="S35">
        <v>1140</v>
      </c>
      <c r="T35" s="77">
        <v>28.8</v>
      </c>
      <c r="U35">
        <v>329</v>
      </c>
      <c r="V35" s="77">
        <v>8.3000000000000007</v>
      </c>
      <c r="W35" s="176"/>
    </row>
    <row r="36" spans="1:23" x14ac:dyDescent="0.2">
      <c r="A36" t="s">
        <v>413</v>
      </c>
      <c r="B36" s="147" t="s">
        <v>414</v>
      </c>
      <c r="C36">
        <v>1267</v>
      </c>
      <c r="D36" s="77">
        <v>62.6</v>
      </c>
      <c r="E36">
        <v>6</v>
      </c>
      <c r="F36" s="77">
        <v>0.3</v>
      </c>
      <c r="G36">
        <v>3</v>
      </c>
      <c r="H36" s="77">
        <v>0.1</v>
      </c>
      <c r="I36">
        <v>7</v>
      </c>
      <c r="J36" s="77">
        <v>0.3</v>
      </c>
      <c r="K36">
        <v>6</v>
      </c>
      <c r="L36" s="77">
        <v>0.3</v>
      </c>
      <c r="M36">
        <v>0</v>
      </c>
      <c r="N36" s="77">
        <v>0</v>
      </c>
      <c r="O36">
        <v>12</v>
      </c>
      <c r="P36" s="77">
        <v>0.6</v>
      </c>
      <c r="Q36" s="1">
        <v>34</v>
      </c>
      <c r="R36" s="77">
        <v>1.6790123456790123</v>
      </c>
      <c r="S36">
        <v>539</v>
      </c>
      <c r="T36" s="77">
        <v>26.6</v>
      </c>
      <c r="U36">
        <v>185</v>
      </c>
      <c r="V36" s="77">
        <v>9.1</v>
      </c>
      <c r="W36" s="176"/>
    </row>
    <row r="37" spans="1:23" x14ac:dyDescent="0.2">
      <c r="A37" t="s">
        <v>415</v>
      </c>
      <c r="B37" s="147" t="s">
        <v>416</v>
      </c>
      <c r="C37">
        <v>1071</v>
      </c>
      <c r="D37" s="77">
        <v>69.2</v>
      </c>
      <c r="E37">
        <v>1</v>
      </c>
      <c r="F37" s="77">
        <v>0.1</v>
      </c>
      <c r="G37">
        <v>0</v>
      </c>
      <c r="H37" s="77">
        <v>0</v>
      </c>
      <c r="I37">
        <v>0</v>
      </c>
      <c r="J37" s="77">
        <v>0</v>
      </c>
      <c r="K37">
        <v>1</v>
      </c>
      <c r="L37" s="77">
        <v>0.1</v>
      </c>
      <c r="M37">
        <v>2</v>
      </c>
      <c r="N37" s="77">
        <v>0.1</v>
      </c>
      <c r="O37">
        <v>10</v>
      </c>
      <c r="P37" s="77">
        <v>0.6</v>
      </c>
      <c r="Q37" s="1">
        <v>14</v>
      </c>
      <c r="R37" s="77">
        <v>0.90439276485788112</v>
      </c>
      <c r="S37">
        <v>345</v>
      </c>
      <c r="T37" s="77">
        <v>22.3</v>
      </c>
      <c r="U37">
        <v>118</v>
      </c>
      <c r="V37" s="77">
        <v>7.6</v>
      </c>
      <c r="W37" s="176"/>
    </row>
    <row r="38" spans="1:23" x14ac:dyDescent="0.2">
      <c r="A38" t="s">
        <v>417</v>
      </c>
      <c r="B38" s="147" t="s">
        <v>632</v>
      </c>
      <c r="C38">
        <v>2852</v>
      </c>
      <c r="D38" s="77">
        <v>64.099999999999994</v>
      </c>
      <c r="E38">
        <v>9</v>
      </c>
      <c r="F38" s="77">
        <v>0.2</v>
      </c>
      <c r="G38">
        <v>2</v>
      </c>
      <c r="H38" s="77">
        <v>0</v>
      </c>
      <c r="I38">
        <v>4</v>
      </c>
      <c r="J38" s="77">
        <v>0.1</v>
      </c>
      <c r="K38">
        <v>19</v>
      </c>
      <c r="L38" s="77">
        <v>0.4</v>
      </c>
      <c r="M38">
        <v>12</v>
      </c>
      <c r="N38" s="77">
        <v>0.3</v>
      </c>
      <c r="O38">
        <v>12</v>
      </c>
      <c r="P38" s="77">
        <v>0.3</v>
      </c>
      <c r="Q38" s="1">
        <v>58</v>
      </c>
      <c r="R38" s="77">
        <v>1.303370786516854</v>
      </c>
      <c r="S38">
        <v>1241</v>
      </c>
      <c r="T38" s="77">
        <v>27.9</v>
      </c>
      <c r="U38">
        <v>299</v>
      </c>
      <c r="V38" s="77">
        <v>6.7</v>
      </c>
      <c r="W38" s="176"/>
    </row>
    <row r="39" spans="1:23" x14ac:dyDescent="0.2">
      <c r="A39" t="s">
        <v>419</v>
      </c>
      <c r="B39" s="147" t="s">
        <v>420</v>
      </c>
      <c r="C39">
        <v>1520</v>
      </c>
      <c r="D39" s="77">
        <v>60.5</v>
      </c>
      <c r="E39">
        <v>2</v>
      </c>
      <c r="F39" s="77">
        <v>0.1</v>
      </c>
      <c r="G39">
        <v>5</v>
      </c>
      <c r="H39" s="77">
        <v>0.2</v>
      </c>
      <c r="I39">
        <v>0</v>
      </c>
      <c r="J39" s="77">
        <v>0</v>
      </c>
      <c r="K39">
        <v>1</v>
      </c>
      <c r="L39" s="77">
        <v>0</v>
      </c>
      <c r="M39">
        <v>4</v>
      </c>
      <c r="N39" s="77">
        <v>0.2</v>
      </c>
      <c r="O39">
        <v>10</v>
      </c>
      <c r="P39" s="77">
        <v>0.4</v>
      </c>
      <c r="Q39" s="1">
        <v>22</v>
      </c>
      <c r="R39" s="77">
        <v>0.87579617834394907</v>
      </c>
      <c r="S39">
        <v>773</v>
      </c>
      <c r="T39" s="77">
        <v>30.8</v>
      </c>
      <c r="U39">
        <v>197</v>
      </c>
      <c r="V39" s="77">
        <v>7.8</v>
      </c>
      <c r="W39" s="176"/>
    </row>
    <row r="40" spans="1:23" x14ac:dyDescent="0.2">
      <c r="A40" t="s">
        <v>421</v>
      </c>
      <c r="B40" s="147" t="s">
        <v>422</v>
      </c>
      <c r="C40">
        <v>1461</v>
      </c>
      <c r="D40" s="77">
        <v>62.7</v>
      </c>
      <c r="E40">
        <v>4</v>
      </c>
      <c r="F40" s="77">
        <v>0.2</v>
      </c>
      <c r="G40">
        <v>16</v>
      </c>
      <c r="H40" s="77">
        <v>0.7</v>
      </c>
      <c r="I40">
        <v>2</v>
      </c>
      <c r="J40" s="77">
        <v>0.1</v>
      </c>
      <c r="K40">
        <v>12</v>
      </c>
      <c r="L40" s="77">
        <v>0.5</v>
      </c>
      <c r="M40">
        <v>5</v>
      </c>
      <c r="N40" s="77">
        <v>0.2</v>
      </c>
      <c r="O40">
        <v>8</v>
      </c>
      <c r="P40" s="77">
        <v>0.3</v>
      </c>
      <c r="Q40" s="1">
        <v>47</v>
      </c>
      <c r="R40" s="77">
        <v>2.0163020163020162</v>
      </c>
      <c r="S40">
        <v>631</v>
      </c>
      <c r="T40" s="77">
        <v>27.1</v>
      </c>
      <c r="U40">
        <v>192</v>
      </c>
      <c r="V40" s="77">
        <v>8.1999999999999993</v>
      </c>
      <c r="W40" s="176"/>
    </row>
    <row r="41" spans="1:23" x14ac:dyDescent="0.2">
      <c r="A41" t="s">
        <v>423</v>
      </c>
      <c r="B41" s="147" t="s">
        <v>424</v>
      </c>
      <c r="C41">
        <v>1412</v>
      </c>
      <c r="D41" s="77">
        <v>70.5</v>
      </c>
      <c r="E41">
        <v>1</v>
      </c>
      <c r="F41" s="77">
        <v>0</v>
      </c>
      <c r="G41">
        <v>7</v>
      </c>
      <c r="H41" s="77">
        <v>0.3</v>
      </c>
      <c r="I41">
        <v>0</v>
      </c>
      <c r="J41" s="77">
        <v>0</v>
      </c>
      <c r="K41">
        <v>6</v>
      </c>
      <c r="L41" s="77">
        <v>0.3</v>
      </c>
      <c r="M41">
        <v>0</v>
      </c>
      <c r="N41" s="77">
        <v>0</v>
      </c>
      <c r="O41">
        <v>5</v>
      </c>
      <c r="P41" s="77">
        <v>0.2</v>
      </c>
      <c r="Q41" s="1">
        <v>19</v>
      </c>
      <c r="R41" s="77">
        <v>0.949050949050949</v>
      </c>
      <c r="S41">
        <v>458</v>
      </c>
      <c r="T41" s="77">
        <v>22.9</v>
      </c>
      <c r="U41">
        <v>113</v>
      </c>
      <c r="V41" s="77">
        <v>5.6</v>
      </c>
      <c r="W41" s="176"/>
    </row>
    <row r="42" spans="1:23" x14ac:dyDescent="0.2">
      <c r="A42" t="s">
        <v>425</v>
      </c>
      <c r="B42" s="147" t="s">
        <v>426</v>
      </c>
      <c r="C42">
        <v>1437</v>
      </c>
      <c r="D42" s="77">
        <v>65.900000000000006</v>
      </c>
      <c r="E42">
        <v>0</v>
      </c>
      <c r="F42" s="77">
        <v>0</v>
      </c>
      <c r="G42">
        <v>1</v>
      </c>
      <c r="H42" s="77">
        <v>0</v>
      </c>
      <c r="I42">
        <v>0</v>
      </c>
      <c r="J42" s="77">
        <v>0</v>
      </c>
      <c r="K42">
        <v>8</v>
      </c>
      <c r="L42" s="77">
        <v>0.4</v>
      </c>
      <c r="M42">
        <v>0</v>
      </c>
      <c r="N42" s="77">
        <v>0</v>
      </c>
      <c r="O42">
        <v>8</v>
      </c>
      <c r="P42" s="77">
        <v>0.4</v>
      </c>
      <c r="Q42" s="1">
        <v>17</v>
      </c>
      <c r="R42" s="77">
        <v>0.77945896377808344</v>
      </c>
      <c r="S42">
        <v>563</v>
      </c>
      <c r="T42" s="77">
        <v>25.8</v>
      </c>
      <c r="U42">
        <v>164</v>
      </c>
      <c r="V42" s="77">
        <v>7.5</v>
      </c>
      <c r="W42" s="176"/>
    </row>
    <row r="43" spans="1:23" x14ac:dyDescent="0.2">
      <c r="A43" t="s">
        <v>427</v>
      </c>
      <c r="B43" s="147" t="s">
        <v>428</v>
      </c>
      <c r="C43">
        <v>3209</v>
      </c>
      <c r="D43" s="77">
        <v>66.900000000000006</v>
      </c>
      <c r="E43">
        <v>12</v>
      </c>
      <c r="F43" s="77">
        <v>0.3</v>
      </c>
      <c r="G43">
        <v>3</v>
      </c>
      <c r="H43" s="77">
        <v>0.1</v>
      </c>
      <c r="I43">
        <v>7</v>
      </c>
      <c r="J43" s="77">
        <v>0.1</v>
      </c>
      <c r="K43">
        <v>7</v>
      </c>
      <c r="L43" s="77">
        <v>0.1</v>
      </c>
      <c r="M43">
        <v>3</v>
      </c>
      <c r="N43" s="77">
        <v>0.1</v>
      </c>
      <c r="O43">
        <v>20</v>
      </c>
      <c r="P43" s="77">
        <v>0.4</v>
      </c>
      <c r="Q43" s="1">
        <v>52</v>
      </c>
      <c r="R43" s="77">
        <v>1.0844629822732013</v>
      </c>
      <c r="S43">
        <v>1193</v>
      </c>
      <c r="T43" s="77">
        <v>24.9</v>
      </c>
      <c r="U43">
        <v>341</v>
      </c>
      <c r="V43" s="77">
        <v>7.1</v>
      </c>
      <c r="W43" s="176"/>
    </row>
    <row r="44" spans="1:23" x14ac:dyDescent="0.2">
      <c r="A44" t="s">
        <v>429</v>
      </c>
      <c r="B44" s="147" t="s">
        <v>430</v>
      </c>
      <c r="C44">
        <v>3689</v>
      </c>
      <c r="D44" s="77">
        <v>69.5</v>
      </c>
      <c r="E44">
        <v>13</v>
      </c>
      <c r="F44" s="77">
        <v>0.2</v>
      </c>
      <c r="G44">
        <v>12</v>
      </c>
      <c r="H44" s="77">
        <v>0.2</v>
      </c>
      <c r="I44">
        <v>6</v>
      </c>
      <c r="J44" s="77">
        <v>0.1</v>
      </c>
      <c r="K44">
        <v>25</v>
      </c>
      <c r="L44" s="77">
        <v>0.5</v>
      </c>
      <c r="M44">
        <v>1</v>
      </c>
      <c r="N44" s="77">
        <v>0</v>
      </c>
      <c r="O44">
        <v>27</v>
      </c>
      <c r="P44" s="77">
        <v>0.5</v>
      </c>
      <c r="Q44" s="1">
        <v>84</v>
      </c>
      <c r="R44" s="77">
        <v>1.5825169555388092</v>
      </c>
      <c r="S44">
        <v>1129</v>
      </c>
      <c r="T44" s="77">
        <v>21.3</v>
      </c>
      <c r="U44">
        <v>406</v>
      </c>
      <c r="V44" s="77">
        <v>7.6</v>
      </c>
      <c r="W44" s="176"/>
    </row>
    <row r="45" spans="1:23" s="8" customFormat="1" x14ac:dyDescent="0.2">
      <c r="A45" t="s">
        <v>431</v>
      </c>
      <c r="B45" s="147" t="s">
        <v>432</v>
      </c>
      <c r="C45">
        <v>1106</v>
      </c>
      <c r="D45" s="77">
        <v>65.2</v>
      </c>
      <c r="E45">
        <v>4</v>
      </c>
      <c r="F45" s="77">
        <v>0.2</v>
      </c>
      <c r="G45">
        <v>2</v>
      </c>
      <c r="H45" s="77">
        <v>0.1</v>
      </c>
      <c r="I45">
        <v>0</v>
      </c>
      <c r="J45" s="77">
        <v>0</v>
      </c>
      <c r="K45">
        <v>1</v>
      </c>
      <c r="L45" s="77">
        <v>0.1</v>
      </c>
      <c r="M45">
        <v>2</v>
      </c>
      <c r="N45" s="77">
        <v>0.1</v>
      </c>
      <c r="O45">
        <v>5</v>
      </c>
      <c r="P45" s="77">
        <v>0.3</v>
      </c>
      <c r="Q45" s="1">
        <v>14</v>
      </c>
      <c r="R45" s="77">
        <v>0.82498526812021211</v>
      </c>
      <c r="S45">
        <v>456</v>
      </c>
      <c r="T45" s="77">
        <v>26.9</v>
      </c>
      <c r="U45">
        <v>121</v>
      </c>
      <c r="V45" s="77">
        <v>7.1</v>
      </c>
      <c r="W45" s="176"/>
    </row>
    <row r="46" spans="1:23" s="8" customFormat="1" x14ac:dyDescent="0.2">
      <c r="A46" t="s">
        <v>433</v>
      </c>
      <c r="B46" s="147" t="s">
        <v>434</v>
      </c>
      <c r="C46">
        <v>1586</v>
      </c>
      <c r="D46" s="77">
        <v>69</v>
      </c>
      <c r="E46">
        <v>1</v>
      </c>
      <c r="F46" s="77">
        <v>0</v>
      </c>
      <c r="G46">
        <v>0</v>
      </c>
      <c r="H46" s="77">
        <v>0</v>
      </c>
      <c r="I46">
        <v>0</v>
      </c>
      <c r="J46" s="77">
        <v>0</v>
      </c>
      <c r="K46">
        <v>8</v>
      </c>
      <c r="L46" s="77">
        <v>0.3</v>
      </c>
      <c r="M46">
        <v>0</v>
      </c>
      <c r="N46" s="77">
        <v>0</v>
      </c>
      <c r="O46">
        <v>9</v>
      </c>
      <c r="P46" s="77">
        <v>0.4</v>
      </c>
      <c r="Q46" s="1">
        <v>18</v>
      </c>
      <c r="R46" s="77">
        <v>0.78260869565217395</v>
      </c>
      <c r="S46">
        <v>540</v>
      </c>
      <c r="T46" s="77">
        <v>23.5</v>
      </c>
      <c r="U46">
        <v>156</v>
      </c>
      <c r="V46" s="77">
        <v>6.8</v>
      </c>
      <c r="W46" s="176"/>
    </row>
    <row r="47" spans="1:23" s="8" customFormat="1" x14ac:dyDescent="0.2">
      <c r="A47" t="s">
        <v>435</v>
      </c>
      <c r="B47" s="147" t="s">
        <v>436</v>
      </c>
      <c r="C47">
        <v>1720</v>
      </c>
      <c r="D47" s="77">
        <v>69.900000000000006</v>
      </c>
      <c r="E47">
        <v>2</v>
      </c>
      <c r="F47" s="77">
        <v>0.1</v>
      </c>
      <c r="G47">
        <v>0</v>
      </c>
      <c r="H47" s="77">
        <v>0</v>
      </c>
      <c r="I47">
        <v>2</v>
      </c>
      <c r="J47" s="77">
        <v>0.1</v>
      </c>
      <c r="K47">
        <v>17</v>
      </c>
      <c r="L47" s="77">
        <v>0.7</v>
      </c>
      <c r="M47">
        <v>0</v>
      </c>
      <c r="N47" s="77">
        <v>0</v>
      </c>
      <c r="O47">
        <v>5</v>
      </c>
      <c r="P47" s="77">
        <v>0.2</v>
      </c>
      <c r="Q47" s="1">
        <v>26</v>
      </c>
      <c r="R47" s="77">
        <v>1.056910569105691</v>
      </c>
      <c r="S47">
        <v>541</v>
      </c>
      <c r="T47" s="77">
        <v>22</v>
      </c>
      <c r="U47">
        <v>173</v>
      </c>
      <c r="V47" s="77">
        <v>7</v>
      </c>
      <c r="W47" s="176"/>
    </row>
    <row r="48" spans="1:23" s="8" customFormat="1" x14ac:dyDescent="0.2">
      <c r="A48" t="s">
        <v>437</v>
      </c>
      <c r="B48" s="147" t="s">
        <v>438</v>
      </c>
      <c r="C48">
        <v>1303</v>
      </c>
      <c r="D48" s="77">
        <v>62.4</v>
      </c>
      <c r="E48">
        <v>2</v>
      </c>
      <c r="F48" s="77">
        <v>0.1</v>
      </c>
      <c r="G48">
        <v>2</v>
      </c>
      <c r="H48" s="77">
        <v>0.1</v>
      </c>
      <c r="I48">
        <v>4</v>
      </c>
      <c r="J48" s="77">
        <v>0.2</v>
      </c>
      <c r="K48">
        <v>4</v>
      </c>
      <c r="L48" s="77">
        <v>0.2</v>
      </c>
      <c r="M48">
        <v>0</v>
      </c>
      <c r="N48" s="77">
        <v>0</v>
      </c>
      <c r="O48">
        <v>5</v>
      </c>
      <c r="P48" s="77">
        <v>0.2</v>
      </c>
      <c r="Q48" s="1">
        <v>17</v>
      </c>
      <c r="R48" s="77">
        <v>0.81417624521072796</v>
      </c>
      <c r="S48">
        <v>622</v>
      </c>
      <c r="T48" s="77">
        <v>29.8</v>
      </c>
      <c r="U48">
        <v>146</v>
      </c>
      <c r="V48" s="77">
        <v>7</v>
      </c>
      <c r="W48" s="176"/>
    </row>
    <row r="49" spans="1:23" s="8" customFormat="1" x14ac:dyDescent="0.2">
      <c r="A49" t="s">
        <v>439</v>
      </c>
      <c r="B49" s="147" t="s">
        <v>339</v>
      </c>
      <c r="C49">
        <v>4869</v>
      </c>
      <c r="D49" s="77">
        <v>65.5</v>
      </c>
      <c r="E49">
        <v>11</v>
      </c>
      <c r="F49" s="77">
        <v>0.1</v>
      </c>
      <c r="G49">
        <v>12</v>
      </c>
      <c r="H49" s="77">
        <v>0.2</v>
      </c>
      <c r="I49">
        <v>11</v>
      </c>
      <c r="J49" s="77">
        <v>0.1</v>
      </c>
      <c r="K49">
        <v>22</v>
      </c>
      <c r="L49" s="77">
        <v>0.3</v>
      </c>
      <c r="M49">
        <v>4</v>
      </c>
      <c r="N49" s="77">
        <v>0.1</v>
      </c>
      <c r="O49">
        <v>29</v>
      </c>
      <c r="P49" s="77">
        <v>0.4</v>
      </c>
      <c r="Q49" s="1">
        <v>89</v>
      </c>
      <c r="R49" s="77">
        <v>1.1978465679676986</v>
      </c>
      <c r="S49">
        <v>1989</v>
      </c>
      <c r="T49" s="77">
        <v>26.8</v>
      </c>
      <c r="U49">
        <v>483</v>
      </c>
      <c r="V49" s="77">
        <v>6.5</v>
      </c>
      <c r="W49" s="176"/>
    </row>
    <row r="50" spans="1:23" s="8" customFormat="1" x14ac:dyDescent="0.2">
      <c r="A50" t="s">
        <v>440</v>
      </c>
      <c r="B50" s="147" t="s">
        <v>340</v>
      </c>
      <c r="C50">
        <v>4819</v>
      </c>
      <c r="D50" s="77">
        <v>61.5</v>
      </c>
      <c r="E50">
        <v>37</v>
      </c>
      <c r="F50" s="77">
        <v>0.5</v>
      </c>
      <c r="G50">
        <v>17</v>
      </c>
      <c r="H50" s="77">
        <v>0.2</v>
      </c>
      <c r="I50">
        <v>13</v>
      </c>
      <c r="J50" s="77">
        <v>0.2</v>
      </c>
      <c r="K50">
        <v>159</v>
      </c>
      <c r="L50" s="77">
        <v>2</v>
      </c>
      <c r="M50">
        <v>8</v>
      </c>
      <c r="N50" s="77">
        <v>0.1</v>
      </c>
      <c r="O50">
        <v>56</v>
      </c>
      <c r="P50" s="77">
        <v>0.7</v>
      </c>
      <c r="Q50" s="1">
        <v>290</v>
      </c>
      <c r="R50" s="77">
        <v>3.7013401403956605</v>
      </c>
      <c r="S50">
        <v>2153</v>
      </c>
      <c r="T50" s="77">
        <v>27.5</v>
      </c>
      <c r="U50">
        <v>573</v>
      </c>
      <c r="V50" s="77">
        <v>7.3</v>
      </c>
      <c r="W50" s="176"/>
    </row>
    <row r="51" spans="1:23" s="8" customFormat="1" x14ac:dyDescent="0.2">
      <c r="A51" t="s">
        <v>441</v>
      </c>
      <c r="B51" s="147" t="s">
        <v>341</v>
      </c>
      <c r="C51">
        <v>4859</v>
      </c>
      <c r="D51" s="77">
        <v>69.099999999999994</v>
      </c>
      <c r="E51">
        <v>8</v>
      </c>
      <c r="F51" s="77">
        <v>0.1</v>
      </c>
      <c r="G51">
        <v>21</v>
      </c>
      <c r="H51" s="77">
        <v>0.3</v>
      </c>
      <c r="I51">
        <v>17</v>
      </c>
      <c r="J51" s="77">
        <v>0.2</v>
      </c>
      <c r="K51">
        <v>1</v>
      </c>
      <c r="L51" s="77">
        <v>0</v>
      </c>
      <c r="M51">
        <v>2</v>
      </c>
      <c r="N51" s="77">
        <v>0</v>
      </c>
      <c r="O51">
        <v>8</v>
      </c>
      <c r="P51" s="77">
        <v>0.1</v>
      </c>
      <c r="Q51" s="1">
        <v>57</v>
      </c>
      <c r="R51" s="77">
        <v>0.81046495094554238</v>
      </c>
      <c r="S51">
        <v>1629</v>
      </c>
      <c r="T51" s="77">
        <v>23.2</v>
      </c>
      <c r="U51">
        <v>488</v>
      </c>
      <c r="V51" s="77">
        <v>6.9</v>
      </c>
      <c r="W51" s="176"/>
    </row>
    <row r="52" spans="1:23" s="8" customFormat="1" x14ac:dyDescent="0.2">
      <c r="A52" t="s">
        <v>442</v>
      </c>
      <c r="B52" s="147" t="s">
        <v>443</v>
      </c>
      <c r="C52">
        <v>1729</v>
      </c>
      <c r="D52" s="77">
        <v>66.900000000000006</v>
      </c>
      <c r="E52">
        <v>5</v>
      </c>
      <c r="F52" s="77">
        <v>0.2</v>
      </c>
      <c r="G52">
        <v>6</v>
      </c>
      <c r="H52" s="77">
        <v>0.2</v>
      </c>
      <c r="I52">
        <v>7</v>
      </c>
      <c r="J52" s="77">
        <v>0.3</v>
      </c>
      <c r="K52">
        <v>8</v>
      </c>
      <c r="L52" s="77">
        <v>0.3</v>
      </c>
      <c r="M52">
        <v>6</v>
      </c>
      <c r="N52" s="77">
        <v>0.2</v>
      </c>
      <c r="O52">
        <v>19</v>
      </c>
      <c r="P52" s="77">
        <v>0.7</v>
      </c>
      <c r="Q52" s="1">
        <v>51</v>
      </c>
      <c r="R52" s="77">
        <v>1.9729206963249517</v>
      </c>
      <c r="S52">
        <v>607</v>
      </c>
      <c r="T52" s="77">
        <v>23.5</v>
      </c>
      <c r="U52">
        <v>198</v>
      </c>
      <c r="V52" s="77">
        <v>7.7</v>
      </c>
      <c r="W52" s="176"/>
    </row>
    <row r="53" spans="1:23" s="8" customFormat="1" x14ac:dyDescent="0.2">
      <c r="A53" t="s">
        <v>444</v>
      </c>
      <c r="B53" s="147" t="s">
        <v>445</v>
      </c>
      <c r="C53">
        <v>3420</v>
      </c>
      <c r="D53" s="77">
        <v>69.900000000000006</v>
      </c>
      <c r="E53">
        <v>15</v>
      </c>
      <c r="F53" s="77">
        <v>0.3</v>
      </c>
      <c r="G53">
        <v>4</v>
      </c>
      <c r="H53" s="77">
        <v>0.1</v>
      </c>
      <c r="I53">
        <v>3</v>
      </c>
      <c r="J53" s="77">
        <v>0.1</v>
      </c>
      <c r="K53">
        <v>3</v>
      </c>
      <c r="L53" s="77">
        <v>0.1</v>
      </c>
      <c r="M53">
        <v>20</v>
      </c>
      <c r="N53" s="77">
        <v>0.4</v>
      </c>
      <c r="O53">
        <v>17</v>
      </c>
      <c r="P53" s="77">
        <v>0.3</v>
      </c>
      <c r="Q53" s="1">
        <v>62</v>
      </c>
      <c r="R53" s="77">
        <v>1.2665985699693565</v>
      </c>
      <c r="S53">
        <v>1064</v>
      </c>
      <c r="T53" s="77">
        <v>21.7</v>
      </c>
      <c r="U53">
        <v>349</v>
      </c>
      <c r="V53" s="77">
        <v>7.1</v>
      </c>
      <c r="W53" s="176"/>
    </row>
    <row r="54" spans="1:23" s="8" customFormat="1" x14ac:dyDescent="0.2">
      <c r="A54" t="s">
        <v>446</v>
      </c>
      <c r="B54" s="147" t="s">
        <v>447</v>
      </c>
      <c r="C54">
        <v>1518</v>
      </c>
      <c r="D54" s="77">
        <v>64</v>
      </c>
      <c r="E54">
        <v>2</v>
      </c>
      <c r="F54" s="77">
        <v>0.1</v>
      </c>
      <c r="G54">
        <v>6</v>
      </c>
      <c r="H54" s="77">
        <v>0.3</v>
      </c>
      <c r="I54">
        <v>13</v>
      </c>
      <c r="J54" s="77">
        <v>0.5</v>
      </c>
      <c r="K54">
        <v>4</v>
      </c>
      <c r="L54" s="77">
        <v>0.2</v>
      </c>
      <c r="M54">
        <v>0</v>
      </c>
      <c r="N54" s="77">
        <v>0</v>
      </c>
      <c r="O54">
        <v>2</v>
      </c>
      <c r="P54" s="77">
        <v>0.1</v>
      </c>
      <c r="Q54" s="1">
        <v>27</v>
      </c>
      <c r="R54" s="77">
        <v>1.1387600168705188</v>
      </c>
      <c r="S54">
        <v>590</v>
      </c>
      <c r="T54" s="77">
        <v>24.9</v>
      </c>
      <c r="U54">
        <v>236</v>
      </c>
      <c r="V54" s="77">
        <v>10</v>
      </c>
      <c r="W54" s="176"/>
    </row>
    <row r="55" spans="1:23" s="8" customFormat="1" x14ac:dyDescent="0.2">
      <c r="A55" t="s">
        <v>448</v>
      </c>
      <c r="B55" s="147" t="s">
        <v>449</v>
      </c>
      <c r="C55">
        <v>4413</v>
      </c>
      <c r="D55" s="77">
        <v>70</v>
      </c>
      <c r="E55">
        <v>14</v>
      </c>
      <c r="F55" s="77">
        <v>0.2</v>
      </c>
      <c r="G55">
        <v>14</v>
      </c>
      <c r="H55" s="77">
        <v>0.2</v>
      </c>
      <c r="I55">
        <v>4</v>
      </c>
      <c r="J55" s="77">
        <v>0.1</v>
      </c>
      <c r="K55">
        <v>4</v>
      </c>
      <c r="L55" s="77">
        <v>0.1</v>
      </c>
      <c r="M55">
        <v>11</v>
      </c>
      <c r="N55" s="77">
        <v>0.2</v>
      </c>
      <c r="O55">
        <v>28</v>
      </c>
      <c r="P55" s="77">
        <v>0.4</v>
      </c>
      <c r="Q55" s="1">
        <v>75</v>
      </c>
      <c r="R55" s="77">
        <v>1.1895321173671689</v>
      </c>
      <c r="S55">
        <v>1352</v>
      </c>
      <c r="T55" s="77">
        <v>21.4</v>
      </c>
      <c r="U55">
        <v>465</v>
      </c>
      <c r="V55" s="77">
        <v>7.4</v>
      </c>
      <c r="W55" s="176"/>
    </row>
    <row r="56" spans="1:23" s="8" customFormat="1" x14ac:dyDescent="0.2">
      <c r="A56" s="8" t="s">
        <v>450</v>
      </c>
      <c r="B56" s="147" t="s">
        <v>451</v>
      </c>
      <c r="C56">
        <v>1514</v>
      </c>
      <c r="D56" s="77">
        <v>58.8</v>
      </c>
      <c r="E56">
        <v>3</v>
      </c>
      <c r="F56" s="77">
        <v>0.1</v>
      </c>
      <c r="G56">
        <v>8</v>
      </c>
      <c r="H56" s="77">
        <v>0.3</v>
      </c>
      <c r="I56">
        <v>1</v>
      </c>
      <c r="J56" s="77">
        <v>0</v>
      </c>
      <c r="K56">
        <v>5</v>
      </c>
      <c r="L56" s="77">
        <v>0.2</v>
      </c>
      <c r="M56">
        <v>1</v>
      </c>
      <c r="N56" s="77">
        <v>0</v>
      </c>
      <c r="O56">
        <v>12</v>
      </c>
      <c r="P56" s="77">
        <v>0.5</v>
      </c>
      <c r="Q56" s="1">
        <v>30</v>
      </c>
      <c r="R56" s="77">
        <v>1.1641443538998837</v>
      </c>
      <c r="S56">
        <v>851</v>
      </c>
      <c r="T56" s="77">
        <v>33</v>
      </c>
      <c r="U56">
        <v>182</v>
      </c>
      <c r="V56" s="77">
        <v>7.1</v>
      </c>
      <c r="W56" s="176"/>
    </row>
    <row r="57" spans="1:23" s="8" customFormat="1" x14ac:dyDescent="0.2">
      <c r="A57" t="s">
        <v>452</v>
      </c>
      <c r="B57" s="147" t="s">
        <v>453</v>
      </c>
      <c r="C57">
        <v>1779</v>
      </c>
      <c r="D57" s="77">
        <v>71</v>
      </c>
      <c r="E57">
        <v>3</v>
      </c>
      <c r="F57" s="77">
        <v>0.1</v>
      </c>
      <c r="G57">
        <v>10</v>
      </c>
      <c r="H57" s="77">
        <v>0.4</v>
      </c>
      <c r="I57">
        <v>2</v>
      </c>
      <c r="J57" s="77">
        <v>0.1</v>
      </c>
      <c r="K57">
        <v>7</v>
      </c>
      <c r="L57" s="77">
        <v>0.3</v>
      </c>
      <c r="M57">
        <v>0</v>
      </c>
      <c r="N57" s="77">
        <v>0</v>
      </c>
      <c r="O57">
        <v>7</v>
      </c>
      <c r="P57" s="77">
        <v>0.3</v>
      </c>
      <c r="Q57" s="1">
        <v>29</v>
      </c>
      <c r="R57" s="77">
        <v>1.1572226656025539</v>
      </c>
      <c r="S57">
        <v>525</v>
      </c>
      <c r="T57" s="77">
        <v>20.9</v>
      </c>
      <c r="U57">
        <v>173</v>
      </c>
      <c r="V57" s="77">
        <v>6.9</v>
      </c>
      <c r="W57" s="176"/>
    </row>
    <row r="58" spans="1:23" s="8" customFormat="1" x14ac:dyDescent="0.2">
      <c r="A58" t="s">
        <v>454</v>
      </c>
      <c r="B58" s="147" t="s">
        <v>455</v>
      </c>
      <c r="C58">
        <v>1732</v>
      </c>
      <c r="D58" s="77">
        <v>68.400000000000006</v>
      </c>
      <c r="E58">
        <v>2</v>
      </c>
      <c r="F58" s="77">
        <v>0.1</v>
      </c>
      <c r="G58">
        <v>0</v>
      </c>
      <c r="H58" s="77">
        <v>0</v>
      </c>
      <c r="I58">
        <v>2</v>
      </c>
      <c r="J58" s="77">
        <v>0.1</v>
      </c>
      <c r="K58">
        <v>14</v>
      </c>
      <c r="L58" s="77">
        <v>0.6</v>
      </c>
      <c r="M58">
        <v>0</v>
      </c>
      <c r="N58" s="77">
        <v>0</v>
      </c>
      <c r="O58">
        <v>1</v>
      </c>
      <c r="P58" s="77">
        <v>0</v>
      </c>
      <c r="Q58" s="1">
        <v>19</v>
      </c>
      <c r="R58" s="77">
        <v>0.75039494470774093</v>
      </c>
      <c r="S58">
        <v>600</v>
      </c>
      <c r="T58" s="77">
        <v>23.7</v>
      </c>
      <c r="U58">
        <v>181</v>
      </c>
      <c r="V58" s="77">
        <v>7.1</v>
      </c>
      <c r="W58" s="176"/>
    </row>
    <row r="59" spans="1:23" s="8" customFormat="1" x14ac:dyDescent="0.2">
      <c r="A59" t="s">
        <v>456</v>
      </c>
      <c r="B59" s="147" t="s">
        <v>457</v>
      </c>
      <c r="C59">
        <v>1636</v>
      </c>
      <c r="D59" s="77">
        <v>68.099999999999994</v>
      </c>
      <c r="E59">
        <v>7</v>
      </c>
      <c r="F59" s="77">
        <v>0.3</v>
      </c>
      <c r="G59">
        <v>5</v>
      </c>
      <c r="H59" s="77">
        <v>0.2</v>
      </c>
      <c r="I59">
        <v>8</v>
      </c>
      <c r="J59" s="77">
        <v>0.3</v>
      </c>
      <c r="K59">
        <v>3</v>
      </c>
      <c r="L59" s="77">
        <v>0.1</v>
      </c>
      <c r="M59">
        <v>4</v>
      </c>
      <c r="N59" s="77">
        <v>0.2</v>
      </c>
      <c r="O59">
        <v>6</v>
      </c>
      <c r="P59" s="77">
        <v>0.2</v>
      </c>
      <c r="Q59" s="1">
        <v>33</v>
      </c>
      <c r="R59" s="77">
        <v>1.3727121464226288</v>
      </c>
      <c r="S59">
        <v>568</v>
      </c>
      <c r="T59" s="77">
        <v>23.6</v>
      </c>
      <c r="U59">
        <v>167</v>
      </c>
      <c r="V59" s="77">
        <v>6.9</v>
      </c>
      <c r="W59" s="176"/>
    </row>
    <row r="60" spans="1:23" s="8" customFormat="1" x14ac:dyDescent="0.2">
      <c r="A60" t="s">
        <v>458</v>
      </c>
      <c r="B60" s="147" t="s">
        <v>459</v>
      </c>
      <c r="C60">
        <v>1728</v>
      </c>
      <c r="D60" s="77">
        <v>63.9</v>
      </c>
      <c r="E60">
        <v>12</v>
      </c>
      <c r="F60" s="77">
        <v>0.4</v>
      </c>
      <c r="G60">
        <v>4</v>
      </c>
      <c r="H60" s="77">
        <v>0.1</v>
      </c>
      <c r="I60">
        <v>1</v>
      </c>
      <c r="J60" s="77">
        <v>0</v>
      </c>
      <c r="K60">
        <v>11</v>
      </c>
      <c r="L60" s="77">
        <v>0.4</v>
      </c>
      <c r="M60">
        <v>1</v>
      </c>
      <c r="N60" s="77">
        <v>0</v>
      </c>
      <c r="O60">
        <v>9</v>
      </c>
      <c r="P60" s="77">
        <v>0.3</v>
      </c>
      <c r="Q60" s="1">
        <v>38</v>
      </c>
      <c r="R60" s="77">
        <v>1.4042867701404287</v>
      </c>
      <c r="S60">
        <v>737</v>
      </c>
      <c r="T60" s="77">
        <v>27.2</v>
      </c>
      <c r="U60">
        <v>203</v>
      </c>
      <c r="V60" s="77">
        <v>7.5</v>
      </c>
      <c r="W60" s="176"/>
    </row>
    <row r="61" spans="1:23" s="8" customFormat="1" x14ac:dyDescent="0.2">
      <c r="A61" t="s">
        <v>460</v>
      </c>
      <c r="B61" s="147" t="s">
        <v>461</v>
      </c>
      <c r="C61">
        <v>3681</v>
      </c>
      <c r="D61" s="77">
        <v>66.400000000000006</v>
      </c>
      <c r="E61">
        <v>5</v>
      </c>
      <c r="F61" s="77">
        <v>0.1</v>
      </c>
      <c r="G61">
        <v>16</v>
      </c>
      <c r="H61" s="77">
        <v>0.3</v>
      </c>
      <c r="I61">
        <v>1</v>
      </c>
      <c r="J61" s="77">
        <v>0</v>
      </c>
      <c r="K61">
        <v>34</v>
      </c>
      <c r="L61" s="77">
        <v>0.6</v>
      </c>
      <c r="M61">
        <v>10</v>
      </c>
      <c r="N61" s="77">
        <v>0.2</v>
      </c>
      <c r="O61">
        <v>16</v>
      </c>
      <c r="P61" s="77">
        <v>0.3</v>
      </c>
      <c r="Q61" s="1">
        <v>82</v>
      </c>
      <c r="R61" s="77">
        <v>1.4796102490075786</v>
      </c>
      <c r="S61">
        <v>1387</v>
      </c>
      <c r="T61" s="77">
        <v>25</v>
      </c>
      <c r="U61">
        <v>392</v>
      </c>
      <c r="V61" s="77">
        <v>7.1</v>
      </c>
      <c r="W61" s="176"/>
    </row>
    <row r="62" spans="1:23" s="8" customFormat="1" x14ac:dyDescent="0.2">
      <c r="A62" t="s">
        <v>462</v>
      </c>
      <c r="B62" s="147" t="s">
        <v>463</v>
      </c>
      <c r="C62">
        <v>1667</v>
      </c>
      <c r="D62" s="77">
        <v>62.7</v>
      </c>
      <c r="E62">
        <v>2</v>
      </c>
      <c r="F62" s="77">
        <v>0.1</v>
      </c>
      <c r="G62">
        <v>6</v>
      </c>
      <c r="H62" s="77">
        <v>0.2</v>
      </c>
      <c r="I62">
        <v>0</v>
      </c>
      <c r="J62" s="77">
        <v>0</v>
      </c>
      <c r="K62">
        <v>5</v>
      </c>
      <c r="L62" s="77">
        <v>0.2</v>
      </c>
      <c r="M62">
        <v>8</v>
      </c>
      <c r="N62" s="77">
        <v>0.3</v>
      </c>
      <c r="O62">
        <v>2</v>
      </c>
      <c r="P62" s="77">
        <v>0.1</v>
      </c>
      <c r="Q62" s="1">
        <v>23</v>
      </c>
      <c r="R62" s="77">
        <v>0.8653122648607976</v>
      </c>
      <c r="S62">
        <v>781</v>
      </c>
      <c r="T62" s="77">
        <v>29.4</v>
      </c>
      <c r="U62">
        <v>187</v>
      </c>
      <c r="V62" s="77">
        <v>7</v>
      </c>
      <c r="W62" s="176"/>
    </row>
    <row r="63" spans="1:23" s="8" customFormat="1" x14ac:dyDescent="0.2">
      <c r="A63" t="s">
        <v>464</v>
      </c>
      <c r="B63" s="147" t="s">
        <v>465</v>
      </c>
      <c r="C63">
        <v>1512</v>
      </c>
      <c r="D63" s="77">
        <v>68.400000000000006</v>
      </c>
      <c r="E63">
        <v>5</v>
      </c>
      <c r="F63" s="77">
        <v>0.2</v>
      </c>
      <c r="G63">
        <v>14</v>
      </c>
      <c r="H63" s="77">
        <v>0.6</v>
      </c>
      <c r="I63">
        <v>0</v>
      </c>
      <c r="J63" s="77">
        <v>0</v>
      </c>
      <c r="K63">
        <v>6</v>
      </c>
      <c r="L63" s="77">
        <v>0.3</v>
      </c>
      <c r="M63">
        <v>9</v>
      </c>
      <c r="N63" s="77">
        <v>0.4</v>
      </c>
      <c r="O63">
        <v>9</v>
      </c>
      <c r="P63" s="77">
        <v>0.4</v>
      </c>
      <c r="Q63" s="1">
        <v>43</v>
      </c>
      <c r="R63" s="77">
        <v>1.9448213478064227</v>
      </c>
      <c r="S63">
        <v>521</v>
      </c>
      <c r="T63" s="77">
        <v>23.6</v>
      </c>
      <c r="U63">
        <v>135</v>
      </c>
      <c r="V63" s="77">
        <v>6.1</v>
      </c>
      <c r="W63" s="176"/>
    </row>
    <row r="64" spans="1:23" s="8" customFormat="1" x14ac:dyDescent="0.2">
      <c r="A64" t="s">
        <v>466</v>
      </c>
      <c r="B64" s="182" t="s">
        <v>467</v>
      </c>
      <c r="C64">
        <v>2515</v>
      </c>
      <c r="D64" s="77">
        <v>67.8</v>
      </c>
      <c r="E64">
        <v>6</v>
      </c>
      <c r="F64" s="77">
        <v>0.2</v>
      </c>
      <c r="G64">
        <v>20</v>
      </c>
      <c r="H64" s="77">
        <v>0.5</v>
      </c>
      <c r="I64">
        <v>4</v>
      </c>
      <c r="J64" s="77">
        <v>0.1</v>
      </c>
      <c r="K64">
        <v>13</v>
      </c>
      <c r="L64" s="77">
        <v>0.4</v>
      </c>
      <c r="M64">
        <v>0</v>
      </c>
      <c r="N64" s="77">
        <v>0</v>
      </c>
      <c r="O64">
        <v>20</v>
      </c>
      <c r="P64" s="77">
        <v>0.5</v>
      </c>
      <c r="Q64" s="1">
        <v>63</v>
      </c>
      <c r="R64" s="77">
        <v>1.6985710434079266</v>
      </c>
      <c r="S64">
        <v>864</v>
      </c>
      <c r="T64" s="77">
        <v>23.3</v>
      </c>
      <c r="U64">
        <v>267</v>
      </c>
      <c r="V64" s="77">
        <v>7.2</v>
      </c>
      <c r="W64" s="176"/>
    </row>
    <row r="65" spans="1:23" s="8" customFormat="1" x14ac:dyDescent="0.2">
      <c r="A65" t="s">
        <v>468</v>
      </c>
      <c r="B65" s="182" t="s">
        <v>469</v>
      </c>
      <c r="C65">
        <v>4526</v>
      </c>
      <c r="D65" s="77">
        <v>62.1</v>
      </c>
      <c r="E65">
        <v>31</v>
      </c>
      <c r="F65" s="77">
        <v>0.4</v>
      </c>
      <c r="G65">
        <v>29</v>
      </c>
      <c r="H65" s="77">
        <v>0.4</v>
      </c>
      <c r="I65">
        <v>6</v>
      </c>
      <c r="J65" s="77">
        <v>0.1</v>
      </c>
      <c r="K65">
        <v>164</v>
      </c>
      <c r="L65" s="77">
        <v>2.2999999999999998</v>
      </c>
      <c r="M65">
        <v>19</v>
      </c>
      <c r="N65" s="77">
        <v>0.3</v>
      </c>
      <c r="O65">
        <v>36</v>
      </c>
      <c r="P65" s="77">
        <v>0.5</v>
      </c>
      <c r="Q65" s="1">
        <v>285</v>
      </c>
      <c r="R65" s="77">
        <v>3.9105378704720093</v>
      </c>
      <c r="S65">
        <v>1991</v>
      </c>
      <c r="T65" s="77">
        <v>27.3</v>
      </c>
      <c r="U65">
        <v>486</v>
      </c>
      <c r="V65" s="77">
        <v>6.7</v>
      </c>
      <c r="W65" s="176"/>
    </row>
    <row r="66" spans="1:23" s="8" customFormat="1" x14ac:dyDescent="0.2">
      <c r="A66" t="s">
        <v>470</v>
      </c>
      <c r="B66" s="182" t="s">
        <v>471</v>
      </c>
      <c r="C66">
        <v>2270</v>
      </c>
      <c r="D66" s="77">
        <v>68.900000000000006</v>
      </c>
      <c r="E66">
        <v>4</v>
      </c>
      <c r="F66" s="77">
        <v>0.1</v>
      </c>
      <c r="G66">
        <v>1</v>
      </c>
      <c r="H66" s="77">
        <v>0</v>
      </c>
      <c r="I66">
        <v>4</v>
      </c>
      <c r="J66" s="77">
        <v>0.1</v>
      </c>
      <c r="K66">
        <v>9</v>
      </c>
      <c r="L66" s="77">
        <v>0.3</v>
      </c>
      <c r="M66">
        <v>2</v>
      </c>
      <c r="N66" s="77">
        <v>0.1</v>
      </c>
      <c r="O66">
        <v>14</v>
      </c>
      <c r="P66" s="77">
        <v>0.4</v>
      </c>
      <c r="Q66" s="1">
        <v>34</v>
      </c>
      <c r="R66" s="77">
        <v>1.032493167324628</v>
      </c>
      <c r="S66">
        <v>786</v>
      </c>
      <c r="T66" s="77">
        <v>23.9</v>
      </c>
      <c r="U66">
        <v>203</v>
      </c>
      <c r="V66" s="77">
        <v>6.2</v>
      </c>
      <c r="W66" s="176"/>
    </row>
    <row r="67" spans="1:23" s="8" customFormat="1" x14ac:dyDescent="0.2">
      <c r="A67" t="s">
        <v>472</v>
      </c>
      <c r="B67" s="182" t="s">
        <v>473</v>
      </c>
      <c r="C67">
        <v>3831</v>
      </c>
      <c r="D67" s="77">
        <v>62.5</v>
      </c>
      <c r="E67">
        <v>14</v>
      </c>
      <c r="F67" s="77">
        <v>0.2</v>
      </c>
      <c r="G67">
        <v>8</v>
      </c>
      <c r="H67" s="77">
        <v>0.1</v>
      </c>
      <c r="I67">
        <v>4</v>
      </c>
      <c r="J67" s="77">
        <v>0.1</v>
      </c>
      <c r="K67">
        <v>8</v>
      </c>
      <c r="L67" s="77">
        <v>0.1</v>
      </c>
      <c r="M67">
        <v>5</v>
      </c>
      <c r="N67" s="77">
        <v>0.1</v>
      </c>
      <c r="O67">
        <v>18</v>
      </c>
      <c r="P67" s="77">
        <v>0.3</v>
      </c>
      <c r="Q67" s="1">
        <v>57</v>
      </c>
      <c r="R67" s="77">
        <v>0.93046033300685604</v>
      </c>
      <c r="S67">
        <v>1779</v>
      </c>
      <c r="T67" s="77">
        <v>29</v>
      </c>
      <c r="U67">
        <v>459</v>
      </c>
      <c r="V67" s="77">
        <v>7.5</v>
      </c>
      <c r="W67" s="176"/>
    </row>
    <row r="68" spans="1:23" s="8" customFormat="1" x14ac:dyDescent="0.2">
      <c r="A68" t="s">
        <v>474</v>
      </c>
      <c r="B68" s="182" t="s">
        <v>475</v>
      </c>
      <c r="C68">
        <v>2144</v>
      </c>
      <c r="D68" s="77">
        <v>67.5</v>
      </c>
      <c r="E68">
        <v>8</v>
      </c>
      <c r="F68" s="77">
        <v>0.3</v>
      </c>
      <c r="G68">
        <v>0</v>
      </c>
      <c r="H68" s="77">
        <v>0</v>
      </c>
      <c r="I68">
        <v>3</v>
      </c>
      <c r="J68" s="77">
        <v>0.1</v>
      </c>
      <c r="K68">
        <v>2</v>
      </c>
      <c r="L68" s="77">
        <v>0.1</v>
      </c>
      <c r="M68">
        <v>1</v>
      </c>
      <c r="N68" s="77">
        <v>0</v>
      </c>
      <c r="O68">
        <v>11</v>
      </c>
      <c r="P68" s="77">
        <v>0.3</v>
      </c>
      <c r="Q68" s="1">
        <v>25</v>
      </c>
      <c r="R68" s="77">
        <v>0.78740157480314954</v>
      </c>
      <c r="S68">
        <v>747</v>
      </c>
      <c r="T68" s="77">
        <v>23.5</v>
      </c>
      <c r="U68">
        <v>259</v>
      </c>
      <c r="V68" s="77">
        <v>8.1999999999999993</v>
      </c>
      <c r="W68" s="176"/>
    </row>
    <row r="69" spans="1:23" s="8" customFormat="1" x14ac:dyDescent="0.2">
      <c r="A69" t="s">
        <v>476</v>
      </c>
      <c r="B69" s="182" t="s">
        <v>477</v>
      </c>
      <c r="C69">
        <v>1893</v>
      </c>
      <c r="D69" s="77">
        <v>71</v>
      </c>
      <c r="E69">
        <v>3</v>
      </c>
      <c r="F69" s="77">
        <v>0.1</v>
      </c>
      <c r="G69">
        <v>22</v>
      </c>
      <c r="H69" s="77">
        <v>0.8</v>
      </c>
      <c r="I69">
        <v>8</v>
      </c>
      <c r="J69" s="77">
        <v>0.3</v>
      </c>
      <c r="K69">
        <v>8</v>
      </c>
      <c r="L69" s="77">
        <v>0.3</v>
      </c>
      <c r="M69">
        <v>2</v>
      </c>
      <c r="N69" s="77">
        <v>0.1</v>
      </c>
      <c r="O69">
        <v>18</v>
      </c>
      <c r="P69" s="77">
        <v>0.7</v>
      </c>
      <c r="Q69" s="1">
        <v>61</v>
      </c>
      <c r="R69" s="77">
        <v>2.2872140982377203</v>
      </c>
      <c r="S69">
        <v>534</v>
      </c>
      <c r="T69" s="77">
        <v>20</v>
      </c>
      <c r="U69">
        <v>179</v>
      </c>
      <c r="V69" s="77">
        <v>6.7</v>
      </c>
      <c r="W69" s="176"/>
    </row>
    <row r="70" spans="1:23" x14ac:dyDescent="0.2">
      <c r="A70" t="s">
        <v>478</v>
      </c>
      <c r="B70" s="182" t="s">
        <v>479</v>
      </c>
      <c r="C70">
        <v>1964</v>
      </c>
      <c r="D70" s="77">
        <v>60.6</v>
      </c>
      <c r="E70">
        <v>10</v>
      </c>
      <c r="F70" s="77">
        <v>0.3</v>
      </c>
      <c r="G70">
        <v>13</v>
      </c>
      <c r="H70" s="77">
        <v>0.4</v>
      </c>
      <c r="I70">
        <v>4</v>
      </c>
      <c r="J70" s="77">
        <v>0.1</v>
      </c>
      <c r="K70">
        <v>23</v>
      </c>
      <c r="L70" s="77">
        <v>0.7</v>
      </c>
      <c r="M70">
        <v>0</v>
      </c>
      <c r="N70" s="77">
        <v>0</v>
      </c>
      <c r="O70">
        <v>9</v>
      </c>
      <c r="P70" s="77">
        <v>0.3</v>
      </c>
      <c r="Q70" s="1">
        <v>59</v>
      </c>
      <c r="R70" s="77">
        <v>1.8198642813078345</v>
      </c>
      <c r="S70">
        <v>984</v>
      </c>
      <c r="T70" s="77">
        <v>30.4</v>
      </c>
      <c r="U70">
        <v>235</v>
      </c>
      <c r="V70" s="77">
        <v>7.2</v>
      </c>
      <c r="W70" s="176"/>
    </row>
    <row r="71" spans="1:23" x14ac:dyDescent="0.2">
      <c r="A71" t="s">
        <v>480</v>
      </c>
      <c r="B71" s="182" t="s">
        <v>481</v>
      </c>
      <c r="C71">
        <v>4068</v>
      </c>
      <c r="D71" s="77">
        <v>60.6</v>
      </c>
      <c r="E71">
        <v>35</v>
      </c>
      <c r="F71" s="77">
        <v>0.5</v>
      </c>
      <c r="G71">
        <v>16</v>
      </c>
      <c r="H71" s="77">
        <v>0.2</v>
      </c>
      <c r="I71">
        <v>7</v>
      </c>
      <c r="J71" s="77">
        <v>0.1</v>
      </c>
      <c r="K71">
        <v>33</v>
      </c>
      <c r="L71" s="77">
        <v>0.5</v>
      </c>
      <c r="M71">
        <v>2</v>
      </c>
      <c r="N71" s="77">
        <v>0</v>
      </c>
      <c r="O71">
        <v>30</v>
      </c>
      <c r="P71" s="77">
        <v>0.4</v>
      </c>
      <c r="Q71" s="1">
        <v>123</v>
      </c>
      <c r="R71" s="77">
        <v>1.8328118015198926</v>
      </c>
      <c r="S71">
        <v>2037</v>
      </c>
      <c r="T71" s="77">
        <v>30.4</v>
      </c>
      <c r="U71">
        <v>483</v>
      </c>
      <c r="V71" s="77">
        <v>7.2</v>
      </c>
      <c r="W71" s="176"/>
    </row>
    <row r="72" spans="1:23" x14ac:dyDescent="0.2">
      <c r="A72" t="s">
        <v>482</v>
      </c>
      <c r="B72" s="182" t="s">
        <v>483</v>
      </c>
      <c r="C72">
        <v>2991</v>
      </c>
      <c r="D72" s="77">
        <v>66.400000000000006</v>
      </c>
      <c r="E72">
        <v>14</v>
      </c>
      <c r="F72" s="77">
        <v>0.3</v>
      </c>
      <c r="G72">
        <v>5</v>
      </c>
      <c r="H72" s="77">
        <v>0.1</v>
      </c>
      <c r="I72">
        <v>11</v>
      </c>
      <c r="J72" s="77">
        <v>0.2</v>
      </c>
      <c r="K72">
        <v>7</v>
      </c>
      <c r="L72" s="77">
        <v>0.2</v>
      </c>
      <c r="M72">
        <v>0</v>
      </c>
      <c r="N72" s="77">
        <v>0</v>
      </c>
      <c r="O72">
        <v>13</v>
      </c>
      <c r="P72" s="77">
        <v>0.3</v>
      </c>
      <c r="Q72" s="1">
        <v>50</v>
      </c>
      <c r="R72" s="77">
        <v>1.1093854004881296</v>
      </c>
      <c r="S72">
        <v>1139</v>
      </c>
      <c r="T72" s="77">
        <v>25.3</v>
      </c>
      <c r="U72">
        <v>327</v>
      </c>
      <c r="V72" s="77">
        <v>7.3</v>
      </c>
      <c r="W72" s="176"/>
    </row>
    <row r="73" spans="1:23" x14ac:dyDescent="0.2">
      <c r="A73" t="s">
        <v>484</v>
      </c>
      <c r="B73" s="182" t="s">
        <v>485</v>
      </c>
      <c r="C73">
        <v>5636</v>
      </c>
      <c r="D73" s="77">
        <v>59.1</v>
      </c>
      <c r="E73">
        <v>21</v>
      </c>
      <c r="F73" s="77">
        <v>0.2</v>
      </c>
      <c r="G73">
        <v>51</v>
      </c>
      <c r="H73" s="77">
        <v>0.5</v>
      </c>
      <c r="I73">
        <v>9</v>
      </c>
      <c r="J73" s="77">
        <v>0.1</v>
      </c>
      <c r="K73">
        <v>120</v>
      </c>
      <c r="L73" s="77">
        <v>1.3</v>
      </c>
      <c r="M73">
        <v>10</v>
      </c>
      <c r="N73" s="77">
        <v>0.1</v>
      </c>
      <c r="O73">
        <v>45</v>
      </c>
      <c r="P73" s="77">
        <v>0.5</v>
      </c>
      <c r="Q73" s="1">
        <v>256</v>
      </c>
      <c r="R73" s="77">
        <v>2.6856903063365505</v>
      </c>
      <c r="S73">
        <v>2948</v>
      </c>
      <c r="T73" s="77">
        <v>30.9</v>
      </c>
      <c r="U73">
        <v>692</v>
      </c>
      <c r="V73" s="77">
        <v>7.3</v>
      </c>
      <c r="W73" s="176"/>
    </row>
    <row r="74" spans="1:23" x14ac:dyDescent="0.2">
      <c r="A74" t="s">
        <v>486</v>
      </c>
      <c r="B74" s="182" t="s">
        <v>487</v>
      </c>
      <c r="C74">
        <v>3584</v>
      </c>
      <c r="D74" s="77">
        <v>53.3</v>
      </c>
      <c r="E74">
        <v>27</v>
      </c>
      <c r="F74" s="77">
        <v>0.4</v>
      </c>
      <c r="G74">
        <v>32</v>
      </c>
      <c r="H74" s="77">
        <v>0.5</v>
      </c>
      <c r="I74">
        <v>10</v>
      </c>
      <c r="J74" s="77">
        <v>0.1</v>
      </c>
      <c r="K74">
        <v>282</v>
      </c>
      <c r="L74" s="77">
        <v>4.2</v>
      </c>
      <c r="M74">
        <v>23</v>
      </c>
      <c r="N74" s="77">
        <v>0.3</v>
      </c>
      <c r="O74">
        <v>26</v>
      </c>
      <c r="P74" s="77">
        <v>0.4</v>
      </c>
      <c r="Q74" s="1">
        <v>400</v>
      </c>
      <c r="R74" s="77">
        <v>5.9470710674992562</v>
      </c>
      <c r="S74">
        <v>2325</v>
      </c>
      <c r="T74" s="77">
        <v>34.6</v>
      </c>
      <c r="U74">
        <v>417</v>
      </c>
      <c r="V74" s="77">
        <v>6.2</v>
      </c>
      <c r="W74" s="176"/>
    </row>
    <row r="75" spans="1:23" x14ac:dyDescent="0.2">
      <c r="A75" t="s">
        <v>488</v>
      </c>
      <c r="B75" s="182" t="s">
        <v>489</v>
      </c>
      <c r="C75">
        <v>4263</v>
      </c>
      <c r="D75" s="77">
        <v>57</v>
      </c>
      <c r="E75">
        <v>30</v>
      </c>
      <c r="F75" s="77">
        <v>0.4</v>
      </c>
      <c r="G75">
        <v>120</v>
      </c>
      <c r="H75" s="77">
        <v>1.6</v>
      </c>
      <c r="I75">
        <v>7</v>
      </c>
      <c r="J75" s="77">
        <v>0.1</v>
      </c>
      <c r="K75">
        <v>156</v>
      </c>
      <c r="L75" s="77">
        <v>2.1</v>
      </c>
      <c r="M75">
        <v>21</v>
      </c>
      <c r="N75" s="77">
        <v>0.3</v>
      </c>
      <c r="O75">
        <v>31</v>
      </c>
      <c r="P75" s="77">
        <v>0.4</v>
      </c>
      <c r="Q75" s="1">
        <v>365</v>
      </c>
      <c r="R75" s="77">
        <v>4.8835964677548835</v>
      </c>
      <c r="S75">
        <v>2321</v>
      </c>
      <c r="T75" s="77">
        <v>31.1</v>
      </c>
      <c r="U75">
        <v>525</v>
      </c>
      <c r="V75" s="77">
        <v>7</v>
      </c>
      <c r="W75" s="176"/>
    </row>
    <row r="76" spans="1:23" x14ac:dyDescent="0.2">
      <c r="A76" t="s">
        <v>490</v>
      </c>
      <c r="B76" s="182" t="s">
        <v>491</v>
      </c>
      <c r="C76">
        <v>2240</v>
      </c>
      <c r="D76" s="77">
        <v>66.8</v>
      </c>
      <c r="E76">
        <v>4</v>
      </c>
      <c r="F76" s="77">
        <v>0.1</v>
      </c>
      <c r="G76">
        <v>4</v>
      </c>
      <c r="H76" s="77">
        <v>0.1</v>
      </c>
      <c r="I76">
        <v>17</v>
      </c>
      <c r="J76" s="77">
        <v>0.5</v>
      </c>
      <c r="K76">
        <v>7</v>
      </c>
      <c r="L76" s="77">
        <v>0.2</v>
      </c>
      <c r="M76">
        <v>3</v>
      </c>
      <c r="N76" s="77">
        <v>0.1</v>
      </c>
      <c r="O76">
        <v>13</v>
      </c>
      <c r="P76" s="77">
        <v>0.4</v>
      </c>
      <c r="Q76" s="1">
        <v>48</v>
      </c>
      <c r="R76" s="77">
        <v>1.4315538323889054</v>
      </c>
      <c r="S76">
        <v>853</v>
      </c>
      <c r="T76" s="77">
        <v>25.4</v>
      </c>
      <c r="U76">
        <v>212</v>
      </c>
      <c r="V76" s="77">
        <v>6.3</v>
      </c>
      <c r="W76" s="176"/>
    </row>
    <row r="77" spans="1:23" x14ac:dyDescent="0.2">
      <c r="A77" t="s">
        <v>492</v>
      </c>
      <c r="B77" s="182" t="s">
        <v>493</v>
      </c>
      <c r="C77">
        <v>2032</v>
      </c>
      <c r="D77" s="77">
        <v>62.6</v>
      </c>
      <c r="E77">
        <v>6</v>
      </c>
      <c r="F77" s="77">
        <v>0.2</v>
      </c>
      <c r="G77">
        <v>3</v>
      </c>
      <c r="H77" s="77">
        <v>0.1</v>
      </c>
      <c r="I77">
        <v>7</v>
      </c>
      <c r="J77" s="77">
        <v>0.2</v>
      </c>
      <c r="K77">
        <v>5</v>
      </c>
      <c r="L77" s="77">
        <v>0.2</v>
      </c>
      <c r="M77">
        <v>4</v>
      </c>
      <c r="N77" s="77">
        <v>0.1</v>
      </c>
      <c r="O77">
        <v>15</v>
      </c>
      <c r="P77" s="77">
        <v>0.5</v>
      </c>
      <c r="Q77" s="1">
        <v>40</v>
      </c>
      <c r="R77" s="77">
        <v>1.2330456226880395</v>
      </c>
      <c r="S77">
        <v>923</v>
      </c>
      <c r="T77" s="77">
        <v>28.5</v>
      </c>
      <c r="U77">
        <v>249</v>
      </c>
      <c r="V77" s="77">
        <v>7.7</v>
      </c>
      <c r="W77" s="176"/>
    </row>
    <row r="78" spans="1:23" x14ac:dyDescent="0.2">
      <c r="A78" t="s">
        <v>494</v>
      </c>
      <c r="B78" s="182" t="s">
        <v>109</v>
      </c>
      <c r="C78">
        <v>5233</v>
      </c>
      <c r="D78" s="77">
        <v>61.7</v>
      </c>
      <c r="E78">
        <v>14</v>
      </c>
      <c r="F78" s="77">
        <v>0.2</v>
      </c>
      <c r="G78">
        <v>22</v>
      </c>
      <c r="H78" s="77">
        <v>0.3</v>
      </c>
      <c r="I78">
        <v>1</v>
      </c>
      <c r="J78" s="77">
        <v>0</v>
      </c>
      <c r="K78">
        <v>30</v>
      </c>
      <c r="L78" s="77">
        <v>0.4</v>
      </c>
      <c r="M78">
        <v>12</v>
      </c>
      <c r="N78" s="77">
        <v>0.1</v>
      </c>
      <c r="O78">
        <v>47</v>
      </c>
      <c r="P78" s="77">
        <v>0.6</v>
      </c>
      <c r="Q78" s="1">
        <v>126</v>
      </c>
      <c r="R78" s="77">
        <v>1.4860242953178442</v>
      </c>
      <c r="S78">
        <v>2422</v>
      </c>
      <c r="T78" s="77">
        <v>28.6</v>
      </c>
      <c r="U78">
        <v>698</v>
      </c>
      <c r="V78" s="77">
        <v>8.1999999999999993</v>
      </c>
      <c r="W78" s="176"/>
    </row>
    <row r="79" spans="1:23" x14ac:dyDescent="0.2">
      <c r="A79" t="s">
        <v>495</v>
      </c>
      <c r="B79" s="182" t="s">
        <v>496</v>
      </c>
      <c r="C79">
        <v>4124</v>
      </c>
      <c r="D79" s="77">
        <v>63.1</v>
      </c>
      <c r="E79">
        <v>18</v>
      </c>
      <c r="F79" s="77">
        <v>0.3</v>
      </c>
      <c r="G79">
        <v>18</v>
      </c>
      <c r="H79" s="77">
        <v>0.3</v>
      </c>
      <c r="I79">
        <v>6</v>
      </c>
      <c r="J79" s="77">
        <v>0.1</v>
      </c>
      <c r="K79">
        <v>14</v>
      </c>
      <c r="L79" s="77">
        <v>0.2</v>
      </c>
      <c r="M79">
        <v>12</v>
      </c>
      <c r="N79" s="77">
        <v>0.2</v>
      </c>
      <c r="O79">
        <v>22</v>
      </c>
      <c r="P79" s="77">
        <v>0.3</v>
      </c>
      <c r="Q79" s="1">
        <v>90</v>
      </c>
      <c r="R79" s="77">
        <v>1.3769889840881273</v>
      </c>
      <c r="S79">
        <v>1752</v>
      </c>
      <c r="T79" s="77">
        <v>26.8</v>
      </c>
      <c r="U79">
        <v>570</v>
      </c>
      <c r="V79" s="77">
        <v>8.6999999999999993</v>
      </c>
      <c r="W79" s="176"/>
    </row>
    <row r="80" spans="1:23" x14ac:dyDescent="0.2">
      <c r="A80" t="s">
        <v>497</v>
      </c>
      <c r="B80" s="182" t="s">
        <v>498</v>
      </c>
      <c r="C80">
        <v>3667</v>
      </c>
      <c r="D80" s="77">
        <v>61.8</v>
      </c>
      <c r="E80">
        <v>21</v>
      </c>
      <c r="F80" s="77">
        <v>0.4</v>
      </c>
      <c r="G80">
        <v>5</v>
      </c>
      <c r="H80" s="77">
        <v>0.1</v>
      </c>
      <c r="I80">
        <v>2</v>
      </c>
      <c r="J80" s="77">
        <v>0</v>
      </c>
      <c r="K80">
        <v>12</v>
      </c>
      <c r="L80" s="77">
        <v>0.2</v>
      </c>
      <c r="M80">
        <v>0</v>
      </c>
      <c r="N80" s="77">
        <v>0</v>
      </c>
      <c r="O80">
        <v>23</v>
      </c>
      <c r="P80" s="77">
        <v>0.4</v>
      </c>
      <c r="Q80" s="1">
        <v>63</v>
      </c>
      <c r="R80" s="77">
        <v>1.0614995787700083</v>
      </c>
      <c r="S80">
        <v>1797</v>
      </c>
      <c r="T80" s="77">
        <v>30.3</v>
      </c>
      <c r="U80">
        <v>408</v>
      </c>
      <c r="V80" s="77">
        <v>6.9</v>
      </c>
      <c r="W80" s="176"/>
    </row>
    <row r="81" spans="1:23" x14ac:dyDescent="0.2">
      <c r="A81" t="s">
        <v>499</v>
      </c>
      <c r="B81" s="182" t="s">
        <v>500</v>
      </c>
      <c r="C81">
        <v>3828</v>
      </c>
      <c r="D81" s="77">
        <v>54.7</v>
      </c>
      <c r="E81">
        <v>26</v>
      </c>
      <c r="F81" s="77">
        <v>0.4</v>
      </c>
      <c r="G81">
        <v>6</v>
      </c>
      <c r="H81" s="77">
        <v>0.1</v>
      </c>
      <c r="I81">
        <v>6</v>
      </c>
      <c r="J81" s="77">
        <v>0.1</v>
      </c>
      <c r="K81">
        <v>234</v>
      </c>
      <c r="L81" s="77">
        <v>3.3</v>
      </c>
      <c r="M81">
        <v>14</v>
      </c>
      <c r="N81" s="77">
        <v>0.2</v>
      </c>
      <c r="O81">
        <v>28</v>
      </c>
      <c r="P81" s="77">
        <v>0.4</v>
      </c>
      <c r="Q81" s="1">
        <v>314</v>
      </c>
      <c r="R81" s="77">
        <v>4.4863551935990857</v>
      </c>
      <c r="S81">
        <v>2327</v>
      </c>
      <c r="T81" s="77">
        <v>33.200000000000003</v>
      </c>
      <c r="U81">
        <v>530</v>
      </c>
      <c r="V81" s="77">
        <v>7.6</v>
      </c>
      <c r="W81" s="176"/>
    </row>
    <row r="82" spans="1:23" x14ac:dyDescent="0.2">
      <c r="A82" t="s">
        <v>501</v>
      </c>
      <c r="B82" s="182" t="s">
        <v>502</v>
      </c>
      <c r="C82">
        <v>3562</v>
      </c>
      <c r="D82" s="77">
        <v>54.7</v>
      </c>
      <c r="E82">
        <v>30</v>
      </c>
      <c r="F82" s="77">
        <v>0.5</v>
      </c>
      <c r="G82">
        <v>21</v>
      </c>
      <c r="H82" s="77">
        <v>0.3</v>
      </c>
      <c r="I82">
        <v>2</v>
      </c>
      <c r="J82" s="77">
        <v>0</v>
      </c>
      <c r="K82">
        <v>391</v>
      </c>
      <c r="L82" s="77">
        <v>6</v>
      </c>
      <c r="M82">
        <v>23</v>
      </c>
      <c r="N82" s="77">
        <v>0.4</v>
      </c>
      <c r="O82">
        <v>26</v>
      </c>
      <c r="P82" s="77">
        <v>0.4</v>
      </c>
      <c r="Q82" s="1">
        <v>493</v>
      </c>
      <c r="R82" s="77">
        <v>7.5671527244819652</v>
      </c>
      <c r="S82">
        <v>1949</v>
      </c>
      <c r="T82" s="77">
        <v>29.9</v>
      </c>
      <c r="U82">
        <v>511</v>
      </c>
      <c r="V82" s="77">
        <v>7.8</v>
      </c>
      <c r="W82" s="176"/>
    </row>
    <row r="83" spans="1:23" x14ac:dyDescent="0.2">
      <c r="A83" t="s">
        <v>503</v>
      </c>
      <c r="B83" s="182" t="s">
        <v>504</v>
      </c>
      <c r="C83">
        <v>1769</v>
      </c>
      <c r="D83" s="77">
        <v>61.6</v>
      </c>
      <c r="E83">
        <v>2</v>
      </c>
      <c r="F83" s="77">
        <v>0.1</v>
      </c>
      <c r="G83">
        <v>4</v>
      </c>
      <c r="H83" s="77">
        <v>0.1</v>
      </c>
      <c r="I83">
        <v>1</v>
      </c>
      <c r="J83" s="77">
        <v>0</v>
      </c>
      <c r="K83">
        <v>76</v>
      </c>
      <c r="L83" s="77">
        <v>2.6</v>
      </c>
      <c r="M83">
        <v>2</v>
      </c>
      <c r="N83" s="77">
        <v>0.1</v>
      </c>
      <c r="O83">
        <v>19</v>
      </c>
      <c r="P83" s="77">
        <v>0.7</v>
      </c>
      <c r="Q83" s="1">
        <v>104</v>
      </c>
      <c r="R83" s="77">
        <v>3.6236933797909412</v>
      </c>
      <c r="S83">
        <v>780</v>
      </c>
      <c r="T83" s="77">
        <v>27.2</v>
      </c>
      <c r="U83">
        <v>217</v>
      </c>
      <c r="V83" s="77">
        <v>7.6</v>
      </c>
      <c r="W83" s="176"/>
    </row>
    <row r="84" spans="1:23" x14ac:dyDescent="0.2">
      <c r="A84" t="s">
        <v>505</v>
      </c>
      <c r="B84" s="182" t="s">
        <v>506</v>
      </c>
      <c r="C84">
        <v>4310</v>
      </c>
      <c r="D84" s="77">
        <v>63.2</v>
      </c>
      <c r="E84">
        <v>25</v>
      </c>
      <c r="F84" s="77">
        <v>0.4</v>
      </c>
      <c r="G84">
        <v>23</v>
      </c>
      <c r="H84" s="77">
        <v>0.3</v>
      </c>
      <c r="I84">
        <v>10</v>
      </c>
      <c r="J84" s="77">
        <v>0.1</v>
      </c>
      <c r="K84">
        <v>19</v>
      </c>
      <c r="L84" s="77">
        <v>0.3</v>
      </c>
      <c r="M84">
        <v>20</v>
      </c>
      <c r="N84" s="77">
        <v>0.3</v>
      </c>
      <c r="O84">
        <v>19</v>
      </c>
      <c r="P84" s="77">
        <v>0.3</v>
      </c>
      <c r="Q84" s="1">
        <v>116</v>
      </c>
      <c r="R84" s="77">
        <v>1.7021276595744681</v>
      </c>
      <c r="S84">
        <v>1946</v>
      </c>
      <c r="T84" s="77">
        <v>28.6</v>
      </c>
      <c r="U84">
        <v>443</v>
      </c>
      <c r="V84" s="77">
        <v>6.5</v>
      </c>
      <c r="W84" s="176"/>
    </row>
    <row r="85" spans="1:23" x14ac:dyDescent="0.2">
      <c r="A85" t="s">
        <v>507</v>
      </c>
      <c r="B85" s="182" t="s">
        <v>508</v>
      </c>
      <c r="C85">
        <v>3187</v>
      </c>
      <c r="D85" s="77">
        <v>55.9</v>
      </c>
      <c r="E85">
        <v>17</v>
      </c>
      <c r="F85" s="77">
        <v>0.3</v>
      </c>
      <c r="G85">
        <v>20</v>
      </c>
      <c r="H85" s="77">
        <v>0.4</v>
      </c>
      <c r="I85">
        <v>7</v>
      </c>
      <c r="J85" s="77">
        <v>0.1</v>
      </c>
      <c r="K85">
        <v>19</v>
      </c>
      <c r="L85" s="77">
        <v>0.3</v>
      </c>
      <c r="M85">
        <v>10</v>
      </c>
      <c r="N85" s="77">
        <v>0.2</v>
      </c>
      <c r="O85">
        <v>29</v>
      </c>
      <c r="P85" s="77">
        <v>0.5</v>
      </c>
      <c r="Q85" s="1">
        <v>102</v>
      </c>
      <c r="R85" s="77">
        <v>1.788218793828892</v>
      </c>
      <c r="S85">
        <v>1933</v>
      </c>
      <c r="T85" s="77">
        <v>33.9</v>
      </c>
      <c r="U85">
        <v>482</v>
      </c>
      <c r="V85" s="77">
        <v>8.5</v>
      </c>
      <c r="W85" s="176"/>
    </row>
    <row r="86" spans="1:23" x14ac:dyDescent="0.2">
      <c r="A86" t="s">
        <v>509</v>
      </c>
      <c r="B86" s="182" t="s">
        <v>510</v>
      </c>
      <c r="C86">
        <v>5743</v>
      </c>
      <c r="D86" s="77">
        <v>54.8</v>
      </c>
      <c r="E86">
        <v>41</v>
      </c>
      <c r="F86" s="77">
        <v>0.4</v>
      </c>
      <c r="G86">
        <v>21</v>
      </c>
      <c r="H86" s="77">
        <v>0.2</v>
      </c>
      <c r="I86">
        <v>15</v>
      </c>
      <c r="J86" s="77">
        <v>0.1</v>
      </c>
      <c r="K86">
        <v>50</v>
      </c>
      <c r="L86" s="77">
        <v>0.5</v>
      </c>
      <c r="M86">
        <v>7</v>
      </c>
      <c r="N86" s="77">
        <v>0.1</v>
      </c>
      <c r="O86">
        <v>51</v>
      </c>
      <c r="P86" s="77">
        <v>0.5</v>
      </c>
      <c r="Q86" s="1">
        <v>185</v>
      </c>
      <c r="R86" s="77">
        <v>1.7657726448410804</v>
      </c>
      <c r="S86">
        <v>3857</v>
      </c>
      <c r="T86" s="77">
        <v>36.799999999999997</v>
      </c>
      <c r="U86">
        <v>692</v>
      </c>
      <c r="V86" s="77">
        <v>6.6</v>
      </c>
      <c r="W86" s="176"/>
    </row>
    <row r="87" spans="1:23" x14ac:dyDescent="0.2">
      <c r="A87" t="s">
        <v>511</v>
      </c>
      <c r="B87" s="182" t="s">
        <v>512</v>
      </c>
      <c r="C87">
        <v>4538</v>
      </c>
      <c r="D87" s="77">
        <v>55.6</v>
      </c>
      <c r="E87">
        <v>50</v>
      </c>
      <c r="F87" s="77">
        <v>0.6</v>
      </c>
      <c r="G87">
        <v>31</v>
      </c>
      <c r="H87" s="77">
        <v>0.4</v>
      </c>
      <c r="I87">
        <v>11</v>
      </c>
      <c r="J87" s="77">
        <v>0.1</v>
      </c>
      <c r="K87">
        <v>51</v>
      </c>
      <c r="L87" s="77">
        <v>0.6</v>
      </c>
      <c r="M87">
        <v>9</v>
      </c>
      <c r="N87" s="77">
        <v>0.1</v>
      </c>
      <c r="O87">
        <v>26</v>
      </c>
      <c r="P87" s="77">
        <v>0.3</v>
      </c>
      <c r="Q87" s="1">
        <v>178</v>
      </c>
      <c r="R87" s="77">
        <v>2.1789692740849556</v>
      </c>
      <c r="S87">
        <v>2844</v>
      </c>
      <c r="T87" s="77">
        <v>34.799999999999997</v>
      </c>
      <c r="U87">
        <v>609</v>
      </c>
      <c r="V87" s="77">
        <v>7.5</v>
      </c>
      <c r="W87" s="176"/>
    </row>
    <row r="88" spans="1:23" x14ac:dyDescent="0.2">
      <c r="A88" t="s">
        <v>513</v>
      </c>
      <c r="B88" s="182" t="s">
        <v>514</v>
      </c>
      <c r="C88">
        <v>2066</v>
      </c>
      <c r="D88" s="77">
        <v>66.8</v>
      </c>
      <c r="E88">
        <v>7</v>
      </c>
      <c r="F88" s="77">
        <v>0.2</v>
      </c>
      <c r="G88">
        <v>0</v>
      </c>
      <c r="H88" s="77">
        <v>0</v>
      </c>
      <c r="I88">
        <v>2</v>
      </c>
      <c r="J88" s="77">
        <v>0.1</v>
      </c>
      <c r="K88">
        <v>2</v>
      </c>
      <c r="L88" s="77">
        <v>0.1</v>
      </c>
      <c r="M88">
        <v>7</v>
      </c>
      <c r="N88" s="77">
        <v>0.2</v>
      </c>
      <c r="O88">
        <v>5</v>
      </c>
      <c r="P88" s="77">
        <v>0.2</v>
      </c>
      <c r="Q88" s="1">
        <v>23</v>
      </c>
      <c r="R88" s="77">
        <v>0.74409576188935622</v>
      </c>
      <c r="S88">
        <v>793</v>
      </c>
      <c r="T88" s="77">
        <v>25.7</v>
      </c>
      <c r="U88">
        <v>209</v>
      </c>
      <c r="V88" s="77">
        <v>6.8</v>
      </c>
      <c r="W88" s="176"/>
    </row>
    <row r="89" spans="1:23" x14ac:dyDescent="0.2">
      <c r="A89" t="s">
        <v>515</v>
      </c>
      <c r="B89" s="182" t="s">
        <v>516</v>
      </c>
      <c r="C89">
        <v>3846</v>
      </c>
      <c r="D89" s="77">
        <v>63.7</v>
      </c>
      <c r="E89">
        <v>16</v>
      </c>
      <c r="F89" s="77">
        <v>0.3</v>
      </c>
      <c r="G89">
        <v>23</v>
      </c>
      <c r="H89" s="77">
        <v>0.4</v>
      </c>
      <c r="I89">
        <v>11</v>
      </c>
      <c r="J89" s="77">
        <v>0.2</v>
      </c>
      <c r="K89">
        <v>27</v>
      </c>
      <c r="L89" s="77">
        <v>0.4</v>
      </c>
      <c r="M89">
        <v>1</v>
      </c>
      <c r="N89" s="77">
        <v>0</v>
      </c>
      <c r="O89">
        <v>35</v>
      </c>
      <c r="P89" s="77">
        <v>0.6</v>
      </c>
      <c r="Q89" s="1">
        <v>113</v>
      </c>
      <c r="R89" s="77">
        <v>1.8721007289595759</v>
      </c>
      <c r="S89">
        <v>1613</v>
      </c>
      <c r="T89" s="77">
        <v>26.7</v>
      </c>
      <c r="U89">
        <v>464</v>
      </c>
      <c r="V89" s="77">
        <v>7.7</v>
      </c>
      <c r="W89" s="176"/>
    </row>
    <row r="90" spans="1:23" x14ac:dyDescent="0.2">
      <c r="A90" t="s">
        <v>517</v>
      </c>
      <c r="B90" s="182" t="s">
        <v>518</v>
      </c>
      <c r="C90">
        <v>2072</v>
      </c>
      <c r="D90" s="77">
        <v>60.2</v>
      </c>
      <c r="E90">
        <v>15</v>
      </c>
      <c r="F90" s="77">
        <v>0.4</v>
      </c>
      <c r="G90">
        <v>46</v>
      </c>
      <c r="H90" s="77">
        <v>1.3</v>
      </c>
      <c r="I90">
        <v>2</v>
      </c>
      <c r="J90" s="77">
        <v>0.1</v>
      </c>
      <c r="K90">
        <v>11</v>
      </c>
      <c r="L90" s="77">
        <v>0.3</v>
      </c>
      <c r="M90">
        <v>2</v>
      </c>
      <c r="N90" s="77">
        <v>0.1</v>
      </c>
      <c r="O90">
        <v>7</v>
      </c>
      <c r="P90" s="77">
        <v>0.2</v>
      </c>
      <c r="Q90" s="1">
        <v>83</v>
      </c>
      <c r="R90" s="77">
        <v>2.4127906976744184</v>
      </c>
      <c r="S90">
        <v>1086</v>
      </c>
      <c r="T90" s="77">
        <v>31.6</v>
      </c>
      <c r="U90">
        <v>199</v>
      </c>
      <c r="V90" s="77">
        <v>5.8</v>
      </c>
      <c r="W90" s="176"/>
    </row>
    <row r="91" spans="1:23" x14ac:dyDescent="0.2">
      <c r="A91" t="s">
        <v>519</v>
      </c>
      <c r="B91" s="182" t="s">
        <v>520</v>
      </c>
      <c r="C91">
        <v>4066</v>
      </c>
      <c r="D91" s="77">
        <v>64</v>
      </c>
      <c r="E91">
        <v>6</v>
      </c>
      <c r="F91" s="77">
        <v>0.1</v>
      </c>
      <c r="G91">
        <v>10</v>
      </c>
      <c r="H91" s="77">
        <v>0.2</v>
      </c>
      <c r="I91">
        <v>12</v>
      </c>
      <c r="J91" s="77">
        <v>0.2</v>
      </c>
      <c r="K91">
        <v>26</v>
      </c>
      <c r="L91" s="77">
        <v>0.4</v>
      </c>
      <c r="M91">
        <v>9</v>
      </c>
      <c r="N91" s="77">
        <v>0.1</v>
      </c>
      <c r="O91">
        <v>14</v>
      </c>
      <c r="P91" s="77">
        <v>0.2</v>
      </c>
      <c r="Q91" s="1">
        <v>77</v>
      </c>
      <c r="R91" s="77">
        <v>1.2118350645262825</v>
      </c>
      <c r="S91">
        <v>1716</v>
      </c>
      <c r="T91" s="77">
        <v>27</v>
      </c>
      <c r="U91">
        <v>495</v>
      </c>
      <c r="V91" s="77">
        <v>7.8</v>
      </c>
      <c r="W91" s="176"/>
    </row>
    <row r="92" spans="1:23" x14ac:dyDescent="0.2">
      <c r="A92" t="s">
        <v>521</v>
      </c>
      <c r="B92" s="182" t="s">
        <v>522</v>
      </c>
      <c r="C92">
        <v>7102</v>
      </c>
      <c r="D92" s="77">
        <v>64.3</v>
      </c>
      <c r="E92">
        <v>23</v>
      </c>
      <c r="F92" s="77">
        <v>0.2</v>
      </c>
      <c r="G92">
        <v>45</v>
      </c>
      <c r="H92" s="77">
        <v>0.4</v>
      </c>
      <c r="I92">
        <v>1</v>
      </c>
      <c r="J92" s="77">
        <v>0</v>
      </c>
      <c r="K92">
        <v>66</v>
      </c>
      <c r="L92" s="77">
        <v>0.6</v>
      </c>
      <c r="M92">
        <v>46</v>
      </c>
      <c r="N92" s="77">
        <v>0.4</v>
      </c>
      <c r="O92">
        <v>33</v>
      </c>
      <c r="P92" s="77">
        <v>0.3</v>
      </c>
      <c r="Q92" s="1">
        <v>214</v>
      </c>
      <c r="R92" s="77">
        <v>1.938230232768771</v>
      </c>
      <c r="S92">
        <v>2979</v>
      </c>
      <c r="T92" s="77">
        <v>27</v>
      </c>
      <c r="U92">
        <v>746</v>
      </c>
      <c r="V92" s="77">
        <v>6.8</v>
      </c>
      <c r="W92" s="176"/>
    </row>
    <row r="93" spans="1:23" x14ac:dyDescent="0.2">
      <c r="A93" t="s">
        <v>523</v>
      </c>
      <c r="B93" s="144" t="s">
        <v>524</v>
      </c>
      <c r="C93">
        <v>2834</v>
      </c>
      <c r="D93" s="77">
        <v>60.5</v>
      </c>
      <c r="E93">
        <v>12</v>
      </c>
      <c r="F93" s="77">
        <v>0.3</v>
      </c>
      <c r="G93">
        <v>7</v>
      </c>
      <c r="H93" s="77">
        <v>0.1</v>
      </c>
      <c r="I93">
        <v>2</v>
      </c>
      <c r="J93" s="77">
        <v>0</v>
      </c>
      <c r="K93">
        <v>20</v>
      </c>
      <c r="L93" s="77">
        <v>0.4</v>
      </c>
      <c r="M93">
        <v>2</v>
      </c>
      <c r="N93" s="77">
        <v>0</v>
      </c>
      <c r="O93">
        <v>12</v>
      </c>
      <c r="P93" s="77">
        <v>0.3</v>
      </c>
      <c r="Q93" s="1">
        <v>55</v>
      </c>
      <c r="R93" s="77">
        <v>1.1747116616830415</v>
      </c>
      <c r="S93">
        <v>1318</v>
      </c>
      <c r="T93" s="77">
        <v>28.2</v>
      </c>
      <c r="U93">
        <v>475</v>
      </c>
      <c r="V93" s="77">
        <v>10.1</v>
      </c>
      <c r="W93" s="176"/>
    </row>
    <row r="94" spans="1:23" x14ac:dyDescent="0.2">
      <c r="A94" t="s">
        <v>525</v>
      </c>
      <c r="B94" s="144" t="s">
        <v>99</v>
      </c>
      <c r="C94">
        <v>2942</v>
      </c>
      <c r="D94" s="77">
        <v>58.3</v>
      </c>
      <c r="E94">
        <v>37</v>
      </c>
      <c r="F94" s="77">
        <v>0.7</v>
      </c>
      <c r="G94">
        <v>23</v>
      </c>
      <c r="H94" s="77">
        <v>0.5</v>
      </c>
      <c r="I94">
        <v>1</v>
      </c>
      <c r="J94" s="77">
        <v>0</v>
      </c>
      <c r="K94">
        <v>83</v>
      </c>
      <c r="L94" s="77">
        <v>1.6</v>
      </c>
      <c r="M94">
        <v>1</v>
      </c>
      <c r="N94" s="77">
        <v>0</v>
      </c>
      <c r="O94">
        <v>18</v>
      </c>
      <c r="P94" s="77">
        <v>0.4</v>
      </c>
      <c r="Q94" s="1">
        <v>163</v>
      </c>
      <c r="R94" s="77">
        <v>3.2290015847860536</v>
      </c>
      <c r="S94">
        <v>1545</v>
      </c>
      <c r="T94" s="77">
        <v>30.6</v>
      </c>
      <c r="U94">
        <v>398</v>
      </c>
      <c r="V94" s="77">
        <v>7.9</v>
      </c>
      <c r="W94" s="176"/>
    </row>
    <row r="95" spans="1:23" x14ac:dyDescent="0.2">
      <c r="A95" t="s">
        <v>526</v>
      </c>
      <c r="B95" s="144" t="s">
        <v>527</v>
      </c>
      <c r="C95">
        <v>1393</v>
      </c>
      <c r="D95" s="77">
        <v>55.6</v>
      </c>
      <c r="E95">
        <v>13</v>
      </c>
      <c r="F95" s="77">
        <v>0.5</v>
      </c>
      <c r="G95">
        <v>24</v>
      </c>
      <c r="H95" s="77">
        <v>1</v>
      </c>
      <c r="I95">
        <v>7</v>
      </c>
      <c r="J95" s="77">
        <v>0.3</v>
      </c>
      <c r="K95">
        <v>20</v>
      </c>
      <c r="L95" s="77">
        <v>0.8</v>
      </c>
      <c r="M95">
        <v>0</v>
      </c>
      <c r="N95" s="77">
        <v>0</v>
      </c>
      <c r="O95">
        <v>12</v>
      </c>
      <c r="P95" s="77">
        <v>0.5</v>
      </c>
      <c r="Q95" s="1">
        <v>76</v>
      </c>
      <c r="R95" s="77">
        <v>3.0327214684756583</v>
      </c>
      <c r="S95">
        <v>789</v>
      </c>
      <c r="T95" s="77">
        <v>31.5</v>
      </c>
      <c r="U95">
        <v>248</v>
      </c>
      <c r="V95" s="77">
        <v>9.9</v>
      </c>
      <c r="W95" s="176"/>
    </row>
    <row r="96" spans="1:23" x14ac:dyDescent="0.2">
      <c r="A96" t="s">
        <v>528</v>
      </c>
      <c r="B96" s="144" t="s">
        <v>333</v>
      </c>
      <c r="C96">
        <v>3164</v>
      </c>
      <c r="D96" s="77">
        <v>62.2</v>
      </c>
      <c r="E96">
        <v>18</v>
      </c>
      <c r="F96" s="77">
        <v>0.4</v>
      </c>
      <c r="G96">
        <v>9</v>
      </c>
      <c r="H96" s="77">
        <v>0.2</v>
      </c>
      <c r="I96">
        <v>13</v>
      </c>
      <c r="J96" s="77">
        <v>0.3</v>
      </c>
      <c r="K96">
        <v>24</v>
      </c>
      <c r="L96" s="77">
        <v>0.5</v>
      </c>
      <c r="M96">
        <v>2</v>
      </c>
      <c r="N96" s="77">
        <v>0</v>
      </c>
      <c r="O96">
        <v>23</v>
      </c>
      <c r="P96" s="77">
        <v>0.5</v>
      </c>
      <c r="Q96" s="1">
        <v>89</v>
      </c>
      <c r="R96" s="77">
        <v>1.7492138364779874</v>
      </c>
      <c r="S96">
        <v>1454</v>
      </c>
      <c r="T96" s="77">
        <v>28.6</v>
      </c>
      <c r="U96">
        <v>381</v>
      </c>
      <c r="V96" s="77">
        <v>7.5</v>
      </c>
      <c r="W96" s="176"/>
    </row>
    <row r="97" spans="1:23" x14ac:dyDescent="0.2">
      <c r="A97" t="s">
        <v>529</v>
      </c>
      <c r="B97" s="144" t="s">
        <v>100</v>
      </c>
      <c r="C97">
        <v>5453</v>
      </c>
      <c r="D97" s="77">
        <v>52.8</v>
      </c>
      <c r="E97">
        <v>62</v>
      </c>
      <c r="F97" s="77">
        <v>0.6</v>
      </c>
      <c r="G97">
        <v>229</v>
      </c>
      <c r="H97" s="77">
        <v>2.2000000000000002</v>
      </c>
      <c r="I97">
        <v>22</v>
      </c>
      <c r="J97" s="77">
        <v>0.2</v>
      </c>
      <c r="K97">
        <v>216</v>
      </c>
      <c r="L97" s="77">
        <v>2.1</v>
      </c>
      <c r="M97">
        <v>45</v>
      </c>
      <c r="N97" s="77">
        <v>0.4</v>
      </c>
      <c r="O97">
        <v>24</v>
      </c>
      <c r="P97" s="77">
        <v>0.2</v>
      </c>
      <c r="Q97" s="1">
        <v>598</v>
      </c>
      <c r="R97" s="77">
        <v>5.7867234371976002</v>
      </c>
      <c r="S97">
        <v>3575</v>
      </c>
      <c r="T97" s="77">
        <v>34.6</v>
      </c>
      <c r="U97">
        <v>708</v>
      </c>
      <c r="V97" s="77">
        <v>6.9</v>
      </c>
      <c r="W97" s="176"/>
    </row>
    <row r="98" spans="1:23" x14ac:dyDescent="0.2">
      <c r="A98" t="s">
        <v>530</v>
      </c>
      <c r="B98" s="144" t="s">
        <v>531</v>
      </c>
      <c r="C98">
        <v>1460</v>
      </c>
      <c r="D98" s="77">
        <v>58.9</v>
      </c>
      <c r="E98">
        <v>9</v>
      </c>
      <c r="F98" s="77">
        <v>0.4</v>
      </c>
      <c r="G98">
        <v>27</v>
      </c>
      <c r="H98" s="77">
        <v>1.1000000000000001</v>
      </c>
      <c r="I98">
        <v>17</v>
      </c>
      <c r="J98" s="77">
        <v>0.7</v>
      </c>
      <c r="K98">
        <v>13</v>
      </c>
      <c r="L98" s="77">
        <v>0.5</v>
      </c>
      <c r="M98">
        <v>0</v>
      </c>
      <c r="N98" s="77">
        <v>0</v>
      </c>
      <c r="O98">
        <v>5</v>
      </c>
      <c r="P98" s="77">
        <v>0.2</v>
      </c>
      <c r="Q98" s="1">
        <v>71</v>
      </c>
      <c r="R98" s="77">
        <v>2.8652138821630349</v>
      </c>
      <c r="S98">
        <v>763</v>
      </c>
      <c r="T98" s="77">
        <v>30.8</v>
      </c>
      <c r="U98">
        <v>184</v>
      </c>
      <c r="V98" s="77">
        <v>7.4</v>
      </c>
      <c r="W98" s="176"/>
    </row>
    <row r="99" spans="1:23" x14ac:dyDescent="0.2">
      <c r="A99" t="s">
        <v>532</v>
      </c>
      <c r="B99" s="144" t="s">
        <v>533</v>
      </c>
      <c r="C99">
        <v>1411</v>
      </c>
      <c r="D99" s="77">
        <v>60.1</v>
      </c>
      <c r="E99">
        <v>0</v>
      </c>
      <c r="F99" s="77">
        <v>0</v>
      </c>
      <c r="G99">
        <v>11</v>
      </c>
      <c r="H99" s="77">
        <v>0.5</v>
      </c>
      <c r="I99">
        <v>6</v>
      </c>
      <c r="J99" s="77">
        <v>0.3</v>
      </c>
      <c r="K99">
        <v>2</v>
      </c>
      <c r="L99" s="77">
        <v>0.1</v>
      </c>
      <c r="M99">
        <v>5</v>
      </c>
      <c r="N99" s="77">
        <v>0.2</v>
      </c>
      <c r="O99">
        <v>4</v>
      </c>
      <c r="P99" s="77">
        <v>0.2</v>
      </c>
      <c r="Q99" s="1">
        <v>28</v>
      </c>
      <c r="R99" s="77">
        <v>1.1935208866155158</v>
      </c>
      <c r="S99">
        <v>718</v>
      </c>
      <c r="T99" s="77">
        <v>30.6</v>
      </c>
      <c r="U99">
        <v>189</v>
      </c>
      <c r="V99" s="77">
        <v>8.1</v>
      </c>
      <c r="W99" s="176"/>
    </row>
    <row r="100" spans="1:23" x14ac:dyDescent="0.2">
      <c r="A100" t="s">
        <v>534</v>
      </c>
      <c r="B100" s="144" t="s">
        <v>535</v>
      </c>
      <c r="C100">
        <v>4670</v>
      </c>
      <c r="D100" s="77">
        <v>57.9</v>
      </c>
      <c r="E100">
        <v>22</v>
      </c>
      <c r="F100" s="77">
        <v>0.3</v>
      </c>
      <c r="G100">
        <v>21</v>
      </c>
      <c r="H100" s="77">
        <v>0.3</v>
      </c>
      <c r="I100">
        <v>13</v>
      </c>
      <c r="J100" s="77">
        <v>0.2</v>
      </c>
      <c r="K100">
        <v>60</v>
      </c>
      <c r="L100" s="77">
        <v>0.7</v>
      </c>
      <c r="M100">
        <v>2</v>
      </c>
      <c r="N100" s="77">
        <v>0</v>
      </c>
      <c r="O100">
        <v>38</v>
      </c>
      <c r="P100" s="77">
        <v>0.5</v>
      </c>
      <c r="Q100" s="1">
        <v>156</v>
      </c>
      <c r="R100" s="77">
        <v>1.9330855018587361</v>
      </c>
      <c r="S100">
        <v>2601</v>
      </c>
      <c r="T100" s="77">
        <v>32.200000000000003</v>
      </c>
      <c r="U100">
        <v>643</v>
      </c>
      <c r="V100" s="77">
        <v>8</v>
      </c>
      <c r="W100" s="176"/>
    </row>
    <row r="101" spans="1:23" x14ac:dyDescent="0.2">
      <c r="A101" t="s">
        <v>536</v>
      </c>
      <c r="B101" s="144" t="s">
        <v>102</v>
      </c>
      <c r="C101">
        <v>1765</v>
      </c>
      <c r="D101" s="77">
        <v>62.9</v>
      </c>
      <c r="E101">
        <v>11</v>
      </c>
      <c r="F101" s="77">
        <v>0.4</v>
      </c>
      <c r="G101">
        <v>5</v>
      </c>
      <c r="H101" s="77">
        <v>0.2</v>
      </c>
      <c r="I101">
        <v>6</v>
      </c>
      <c r="J101" s="77">
        <v>0.2</v>
      </c>
      <c r="K101">
        <v>6</v>
      </c>
      <c r="L101" s="77">
        <v>0.2</v>
      </c>
      <c r="M101">
        <v>7</v>
      </c>
      <c r="N101" s="77">
        <v>0.2</v>
      </c>
      <c r="O101">
        <v>7</v>
      </c>
      <c r="P101" s="77">
        <v>0.2</v>
      </c>
      <c r="Q101" s="1">
        <v>42</v>
      </c>
      <c r="R101" s="77">
        <v>1.4957264957264957</v>
      </c>
      <c r="S101">
        <v>783</v>
      </c>
      <c r="T101" s="77">
        <v>27.9</v>
      </c>
      <c r="U101">
        <v>218</v>
      </c>
      <c r="V101" s="77">
        <v>7.8</v>
      </c>
      <c r="W101" s="176"/>
    </row>
    <row r="102" spans="1:23" x14ac:dyDescent="0.2">
      <c r="A102" t="s">
        <v>537</v>
      </c>
      <c r="B102" s="144" t="s">
        <v>538</v>
      </c>
      <c r="C102">
        <v>1562</v>
      </c>
      <c r="D102" s="77">
        <v>64.099999999999994</v>
      </c>
      <c r="E102">
        <v>3</v>
      </c>
      <c r="F102" s="77">
        <v>0.1</v>
      </c>
      <c r="G102">
        <v>5</v>
      </c>
      <c r="H102" s="77">
        <v>0.2</v>
      </c>
      <c r="I102">
        <v>8</v>
      </c>
      <c r="J102" s="77">
        <v>0.3</v>
      </c>
      <c r="K102">
        <v>18</v>
      </c>
      <c r="L102" s="77">
        <v>0.7</v>
      </c>
      <c r="M102">
        <v>0</v>
      </c>
      <c r="N102" s="77">
        <v>0</v>
      </c>
      <c r="O102">
        <v>9</v>
      </c>
      <c r="P102" s="77">
        <v>0.4</v>
      </c>
      <c r="Q102" s="1">
        <v>43</v>
      </c>
      <c r="R102" s="77">
        <v>1.7637407711238722</v>
      </c>
      <c r="S102">
        <v>627</v>
      </c>
      <c r="T102" s="77">
        <v>25.7</v>
      </c>
      <c r="U102">
        <v>206</v>
      </c>
      <c r="V102" s="77">
        <v>8.4</v>
      </c>
      <c r="W102" s="176"/>
    </row>
    <row r="103" spans="1:23" x14ac:dyDescent="0.2">
      <c r="A103" t="s">
        <v>539</v>
      </c>
      <c r="B103" s="144" t="s">
        <v>103</v>
      </c>
      <c r="C103">
        <v>2713</v>
      </c>
      <c r="D103" s="77">
        <v>58.1</v>
      </c>
      <c r="E103">
        <v>36</v>
      </c>
      <c r="F103" s="77">
        <v>0.8</v>
      </c>
      <c r="G103">
        <v>82</v>
      </c>
      <c r="H103" s="77">
        <v>1.8</v>
      </c>
      <c r="I103">
        <v>8</v>
      </c>
      <c r="J103" s="77">
        <v>0.2</v>
      </c>
      <c r="K103">
        <v>106</v>
      </c>
      <c r="L103" s="77">
        <v>2.2999999999999998</v>
      </c>
      <c r="M103">
        <v>9</v>
      </c>
      <c r="N103" s="77">
        <v>0.2</v>
      </c>
      <c r="O103">
        <v>11</v>
      </c>
      <c r="P103" s="77">
        <v>0.2</v>
      </c>
      <c r="Q103" s="1">
        <v>252</v>
      </c>
      <c r="R103" s="77">
        <v>5.3926813610100579</v>
      </c>
      <c r="S103">
        <v>1299</v>
      </c>
      <c r="T103" s="77">
        <v>27.8</v>
      </c>
      <c r="U103">
        <v>409</v>
      </c>
      <c r="V103" s="77">
        <v>8.8000000000000007</v>
      </c>
      <c r="W103" s="176"/>
    </row>
    <row r="104" spans="1:23" x14ac:dyDescent="0.2">
      <c r="A104" t="s">
        <v>540</v>
      </c>
      <c r="B104" s="144" t="s">
        <v>104</v>
      </c>
      <c r="C104">
        <v>3093</v>
      </c>
      <c r="D104" s="77">
        <v>63.1</v>
      </c>
      <c r="E104">
        <v>10</v>
      </c>
      <c r="F104" s="77">
        <v>0.2</v>
      </c>
      <c r="G104">
        <v>0</v>
      </c>
      <c r="H104" s="77">
        <v>0</v>
      </c>
      <c r="I104">
        <v>7</v>
      </c>
      <c r="J104" s="77">
        <v>0.1</v>
      </c>
      <c r="K104">
        <v>7</v>
      </c>
      <c r="L104" s="77">
        <v>0.1</v>
      </c>
      <c r="M104">
        <v>4</v>
      </c>
      <c r="N104" s="77">
        <v>0.1</v>
      </c>
      <c r="O104">
        <v>14</v>
      </c>
      <c r="P104" s="77">
        <v>0.3</v>
      </c>
      <c r="Q104" s="1">
        <v>42</v>
      </c>
      <c r="R104" s="77">
        <v>0.85714285714285721</v>
      </c>
      <c r="S104">
        <v>1353</v>
      </c>
      <c r="T104" s="77">
        <v>27.6</v>
      </c>
      <c r="U104">
        <v>412</v>
      </c>
      <c r="V104" s="77">
        <v>8.4</v>
      </c>
      <c r="W104" s="176"/>
    </row>
    <row r="105" spans="1:23" s="8" customFormat="1" x14ac:dyDescent="0.2">
      <c r="A105" s="8" t="s">
        <v>541</v>
      </c>
      <c r="B105" s="147" t="s">
        <v>542</v>
      </c>
      <c r="C105" s="8">
        <v>2354</v>
      </c>
      <c r="D105" s="160">
        <v>51.6</v>
      </c>
      <c r="E105" s="8">
        <v>34</v>
      </c>
      <c r="F105" s="160">
        <v>0.7</v>
      </c>
      <c r="G105" s="8">
        <v>53</v>
      </c>
      <c r="H105" s="160">
        <v>1.2</v>
      </c>
      <c r="I105" s="8">
        <v>23</v>
      </c>
      <c r="J105" s="160">
        <v>0.5</v>
      </c>
      <c r="K105" s="8">
        <v>72</v>
      </c>
      <c r="L105" s="160">
        <v>1.6</v>
      </c>
      <c r="M105" s="8">
        <v>11</v>
      </c>
      <c r="N105" s="160">
        <v>0.2</v>
      </c>
      <c r="O105" s="8">
        <v>19</v>
      </c>
      <c r="P105" s="160">
        <v>0.4</v>
      </c>
      <c r="Q105" s="151">
        <v>212</v>
      </c>
      <c r="R105" s="160">
        <v>4.6501425751261243</v>
      </c>
      <c r="S105" s="8">
        <v>1555</v>
      </c>
      <c r="T105" s="160">
        <v>34.1</v>
      </c>
      <c r="U105" s="8">
        <v>438</v>
      </c>
      <c r="V105" s="160">
        <v>9.6</v>
      </c>
      <c r="W105" s="208"/>
    </row>
    <row r="106" spans="1:23" x14ac:dyDescent="0.2">
      <c r="A106" t="s">
        <v>543</v>
      </c>
      <c r="B106" s="144" t="s">
        <v>106</v>
      </c>
      <c r="C106">
        <v>1538</v>
      </c>
      <c r="D106" s="77">
        <v>57.6</v>
      </c>
      <c r="E106">
        <v>23</v>
      </c>
      <c r="F106" s="77">
        <v>0.9</v>
      </c>
      <c r="G106">
        <v>33</v>
      </c>
      <c r="H106" s="77">
        <v>1.2</v>
      </c>
      <c r="I106">
        <v>2</v>
      </c>
      <c r="J106" s="77">
        <v>0.1</v>
      </c>
      <c r="K106">
        <v>23</v>
      </c>
      <c r="L106" s="77">
        <v>0.9</v>
      </c>
      <c r="M106">
        <v>1</v>
      </c>
      <c r="N106" s="77">
        <v>0</v>
      </c>
      <c r="O106">
        <v>20</v>
      </c>
      <c r="P106" s="77">
        <v>0.7</v>
      </c>
      <c r="Q106" s="1">
        <v>102</v>
      </c>
      <c r="R106" s="77">
        <v>3.8202247191011236</v>
      </c>
      <c r="S106">
        <v>820</v>
      </c>
      <c r="T106" s="77">
        <v>30.7</v>
      </c>
      <c r="U106">
        <v>210</v>
      </c>
      <c r="V106" s="77">
        <v>7.9</v>
      </c>
      <c r="W106" s="176"/>
    </row>
    <row r="107" spans="1:23" x14ac:dyDescent="0.2">
      <c r="A107" t="s">
        <v>544</v>
      </c>
      <c r="B107" s="144" t="s">
        <v>545</v>
      </c>
      <c r="C107">
        <v>1462</v>
      </c>
      <c r="D107" s="77">
        <v>60.9</v>
      </c>
      <c r="E107">
        <v>11</v>
      </c>
      <c r="F107" s="77">
        <v>0.5</v>
      </c>
      <c r="G107">
        <v>29</v>
      </c>
      <c r="H107" s="77">
        <v>1.2</v>
      </c>
      <c r="I107">
        <v>2</v>
      </c>
      <c r="J107" s="77">
        <v>0.1</v>
      </c>
      <c r="K107">
        <v>26</v>
      </c>
      <c r="L107" s="77">
        <v>1.1000000000000001</v>
      </c>
      <c r="M107">
        <v>14</v>
      </c>
      <c r="N107" s="77">
        <v>0.6</v>
      </c>
      <c r="O107">
        <v>16</v>
      </c>
      <c r="P107" s="77">
        <v>0.7</v>
      </c>
      <c r="Q107" s="1">
        <v>98</v>
      </c>
      <c r="R107" s="77">
        <v>4.0799333888426315</v>
      </c>
      <c r="S107">
        <v>671</v>
      </c>
      <c r="T107" s="77">
        <v>27.9</v>
      </c>
      <c r="U107">
        <v>171</v>
      </c>
      <c r="V107" s="77">
        <v>7.1</v>
      </c>
      <c r="W107" s="176"/>
    </row>
    <row r="108" spans="1:23" x14ac:dyDescent="0.2">
      <c r="A108" t="s">
        <v>546</v>
      </c>
      <c r="B108" s="144" t="s">
        <v>547</v>
      </c>
      <c r="C108">
        <v>1602</v>
      </c>
      <c r="D108" s="77">
        <v>60.3</v>
      </c>
      <c r="E108">
        <v>4</v>
      </c>
      <c r="F108" s="77">
        <v>0.2</v>
      </c>
      <c r="G108">
        <v>5</v>
      </c>
      <c r="H108" s="77">
        <v>0.2</v>
      </c>
      <c r="I108">
        <v>11</v>
      </c>
      <c r="J108" s="77">
        <v>0.4</v>
      </c>
      <c r="K108">
        <v>14</v>
      </c>
      <c r="L108" s="77">
        <v>0.5</v>
      </c>
      <c r="M108">
        <v>0</v>
      </c>
      <c r="N108" s="77">
        <v>0</v>
      </c>
      <c r="O108">
        <v>11</v>
      </c>
      <c r="P108" s="77">
        <v>0.4</v>
      </c>
      <c r="Q108" s="1">
        <v>45</v>
      </c>
      <c r="R108" s="77">
        <v>1.6942771084337349</v>
      </c>
      <c r="S108">
        <v>777</v>
      </c>
      <c r="T108" s="77">
        <v>29.3</v>
      </c>
      <c r="U108">
        <v>232</v>
      </c>
      <c r="V108" s="77">
        <v>8.6999999999999993</v>
      </c>
      <c r="W108" s="176"/>
    </row>
    <row r="109" spans="1:23" x14ac:dyDescent="0.2">
      <c r="A109" t="s">
        <v>548</v>
      </c>
      <c r="B109" s="144" t="s">
        <v>549</v>
      </c>
      <c r="C109">
        <v>5727</v>
      </c>
      <c r="D109" s="77">
        <v>54</v>
      </c>
      <c r="E109">
        <v>54</v>
      </c>
      <c r="F109" s="77">
        <v>0.5</v>
      </c>
      <c r="G109">
        <v>91</v>
      </c>
      <c r="H109" s="77">
        <v>0.9</v>
      </c>
      <c r="I109">
        <v>28</v>
      </c>
      <c r="J109" s="77">
        <v>0.3</v>
      </c>
      <c r="K109">
        <v>193</v>
      </c>
      <c r="L109" s="77">
        <v>1.8</v>
      </c>
      <c r="M109">
        <v>7</v>
      </c>
      <c r="N109" s="77">
        <v>0.1</v>
      </c>
      <c r="O109">
        <v>48</v>
      </c>
      <c r="P109" s="77">
        <v>0.5</v>
      </c>
      <c r="Q109" s="1">
        <v>421</v>
      </c>
      <c r="R109" s="77">
        <v>3.9716981132075473</v>
      </c>
      <c r="S109">
        <v>3549</v>
      </c>
      <c r="T109" s="77">
        <v>33.5</v>
      </c>
      <c r="U109">
        <v>903</v>
      </c>
      <c r="V109" s="77">
        <v>8.5</v>
      </c>
      <c r="W109" s="176"/>
    </row>
    <row r="110" spans="1:23" x14ac:dyDescent="0.2">
      <c r="A110" t="s">
        <v>550</v>
      </c>
      <c r="B110" s="144" t="s">
        <v>107</v>
      </c>
      <c r="C110">
        <v>3020</v>
      </c>
      <c r="D110" s="77">
        <v>62.3</v>
      </c>
      <c r="E110">
        <v>12</v>
      </c>
      <c r="F110" s="77">
        <v>0.2</v>
      </c>
      <c r="G110">
        <v>5</v>
      </c>
      <c r="H110" s="77">
        <v>0.1</v>
      </c>
      <c r="I110">
        <v>12</v>
      </c>
      <c r="J110" s="77">
        <v>0.2</v>
      </c>
      <c r="K110">
        <v>24</v>
      </c>
      <c r="L110" s="77">
        <v>0.5</v>
      </c>
      <c r="M110">
        <v>0</v>
      </c>
      <c r="N110" s="77">
        <v>0</v>
      </c>
      <c r="O110">
        <v>20</v>
      </c>
      <c r="P110" s="77">
        <v>0.4</v>
      </c>
      <c r="Q110" s="1">
        <v>73</v>
      </c>
      <c r="R110" s="77">
        <v>1.5063970284770947</v>
      </c>
      <c r="S110">
        <v>1421</v>
      </c>
      <c r="T110" s="77">
        <v>29.3</v>
      </c>
      <c r="U110">
        <v>332</v>
      </c>
      <c r="V110" s="77">
        <v>6.9</v>
      </c>
      <c r="W110" s="176"/>
    </row>
    <row r="111" spans="1:23" x14ac:dyDescent="0.2">
      <c r="A111" t="s">
        <v>551</v>
      </c>
      <c r="B111" s="144" t="s">
        <v>552</v>
      </c>
      <c r="C111">
        <v>1476</v>
      </c>
      <c r="D111" s="77">
        <v>55.6</v>
      </c>
      <c r="E111">
        <v>10</v>
      </c>
      <c r="F111" s="77">
        <v>0.4</v>
      </c>
      <c r="G111">
        <v>26</v>
      </c>
      <c r="H111" s="77">
        <v>1</v>
      </c>
      <c r="I111">
        <v>8</v>
      </c>
      <c r="J111" s="77">
        <v>0.3</v>
      </c>
      <c r="K111">
        <v>50</v>
      </c>
      <c r="L111" s="77">
        <v>1.9</v>
      </c>
      <c r="M111">
        <v>9</v>
      </c>
      <c r="N111" s="77">
        <v>0.3</v>
      </c>
      <c r="O111">
        <v>9</v>
      </c>
      <c r="P111" s="77">
        <v>0.3</v>
      </c>
      <c r="Q111" s="1">
        <v>112</v>
      </c>
      <c r="R111" s="77">
        <v>4.2152803914188937</v>
      </c>
      <c r="S111">
        <v>896</v>
      </c>
      <c r="T111" s="77">
        <v>33.700000000000003</v>
      </c>
      <c r="U111">
        <v>173</v>
      </c>
      <c r="V111" s="77">
        <v>6.5</v>
      </c>
      <c r="W111" s="176"/>
    </row>
    <row r="112" spans="1:23" x14ac:dyDescent="0.2">
      <c r="A112" t="s">
        <v>553</v>
      </c>
      <c r="B112" s="144" t="s">
        <v>108</v>
      </c>
      <c r="C112">
        <v>3474</v>
      </c>
      <c r="D112" s="77">
        <v>61.9</v>
      </c>
      <c r="E112">
        <v>15</v>
      </c>
      <c r="F112" s="77">
        <v>0.3</v>
      </c>
      <c r="G112">
        <v>7</v>
      </c>
      <c r="H112" s="77">
        <v>0.1</v>
      </c>
      <c r="I112">
        <v>17</v>
      </c>
      <c r="J112" s="77">
        <v>0.3</v>
      </c>
      <c r="K112">
        <v>13</v>
      </c>
      <c r="L112" s="77">
        <v>0.2</v>
      </c>
      <c r="M112">
        <v>9</v>
      </c>
      <c r="N112" s="77">
        <v>0.2</v>
      </c>
      <c r="O112">
        <v>29</v>
      </c>
      <c r="P112" s="77">
        <v>0.5</v>
      </c>
      <c r="Q112" s="1">
        <v>90</v>
      </c>
      <c r="R112" s="77">
        <v>1.6042780748663104</v>
      </c>
      <c r="S112">
        <v>1572</v>
      </c>
      <c r="T112" s="77">
        <v>28</v>
      </c>
      <c r="U112">
        <v>474</v>
      </c>
      <c r="V112" s="77">
        <v>8.4</v>
      </c>
      <c r="W112" s="176"/>
    </row>
    <row r="113" spans="1:23" x14ac:dyDescent="0.2">
      <c r="A113" t="s">
        <v>554</v>
      </c>
      <c r="B113" s="144" t="s">
        <v>555</v>
      </c>
      <c r="C113">
        <v>1487</v>
      </c>
      <c r="D113" s="77">
        <v>58.3</v>
      </c>
      <c r="E113">
        <v>13</v>
      </c>
      <c r="F113" s="77">
        <v>0.5</v>
      </c>
      <c r="G113">
        <v>1</v>
      </c>
      <c r="H113" s="77">
        <v>0</v>
      </c>
      <c r="I113">
        <v>9</v>
      </c>
      <c r="J113" s="77">
        <v>0.4</v>
      </c>
      <c r="K113">
        <v>17</v>
      </c>
      <c r="L113" s="77">
        <v>0.7</v>
      </c>
      <c r="M113">
        <v>4</v>
      </c>
      <c r="N113" s="77">
        <v>0.2</v>
      </c>
      <c r="O113">
        <v>11</v>
      </c>
      <c r="P113" s="77">
        <v>0.4</v>
      </c>
      <c r="Q113" s="1">
        <v>55</v>
      </c>
      <c r="R113" s="77">
        <v>2.1560172481379851</v>
      </c>
      <c r="S113">
        <v>743</v>
      </c>
      <c r="T113" s="77">
        <v>29.1</v>
      </c>
      <c r="U113">
        <v>266</v>
      </c>
      <c r="V113" s="77">
        <v>10.4</v>
      </c>
      <c r="W113" s="176"/>
    </row>
    <row r="114" spans="1:23" x14ac:dyDescent="0.2">
      <c r="A114" t="s">
        <v>556</v>
      </c>
      <c r="B114" s="144" t="s">
        <v>557</v>
      </c>
      <c r="C114">
        <v>2639</v>
      </c>
      <c r="D114" s="77">
        <v>56.4</v>
      </c>
      <c r="E114">
        <v>40</v>
      </c>
      <c r="F114" s="77">
        <v>0.9</v>
      </c>
      <c r="G114">
        <v>97</v>
      </c>
      <c r="H114" s="77">
        <v>2.1</v>
      </c>
      <c r="I114">
        <v>10</v>
      </c>
      <c r="J114" s="77">
        <v>0.2</v>
      </c>
      <c r="K114">
        <v>79</v>
      </c>
      <c r="L114" s="77">
        <v>1.7</v>
      </c>
      <c r="M114">
        <v>9</v>
      </c>
      <c r="N114" s="77">
        <v>0.2</v>
      </c>
      <c r="O114">
        <v>15</v>
      </c>
      <c r="P114" s="77">
        <v>0.3</v>
      </c>
      <c r="Q114" s="1">
        <v>250</v>
      </c>
      <c r="R114" s="77">
        <v>5.3430220132506943</v>
      </c>
      <c r="S114">
        <v>1367</v>
      </c>
      <c r="T114" s="77">
        <v>29.2</v>
      </c>
      <c r="U114">
        <v>423</v>
      </c>
      <c r="V114" s="77">
        <v>9</v>
      </c>
      <c r="W114" s="176"/>
    </row>
    <row r="115" spans="1:23" x14ac:dyDescent="0.2">
      <c r="A115" t="s">
        <v>558</v>
      </c>
      <c r="B115" s="144" t="s">
        <v>559</v>
      </c>
      <c r="C115">
        <v>1502</v>
      </c>
      <c r="D115" s="77">
        <v>64.5</v>
      </c>
      <c r="E115">
        <v>8</v>
      </c>
      <c r="F115" s="77">
        <v>0.3</v>
      </c>
      <c r="G115">
        <v>0</v>
      </c>
      <c r="H115" s="77">
        <v>0</v>
      </c>
      <c r="I115">
        <v>2</v>
      </c>
      <c r="J115" s="77">
        <v>0.1</v>
      </c>
      <c r="K115">
        <v>7</v>
      </c>
      <c r="L115" s="77">
        <v>0.3</v>
      </c>
      <c r="M115">
        <v>0</v>
      </c>
      <c r="N115" s="77">
        <v>0</v>
      </c>
      <c r="O115">
        <v>4</v>
      </c>
      <c r="P115" s="77">
        <v>0.2</v>
      </c>
      <c r="Q115" s="1">
        <v>21</v>
      </c>
      <c r="R115" s="77">
        <v>0.9016745384285102</v>
      </c>
      <c r="S115">
        <v>624</v>
      </c>
      <c r="T115" s="77">
        <v>26.8</v>
      </c>
      <c r="U115">
        <v>182</v>
      </c>
      <c r="V115" s="77">
        <v>7.8</v>
      </c>
      <c r="W115" s="176"/>
    </row>
    <row r="116" spans="1:23" x14ac:dyDescent="0.2">
      <c r="A116" t="s">
        <v>560</v>
      </c>
      <c r="B116" s="144" t="s">
        <v>561</v>
      </c>
      <c r="C116">
        <v>2982</v>
      </c>
      <c r="D116" s="77">
        <v>61</v>
      </c>
      <c r="E116">
        <v>23</v>
      </c>
      <c r="F116" s="77">
        <v>0.5</v>
      </c>
      <c r="G116">
        <v>42</v>
      </c>
      <c r="H116" s="77">
        <v>0.9</v>
      </c>
      <c r="I116">
        <v>13</v>
      </c>
      <c r="J116" s="77">
        <v>0.3</v>
      </c>
      <c r="K116">
        <v>46</v>
      </c>
      <c r="L116" s="77">
        <v>0.9</v>
      </c>
      <c r="M116">
        <v>2</v>
      </c>
      <c r="N116" s="77">
        <v>0</v>
      </c>
      <c r="O116">
        <v>18</v>
      </c>
      <c r="P116" s="77">
        <v>0.4</v>
      </c>
      <c r="Q116" s="1">
        <v>144</v>
      </c>
      <c r="R116" s="77">
        <v>2.9459901800327333</v>
      </c>
      <c r="S116">
        <v>1372</v>
      </c>
      <c r="T116" s="77">
        <v>28.1</v>
      </c>
      <c r="U116">
        <v>390</v>
      </c>
      <c r="V116" s="77">
        <v>8</v>
      </c>
      <c r="W116" s="176"/>
    </row>
    <row r="117" spans="1:23" x14ac:dyDescent="0.2">
      <c r="A117" t="s">
        <v>562</v>
      </c>
      <c r="B117" s="144" t="s">
        <v>110</v>
      </c>
      <c r="C117">
        <v>4423</v>
      </c>
      <c r="D117" s="77">
        <v>61.9</v>
      </c>
      <c r="E117">
        <v>31</v>
      </c>
      <c r="F117" s="77">
        <v>0.4</v>
      </c>
      <c r="G117">
        <v>43</v>
      </c>
      <c r="H117" s="77">
        <v>0.6</v>
      </c>
      <c r="I117">
        <v>12</v>
      </c>
      <c r="J117" s="77">
        <v>0.2</v>
      </c>
      <c r="K117">
        <v>31</v>
      </c>
      <c r="L117" s="77">
        <v>0.4</v>
      </c>
      <c r="M117">
        <v>4</v>
      </c>
      <c r="N117" s="77">
        <v>0.1</v>
      </c>
      <c r="O117">
        <v>21</v>
      </c>
      <c r="P117" s="77">
        <v>0.3</v>
      </c>
      <c r="Q117" s="1">
        <v>142</v>
      </c>
      <c r="R117" s="77">
        <v>1.9874037788663403</v>
      </c>
      <c r="S117">
        <v>2052</v>
      </c>
      <c r="T117" s="77">
        <v>28.7</v>
      </c>
      <c r="U117">
        <v>528</v>
      </c>
      <c r="V117" s="77">
        <v>7.4</v>
      </c>
      <c r="W117" s="176"/>
    </row>
    <row r="118" spans="1:23" x14ac:dyDescent="0.2">
      <c r="A118" t="s">
        <v>563</v>
      </c>
      <c r="B118" s="144" t="s">
        <v>564</v>
      </c>
      <c r="C118">
        <v>1440</v>
      </c>
      <c r="D118" s="77">
        <v>58.5</v>
      </c>
      <c r="E118">
        <v>26</v>
      </c>
      <c r="F118" s="77">
        <v>1.1000000000000001</v>
      </c>
      <c r="G118">
        <v>5</v>
      </c>
      <c r="H118" s="77">
        <v>0.2</v>
      </c>
      <c r="I118">
        <v>7</v>
      </c>
      <c r="J118" s="77">
        <v>0.3</v>
      </c>
      <c r="K118">
        <v>16</v>
      </c>
      <c r="L118" s="77">
        <v>0.6</v>
      </c>
      <c r="M118">
        <v>8</v>
      </c>
      <c r="N118" s="77">
        <v>0.3</v>
      </c>
      <c r="O118">
        <v>4</v>
      </c>
      <c r="P118" s="77">
        <v>0.2</v>
      </c>
      <c r="Q118" s="1">
        <v>66</v>
      </c>
      <c r="R118" s="77">
        <v>2.679658952496955</v>
      </c>
      <c r="S118">
        <v>735</v>
      </c>
      <c r="T118" s="77">
        <v>29.8</v>
      </c>
      <c r="U118">
        <v>222</v>
      </c>
      <c r="V118" s="77">
        <v>9</v>
      </c>
      <c r="W118" s="176"/>
    </row>
    <row r="119" spans="1:23" x14ac:dyDescent="0.2">
      <c r="A119" t="s">
        <v>565</v>
      </c>
      <c r="B119" s="144" t="s">
        <v>566</v>
      </c>
      <c r="C119">
        <v>1650</v>
      </c>
      <c r="D119" s="77">
        <v>56.1</v>
      </c>
      <c r="E119">
        <v>26</v>
      </c>
      <c r="F119" s="77">
        <v>0.9</v>
      </c>
      <c r="G119">
        <v>104</v>
      </c>
      <c r="H119" s="77">
        <v>3.5</v>
      </c>
      <c r="I119">
        <v>11</v>
      </c>
      <c r="J119" s="77">
        <v>0.4</v>
      </c>
      <c r="K119">
        <v>98</v>
      </c>
      <c r="L119" s="77">
        <v>3.3</v>
      </c>
      <c r="M119">
        <v>5</v>
      </c>
      <c r="N119" s="77">
        <v>0.2</v>
      </c>
      <c r="O119">
        <v>15</v>
      </c>
      <c r="P119" s="77">
        <v>0.5</v>
      </c>
      <c r="Q119" s="1">
        <v>259</v>
      </c>
      <c r="R119" s="77">
        <v>8.8005436629289839</v>
      </c>
      <c r="S119">
        <v>816</v>
      </c>
      <c r="T119" s="77">
        <v>27.7</v>
      </c>
      <c r="U119">
        <v>218</v>
      </c>
      <c r="V119" s="77">
        <v>7.4</v>
      </c>
      <c r="W119" s="176"/>
    </row>
    <row r="120" spans="1:23" x14ac:dyDescent="0.2">
      <c r="A120" t="s">
        <v>567</v>
      </c>
      <c r="B120" s="144" t="s">
        <v>568</v>
      </c>
      <c r="C120">
        <v>1440</v>
      </c>
      <c r="D120" s="77">
        <v>62.4</v>
      </c>
      <c r="E120">
        <v>17</v>
      </c>
      <c r="F120" s="77">
        <v>0.7</v>
      </c>
      <c r="G120">
        <v>7</v>
      </c>
      <c r="H120" s="77">
        <v>0.3</v>
      </c>
      <c r="I120">
        <v>6</v>
      </c>
      <c r="J120" s="77">
        <v>0.3</v>
      </c>
      <c r="K120">
        <v>4</v>
      </c>
      <c r="L120" s="77">
        <v>0.2</v>
      </c>
      <c r="M120">
        <v>2</v>
      </c>
      <c r="N120" s="77">
        <v>0.1</v>
      </c>
      <c r="O120">
        <v>11</v>
      </c>
      <c r="P120" s="77">
        <v>0.5</v>
      </c>
      <c r="Q120" s="1">
        <v>47</v>
      </c>
      <c r="R120" s="77">
        <v>2.0363951473136916</v>
      </c>
      <c r="S120">
        <v>637</v>
      </c>
      <c r="T120" s="77">
        <v>27.6</v>
      </c>
      <c r="U120">
        <v>184</v>
      </c>
      <c r="V120" s="77">
        <v>8</v>
      </c>
      <c r="W120" s="176"/>
    </row>
    <row r="121" spans="1:23" x14ac:dyDescent="0.2">
      <c r="A121" t="s">
        <v>569</v>
      </c>
      <c r="B121" s="144" t="s">
        <v>570</v>
      </c>
      <c r="C121">
        <v>1604</v>
      </c>
      <c r="D121" s="77">
        <v>66.7</v>
      </c>
      <c r="E121">
        <v>10</v>
      </c>
      <c r="F121" s="77">
        <v>0.4</v>
      </c>
      <c r="G121">
        <v>0</v>
      </c>
      <c r="H121" s="77">
        <v>0</v>
      </c>
      <c r="I121">
        <v>9</v>
      </c>
      <c r="J121" s="77">
        <v>0.4</v>
      </c>
      <c r="K121">
        <v>6</v>
      </c>
      <c r="L121" s="77">
        <v>0.2</v>
      </c>
      <c r="M121">
        <v>0</v>
      </c>
      <c r="N121" s="77">
        <v>0</v>
      </c>
      <c r="O121">
        <v>5</v>
      </c>
      <c r="P121" s="77">
        <v>0.2</v>
      </c>
      <c r="Q121" s="1">
        <v>30</v>
      </c>
      <c r="R121" s="77">
        <v>1.2479201331114809</v>
      </c>
      <c r="S121">
        <v>593</v>
      </c>
      <c r="T121" s="77">
        <v>24.7</v>
      </c>
      <c r="U121">
        <v>177</v>
      </c>
      <c r="V121" s="77">
        <v>7.4</v>
      </c>
      <c r="W121" s="176"/>
    </row>
    <row r="122" spans="1:23" x14ac:dyDescent="0.2">
      <c r="A122" t="s">
        <v>571</v>
      </c>
      <c r="B122" s="144" t="s">
        <v>572</v>
      </c>
      <c r="C122">
        <v>4343</v>
      </c>
      <c r="D122" s="77">
        <v>59.3</v>
      </c>
      <c r="E122">
        <v>44</v>
      </c>
      <c r="F122" s="77">
        <v>0.6</v>
      </c>
      <c r="G122">
        <v>41</v>
      </c>
      <c r="H122" s="77">
        <v>0.6</v>
      </c>
      <c r="I122">
        <v>25</v>
      </c>
      <c r="J122" s="77">
        <v>0.3</v>
      </c>
      <c r="K122">
        <v>84</v>
      </c>
      <c r="L122" s="77">
        <v>1.1000000000000001</v>
      </c>
      <c r="M122">
        <v>9</v>
      </c>
      <c r="N122" s="77">
        <v>0.1</v>
      </c>
      <c r="O122">
        <v>30</v>
      </c>
      <c r="P122" s="77">
        <v>0.4</v>
      </c>
      <c r="Q122" s="1">
        <v>233</v>
      </c>
      <c r="R122" s="77">
        <v>3.182190658290085</v>
      </c>
      <c r="S122">
        <v>2134</v>
      </c>
      <c r="T122" s="77">
        <v>29.1</v>
      </c>
      <c r="U122">
        <v>612</v>
      </c>
      <c r="V122" s="77">
        <v>8.4</v>
      </c>
      <c r="W122" s="176"/>
    </row>
    <row r="123" spans="1:23" x14ac:dyDescent="0.2">
      <c r="A123" t="s">
        <v>573</v>
      </c>
      <c r="B123" s="144" t="s">
        <v>574</v>
      </c>
      <c r="C123">
        <v>1624</v>
      </c>
      <c r="D123" s="77">
        <v>58.8</v>
      </c>
      <c r="E123">
        <v>3</v>
      </c>
      <c r="F123" s="77">
        <v>0.1</v>
      </c>
      <c r="G123">
        <v>22</v>
      </c>
      <c r="H123" s="77">
        <v>0.8</v>
      </c>
      <c r="I123">
        <v>9</v>
      </c>
      <c r="J123" s="77">
        <v>0.3</v>
      </c>
      <c r="K123">
        <v>25</v>
      </c>
      <c r="L123" s="77">
        <v>0.9</v>
      </c>
      <c r="M123">
        <v>3</v>
      </c>
      <c r="N123" s="77">
        <v>0.1</v>
      </c>
      <c r="O123">
        <v>9</v>
      </c>
      <c r="P123" s="77">
        <v>0.3</v>
      </c>
      <c r="Q123" s="1">
        <v>71</v>
      </c>
      <c r="R123" s="77">
        <v>2.5715320536037667</v>
      </c>
      <c r="S123">
        <v>849</v>
      </c>
      <c r="T123" s="77">
        <v>30.7</v>
      </c>
      <c r="U123">
        <v>217</v>
      </c>
      <c r="V123" s="77">
        <v>7.9</v>
      </c>
      <c r="W123" s="176"/>
    </row>
    <row r="124" spans="1:23" x14ac:dyDescent="0.2">
      <c r="A124" t="s">
        <v>575</v>
      </c>
      <c r="B124" s="144" t="s">
        <v>112</v>
      </c>
      <c r="C124">
        <v>3528</v>
      </c>
      <c r="D124" s="77">
        <v>58.7</v>
      </c>
      <c r="E124">
        <v>20</v>
      </c>
      <c r="F124" s="77">
        <v>0.3</v>
      </c>
      <c r="G124">
        <v>38</v>
      </c>
      <c r="H124" s="77">
        <v>0.6</v>
      </c>
      <c r="I124">
        <v>1</v>
      </c>
      <c r="J124" s="77">
        <v>0</v>
      </c>
      <c r="K124">
        <v>39</v>
      </c>
      <c r="L124" s="77">
        <v>0.6</v>
      </c>
      <c r="M124">
        <v>4</v>
      </c>
      <c r="N124" s="77">
        <v>0.1</v>
      </c>
      <c r="O124">
        <v>27</v>
      </c>
      <c r="P124" s="77">
        <v>0.4</v>
      </c>
      <c r="Q124" s="1">
        <v>129</v>
      </c>
      <c r="R124" s="77">
        <v>2.1449950116395078</v>
      </c>
      <c r="S124">
        <v>1816</v>
      </c>
      <c r="T124" s="77">
        <v>30.2</v>
      </c>
      <c r="U124">
        <v>541</v>
      </c>
      <c r="V124" s="77">
        <v>9</v>
      </c>
      <c r="W124" s="176"/>
    </row>
    <row r="125" spans="1:23" x14ac:dyDescent="0.2">
      <c r="A125" t="s">
        <v>576</v>
      </c>
      <c r="B125" s="144" t="s">
        <v>577</v>
      </c>
      <c r="C125">
        <v>1698</v>
      </c>
      <c r="D125" s="77">
        <v>62.9</v>
      </c>
      <c r="E125">
        <v>24</v>
      </c>
      <c r="F125" s="77">
        <v>0.9</v>
      </c>
      <c r="G125">
        <v>13</v>
      </c>
      <c r="H125" s="77">
        <v>0.5</v>
      </c>
      <c r="I125">
        <v>20</v>
      </c>
      <c r="J125" s="77">
        <v>0.7</v>
      </c>
      <c r="K125">
        <v>11</v>
      </c>
      <c r="L125" s="77">
        <v>0.4</v>
      </c>
      <c r="M125">
        <v>2</v>
      </c>
      <c r="N125" s="77">
        <v>0.1</v>
      </c>
      <c r="O125">
        <v>15</v>
      </c>
      <c r="P125" s="77">
        <v>0.6</v>
      </c>
      <c r="Q125" s="1">
        <v>85</v>
      </c>
      <c r="R125" s="77">
        <v>3.1481481481481479</v>
      </c>
      <c r="S125">
        <v>705</v>
      </c>
      <c r="T125" s="77">
        <v>26.1</v>
      </c>
      <c r="U125">
        <v>212</v>
      </c>
      <c r="V125" s="77">
        <v>7.9</v>
      </c>
      <c r="W125" s="176"/>
    </row>
    <row r="126" spans="1:23" x14ac:dyDescent="0.2">
      <c r="A126" t="s">
        <v>578</v>
      </c>
      <c r="B126" s="144" t="s">
        <v>579</v>
      </c>
      <c r="C126">
        <v>3990</v>
      </c>
      <c r="D126" s="77">
        <v>58</v>
      </c>
      <c r="E126">
        <v>19</v>
      </c>
      <c r="F126" s="77">
        <v>0.3</v>
      </c>
      <c r="G126">
        <v>18</v>
      </c>
      <c r="H126" s="77">
        <v>0.3</v>
      </c>
      <c r="I126">
        <v>15</v>
      </c>
      <c r="J126" s="77">
        <v>0.2</v>
      </c>
      <c r="K126">
        <v>11</v>
      </c>
      <c r="L126" s="77">
        <v>0.2</v>
      </c>
      <c r="M126">
        <v>6</v>
      </c>
      <c r="N126" s="77">
        <v>0.1</v>
      </c>
      <c r="O126">
        <v>34</v>
      </c>
      <c r="P126" s="77">
        <v>0.5</v>
      </c>
      <c r="Q126" s="1">
        <v>103</v>
      </c>
      <c r="R126" s="77">
        <v>1.4977461102224807</v>
      </c>
      <c r="S126">
        <v>2212</v>
      </c>
      <c r="T126" s="77">
        <v>32.200000000000003</v>
      </c>
      <c r="U126">
        <v>572</v>
      </c>
      <c r="V126" s="77">
        <v>8.3000000000000007</v>
      </c>
      <c r="W126" s="176"/>
    </row>
    <row r="127" spans="1:23" x14ac:dyDescent="0.2">
      <c r="A127" t="s">
        <v>164</v>
      </c>
      <c r="B127" s="27" t="s">
        <v>365</v>
      </c>
      <c r="C127" s="31">
        <v>55514</v>
      </c>
      <c r="D127" s="194">
        <v>44.817425141482396</v>
      </c>
      <c r="E127" s="31">
        <v>1573</v>
      </c>
      <c r="F127" s="194">
        <v>1.2699104684863605</v>
      </c>
      <c r="G127" s="196">
        <v>2058</v>
      </c>
      <c r="H127" s="194">
        <v>1.6614594686236044</v>
      </c>
      <c r="I127" s="31">
        <v>870</v>
      </c>
      <c r="J127" s="194">
        <v>0.70236624766887068</v>
      </c>
      <c r="K127" s="31">
        <v>4897</v>
      </c>
      <c r="L127" s="194">
        <v>3.9534339250970802</v>
      </c>
      <c r="M127" s="31">
        <v>213</v>
      </c>
      <c r="N127" s="194">
        <v>1.7195863304996488E-5</v>
      </c>
      <c r="O127" s="31">
        <v>703</v>
      </c>
      <c r="P127" s="194">
        <v>0.56754422081748979</v>
      </c>
      <c r="Q127" s="1">
        <v>10314</v>
      </c>
      <c r="R127" s="77">
        <v>8.3266729637433698</v>
      </c>
      <c r="S127" s="31">
        <v>46839</v>
      </c>
      <c r="T127" s="194">
        <v>37.81394560294509</v>
      </c>
      <c r="U127" s="31">
        <v>11200</v>
      </c>
      <c r="V127" s="194">
        <v>9.0419562918291394</v>
      </c>
      <c r="W127" s="176"/>
    </row>
    <row r="128" spans="1:23" x14ac:dyDescent="0.2">
      <c r="A128" t="s">
        <v>165</v>
      </c>
      <c r="B128" s="27" t="s">
        <v>90</v>
      </c>
      <c r="C128" s="31">
        <v>52243</v>
      </c>
      <c r="D128" s="194">
        <v>62.329093989357901</v>
      </c>
      <c r="E128" s="31">
        <v>285</v>
      </c>
      <c r="F128" s="194">
        <v>0.34002242954973871</v>
      </c>
      <c r="G128" s="196">
        <v>149</v>
      </c>
      <c r="H128" s="194">
        <v>0.17776611229091605</v>
      </c>
      <c r="I128" s="31">
        <v>122</v>
      </c>
      <c r="J128" s="194">
        <v>0.14555346107041447</v>
      </c>
      <c r="K128" s="31">
        <v>369</v>
      </c>
      <c r="L128" s="194">
        <v>0.44023956668018799</v>
      </c>
      <c r="M128" s="31">
        <v>117</v>
      </c>
      <c r="N128" s="194">
        <v>1.3958815528884012E-5</v>
      </c>
      <c r="O128" s="31">
        <v>337</v>
      </c>
      <c r="P128" s="194">
        <v>0.40206160967811205</v>
      </c>
      <c r="Q128" s="1">
        <v>1379</v>
      </c>
      <c r="R128" s="77">
        <v>1.6452313345582095</v>
      </c>
      <c r="S128" s="31">
        <v>23565</v>
      </c>
      <c r="T128" s="194">
        <v>28.114486148559976</v>
      </c>
      <c r="U128" s="31">
        <v>6631</v>
      </c>
      <c r="V128" s="194">
        <v>7.9111885275239215</v>
      </c>
      <c r="W128" s="176"/>
    </row>
    <row r="129" spans="1:23" x14ac:dyDescent="0.2">
      <c r="A129" t="s">
        <v>166</v>
      </c>
      <c r="B129" s="27" t="s">
        <v>91</v>
      </c>
      <c r="C129" s="31">
        <v>63242</v>
      </c>
      <c r="D129" s="194">
        <v>66.387436753374914</v>
      </c>
      <c r="E129" s="31">
        <v>182</v>
      </c>
      <c r="F129" s="194">
        <v>0.19105204593646993</v>
      </c>
      <c r="G129" s="196">
        <v>193</v>
      </c>
      <c r="H129" s="194">
        <v>0.2025991476139489</v>
      </c>
      <c r="I129" s="31">
        <v>108</v>
      </c>
      <c r="J129" s="194">
        <v>0.11337154374252063</v>
      </c>
      <c r="K129" s="31">
        <v>395</v>
      </c>
      <c r="L129" s="194">
        <v>0.41464592387310784</v>
      </c>
      <c r="M129" s="31">
        <v>113</v>
      </c>
      <c r="N129" s="194">
        <v>1.1862022632319288E-5</v>
      </c>
      <c r="O129" s="31">
        <v>345</v>
      </c>
      <c r="P129" s="194">
        <v>0.36215909806638535</v>
      </c>
      <c r="Q129" s="1">
        <v>1336</v>
      </c>
      <c r="R129" s="77">
        <v>1.4024479855556256</v>
      </c>
      <c r="S129" s="31">
        <v>23846</v>
      </c>
      <c r="T129" s="194">
        <v>25.032016963742098</v>
      </c>
      <c r="U129" s="31">
        <v>6838</v>
      </c>
      <c r="V129" s="194">
        <v>7.1780982973273701</v>
      </c>
      <c r="W129" s="176"/>
    </row>
    <row r="130" spans="1:23" x14ac:dyDescent="0.2">
      <c r="A130" t="s">
        <v>167</v>
      </c>
      <c r="B130" s="28" t="s">
        <v>92</v>
      </c>
      <c r="C130" s="31">
        <v>103070</v>
      </c>
      <c r="D130" s="194">
        <v>60.805389716119592</v>
      </c>
      <c r="E130" s="31">
        <v>524</v>
      </c>
      <c r="F130" s="194">
        <v>0.30912995256861031</v>
      </c>
      <c r="G130" s="196">
        <v>619</v>
      </c>
      <c r="H130" s="194">
        <v>0.36517450503811028</v>
      </c>
      <c r="I130" s="31">
        <v>190</v>
      </c>
      <c r="J130" s="194">
        <v>0.11208910493899991</v>
      </c>
      <c r="K130" s="31">
        <v>1865</v>
      </c>
      <c r="L130" s="194">
        <v>1.1002430563749204</v>
      </c>
      <c r="M130" s="31">
        <v>266</v>
      </c>
      <c r="N130" s="194">
        <v>1.569247469145999E-5</v>
      </c>
      <c r="O130" s="31">
        <v>683</v>
      </c>
      <c r="P130" s="194">
        <v>0.40293083512282607</v>
      </c>
      <c r="Q130" s="1">
        <v>4147</v>
      </c>
      <c r="R130" s="77">
        <v>2.4464922009580672</v>
      </c>
      <c r="S130" s="31">
        <v>50025</v>
      </c>
      <c r="T130" s="194">
        <v>29.511881445123535</v>
      </c>
      <c r="U130" s="31">
        <v>12266</v>
      </c>
      <c r="V130" s="194">
        <v>7.2362366377988057</v>
      </c>
      <c r="W130" s="176"/>
    </row>
    <row r="131" spans="1:23" x14ac:dyDescent="0.2">
      <c r="A131" t="s">
        <v>168</v>
      </c>
      <c r="B131" s="29" t="s">
        <v>93</v>
      </c>
      <c r="C131" s="31">
        <v>87463</v>
      </c>
      <c r="D131" s="194">
        <v>58.796679103223425</v>
      </c>
      <c r="E131" s="31">
        <v>700</v>
      </c>
      <c r="F131" s="194">
        <v>0.47057241773385766</v>
      </c>
      <c r="G131" s="196">
        <v>1123</v>
      </c>
      <c r="H131" s="194">
        <v>0.75493260730731737</v>
      </c>
      <c r="I131" s="31">
        <v>362</v>
      </c>
      <c r="J131" s="194">
        <v>0.24335316459950926</v>
      </c>
      <c r="K131" s="31">
        <v>1464</v>
      </c>
      <c r="L131" s="194">
        <v>0.98416859937481094</v>
      </c>
      <c r="M131" s="31">
        <v>186</v>
      </c>
      <c r="N131" s="194">
        <v>1.2503781385499648E-5</v>
      </c>
      <c r="O131" s="31">
        <v>568</v>
      </c>
      <c r="P131" s="194">
        <v>0.38183590467547313</v>
      </c>
      <c r="Q131" s="1">
        <v>4403</v>
      </c>
      <c r="R131" s="77">
        <v>2.959900507545965</v>
      </c>
      <c r="S131" s="31">
        <v>44741</v>
      </c>
      <c r="T131" s="194">
        <v>30.076972202615039</v>
      </c>
      <c r="U131" s="31">
        <v>12148</v>
      </c>
      <c r="V131" s="194">
        <v>8.1664481866155754</v>
      </c>
      <c r="W131" s="176"/>
    </row>
    <row r="132" spans="1:23" x14ac:dyDescent="0.2">
      <c r="A132" t="s">
        <v>349</v>
      </c>
      <c r="B132" s="6" t="s">
        <v>350</v>
      </c>
      <c r="C132" s="31">
        <v>361532</v>
      </c>
      <c r="D132" s="194">
        <v>58.198032871331748</v>
      </c>
      <c r="E132" s="31">
        <v>3264</v>
      </c>
      <c r="F132" s="194">
        <v>0.52542618438209299</v>
      </c>
      <c r="G132" s="31">
        <v>4142</v>
      </c>
      <c r="H132" s="194">
        <v>0.66676325236232514</v>
      </c>
      <c r="I132" s="31">
        <v>1652</v>
      </c>
      <c r="J132" s="194">
        <v>0.26593261537966228</v>
      </c>
      <c r="K132" s="31">
        <v>8990</v>
      </c>
      <c r="L132" s="194">
        <v>1.4471756732827867</v>
      </c>
      <c r="M132" s="31">
        <v>895</v>
      </c>
      <c r="N132" s="194">
        <v>0.14407366269055552</v>
      </c>
      <c r="O132" s="31">
        <v>2636</v>
      </c>
      <c r="P132" s="194">
        <v>0.42433315625955798</v>
      </c>
      <c r="Q132" s="1">
        <v>21579</v>
      </c>
      <c r="R132" s="77">
        <v>3.4737045443569805</v>
      </c>
      <c r="S132" s="197">
        <v>189016</v>
      </c>
      <c r="T132" s="194">
        <v>30.427069750969881</v>
      </c>
      <c r="U132" s="31">
        <v>49083</v>
      </c>
      <c r="V132" s="194">
        <v>7.9011928333413817</v>
      </c>
      <c r="W132" s="176"/>
    </row>
    <row r="133" spans="1:23" x14ac:dyDescent="0.2">
      <c r="A133" t="s">
        <v>351</v>
      </c>
      <c r="B133" s="6" t="s">
        <v>352</v>
      </c>
      <c r="C133" s="31">
        <v>3488063</v>
      </c>
      <c r="D133" s="194">
        <v>59.655958262106921</v>
      </c>
      <c r="E133" s="197">
        <v>22273</v>
      </c>
      <c r="F133" s="194">
        <v>0.3809326719075623</v>
      </c>
      <c r="G133" s="31">
        <v>54010</v>
      </c>
      <c r="H133" s="194">
        <v>0.92372709602332148</v>
      </c>
      <c r="I133" s="197">
        <v>34830</v>
      </c>
      <c r="J133" s="194">
        <v>0.59569366329369167</v>
      </c>
      <c r="K133" s="31">
        <v>148341</v>
      </c>
      <c r="L133" s="194">
        <v>2.5370598250545369</v>
      </c>
      <c r="M133" s="197">
        <v>18213</v>
      </c>
      <c r="N133" s="194">
        <v>0.31149493797209321</v>
      </c>
      <c r="O133" s="31">
        <v>24981</v>
      </c>
      <c r="P133" s="194">
        <v>0.42724729838471748</v>
      </c>
      <c r="Q133" s="1">
        <v>302648</v>
      </c>
      <c r="R133" s="77">
        <v>5.1761554926359237</v>
      </c>
      <c r="S133" s="197">
        <v>1631572</v>
      </c>
      <c r="T133" s="194">
        <v>27.904596658266296</v>
      </c>
      <c r="U133" s="31">
        <v>424682</v>
      </c>
      <c r="V133" s="194">
        <v>7.263289586990858</v>
      </c>
      <c r="W133" s="176"/>
    </row>
    <row r="134" spans="1:23" x14ac:dyDescent="0.2">
      <c r="A134" t="s">
        <v>353</v>
      </c>
      <c r="B134" s="6" t="s">
        <v>354</v>
      </c>
      <c r="C134" s="31">
        <v>33243175</v>
      </c>
      <c r="D134" s="194">
        <v>59.282450903339743</v>
      </c>
      <c r="E134" s="197">
        <v>247743</v>
      </c>
      <c r="F134" s="194">
        <v>0.44179932374528302</v>
      </c>
      <c r="G134" s="31">
        <v>816633</v>
      </c>
      <c r="H134" s="194">
        <v>1.4562990968385856</v>
      </c>
      <c r="I134" s="197">
        <v>263346</v>
      </c>
      <c r="J134" s="194">
        <v>0.46962410526644671</v>
      </c>
      <c r="K134" s="31">
        <v>2706066</v>
      </c>
      <c r="L134" s="194">
        <v>4.8257191073414907</v>
      </c>
      <c r="M134" s="31">
        <v>423158</v>
      </c>
      <c r="N134" s="194">
        <v>0.75461634935157185</v>
      </c>
      <c r="O134" s="31">
        <v>240530</v>
      </c>
      <c r="P134" s="194">
        <v>0.42893640320999149</v>
      </c>
      <c r="Q134" s="1">
        <v>4697476</v>
      </c>
      <c r="R134" s="77">
        <v>8.3769943857533704</v>
      </c>
      <c r="S134" s="197">
        <v>14097229</v>
      </c>
      <c r="T134" s="194">
        <v>25.139544765674078</v>
      </c>
      <c r="U134" s="31">
        <v>4038032</v>
      </c>
      <c r="V134" s="194">
        <v>7.2010099452328129</v>
      </c>
      <c r="W134" s="176"/>
    </row>
  </sheetData>
  <sheetProtection password="EE3C" sheet="1"/>
  <mergeCells count="12">
    <mergeCell ref="S2:T2"/>
    <mergeCell ref="U2:V2"/>
    <mergeCell ref="C1:V1"/>
    <mergeCell ref="C2:D2"/>
    <mergeCell ref="E2:F2"/>
    <mergeCell ref="G2:H2"/>
    <mergeCell ref="I2:J2"/>
    <mergeCell ref="K2:L2"/>
    <mergeCell ref="M2:N2"/>
    <mergeCell ref="O2:P2"/>
    <mergeCell ref="Q2:R2"/>
    <mergeCell ref="A1:B2"/>
  </mergeCells>
  <phoneticPr fontId="4" type="noConversion"/>
  <hyperlinks>
    <hyperlink ref="A1:B2" location="'Data by topic'!A1" display="Click here to return to topic homepage"/>
  </hyperlinks>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s>
  <sheetData>
    <row r="1" spans="1:64" s="8" customFormat="1" ht="12.75" customHeight="1" x14ac:dyDescent="0.2">
      <c r="A1" s="350" t="s">
        <v>661</v>
      </c>
      <c r="B1" s="351"/>
      <c r="C1" s="364" t="s">
        <v>134</v>
      </c>
      <c r="D1" s="365"/>
      <c r="E1" s="365"/>
      <c r="F1" s="365"/>
      <c r="G1" s="365"/>
      <c r="H1" s="365"/>
      <c r="I1" s="365"/>
      <c r="J1" s="365"/>
      <c r="K1" s="365"/>
      <c r="L1" s="365"/>
      <c r="M1" s="365"/>
      <c r="N1" s="365"/>
      <c r="O1" s="365"/>
      <c r="P1" s="365"/>
      <c r="Q1" s="365"/>
      <c r="R1" s="365"/>
      <c r="S1" s="365"/>
      <c r="T1" s="365"/>
      <c r="U1" s="365"/>
      <c r="V1" s="365"/>
      <c r="W1" s="365"/>
      <c r="X1" s="365"/>
      <c r="Y1" s="366"/>
    </row>
    <row r="2" spans="1:64" s="9" customFormat="1" ht="38.25" customHeight="1" x14ac:dyDescent="0.2">
      <c r="A2" s="352"/>
      <c r="B2" s="353"/>
      <c r="C2" s="237" t="s">
        <v>135</v>
      </c>
      <c r="D2" s="362" t="s">
        <v>136</v>
      </c>
      <c r="E2" s="363"/>
      <c r="F2" s="362" t="s">
        <v>137</v>
      </c>
      <c r="G2" s="363"/>
      <c r="H2" s="362" t="s">
        <v>138</v>
      </c>
      <c r="I2" s="363"/>
      <c r="J2" s="362" t="s">
        <v>139</v>
      </c>
      <c r="K2" s="363"/>
      <c r="L2" s="392" t="s">
        <v>140</v>
      </c>
      <c r="M2" s="393"/>
      <c r="N2" s="390" t="s">
        <v>141</v>
      </c>
      <c r="O2" s="391"/>
      <c r="P2" s="390" t="s">
        <v>142</v>
      </c>
      <c r="Q2" s="391"/>
      <c r="R2" s="392" t="s">
        <v>143</v>
      </c>
      <c r="S2" s="393"/>
      <c r="T2" s="390" t="s">
        <v>144</v>
      </c>
      <c r="U2" s="391"/>
      <c r="V2" s="390" t="s">
        <v>145</v>
      </c>
      <c r="W2" s="391"/>
      <c r="X2" s="390" t="s">
        <v>146</v>
      </c>
      <c r="Y2" s="391"/>
    </row>
    <row r="3" spans="1:64" s="10" customFormat="1" ht="51" customHeight="1" x14ac:dyDescent="0.2">
      <c r="A3" s="241" t="s">
        <v>581</v>
      </c>
      <c r="B3" s="241" t="s">
        <v>580</v>
      </c>
      <c r="C3" s="229" t="s">
        <v>7</v>
      </c>
      <c r="D3" s="229" t="s">
        <v>7</v>
      </c>
      <c r="E3" s="233" t="s">
        <v>5</v>
      </c>
      <c r="F3" s="229" t="s">
        <v>7</v>
      </c>
      <c r="G3" s="233" t="s">
        <v>5</v>
      </c>
      <c r="H3" s="229" t="s">
        <v>7</v>
      </c>
      <c r="I3" s="233" t="s">
        <v>5</v>
      </c>
      <c r="J3" s="229" t="s">
        <v>7</v>
      </c>
      <c r="K3" s="233" t="s">
        <v>5</v>
      </c>
      <c r="L3" s="229" t="s">
        <v>7</v>
      </c>
      <c r="M3" s="233" t="s">
        <v>5</v>
      </c>
      <c r="N3" s="229" t="s">
        <v>7</v>
      </c>
      <c r="O3" s="233" t="s">
        <v>5</v>
      </c>
      <c r="P3" s="229" t="s">
        <v>7</v>
      </c>
      <c r="Q3" s="233" t="s">
        <v>5</v>
      </c>
      <c r="R3" s="229" t="s">
        <v>7</v>
      </c>
      <c r="S3" s="233" t="s">
        <v>5</v>
      </c>
      <c r="T3" s="229" t="s">
        <v>7</v>
      </c>
      <c r="U3" s="233" t="s">
        <v>5</v>
      </c>
      <c r="V3" s="229" t="s">
        <v>7</v>
      </c>
      <c r="W3" s="233" t="s">
        <v>5</v>
      </c>
      <c r="X3" s="229" t="s">
        <v>7</v>
      </c>
      <c r="Y3" s="233" t="s">
        <v>5</v>
      </c>
    </row>
    <row r="4" spans="1:64" x14ac:dyDescent="0.2">
      <c r="A4" t="s">
        <v>366</v>
      </c>
      <c r="B4" s="147" t="s">
        <v>331</v>
      </c>
      <c r="C4" s="200">
        <v>9907</v>
      </c>
      <c r="D4" s="200">
        <v>1830</v>
      </c>
      <c r="E4" s="189">
        <v>18.5</v>
      </c>
      <c r="F4" s="200">
        <v>6157</v>
      </c>
      <c r="G4" s="189">
        <v>62.1</v>
      </c>
      <c r="H4" s="200">
        <v>71</v>
      </c>
      <c r="I4" s="189">
        <v>0.7</v>
      </c>
      <c r="J4" s="200">
        <v>1093</v>
      </c>
      <c r="K4" s="189">
        <v>11</v>
      </c>
      <c r="L4" s="200">
        <v>81</v>
      </c>
      <c r="M4" s="189">
        <v>0.8</v>
      </c>
      <c r="N4" s="200">
        <v>112</v>
      </c>
      <c r="O4" s="189">
        <v>1.1000000000000001</v>
      </c>
      <c r="P4" s="200">
        <v>410</v>
      </c>
      <c r="Q4" s="189">
        <v>4.0999999999999996</v>
      </c>
      <c r="R4" s="200">
        <v>216</v>
      </c>
      <c r="S4" s="189">
        <v>2.2000000000000002</v>
      </c>
      <c r="T4" s="200">
        <v>7</v>
      </c>
      <c r="U4" s="189">
        <v>0.1</v>
      </c>
      <c r="V4" s="200">
        <v>36</v>
      </c>
      <c r="W4" s="189">
        <v>0.4</v>
      </c>
      <c r="X4" s="200">
        <v>94</v>
      </c>
      <c r="Y4" s="189">
        <v>0.9</v>
      </c>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3"/>
      <c r="BI4" s="1"/>
      <c r="BJ4" s="1"/>
      <c r="BK4" s="1"/>
      <c r="BL4" s="1"/>
    </row>
    <row r="5" spans="1:64" x14ac:dyDescent="0.2">
      <c r="A5" t="s">
        <v>367</v>
      </c>
      <c r="B5" s="147" t="s">
        <v>332</v>
      </c>
      <c r="C5" s="200">
        <v>9070</v>
      </c>
      <c r="D5" s="200">
        <v>1381</v>
      </c>
      <c r="E5" s="189">
        <v>15.2</v>
      </c>
      <c r="F5" s="200">
        <v>5783</v>
      </c>
      <c r="G5" s="189">
        <v>63.8</v>
      </c>
      <c r="H5" s="200">
        <v>76</v>
      </c>
      <c r="I5" s="189">
        <v>0.8</v>
      </c>
      <c r="J5" s="200">
        <v>1121</v>
      </c>
      <c r="K5" s="189">
        <v>12.4</v>
      </c>
      <c r="L5" s="200">
        <v>105</v>
      </c>
      <c r="M5" s="189">
        <v>1.2</v>
      </c>
      <c r="N5" s="200">
        <v>94</v>
      </c>
      <c r="O5" s="189">
        <v>1</v>
      </c>
      <c r="P5" s="200">
        <v>449</v>
      </c>
      <c r="Q5" s="189">
        <v>5</v>
      </c>
      <c r="R5" s="200">
        <v>197</v>
      </c>
      <c r="S5" s="189">
        <v>2.2000000000000002</v>
      </c>
      <c r="T5" s="200">
        <v>9</v>
      </c>
      <c r="U5" s="189">
        <v>0.1</v>
      </c>
      <c r="V5" s="200">
        <v>30</v>
      </c>
      <c r="W5" s="189">
        <v>0.3</v>
      </c>
      <c r="X5" s="200">
        <v>77</v>
      </c>
      <c r="Y5" s="189">
        <v>0.8</v>
      </c>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3"/>
      <c r="BI5" s="1"/>
      <c r="BJ5" s="1"/>
      <c r="BK5" s="1"/>
      <c r="BL5" s="1"/>
    </row>
    <row r="6" spans="1:64" x14ac:dyDescent="0.2">
      <c r="A6" t="s">
        <v>368</v>
      </c>
      <c r="B6" s="147" t="s">
        <v>334</v>
      </c>
      <c r="C6" s="200">
        <v>9785</v>
      </c>
      <c r="D6" s="200">
        <v>366</v>
      </c>
      <c r="E6" s="189">
        <v>3.7</v>
      </c>
      <c r="F6" s="200">
        <v>6884</v>
      </c>
      <c r="G6" s="189">
        <v>70.400000000000006</v>
      </c>
      <c r="H6" s="200">
        <v>180</v>
      </c>
      <c r="I6" s="189">
        <v>1.8</v>
      </c>
      <c r="J6" s="200">
        <v>1068</v>
      </c>
      <c r="K6" s="189">
        <v>10.9</v>
      </c>
      <c r="L6" s="200">
        <v>156</v>
      </c>
      <c r="M6" s="189">
        <v>1.6</v>
      </c>
      <c r="N6" s="200">
        <v>97</v>
      </c>
      <c r="O6" s="189">
        <v>1</v>
      </c>
      <c r="P6" s="200">
        <v>823</v>
      </c>
      <c r="Q6" s="189">
        <v>8.4</v>
      </c>
      <c r="R6" s="200">
        <v>453</v>
      </c>
      <c r="S6" s="189">
        <v>4.5999999999999996</v>
      </c>
      <c r="T6" s="200">
        <v>14</v>
      </c>
      <c r="U6" s="189">
        <v>0.1</v>
      </c>
      <c r="V6" s="200">
        <v>22</v>
      </c>
      <c r="W6" s="189">
        <v>0.2</v>
      </c>
      <c r="X6" s="200">
        <v>179</v>
      </c>
      <c r="Y6" s="189">
        <v>1.8</v>
      </c>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3"/>
      <c r="BI6" s="1"/>
      <c r="BJ6" s="1"/>
      <c r="BK6" s="1"/>
      <c r="BL6" s="1"/>
    </row>
    <row r="7" spans="1:64" x14ac:dyDescent="0.2">
      <c r="A7" t="s">
        <v>369</v>
      </c>
      <c r="B7" s="147" t="s">
        <v>335</v>
      </c>
      <c r="C7" s="200">
        <v>8780</v>
      </c>
      <c r="D7" s="200">
        <v>1263</v>
      </c>
      <c r="E7" s="189">
        <v>14.4</v>
      </c>
      <c r="F7" s="200">
        <v>6029</v>
      </c>
      <c r="G7" s="189">
        <v>68.7</v>
      </c>
      <c r="H7" s="200">
        <v>67</v>
      </c>
      <c r="I7" s="189">
        <v>0.8</v>
      </c>
      <c r="J7" s="200">
        <v>615</v>
      </c>
      <c r="K7" s="189">
        <v>7</v>
      </c>
      <c r="L7" s="200">
        <v>76</v>
      </c>
      <c r="M7" s="189">
        <v>0.9</v>
      </c>
      <c r="N7" s="200">
        <v>157</v>
      </c>
      <c r="O7" s="189">
        <v>1.8</v>
      </c>
      <c r="P7" s="200">
        <v>636</v>
      </c>
      <c r="Q7" s="189">
        <v>7.2</v>
      </c>
      <c r="R7" s="200">
        <v>75</v>
      </c>
      <c r="S7" s="189">
        <v>0.9</v>
      </c>
      <c r="T7" s="200">
        <v>3</v>
      </c>
      <c r="U7" s="189">
        <v>0</v>
      </c>
      <c r="V7" s="200">
        <v>23</v>
      </c>
      <c r="W7" s="189">
        <v>0.3</v>
      </c>
      <c r="X7" s="200">
        <v>46</v>
      </c>
      <c r="Y7" s="189">
        <v>0.5</v>
      </c>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3"/>
      <c r="BI7" s="1"/>
      <c r="BJ7" s="1"/>
      <c r="BK7" s="1"/>
      <c r="BL7" s="1"/>
    </row>
    <row r="8" spans="1:64" x14ac:dyDescent="0.2">
      <c r="A8" t="s">
        <v>370</v>
      </c>
      <c r="B8" s="147" t="s">
        <v>336</v>
      </c>
      <c r="C8" s="200">
        <v>9386</v>
      </c>
      <c r="D8" s="200">
        <v>1094</v>
      </c>
      <c r="E8" s="189">
        <v>11.7</v>
      </c>
      <c r="F8" s="200">
        <v>6107</v>
      </c>
      <c r="G8" s="189">
        <v>65.099999999999994</v>
      </c>
      <c r="H8" s="200">
        <v>123</v>
      </c>
      <c r="I8" s="189">
        <v>1.3</v>
      </c>
      <c r="J8" s="200">
        <v>1053</v>
      </c>
      <c r="K8" s="189">
        <v>11.2</v>
      </c>
      <c r="L8" s="200">
        <v>95</v>
      </c>
      <c r="M8" s="189">
        <v>1</v>
      </c>
      <c r="N8" s="200">
        <v>135</v>
      </c>
      <c r="O8" s="189">
        <v>1.4</v>
      </c>
      <c r="P8" s="200">
        <v>746</v>
      </c>
      <c r="Q8" s="189">
        <v>7.9</v>
      </c>
      <c r="R8" s="200">
        <v>178</v>
      </c>
      <c r="S8" s="189">
        <v>1.9</v>
      </c>
      <c r="T8" s="200">
        <v>12</v>
      </c>
      <c r="U8" s="189">
        <v>0.1</v>
      </c>
      <c r="V8" s="200">
        <v>24</v>
      </c>
      <c r="W8" s="189">
        <v>0.3</v>
      </c>
      <c r="X8" s="200">
        <v>72</v>
      </c>
      <c r="Y8" s="189">
        <v>0.8</v>
      </c>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3"/>
      <c r="BI8" s="1"/>
      <c r="BJ8" s="1"/>
      <c r="BK8" s="1"/>
      <c r="BL8" s="1"/>
    </row>
    <row r="9" spans="1:64" x14ac:dyDescent="0.2">
      <c r="A9" t="s">
        <v>371</v>
      </c>
      <c r="B9" s="147" t="s">
        <v>337</v>
      </c>
      <c r="C9" s="200">
        <v>9405</v>
      </c>
      <c r="D9" s="200">
        <v>1590</v>
      </c>
      <c r="E9" s="189">
        <v>16.899999999999999</v>
      </c>
      <c r="F9" s="200">
        <v>6094</v>
      </c>
      <c r="G9" s="189">
        <v>64.8</v>
      </c>
      <c r="H9" s="200">
        <v>115</v>
      </c>
      <c r="I9" s="189">
        <v>1.2</v>
      </c>
      <c r="J9" s="200">
        <v>1015</v>
      </c>
      <c r="K9" s="189">
        <v>10.8</v>
      </c>
      <c r="L9" s="200">
        <v>105</v>
      </c>
      <c r="M9" s="189">
        <v>1.1000000000000001</v>
      </c>
      <c r="N9" s="200">
        <v>93</v>
      </c>
      <c r="O9" s="189">
        <v>1</v>
      </c>
      <c r="P9" s="200">
        <v>317</v>
      </c>
      <c r="Q9" s="189">
        <v>3.4</v>
      </c>
      <c r="R9" s="200">
        <v>200</v>
      </c>
      <c r="S9" s="189">
        <v>2.1</v>
      </c>
      <c r="T9" s="200">
        <v>6</v>
      </c>
      <c r="U9" s="189">
        <v>0.1</v>
      </c>
      <c r="V9" s="200">
        <v>37</v>
      </c>
      <c r="W9" s="189">
        <v>0.4</v>
      </c>
      <c r="X9" s="200">
        <v>74</v>
      </c>
      <c r="Y9" s="189">
        <v>0.8</v>
      </c>
    </row>
    <row r="10" spans="1:64" x14ac:dyDescent="0.2">
      <c r="A10" t="s">
        <v>372</v>
      </c>
      <c r="B10" s="147" t="s">
        <v>338</v>
      </c>
      <c r="C10" s="200">
        <v>9142</v>
      </c>
      <c r="D10" s="200">
        <v>1935</v>
      </c>
      <c r="E10" s="189">
        <v>21.2</v>
      </c>
      <c r="F10" s="200">
        <v>5441</v>
      </c>
      <c r="G10" s="189">
        <v>59.5</v>
      </c>
      <c r="H10" s="200">
        <v>61</v>
      </c>
      <c r="I10" s="189">
        <v>0.7</v>
      </c>
      <c r="J10" s="200">
        <v>1022</v>
      </c>
      <c r="K10" s="189">
        <v>11.2</v>
      </c>
      <c r="L10" s="200">
        <v>63</v>
      </c>
      <c r="M10" s="189">
        <v>0.7</v>
      </c>
      <c r="N10" s="200">
        <v>121</v>
      </c>
      <c r="O10" s="189">
        <v>1.3</v>
      </c>
      <c r="P10" s="200">
        <v>475</v>
      </c>
      <c r="Q10" s="189">
        <v>5.2</v>
      </c>
      <c r="R10" s="200">
        <v>100</v>
      </c>
      <c r="S10" s="189">
        <v>1.1000000000000001</v>
      </c>
      <c r="T10" s="200">
        <v>10</v>
      </c>
      <c r="U10" s="189">
        <v>0.1</v>
      </c>
      <c r="V10" s="200">
        <v>27</v>
      </c>
      <c r="W10" s="189">
        <v>0.3</v>
      </c>
      <c r="X10" s="200">
        <v>40</v>
      </c>
      <c r="Y10" s="189">
        <v>0.4</v>
      </c>
    </row>
    <row r="11" spans="1:64" x14ac:dyDescent="0.2">
      <c r="A11" t="s">
        <v>373</v>
      </c>
      <c r="B11" s="147" t="s">
        <v>342</v>
      </c>
      <c r="C11" s="200">
        <v>7150</v>
      </c>
      <c r="D11" s="200">
        <v>257</v>
      </c>
      <c r="E11" s="189">
        <v>3.6</v>
      </c>
      <c r="F11" s="200">
        <v>5058</v>
      </c>
      <c r="G11" s="189">
        <v>70.7</v>
      </c>
      <c r="H11" s="200">
        <v>113</v>
      </c>
      <c r="I11" s="189">
        <v>1.6</v>
      </c>
      <c r="J11" s="200">
        <v>788</v>
      </c>
      <c r="K11" s="189">
        <v>11</v>
      </c>
      <c r="L11" s="200">
        <v>97</v>
      </c>
      <c r="M11" s="189">
        <v>1.4</v>
      </c>
      <c r="N11" s="200">
        <v>106</v>
      </c>
      <c r="O11" s="189">
        <v>1.5</v>
      </c>
      <c r="P11" s="200">
        <v>503</v>
      </c>
      <c r="Q11" s="189">
        <v>7</v>
      </c>
      <c r="R11" s="200">
        <v>393</v>
      </c>
      <c r="S11" s="189">
        <v>5.5</v>
      </c>
      <c r="T11" s="200">
        <v>10</v>
      </c>
      <c r="U11" s="189">
        <v>0.1</v>
      </c>
      <c r="V11" s="200">
        <v>34</v>
      </c>
      <c r="W11" s="189">
        <v>0.5</v>
      </c>
      <c r="X11" s="200">
        <v>167</v>
      </c>
      <c r="Y11" s="189">
        <v>2.2999999999999998</v>
      </c>
    </row>
    <row r="12" spans="1:64" x14ac:dyDescent="0.2">
      <c r="A12" t="s">
        <v>374</v>
      </c>
      <c r="B12" s="147" t="s">
        <v>343</v>
      </c>
      <c r="C12" s="200">
        <v>7867</v>
      </c>
      <c r="D12" s="200">
        <v>181</v>
      </c>
      <c r="E12" s="189">
        <v>2.2999999999999998</v>
      </c>
      <c r="F12" s="200">
        <v>5314</v>
      </c>
      <c r="G12" s="189">
        <v>67.5</v>
      </c>
      <c r="H12" s="200">
        <v>103</v>
      </c>
      <c r="I12" s="189">
        <v>1.3</v>
      </c>
      <c r="J12" s="200">
        <v>946</v>
      </c>
      <c r="K12" s="189">
        <v>12</v>
      </c>
      <c r="L12" s="200">
        <v>124</v>
      </c>
      <c r="M12" s="189">
        <v>1.6</v>
      </c>
      <c r="N12" s="200">
        <v>89</v>
      </c>
      <c r="O12" s="189">
        <v>1.1000000000000001</v>
      </c>
      <c r="P12" s="200">
        <v>762</v>
      </c>
      <c r="Q12" s="189">
        <v>9.6999999999999993</v>
      </c>
      <c r="R12" s="200">
        <v>493</v>
      </c>
      <c r="S12" s="189">
        <v>6.3</v>
      </c>
      <c r="T12" s="200">
        <v>22</v>
      </c>
      <c r="U12" s="189">
        <v>0.3</v>
      </c>
      <c r="V12" s="200">
        <v>75</v>
      </c>
      <c r="W12" s="189">
        <v>1</v>
      </c>
      <c r="X12" s="200">
        <v>198</v>
      </c>
      <c r="Y12" s="189">
        <v>2.5</v>
      </c>
    </row>
    <row r="13" spans="1:64" x14ac:dyDescent="0.2">
      <c r="A13" t="s">
        <v>375</v>
      </c>
      <c r="B13" s="147" t="s">
        <v>344</v>
      </c>
      <c r="C13" s="200">
        <v>8333</v>
      </c>
      <c r="D13" s="200">
        <v>533</v>
      </c>
      <c r="E13" s="189">
        <v>6.4</v>
      </c>
      <c r="F13" s="200">
        <v>5556</v>
      </c>
      <c r="G13" s="189">
        <v>66.7</v>
      </c>
      <c r="H13" s="200">
        <v>132</v>
      </c>
      <c r="I13" s="189">
        <v>1.6</v>
      </c>
      <c r="J13" s="200">
        <v>1041</v>
      </c>
      <c r="K13" s="189">
        <v>12.5</v>
      </c>
      <c r="L13" s="200">
        <v>153</v>
      </c>
      <c r="M13" s="189">
        <v>1.8</v>
      </c>
      <c r="N13" s="200">
        <v>113</v>
      </c>
      <c r="O13" s="189">
        <v>1.4</v>
      </c>
      <c r="P13" s="200">
        <v>597</v>
      </c>
      <c r="Q13" s="189">
        <v>7.2</v>
      </c>
      <c r="R13" s="200">
        <v>345</v>
      </c>
      <c r="S13" s="189">
        <v>4.0999999999999996</v>
      </c>
      <c r="T13" s="200">
        <v>21</v>
      </c>
      <c r="U13" s="189">
        <v>0.3</v>
      </c>
      <c r="V13" s="200">
        <v>31</v>
      </c>
      <c r="W13" s="189">
        <v>0.4</v>
      </c>
      <c r="X13" s="200">
        <v>175</v>
      </c>
      <c r="Y13" s="189">
        <v>2.1</v>
      </c>
    </row>
    <row r="14" spans="1:64" x14ac:dyDescent="0.2">
      <c r="A14" t="s">
        <v>376</v>
      </c>
      <c r="B14" s="147" t="s">
        <v>345</v>
      </c>
      <c r="C14" s="200">
        <v>9127</v>
      </c>
      <c r="D14" s="200">
        <v>762</v>
      </c>
      <c r="E14" s="189">
        <v>8.3000000000000007</v>
      </c>
      <c r="F14" s="200">
        <v>6731</v>
      </c>
      <c r="G14" s="189">
        <v>73.7</v>
      </c>
      <c r="H14" s="200">
        <v>139</v>
      </c>
      <c r="I14" s="189">
        <v>1.5</v>
      </c>
      <c r="J14" s="200">
        <v>763</v>
      </c>
      <c r="K14" s="189">
        <v>8.4</v>
      </c>
      <c r="L14" s="200">
        <v>57</v>
      </c>
      <c r="M14" s="189">
        <v>0.6</v>
      </c>
      <c r="N14" s="200">
        <v>98</v>
      </c>
      <c r="O14" s="189">
        <v>1.1000000000000001</v>
      </c>
      <c r="P14" s="200">
        <v>561</v>
      </c>
      <c r="Q14" s="189">
        <v>6.1</v>
      </c>
      <c r="R14" s="200">
        <v>200</v>
      </c>
      <c r="S14" s="189">
        <v>2.2000000000000002</v>
      </c>
      <c r="T14" s="200">
        <v>6</v>
      </c>
      <c r="U14" s="189">
        <v>0.1</v>
      </c>
      <c r="V14" s="200">
        <v>30</v>
      </c>
      <c r="W14" s="189">
        <v>0.3</v>
      </c>
      <c r="X14" s="200">
        <v>140</v>
      </c>
      <c r="Y14" s="189">
        <v>1.5</v>
      </c>
    </row>
    <row r="15" spans="1:64" x14ac:dyDescent="0.2">
      <c r="A15" t="s">
        <v>377</v>
      </c>
      <c r="B15" s="147" t="s">
        <v>346</v>
      </c>
      <c r="C15" s="200">
        <v>9252</v>
      </c>
      <c r="D15" s="200">
        <v>929</v>
      </c>
      <c r="E15" s="189">
        <v>10</v>
      </c>
      <c r="F15" s="200">
        <v>6228</v>
      </c>
      <c r="G15" s="189">
        <v>67.3</v>
      </c>
      <c r="H15" s="200">
        <v>159</v>
      </c>
      <c r="I15" s="189">
        <v>1.7</v>
      </c>
      <c r="J15" s="200">
        <v>1151</v>
      </c>
      <c r="K15" s="189">
        <v>12.4</v>
      </c>
      <c r="L15" s="200">
        <v>87</v>
      </c>
      <c r="M15" s="189">
        <v>0.9</v>
      </c>
      <c r="N15" s="200">
        <v>108</v>
      </c>
      <c r="O15" s="189">
        <v>1.2</v>
      </c>
      <c r="P15" s="200">
        <v>428</v>
      </c>
      <c r="Q15" s="189">
        <v>4.5999999999999996</v>
      </c>
      <c r="R15" s="200">
        <v>216</v>
      </c>
      <c r="S15" s="189">
        <v>2.2999999999999998</v>
      </c>
      <c r="T15" s="200">
        <v>8</v>
      </c>
      <c r="U15" s="189">
        <v>0.1</v>
      </c>
      <c r="V15" s="200">
        <v>37</v>
      </c>
      <c r="W15" s="189">
        <v>0.4</v>
      </c>
      <c r="X15" s="200">
        <v>174</v>
      </c>
      <c r="Y15" s="189">
        <v>1.9</v>
      </c>
    </row>
    <row r="16" spans="1:64" x14ac:dyDescent="0.2">
      <c r="A16" t="s">
        <v>378</v>
      </c>
      <c r="B16" s="147" t="s">
        <v>347</v>
      </c>
      <c r="C16" s="200">
        <v>8034</v>
      </c>
      <c r="D16" s="200">
        <v>794</v>
      </c>
      <c r="E16" s="189">
        <v>9.9</v>
      </c>
      <c r="F16" s="200">
        <v>5616</v>
      </c>
      <c r="G16" s="189">
        <v>69.900000000000006</v>
      </c>
      <c r="H16" s="200">
        <v>103</v>
      </c>
      <c r="I16" s="189">
        <v>1.3</v>
      </c>
      <c r="J16" s="200">
        <v>751</v>
      </c>
      <c r="K16" s="189">
        <v>9.3000000000000007</v>
      </c>
      <c r="L16" s="200">
        <v>92</v>
      </c>
      <c r="M16" s="189">
        <v>1.1000000000000001</v>
      </c>
      <c r="N16" s="200">
        <v>75</v>
      </c>
      <c r="O16" s="189">
        <v>0.9</v>
      </c>
      <c r="P16" s="200">
        <v>509</v>
      </c>
      <c r="Q16" s="189">
        <v>6.3</v>
      </c>
      <c r="R16" s="200">
        <v>253</v>
      </c>
      <c r="S16" s="189">
        <v>3.1</v>
      </c>
      <c r="T16" s="200">
        <v>10</v>
      </c>
      <c r="U16" s="189">
        <v>0.1</v>
      </c>
      <c r="V16" s="200">
        <v>35</v>
      </c>
      <c r="W16" s="189">
        <v>0.4</v>
      </c>
      <c r="X16" s="200">
        <v>153</v>
      </c>
      <c r="Y16" s="189">
        <v>1.9</v>
      </c>
    </row>
    <row r="17" spans="1:25" x14ac:dyDescent="0.2">
      <c r="A17" t="s">
        <v>379</v>
      </c>
      <c r="B17" s="147" t="s">
        <v>348</v>
      </c>
      <c r="C17" s="200">
        <v>8629</v>
      </c>
      <c r="D17" s="200">
        <v>691</v>
      </c>
      <c r="E17" s="189">
        <v>8</v>
      </c>
      <c r="F17" s="200">
        <v>6071</v>
      </c>
      <c r="G17" s="189">
        <v>70.400000000000006</v>
      </c>
      <c r="H17" s="200">
        <v>116</v>
      </c>
      <c r="I17" s="189">
        <v>1.3</v>
      </c>
      <c r="J17" s="200">
        <v>1037</v>
      </c>
      <c r="K17" s="189">
        <v>12</v>
      </c>
      <c r="L17" s="200">
        <v>86</v>
      </c>
      <c r="M17" s="189">
        <v>1</v>
      </c>
      <c r="N17" s="200">
        <v>82</v>
      </c>
      <c r="O17" s="189">
        <v>1</v>
      </c>
      <c r="P17" s="200">
        <v>357</v>
      </c>
      <c r="Q17" s="189">
        <v>4.0999999999999996</v>
      </c>
      <c r="R17" s="200">
        <v>278</v>
      </c>
      <c r="S17" s="189">
        <v>3.2</v>
      </c>
      <c r="T17" s="200">
        <v>14</v>
      </c>
      <c r="U17" s="189">
        <v>0.2</v>
      </c>
      <c r="V17" s="200">
        <v>49</v>
      </c>
      <c r="W17" s="189">
        <v>0.6</v>
      </c>
      <c r="X17" s="200">
        <v>162</v>
      </c>
      <c r="Y17" s="189">
        <v>1.9</v>
      </c>
    </row>
    <row r="18" spans="1:25" x14ac:dyDescent="0.2">
      <c r="A18" t="s">
        <v>380</v>
      </c>
      <c r="B18" s="147" t="s">
        <v>381</v>
      </c>
      <c r="C18" s="200">
        <v>4014</v>
      </c>
      <c r="D18" s="200">
        <v>690</v>
      </c>
      <c r="E18" s="189">
        <v>17.2</v>
      </c>
      <c r="F18" s="200">
        <v>3107</v>
      </c>
      <c r="G18" s="189">
        <v>77.400000000000006</v>
      </c>
      <c r="H18" s="200">
        <v>11</v>
      </c>
      <c r="I18" s="189">
        <v>0.3</v>
      </c>
      <c r="J18" s="200">
        <v>80</v>
      </c>
      <c r="K18" s="189">
        <v>2</v>
      </c>
      <c r="L18" s="200">
        <v>7</v>
      </c>
      <c r="M18" s="189">
        <v>0.2</v>
      </c>
      <c r="N18" s="200">
        <v>9</v>
      </c>
      <c r="O18" s="189">
        <v>0.2</v>
      </c>
      <c r="P18" s="200">
        <v>77</v>
      </c>
      <c r="Q18" s="189">
        <v>1.9</v>
      </c>
      <c r="R18" s="200">
        <v>50</v>
      </c>
      <c r="S18" s="189">
        <v>1.2</v>
      </c>
      <c r="T18" s="200">
        <v>1</v>
      </c>
      <c r="U18" s="189">
        <v>0</v>
      </c>
      <c r="V18" s="200">
        <v>1</v>
      </c>
      <c r="W18" s="189">
        <v>0</v>
      </c>
      <c r="X18" s="200">
        <v>21</v>
      </c>
      <c r="Y18" s="189">
        <v>0.5</v>
      </c>
    </row>
    <row r="19" spans="1:25" x14ac:dyDescent="0.2">
      <c r="A19" t="s">
        <v>382</v>
      </c>
      <c r="B19" s="147" t="s">
        <v>101</v>
      </c>
      <c r="C19" s="200">
        <v>6309</v>
      </c>
      <c r="D19" s="200">
        <v>927</v>
      </c>
      <c r="E19" s="189">
        <v>14.7</v>
      </c>
      <c r="F19" s="200">
        <v>5123</v>
      </c>
      <c r="G19" s="189">
        <v>81.2</v>
      </c>
      <c r="H19" s="200">
        <v>25</v>
      </c>
      <c r="I19" s="189">
        <v>0.4</v>
      </c>
      <c r="J19" s="200">
        <v>109</v>
      </c>
      <c r="K19" s="189">
        <v>1.7</v>
      </c>
      <c r="L19" s="200">
        <v>16</v>
      </c>
      <c r="M19" s="189">
        <v>0.3</v>
      </c>
      <c r="N19" s="200">
        <v>20</v>
      </c>
      <c r="O19" s="189">
        <v>0.3</v>
      </c>
      <c r="P19" s="200">
        <v>16</v>
      </c>
      <c r="Q19" s="189">
        <v>0.3</v>
      </c>
      <c r="R19" s="200">
        <v>125</v>
      </c>
      <c r="S19" s="189">
        <v>2</v>
      </c>
      <c r="T19" s="200">
        <v>0</v>
      </c>
      <c r="U19" s="189">
        <v>0</v>
      </c>
      <c r="V19" s="200">
        <v>5</v>
      </c>
      <c r="W19" s="189">
        <v>0.1</v>
      </c>
      <c r="X19" s="200">
        <v>21</v>
      </c>
      <c r="Y19" s="189">
        <v>0.3</v>
      </c>
    </row>
    <row r="20" spans="1:25" x14ac:dyDescent="0.2">
      <c r="A20" t="s">
        <v>383</v>
      </c>
      <c r="B20" s="147" t="s">
        <v>384</v>
      </c>
      <c r="C20" s="200">
        <v>4102</v>
      </c>
      <c r="D20" s="200">
        <v>544</v>
      </c>
      <c r="E20" s="189">
        <v>13.3</v>
      </c>
      <c r="F20" s="200">
        <v>3310</v>
      </c>
      <c r="G20" s="189">
        <v>80.7</v>
      </c>
      <c r="H20" s="200">
        <v>49</v>
      </c>
      <c r="I20" s="189">
        <v>1.2</v>
      </c>
      <c r="J20" s="200">
        <v>80</v>
      </c>
      <c r="K20" s="189">
        <v>2</v>
      </c>
      <c r="L20" s="200">
        <v>3</v>
      </c>
      <c r="M20" s="189">
        <v>0.1</v>
      </c>
      <c r="N20" s="200">
        <v>16</v>
      </c>
      <c r="O20" s="189">
        <v>0.4</v>
      </c>
      <c r="P20" s="200">
        <v>19</v>
      </c>
      <c r="Q20" s="189">
        <v>0.5</v>
      </c>
      <c r="R20" s="200">
        <v>100</v>
      </c>
      <c r="S20" s="189">
        <v>2.4</v>
      </c>
      <c r="T20" s="200">
        <v>0</v>
      </c>
      <c r="U20" s="189">
        <v>0</v>
      </c>
      <c r="V20" s="200">
        <v>0</v>
      </c>
      <c r="W20" s="189">
        <v>0</v>
      </c>
      <c r="X20" s="200">
        <v>23</v>
      </c>
      <c r="Y20" s="189">
        <v>0.6</v>
      </c>
    </row>
    <row r="21" spans="1:25" x14ac:dyDescent="0.2">
      <c r="A21" t="s">
        <v>385</v>
      </c>
      <c r="B21" s="147" t="s">
        <v>386</v>
      </c>
      <c r="C21" s="200">
        <v>4424</v>
      </c>
      <c r="D21" s="200">
        <v>874</v>
      </c>
      <c r="E21" s="189">
        <v>19.8</v>
      </c>
      <c r="F21" s="200">
        <v>3427</v>
      </c>
      <c r="G21" s="189">
        <v>77.5</v>
      </c>
      <c r="H21" s="200">
        <v>10</v>
      </c>
      <c r="I21" s="189">
        <v>0.2</v>
      </c>
      <c r="J21" s="200">
        <v>64</v>
      </c>
      <c r="K21" s="189">
        <v>1.4</v>
      </c>
      <c r="L21" s="200">
        <v>4</v>
      </c>
      <c r="M21" s="189">
        <v>0.1</v>
      </c>
      <c r="N21" s="200">
        <v>10</v>
      </c>
      <c r="O21" s="189">
        <v>0.2</v>
      </c>
      <c r="P21" s="200">
        <v>8</v>
      </c>
      <c r="Q21" s="189">
        <v>0.2</v>
      </c>
      <c r="R21" s="200">
        <v>44</v>
      </c>
      <c r="S21" s="189">
        <v>1</v>
      </c>
      <c r="T21" s="200">
        <v>0</v>
      </c>
      <c r="U21" s="189">
        <v>0</v>
      </c>
      <c r="V21" s="200">
        <v>1</v>
      </c>
      <c r="W21" s="189">
        <v>0</v>
      </c>
      <c r="X21" s="200">
        <v>11</v>
      </c>
      <c r="Y21" s="189">
        <v>0.2</v>
      </c>
    </row>
    <row r="22" spans="1:25" x14ac:dyDescent="0.2">
      <c r="A22" t="s">
        <v>387</v>
      </c>
      <c r="B22" s="147" t="s">
        <v>388</v>
      </c>
      <c r="C22" s="200">
        <v>2253</v>
      </c>
      <c r="D22" s="200">
        <v>276</v>
      </c>
      <c r="E22" s="189">
        <v>12.3</v>
      </c>
      <c r="F22" s="200">
        <v>1787</v>
      </c>
      <c r="G22" s="189">
        <v>79.3</v>
      </c>
      <c r="H22" s="200">
        <v>32</v>
      </c>
      <c r="I22" s="189">
        <v>1.4</v>
      </c>
      <c r="J22" s="200">
        <v>71</v>
      </c>
      <c r="K22" s="189">
        <v>3.2</v>
      </c>
      <c r="L22" s="200">
        <v>10</v>
      </c>
      <c r="M22" s="189">
        <v>0.4</v>
      </c>
      <c r="N22" s="200">
        <v>6</v>
      </c>
      <c r="O22" s="189">
        <v>0.3</v>
      </c>
      <c r="P22" s="200">
        <v>10</v>
      </c>
      <c r="Q22" s="189">
        <v>0.4</v>
      </c>
      <c r="R22" s="200">
        <v>78</v>
      </c>
      <c r="S22" s="189">
        <v>3.5</v>
      </c>
      <c r="T22" s="200">
        <v>0</v>
      </c>
      <c r="U22" s="189">
        <v>0</v>
      </c>
      <c r="V22" s="200">
        <v>3</v>
      </c>
      <c r="W22" s="189">
        <v>0.1</v>
      </c>
      <c r="X22" s="200">
        <v>13</v>
      </c>
      <c r="Y22" s="189">
        <v>0.6</v>
      </c>
    </row>
    <row r="23" spans="1:25" x14ac:dyDescent="0.2">
      <c r="A23" t="s">
        <v>389</v>
      </c>
      <c r="B23" s="147" t="s">
        <v>390</v>
      </c>
      <c r="C23" s="200">
        <v>4030</v>
      </c>
      <c r="D23" s="200">
        <v>603</v>
      </c>
      <c r="E23" s="189">
        <v>15</v>
      </c>
      <c r="F23" s="200">
        <v>2915</v>
      </c>
      <c r="G23" s="189">
        <v>72.3</v>
      </c>
      <c r="H23" s="200">
        <v>25</v>
      </c>
      <c r="I23" s="189">
        <v>0.6</v>
      </c>
      <c r="J23" s="200">
        <v>220</v>
      </c>
      <c r="K23" s="189">
        <v>5.5</v>
      </c>
      <c r="L23" s="200">
        <v>35</v>
      </c>
      <c r="M23" s="189">
        <v>0.9</v>
      </c>
      <c r="N23" s="200">
        <v>30</v>
      </c>
      <c r="O23" s="189">
        <v>0.7</v>
      </c>
      <c r="P23" s="200">
        <v>104</v>
      </c>
      <c r="Q23" s="189">
        <v>2.6</v>
      </c>
      <c r="R23" s="200">
        <v>126</v>
      </c>
      <c r="S23" s="189">
        <v>3.1</v>
      </c>
      <c r="T23" s="200">
        <v>0</v>
      </c>
      <c r="U23" s="189">
        <v>0</v>
      </c>
      <c r="V23" s="200">
        <v>2</v>
      </c>
      <c r="W23" s="189">
        <v>0</v>
      </c>
      <c r="X23" s="200">
        <v>37</v>
      </c>
      <c r="Y23" s="189">
        <v>0.9</v>
      </c>
    </row>
    <row r="24" spans="1:25" x14ac:dyDescent="0.2">
      <c r="A24" t="s">
        <v>391</v>
      </c>
      <c r="B24" s="147" t="s">
        <v>392</v>
      </c>
      <c r="C24" s="200">
        <v>7318</v>
      </c>
      <c r="D24" s="200">
        <v>1348</v>
      </c>
      <c r="E24" s="189">
        <v>18.399999999999999</v>
      </c>
      <c r="F24" s="200">
        <v>5094</v>
      </c>
      <c r="G24" s="189">
        <v>69.599999999999994</v>
      </c>
      <c r="H24" s="200">
        <v>59</v>
      </c>
      <c r="I24" s="189">
        <v>0.8</v>
      </c>
      <c r="J24" s="200">
        <v>412</v>
      </c>
      <c r="K24" s="189">
        <v>5.6</v>
      </c>
      <c r="L24" s="200">
        <v>16</v>
      </c>
      <c r="M24" s="189">
        <v>0.2</v>
      </c>
      <c r="N24" s="200">
        <v>62</v>
      </c>
      <c r="O24" s="189">
        <v>0.8</v>
      </c>
      <c r="P24" s="200">
        <v>70</v>
      </c>
      <c r="Q24" s="189">
        <v>1</v>
      </c>
      <c r="R24" s="200">
        <v>308</v>
      </c>
      <c r="S24" s="189">
        <v>4.2</v>
      </c>
      <c r="T24" s="200">
        <v>3</v>
      </c>
      <c r="U24" s="189">
        <v>0</v>
      </c>
      <c r="V24" s="200">
        <v>12</v>
      </c>
      <c r="W24" s="189">
        <v>0.2</v>
      </c>
      <c r="X24" s="200">
        <v>28</v>
      </c>
      <c r="Y24" s="189">
        <v>0.4</v>
      </c>
    </row>
    <row r="25" spans="1:25" x14ac:dyDescent="0.2">
      <c r="A25" t="s">
        <v>393</v>
      </c>
      <c r="B25" s="147" t="s">
        <v>394</v>
      </c>
      <c r="C25" s="200">
        <v>4453</v>
      </c>
      <c r="D25" s="200">
        <v>598</v>
      </c>
      <c r="E25" s="189">
        <v>13.4</v>
      </c>
      <c r="F25" s="200">
        <v>3440</v>
      </c>
      <c r="G25" s="189">
        <v>77.3</v>
      </c>
      <c r="H25" s="200">
        <v>30</v>
      </c>
      <c r="I25" s="189">
        <v>0.7</v>
      </c>
      <c r="J25" s="200">
        <v>203</v>
      </c>
      <c r="K25" s="189">
        <v>4.5999999999999996</v>
      </c>
      <c r="L25" s="200">
        <v>13</v>
      </c>
      <c r="M25" s="189">
        <v>0.3</v>
      </c>
      <c r="N25" s="200">
        <v>38</v>
      </c>
      <c r="O25" s="189">
        <v>0.9</v>
      </c>
      <c r="P25" s="200">
        <v>38</v>
      </c>
      <c r="Q25" s="189">
        <v>0.9</v>
      </c>
      <c r="R25" s="200">
        <v>127</v>
      </c>
      <c r="S25" s="189">
        <v>2.9</v>
      </c>
      <c r="T25" s="200">
        <v>2</v>
      </c>
      <c r="U25" s="189">
        <v>0</v>
      </c>
      <c r="V25" s="200">
        <v>3</v>
      </c>
      <c r="W25" s="189">
        <v>0.1</v>
      </c>
      <c r="X25" s="200">
        <v>34</v>
      </c>
      <c r="Y25" s="189">
        <v>0.8</v>
      </c>
    </row>
    <row r="26" spans="1:25" x14ac:dyDescent="0.2">
      <c r="A26" t="s">
        <v>395</v>
      </c>
      <c r="B26" s="147" t="s">
        <v>396</v>
      </c>
      <c r="C26" s="200">
        <v>4455</v>
      </c>
      <c r="D26" s="200">
        <v>836</v>
      </c>
      <c r="E26" s="189">
        <v>18.8</v>
      </c>
      <c r="F26" s="200">
        <v>3224</v>
      </c>
      <c r="G26" s="189">
        <v>72.400000000000006</v>
      </c>
      <c r="H26" s="200">
        <v>20</v>
      </c>
      <c r="I26" s="189">
        <v>0.4</v>
      </c>
      <c r="J26" s="200">
        <v>201</v>
      </c>
      <c r="K26" s="189">
        <v>4.5</v>
      </c>
      <c r="L26" s="200">
        <v>16</v>
      </c>
      <c r="M26" s="189">
        <v>0.4</v>
      </c>
      <c r="N26" s="200">
        <v>40</v>
      </c>
      <c r="O26" s="189">
        <v>0.9</v>
      </c>
      <c r="P26" s="200">
        <v>40</v>
      </c>
      <c r="Q26" s="189">
        <v>0.9</v>
      </c>
      <c r="R26" s="200">
        <v>103</v>
      </c>
      <c r="S26" s="189">
        <v>2.2999999999999998</v>
      </c>
      <c r="T26" s="200">
        <v>5</v>
      </c>
      <c r="U26" s="189">
        <v>0.1</v>
      </c>
      <c r="V26" s="200">
        <v>9</v>
      </c>
      <c r="W26" s="189">
        <v>0.2</v>
      </c>
      <c r="X26" s="200">
        <v>26</v>
      </c>
      <c r="Y26" s="189">
        <v>0.6</v>
      </c>
    </row>
    <row r="27" spans="1:25" x14ac:dyDescent="0.2">
      <c r="A27" t="s">
        <v>397</v>
      </c>
      <c r="B27" s="147" t="s">
        <v>398</v>
      </c>
      <c r="C27" s="200">
        <v>3768</v>
      </c>
      <c r="D27" s="200">
        <v>614</v>
      </c>
      <c r="E27" s="189">
        <v>16.3</v>
      </c>
      <c r="F27" s="200">
        <v>2913</v>
      </c>
      <c r="G27" s="189">
        <v>77.3</v>
      </c>
      <c r="H27" s="200">
        <v>19</v>
      </c>
      <c r="I27" s="189">
        <v>0.5</v>
      </c>
      <c r="J27" s="200">
        <v>53</v>
      </c>
      <c r="K27" s="189">
        <v>1.4</v>
      </c>
      <c r="L27" s="200">
        <v>3</v>
      </c>
      <c r="M27" s="189">
        <v>0.1</v>
      </c>
      <c r="N27" s="200">
        <v>7</v>
      </c>
      <c r="O27" s="189">
        <v>0.2</v>
      </c>
      <c r="P27" s="200">
        <v>10</v>
      </c>
      <c r="Q27" s="189">
        <v>0.3</v>
      </c>
      <c r="R27" s="200">
        <v>160</v>
      </c>
      <c r="S27" s="189">
        <v>4.2</v>
      </c>
      <c r="T27" s="200">
        <v>2</v>
      </c>
      <c r="U27" s="189">
        <v>0.1</v>
      </c>
      <c r="V27" s="200">
        <v>1</v>
      </c>
      <c r="W27" s="189">
        <v>0</v>
      </c>
      <c r="X27" s="200">
        <v>18</v>
      </c>
      <c r="Y27" s="189">
        <v>0.5</v>
      </c>
    </row>
    <row r="28" spans="1:25" x14ac:dyDescent="0.2">
      <c r="A28" t="s">
        <v>399</v>
      </c>
      <c r="B28" s="147" t="s">
        <v>105</v>
      </c>
      <c r="C28" s="200">
        <v>5929</v>
      </c>
      <c r="D28" s="200">
        <v>973</v>
      </c>
      <c r="E28" s="189">
        <v>16.399999999999999</v>
      </c>
      <c r="F28" s="200">
        <v>4809</v>
      </c>
      <c r="G28" s="189">
        <v>81.099999999999994</v>
      </c>
      <c r="H28" s="200">
        <v>17</v>
      </c>
      <c r="I28" s="189">
        <v>0.3</v>
      </c>
      <c r="J28" s="200">
        <v>71</v>
      </c>
      <c r="K28" s="189">
        <v>1.2</v>
      </c>
      <c r="L28" s="200">
        <v>7</v>
      </c>
      <c r="M28" s="189">
        <v>0.1</v>
      </c>
      <c r="N28" s="200">
        <v>9</v>
      </c>
      <c r="O28" s="189">
        <v>0.2</v>
      </c>
      <c r="P28" s="200">
        <v>18</v>
      </c>
      <c r="Q28" s="189">
        <v>0.3</v>
      </c>
      <c r="R28" s="200">
        <v>58</v>
      </c>
      <c r="S28" s="189">
        <v>1</v>
      </c>
      <c r="T28" s="200">
        <v>2</v>
      </c>
      <c r="U28" s="189">
        <v>0</v>
      </c>
      <c r="V28" s="200">
        <v>2</v>
      </c>
      <c r="W28" s="189">
        <v>0</v>
      </c>
      <c r="X28" s="200">
        <v>12</v>
      </c>
      <c r="Y28" s="189">
        <v>0.2</v>
      </c>
    </row>
    <row r="29" spans="1:25" x14ac:dyDescent="0.2">
      <c r="A29" t="s">
        <v>400</v>
      </c>
      <c r="B29" s="147" t="s">
        <v>401</v>
      </c>
      <c r="C29" s="200">
        <v>2378</v>
      </c>
      <c r="D29" s="200">
        <v>397</v>
      </c>
      <c r="E29" s="189">
        <v>16.7</v>
      </c>
      <c r="F29" s="200">
        <v>1832</v>
      </c>
      <c r="G29" s="189">
        <v>77</v>
      </c>
      <c r="H29" s="200">
        <v>6</v>
      </c>
      <c r="I29" s="189">
        <v>0.3</v>
      </c>
      <c r="J29" s="200">
        <v>30</v>
      </c>
      <c r="K29" s="189">
        <v>1.3</v>
      </c>
      <c r="L29" s="200">
        <v>0</v>
      </c>
      <c r="M29" s="189">
        <v>0</v>
      </c>
      <c r="N29" s="200">
        <v>7</v>
      </c>
      <c r="O29" s="189">
        <v>0.3</v>
      </c>
      <c r="P29" s="200">
        <v>7</v>
      </c>
      <c r="Q29" s="189">
        <v>0.3</v>
      </c>
      <c r="R29" s="200">
        <v>113</v>
      </c>
      <c r="S29" s="189">
        <v>4.8</v>
      </c>
      <c r="T29" s="200">
        <v>2</v>
      </c>
      <c r="U29" s="189">
        <v>0.1</v>
      </c>
      <c r="V29" s="200">
        <v>0</v>
      </c>
      <c r="W29" s="189">
        <v>0</v>
      </c>
      <c r="X29" s="200">
        <v>3</v>
      </c>
      <c r="Y29" s="189">
        <v>0.1</v>
      </c>
    </row>
    <row r="30" spans="1:25" x14ac:dyDescent="0.2">
      <c r="A30" t="s">
        <v>402</v>
      </c>
      <c r="B30" s="147" t="s">
        <v>403</v>
      </c>
      <c r="C30" s="200">
        <v>5291</v>
      </c>
      <c r="D30" s="200">
        <v>1307</v>
      </c>
      <c r="E30" s="189">
        <v>24.7</v>
      </c>
      <c r="F30" s="200">
        <v>3580</v>
      </c>
      <c r="G30" s="189">
        <v>67.7</v>
      </c>
      <c r="H30" s="200">
        <v>17</v>
      </c>
      <c r="I30" s="189">
        <v>0.3</v>
      </c>
      <c r="J30" s="200">
        <v>158</v>
      </c>
      <c r="K30" s="189">
        <v>3</v>
      </c>
      <c r="L30" s="200">
        <v>9</v>
      </c>
      <c r="M30" s="189">
        <v>0.2</v>
      </c>
      <c r="N30" s="200">
        <v>23</v>
      </c>
      <c r="O30" s="189">
        <v>0.4</v>
      </c>
      <c r="P30" s="200">
        <v>50</v>
      </c>
      <c r="Q30" s="189">
        <v>0.9</v>
      </c>
      <c r="R30" s="200">
        <v>178</v>
      </c>
      <c r="S30" s="189">
        <v>3.4</v>
      </c>
      <c r="T30" s="200">
        <v>1</v>
      </c>
      <c r="U30" s="189">
        <v>0</v>
      </c>
      <c r="V30" s="200">
        <v>4</v>
      </c>
      <c r="W30" s="189">
        <v>0.1</v>
      </c>
      <c r="X30" s="200">
        <v>5</v>
      </c>
      <c r="Y30" s="189">
        <v>0.1</v>
      </c>
    </row>
    <row r="31" spans="1:25" x14ac:dyDescent="0.2">
      <c r="A31" t="s">
        <v>404</v>
      </c>
      <c r="B31" s="147" t="s">
        <v>405</v>
      </c>
      <c r="C31" s="200">
        <v>3447</v>
      </c>
      <c r="D31" s="200">
        <v>916</v>
      </c>
      <c r="E31" s="189">
        <v>26.6</v>
      </c>
      <c r="F31" s="200">
        <v>2286</v>
      </c>
      <c r="G31" s="189">
        <v>66.3</v>
      </c>
      <c r="H31" s="200">
        <v>12</v>
      </c>
      <c r="I31" s="189">
        <v>0.3</v>
      </c>
      <c r="J31" s="200">
        <v>130</v>
      </c>
      <c r="K31" s="189">
        <v>3.8</v>
      </c>
      <c r="L31" s="200">
        <v>7</v>
      </c>
      <c r="M31" s="189">
        <v>0.2</v>
      </c>
      <c r="N31" s="200">
        <v>11</v>
      </c>
      <c r="O31" s="189">
        <v>0.3</v>
      </c>
      <c r="P31" s="200">
        <v>15</v>
      </c>
      <c r="Q31" s="189">
        <v>0.4</v>
      </c>
      <c r="R31" s="200">
        <v>80</v>
      </c>
      <c r="S31" s="189">
        <v>2.2999999999999998</v>
      </c>
      <c r="T31" s="200">
        <v>1</v>
      </c>
      <c r="U31" s="189">
        <v>0</v>
      </c>
      <c r="V31" s="200">
        <v>2</v>
      </c>
      <c r="W31" s="189">
        <v>0.1</v>
      </c>
      <c r="X31" s="200">
        <v>10</v>
      </c>
      <c r="Y31" s="189">
        <v>0.3</v>
      </c>
    </row>
    <row r="32" spans="1:25" x14ac:dyDescent="0.2">
      <c r="A32" t="s">
        <v>406</v>
      </c>
      <c r="B32" s="147" t="s">
        <v>407</v>
      </c>
      <c r="C32" s="200">
        <v>5170</v>
      </c>
      <c r="D32" s="200">
        <v>1019</v>
      </c>
      <c r="E32" s="189">
        <v>19.7</v>
      </c>
      <c r="F32" s="200">
        <v>3739</v>
      </c>
      <c r="G32" s="189">
        <v>72.3</v>
      </c>
      <c r="H32" s="200">
        <v>23</v>
      </c>
      <c r="I32" s="189">
        <v>0.4</v>
      </c>
      <c r="J32" s="200">
        <v>267</v>
      </c>
      <c r="K32" s="189">
        <v>5.2</v>
      </c>
      <c r="L32" s="200">
        <v>11</v>
      </c>
      <c r="M32" s="189">
        <v>0.2</v>
      </c>
      <c r="N32" s="200">
        <v>23</v>
      </c>
      <c r="O32" s="189">
        <v>0.4</v>
      </c>
      <c r="P32" s="200">
        <v>18</v>
      </c>
      <c r="Q32" s="189">
        <v>0.3</v>
      </c>
      <c r="R32" s="200">
        <v>104</v>
      </c>
      <c r="S32" s="189">
        <v>2</v>
      </c>
      <c r="T32" s="200">
        <v>0</v>
      </c>
      <c r="U32" s="189">
        <v>0</v>
      </c>
      <c r="V32" s="200">
        <v>2</v>
      </c>
      <c r="W32" s="189">
        <v>0</v>
      </c>
      <c r="X32" s="200">
        <v>5</v>
      </c>
      <c r="Y32" s="189">
        <v>0.1</v>
      </c>
    </row>
    <row r="33" spans="1:25" x14ac:dyDescent="0.2">
      <c r="A33" t="s">
        <v>408</v>
      </c>
      <c r="B33" s="147" t="s">
        <v>409</v>
      </c>
      <c r="C33" s="200">
        <v>6529</v>
      </c>
      <c r="D33" s="200">
        <v>1444</v>
      </c>
      <c r="E33" s="189">
        <v>22.1</v>
      </c>
      <c r="F33" s="200">
        <v>4530</v>
      </c>
      <c r="G33" s="189">
        <v>69.400000000000006</v>
      </c>
      <c r="H33" s="200">
        <v>28</v>
      </c>
      <c r="I33" s="189">
        <v>0.4</v>
      </c>
      <c r="J33" s="200">
        <v>386</v>
      </c>
      <c r="K33" s="189">
        <v>5.9</v>
      </c>
      <c r="L33" s="200">
        <v>13</v>
      </c>
      <c r="M33" s="189">
        <v>0.2</v>
      </c>
      <c r="N33" s="200">
        <v>33</v>
      </c>
      <c r="O33" s="189">
        <v>0.5</v>
      </c>
      <c r="P33" s="200">
        <v>35</v>
      </c>
      <c r="Q33" s="189">
        <v>0.5</v>
      </c>
      <c r="R33" s="200">
        <v>90</v>
      </c>
      <c r="S33" s="189">
        <v>1.4</v>
      </c>
      <c r="T33" s="200">
        <v>1</v>
      </c>
      <c r="U33" s="189">
        <v>0</v>
      </c>
      <c r="V33" s="200">
        <v>9</v>
      </c>
      <c r="W33" s="189">
        <v>0.1</v>
      </c>
      <c r="X33" s="200">
        <v>5</v>
      </c>
      <c r="Y33" s="189">
        <v>0.1</v>
      </c>
    </row>
    <row r="34" spans="1:25" x14ac:dyDescent="0.2">
      <c r="A34" t="s">
        <v>410</v>
      </c>
      <c r="B34" s="147" t="s">
        <v>411</v>
      </c>
      <c r="C34" s="200">
        <v>3971</v>
      </c>
      <c r="D34" s="200">
        <v>678</v>
      </c>
      <c r="E34" s="189">
        <v>17.100000000000001</v>
      </c>
      <c r="F34" s="200">
        <v>3108</v>
      </c>
      <c r="G34" s="189">
        <v>78.3</v>
      </c>
      <c r="H34" s="200">
        <v>31</v>
      </c>
      <c r="I34" s="189">
        <v>0.8</v>
      </c>
      <c r="J34" s="200">
        <v>67</v>
      </c>
      <c r="K34" s="189">
        <v>1.7</v>
      </c>
      <c r="L34" s="200">
        <v>10</v>
      </c>
      <c r="M34" s="189">
        <v>0.3</v>
      </c>
      <c r="N34" s="200">
        <v>23</v>
      </c>
      <c r="O34" s="189">
        <v>0.6</v>
      </c>
      <c r="P34" s="200">
        <v>11</v>
      </c>
      <c r="Q34" s="189">
        <v>0.3</v>
      </c>
      <c r="R34" s="200">
        <v>80</v>
      </c>
      <c r="S34" s="189">
        <v>2</v>
      </c>
      <c r="T34" s="200">
        <v>0</v>
      </c>
      <c r="U34" s="189">
        <v>0</v>
      </c>
      <c r="V34" s="200">
        <v>1</v>
      </c>
      <c r="W34" s="189">
        <v>0</v>
      </c>
      <c r="X34" s="200">
        <v>19</v>
      </c>
      <c r="Y34" s="189">
        <v>0.5</v>
      </c>
    </row>
    <row r="35" spans="1:25" x14ac:dyDescent="0.2">
      <c r="A35" t="s">
        <v>412</v>
      </c>
      <c r="B35" s="147" t="s">
        <v>111</v>
      </c>
      <c r="C35" s="200">
        <v>3952</v>
      </c>
      <c r="D35" s="200">
        <v>705</v>
      </c>
      <c r="E35" s="189">
        <v>17.8</v>
      </c>
      <c r="F35" s="200">
        <v>3112</v>
      </c>
      <c r="G35" s="189">
        <v>78.7</v>
      </c>
      <c r="H35" s="200">
        <v>10</v>
      </c>
      <c r="I35" s="189">
        <v>0.3</v>
      </c>
      <c r="J35" s="200">
        <v>79</v>
      </c>
      <c r="K35" s="189">
        <v>2</v>
      </c>
      <c r="L35" s="200">
        <v>6</v>
      </c>
      <c r="M35" s="189">
        <v>0.2</v>
      </c>
      <c r="N35" s="200">
        <v>21</v>
      </c>
      <c r="O35" s="189">
        <v>0.5</v>
      </c>
      <c r="P35" s="200">
        <v>6</v>
      </c>
      <c r="Q35" s="189">
        <v>0.2</v>
      </c>
      <c r="R35" s="200">
        <v>30</v>
      </c>
      <c r="S35" s="189">
        <v>0.8</v>
      </c>
      <c r="T35" s="200">
        <v>0</v>
      </c>
      <c r="U35" s="189">
        <v>0</v>
      </c>
      <c r="V35" s="200">
        <v>2</v>
      </c>
      <c r="W35" s="189">
        <v>0.1</v>
      </c>
      <c r="X35" s="200">
        <v>14</v>
      </c>
      <c r="Y35" s="189">
        <v>0.4</v>
      </c>
    </row>
    <row r="36" spans="1:25" x14ac:dyDescent="0.2">
      <c r="A36" t="s">
        <v>413</v>
      </c>
      <c r="B36" s="147" t="s">
        <v>414</v>
      </c>
      <c r="C36" s="200">
        <v>2025</v>
      </c>
      <c r="D36" s="200">
        <v>325</v>
      </c>
      <c r="E36" s="189">
        <v>16</v>
      </c>
      <c r="F36" s="200">
        <v>1623</v>
      </c>
      <c r="G36" s="189">
        <v>80.099999999999994</v>
      </c>
      <c r="H36" s="200">
        <v>19</v>
      </c>
      <c r="I36" s="189">
        <v>0.9</v>
      </c>
      <c r="J36" s="200">
        <v>22</v>
      </c>
      <c r="K36" s="189">
        <v>1.1000000000000001</v>
      </c>
      <c r="L36" s="200">
        <v>10</v>
      </c>
      <c r="M36" s="189">
        <v>0.5</v>
      </c>
      <c r="N36" s="200">
        <v>6</v>
      </c>
      <c r="O36" s="189">
        <v>0.3</v>
      </c>
      <c r="P36" s="200">
        <v>11</v>
      </c>
      <c r="Q36" s="189">
        <v>0.5</v>
      </c>
      <c r="R36" s="200">
        <v>43</v>
      </c>
      <c r="S36" s="189">
        <v>2.1</v>
      </c>
      <c r="T36" s="200">
        <v>0</v>
      </c>
      <c r="U36" s="189">
        <v>0</v>
      </c>
      <c r="V36" s="200">
        <v>3</v>
      </c>
      <c r="W36" s="189">
        <v>0.1</v>
      </c>
      <c r="X36" s="200">
        <v>20</v>
      </c>
      <c r="Y36" s="189">
        <v>1</v>
      </c>
    </row>
    <row r="37" spans="1:25" x14ac:dyDescent="0.2">
      <c r="A37" t="s">
        <v>415</v>
      </c>
      <c r="B37" s="147" t="s">
        <v>416</v>
      </c>
      <c r="C37" s="200">
        <v>1548</v>
      </c>
      <c r="D37" s="200">
        <v>280</v>
      </c>
      <c r="E37" s="189">
        <v>18.100000000000001</v>
      </c>
      <c r="F37" s="200">
        <v>1234</v>
      </c>
      <c r="G37" s="189">
        <v>79.7</v>
      </c>
      <c r="H37" s="200">
        <v>2</v>
      </c>
      <c r="I37" s="189">
        <v>0.1</v>
      </c>
      <c r="J37" s="200">
        <v>32</v>
      </c>
      <c r="K37" s="189">
        <v>2.1</v>
      </c>
      <c r="L37" s="200">
        <v>0</v>
      </c>
      <c r="M37" s="189">
        <v>0</v>
      </c>
      <c r="N37" s="200">
        <v>0</v>
      </c>
      <c r="O37" s="189">
        <v>0</v>
      </c>
      <c r="P37" s="200">
        <v>4</v>
      </c>
      <c r="Q37" s="189">
        <v>0.3</v>
      </c>
      <c r="R37" s="200">
        <v>0</v>
      </c>
      <c r="S37" s="189">
        <v>0</v>
      </c>
      <c r="T37" s="200">
        <v>0</v>
      </c>
      <c r="U37" s="189">
        <v>0</v>
      </c>
      <c r="V37" s="200">
        <v>0</v>
      </c>
      <c r="W37" s="189">
        <v>0</v>
      </c>
      <c r="X37" s="200">
        <v>0</v>
      </c>
      <c r="Y37" s="189">
        <v>0</v>
      </c>
    </row>
    <row r="38" spans="1:25" x14ac:dyDescent="0.2">
      <c r="A38" t="s">
        <v>417</v>
      </c>
      <c r="B38" s="147" t="s">
        <v>418</v>
      </c>
      <c r="C38" s="200">
        <v>4450</v>
      </c>
      <c r="D38" s="200">
        <v>961</v>
      </c>
      <c r="E38" s="189">
        <v>21.6</v>
      </c>
      <c r="F38" s="200">
        <v>3418</v>
      </c>
      <c r="G38" s="189">
        <v>76.8</v>
      </c>
      <c r="H38" s="200">
        <v>10</v>
      </c>
      <c r="I38" s="189">
        <v>0.2</v>
      </c>
      <c r="J38" s="200">
        <v>33</v>
      </c>
      <c r="K38" s="189">
        <v>0.7</v>
      </c>
      <c r="L38" s="200">
        <v>5</v>
      </c>
      <c r="M38" s="189">
        <v>0.1</v>
      </c>
      <c r="N38" s="200">
        <v>9</v>
      </c>
      <c r="O38" s="189">
        <v>0.2</v>
      </c>
      <c r="P38" s="200">
        <v>11</v>
      </c>
      <c r="Q38" s="189">
        <v>0.2</v>
      </c>
      <c r="R38" s="200">
        <v>15</v>
      </c>
      <c r="S38" s="189">
        <v>0.3</v>
      </c>
      <c r="T38" s="200">
        <v>0</v>
      </c>
      <c r="U38" s="189">
        <v>0</v>
      </c>
      <c r="V38" s="200">
        <v>0</v>
      </c>
      <c r="W38" s="189">
        <v>0</v>
      </c>
      <c r="X38" s="200">
        <v>2</v>
      </c>
      <c r="Y38" s="189">
        <v>0</v>
      </c>
    </row>
    <row r="39" spans="1:25" x14ac:dyDescent="0.2">
      <c r="A39" t="s">
        <v>419</v>
      </c>
      <c r="B39" s="147" t="s">
        <v>420</v>
      </c>
      <c r="C39" s="200">
        <v>2512</v>
      </c>
      <c r="D39" s="200">
        <v>616</v>
      </c>
      <c r="E39" s="189">
        <v>24.5</v>
      </c>
      <c r="F39" s="200">
        <v>1810</v>
      </c>
      <c r="G39" s="189">
        <v>72.099999999999994</v>
      </c>
      <c r="H39" s="200">
        <v>13</v>
      </c>
      <c r="I39" s="189">
        <v>0.5</v>
      </c>
      <c r="J39" s="200">
        <v>53</v>
      </c>
      <c r="K39" s="189">
        <v>2.1</v>
      </c>
      <c r="L39" s="200">
        <v>2</v>
      </c>
      <c r="M39" s="189">
        <v>0.1</v>
      </c>
      <c r="N39" s="200">
        <v>7</v>
      </c>
      <c r="O39" s="189">
        <v>0.3</v>
      </c>
      <c r="P39" s="200">
        <v>10</v>
      </c>
      <c r="Q39" s="189">
        <v>0.4</v>
      </c>
      <c r="R39" s="200">
        <v>16</v>
      </c>
      <c r="S39" s="189">
        <v>0.6</v>
      </c>
      <c r="T39" s="200">
        <v>0</v>
      </c>
      <c r="U39" s="189">
        <v>0</v>
      </c>
      <c r="V39" s="200">
        <v>0</v>
      </c>
      <c r="W39" s="189">
        <v>0</v>
      </c>
      <c r="X39" s="200">
        <v>1</v>
      </c>
      <c r="Y39" s="189">
        <v>0</v>
      </c>
    </row>
    <row r="40" spans="1:25" x14ac:dyDescent="0.2">
      <c r="A40" t="s">
        <v>421</v>
      </c>
      <c r="B40" s="147" t="s">
        <v>422</v>
      </c>
      <c r="C40" s="200">
        <v>2331</v>
      </c>
      <c r="D40" s="200">
        <v>697</v>
      </c>
      <c r="E40" s="189">
        <v>29.9</v>
      </c>
      <c r="F40" s="200">
        <v>1120</v>
      </c>
      <c r="G40" s="189">
        <v>48</v>
      </c>
      <c r="H40" s="200">
        <v>7</v>
      </c>
      <c r="I40" s="189">
        <v>0.3</v>
      </c>
      <c r="J40" s="200">
        <v>463</v>
      </c>
      <c r="K40" s="189">
        <v>19.899999999999999</v>
      </c>
      <c r="L40" s="200">
        <v>8</v>
      </c>
      <c r="M40" s="189">
        <v>0.3</v>
      </c>
      <c r="N40" s="200">
        <v>7</v>
      </c>
      <c r="O40" s="189">
        <v>0.3</v>
      </c>
      <c r="P40" s="200">
        <v>26</v>
      </c>
      <c r="Q40" s="189">
        <v>1.1000000000000001</v>
      </c>
      <c r="R40" s="200">
        <v>5</v>
      </c>
      <c r="S40" s="189">
        <v>0.2</v>
      </c>
      <c r="T40" s="200">
        <v>0</v>
      </c>
      <c r="U40" s="189">
        <v>0</v>
      </c>
      <c r="V40" s="200">
        <v>2</v>
      </c>
      <c r="W40" s="189">
        <v>0.1</v>
      </c>
      <c r="X40" s="200">
        <v>3</v>
      </c>
      <c r="Y40" s="189">
        <v>0.1</v>
      </c>
    </row>
    <row r="41" spans="1:25" x14ac:dyDescent="0.2">
      <c r="A41" t="s">
        <v>423</v>
      </c>
      <c r="B41" s="147" t="s">
        <v>424</v>
      </c>
      <c r="C41" s="200">
        <v>2002</v>
      </c>
      <c r="D41" s="200">
        <v>379</v>
      </c>
      <c r="E41" s="189">
        <v>18.899999999999999</v>
      </c>
      <c r="F41" s="200">
        <v>1572</v>
      </c>
      <c r="G41" s="189">
        <v>78.5</v>
      </c>
      <c r="H41" s="200">
        <v>5</v>
      </c>
      <c r="I41" s="189">
        <v>0.2</v>
      </c>
      <c r="J41" s="200">
        <v>30</v>
      </c>
      <c r="K41" s="189">
        <v>1.5</v>
      </c>
      <c r="L41" s="200">
        <v>2</v>
      </c>
      <c r="M41" s="189">
        <v>0.1</v>
      </c>
      <c r="N41" s="200">
        <v>7</v>
      </c>
      <c r="O41" s="189">
        <v>0.3</v>
      </c>
      <c r="P41" s="200">
        <v>11</v>
      </c>
      <c r="Q41" s="189">
        <v>0.5</v>
      </c>
      <c r="R41" s="200">
        <v>6</v>
      </c>
      <c r="S41" s="189">
        <v>0.3</v>
      </c>
      <c r="T41" s="200">
        <v>0</v>
      </c>
      <c r="U41" s="189">
        <v>0</v>
      </c>
      <c r="V41" s="200">
        <v>0</v>
      </c>
      <c r="W41" s="189">
        <v>0</v>
      </c>
      <c r="X41" s="200">
        <v>3</v>
      </c>
      <c r="Y41" s="189">
        <v>0.1</v>
      </c>
    </row>
    <row r="42" spans="1:25" x14ac:dyDescent="0.2">
      <c r="A42" t="s">
        <v>425</v>
      </c>
      <c r="B42" s="147" t="s">
        <v>426</v>
      </c>
      <c r="C42" s="200">
        <v>2181</v>
      </c>
      <c r="D42" s="200">
        <v>486</v>
      </c>
      <c r="E42" s="189">
        <v>22.3</v>
      </c>
      <c r="F42" s="200">
        <v>1649</v>
      </c>
      <c r="G42" s="189">
        <v>75.599999999999994</v>
      </c>
      <c r="H42" s="200">
        <v>11</v>
      </c>
      <c r="I42" s="189">
        <v>0.5</v>
      </c>
      <c r="J42" s="200">
        <v>22</v>
      </c>
      <c r="K42" s="189">
        <v>1</v>
      </c>
      <c r="L42" s="200">
        <v>0</v>
      </c>
      <c r="M42" s="189">
        <v>0</v>
      </c>
      <c r="N42" s="200">
        <v>7</v>
      </c>
      <c r="O42" s="189">
        <v>0.3</v>
      </c>
      <c r="P42" s="200">
        <v>1</v>
      </c>
      <c r="Q42" s="189">
        <v>0</v>
      </c>
      <c r="R42" s="200">
        <v>9</v>
      </c>
      <c r="S42" s="189">
        <v>0.4</v>
      </c>
      <c r="T42" s="200">
        <v>1</v>
      </c>
      <c r="U42" s="189">
        <v>0</v>
      </c>
      <c r="V42" s="200">
        <v>0</v>
      </c>
      <c r="W42" s="189">
        <v>0</v>
      </c>
      <c r="X42" s="200">
        <v>3</v>
      </c>
      <c r="Y42" s="189">
        <v>0.1</v>
      </c>
    </row>
    <row r="43" spans="1:25" x14ac:dyDescent="0.2">
      <c r="A43" t="s">
        <v>427</v>
      </c>
      <c r="B43" s="147" t="s">
        <v>428</v>
      </c>
      <c r="C43" s="200">
        <v>4795</v>
      </c>
      <c r="D43" s="200">
        <v>1355</v>
      </c>
      <c r="E43" s="189">
        <v>28.3</v>
      </c>
      <c r="F43" s="200">
        <v>3306</v>
      </c>
      <c r="G43" s="189">
        <v>68.900000000000006</v>
      </c>
      <c r="H43" s="200">
        <v>17</v>
      </c>
      <c r="I43" s="189">
        <v>0.4</v>
      </c>
      <c r="J43" s="200">
        <v>87</v>
      </c>
      <c r="K43" s="189">
        <v>1.8</v>
      </c>
      <c r="L43" s="200">
        <v>6</v>
      </c>
      <c r="M43" s="189">
        <v>0.1</v>
      </c>
      <c r="N43" s="200">
        <v>6</v>
      </c>
      <c r="O43" s="189">
        <v>0.1</v>
      </c>
      <c r="P43" s="200">
        <v>7</v>
      </c>
      <c r="Q43" s="189">
        <v>0.1</v>
      </c>
      <c r="R43" s="200">
        <v>22</v>
      </c>
      <c r="S43" s="189">
        <v>0.5</v>
      </c>
      <c r="T43" s="200">
        <v>0</v>
      </c>
      <c r="U43" s="189">
        <v>0</v>
      </c>
      <c r="V43" s="200">
        <v>0</v>
      </c>
      <c r="W43" s="189">
        <v>0</v>
      </c>
      <c r="X43" s="200">
        <v>1</v>
      </c>
      <c r="Y43" s="189">
        <v>0</v>
      </c>
    </row>
    <row r="44" spans="1:25" x14ac:dyDescent="0.2">
      <c r="A44" t="s">
        <v>429</v>
      </c>
      <c r="B44" s="147" t="s">
        <v>430</v>
      </c>
      <c r="C44" s="200">
        <v>5308</v>
      </c>
      <c r="D44" s="200">
        <v>1507</v>
      </c>
      <c r="E44" s="189">
        <v>28.4</v>
      </c>
      <c r="F44" s="200">
        <v>2944</v>
      </c>
      <c r="G44" s="189">
        <v>55.5</v>
      </c>
      <c r="H44" s="200">
        <v>14</v>
      </c>
      <c r="I44" s="189">
        <v>0.3</v>
      </c>
      <c r="J44" s="200">
        <v>797</v>
      </c>
      <c r="K44" s="189">
        <v>15</v>
      </c>
      <c r="L44" s="200">
        <v>11</v>
      </c>
      <c r="M44" s="189">
        <v>0.2</v>
      </c>
      <c r="N44" s="200">
        <v>13</v>
      </c>
      <c r="O44" s="189">
        <v>0.2</v>
      </c>
      <c r="P44" s="200">
        <v>14</v>
      </c>
      <c r="Q44" s="189">
        <v>0.3</v>
      </c>
      <c r="R44" s="200">
        <v>17</v>
      </c>
      <c r="S44" s="189">
        <v>0.3</v>
      </c>
      <c r="T44" s="200">
        <v>0</v>
      </c>
      <c r="U44" s="189">
        <v>0</v>
      </c>
      <c r="V44" s="200">
        <v>2</v>
      </c>
      <c r="W44" s="189">
        <v>0</v>
      </c>
      <c r="X44" s="200">
        <v>4</v>
      </c>
      <c r="Y44" s="189">
        <v>0.1</v>
      </c>
    </row>
    <row r="45" spans="1:25" x14ac:dyDescent="0.2">
      <c r="A45" t="s">
        <v>431</v>
      </c>
      <c r="B45" s="147" t="s">
        <v>432</v>
      </c>
      <c r="C45" s="200">
        <v>1697</v>
      </c>
      <c r="D45" s="200">
        <v>514</v>
      </c>
      <c r="E45" s="189">
        <v>30.3</v>
      </c>
      <c r="F45" s="200">
        <v>1150</v>
      </c>
      <c r="G45" s="189">
        <v>67.8</v>
      </c>
      <c r="H45" s="200">
        <v>2</v>
      </c>
      <c r="I45" s="189">
        <v>0.1</v>
      </c>
      <c r="J45" s="200">
        <v>16</v>
      </c>
      <c r="K45" s="189">
        <v>0.9</v>
      </c>
      <c r="L45" s="200">
        <v>0</v>
      </c>
      <c r="M45" s="189">
        <v>0</v>
      </c>
      <c r="N45" s="200">
        <v>5</v>
      </c>
      <c r="O45" s="189">
        <v>0.3</v>
      </c>
      <c r="P45" s="200">
        <v>8</v>
      </c>
      <c r="Q45" s="189">
        <v>0.5</v>
      </c>
      <c r="R45" s="200">
        <v>7</v>
      </c>
      <c r="S45" s="189">
        <v>0.4</v>
      </c>
      <c r="T45" s="200">
        <v>0</v>
      </c>
      <c r="U45" s="189">
        <v>0</v>
      </c>
      <c r="V45" s="200">
        <v>0</v>
      </c>
      <c r="W45" s="189">
        <v>0</v>
      </c>
      <c r="X45" s="200">
        <v>1</v>
      </c>
      <c r="Y45" s="189">
        <v>0.1</v>
      </c>
    </row>
    <row r="46" spans="1:25" x14ac:dyDescent="0.2">
      <c r="A46" t="s">
        <v>433</v>
      </c>
      <c r="B46" s="147" t="s">
        <v>434</v>
      </c>
      <c r="C46" s="200">
        <v>2300</v>
      </c>
      <c r="D46" s="200">
        <v>717</v>
      </c>
      <c r="E46" s="189">
        <v>31.2</v>
      </c>
      <c r="F46" s="200">
        <v>1319</v>
      </c>
      <c r="G46" s="189">
        <v>57.3</v>
      </c>
      <c r="H46" s="200">
        <v>4</v>
      </c>
      <c r="I46" s="189">
        <v>0.2</v>
      </c>
      <c r="J46" s="200">
        <v>222</v>
      </c>
      <c r="K46" s="189">
        <v>9.6999999999999993</v>
      </c>
      <c r="L46" s="200">
        <v>7</v>
      </c>
      <c r="M46" s="189">
        <v>0.3</v>
      </c>
      <c r="N46" s="200">
        <v>9</v>
      </c>
      <c r="O46" s="189">
        <v>0.4</v>
      </c>
      <c r="P46" s="200">
        <v>27</v>
      </c>
      <c r="Q46" s="189">
        <v>1.2</v>
      </c>
      <c r="R46" s="200">
        <v>2</v>
      </c>
      <c r="S46" s="189">
        <v>0.1</v>
      </c>
      <c r="T46" s="200">
        <v>0</v>
      </c>
      <c r="U46" s="189">
        <v>0</v>
      </c>
      <c r="V46" s="200">
        <v>2</v>
      </c>
      <c r="W46" s="189">
        <v>0.1</v>
      </c>
      <c r="X46" s="200">
        <v>3</v>
      </c>
      <c r="Y46" s="189">
        <v>0.1</v>
      </c>
    </row>
    <row r="47" spans="1:25" x14ac:dyDescent="0.2">
      <c r="A47" t="s">
        <v>435</v>
      </c>
      <c r="B47" s="147" t="s">
        <v>436</v>
      </c>
      <c r="C47" s="200">
        <v>2460</v>
      </c>
      <c r="D47" s="200">
        <v>634</v>
      </c>
      <c r="E47" s="189">
        <v>25.8</v>
      </c>
      <c r="F47" s="200">
        <v>1779</v>
      </c>
      <c r="G47" s="189">
        <v>72.3</v>
      </c>
      <c r="H47" s="200">
        <v>4</v>
      </c>
      <c r="I47" s="189">
        <v>0.2</v>
      </c>
      <c r="J47" s="200">
        <v>34</v>
      </c>
      <c r="K47" s="189">
        <v>1.4</v>
      </c>
      <c r="L47" s="200">
        <v>0</v>
      </c>
      <c r="M47" s="189">
        <v>0</v>
      </c>
      <c r="N47" s="200">
        <v>6</v>
      </c>
      <c r="O47" s="189">
        <v>0.2</v>
      </c>
      <c r="P47" s="200">
        <v>3</v>
      </c>
      <c r="Q47" s="189">
        <v>0.1</v>
      </c>
      <c r="R47" s="200">
        <v>4</v>
      </c>
      <c r="S47" s="189">
        <v>0.2</v>
      </c>
      <c r="T47" s="200">
        <v>0</v>
      </c>
      <c r="U47" s="189">
        <v>0</v>
      </c>
      <c r="V47" s="200">
        <v>2</v>
      </c>
      <c r="W47" s="189">
        <v>0.1</v>
      </c>
      <c r="X47" s="200">
        <v>4</v>
      </c>
      <c r="Y47" s="189">
        <v>0.2</v>
      </c>
    </row>
    <row r="48" spans="1:25" x14ac:dyDescent="0.2">
      <c r="A48" t="s">
        <v>437</v>
      </c>
      <c r="B48" s="147" t="s">
        <v>438</v>
      </c>
      <c r="C48" s="200">
        <v>2088</v>
      </c>
      <c r="D48" s="200">
        <v>481</v>
      </c>
      <c r="E48" s="189">
        <v>23</v>
      </c>
      <c r="F48" s="200">
        <v>1558</v>
      </c>
      <c r="G48" s="189">
        <v>74.599999999999994</v>
      </c>
      <c r="H48" s="200">
        <v>7</v>
      </c>
      <c r="I48" s="189">
        <v>0.3</v>
      </c>
      <c r="J48" s="200">
        <v>26</v>
      </c>
      <c r="K48" s="189">
        <v>1.2</v>
      </c>
      <c r="L48" s="200">
        <v>0</v>
      </c>
      <c r="M48" s="189">
        <v>0</v>
      </c>
      <c r="N48" s="200">
        <v>6</v>
      </c>
      <c r="O48" s="189">
        <v>0.3</v>
      </c>
      <c r="P48" s="200">
        <v>1</v>
      </c>
      <c r="Q48" s="189">
        <v>0</v>
      </c>
      <c r="R48" s="200">
        <v>16</v>
      </c>
      <c r="S48" s="189">
        <v>0.8</v>
      </c>
      <c r="T48" s="200">
        <v>0</v>
      </c>
      <c r="U48" s="189">
        <v>0</v>
      </c>
      <c r="V48" s="200">
        <v>1</v>
      </c>
      <c r="W48" s="189">
        <v>0</v>
      </c>
      <c r="X48" s="200">
        <v>6</v>
      </c>
      <c r="Y48" s="189">
        <v>0.3</v>
      </c>
    </row>
    <row r="49" spans="1:37" x14ac:dyDescent="0.2">
      <c r="A49" t="s">
        <v>439</v>
      </c>
      <c r="B49" s="147" t="s">
        <v>339</v>
      </c>
      <c r="C49" s="200">
        <v>7430</v>
      </c>
      <c r="D49" s="200">
        <v>2090</v>
      </c>
      <c r="E49" s="189">
        <v>28.1</v>
      </c>
      <c r="F49" s="200">
        <v>4928</v>
      </c>
      <c r="G49" s="189">
        <v>66.3</v>
      </c>
      <c r="H49" s="200">
        <v>20</v>
      </c>
      <c r="I49" s="189">
        <v>0.3</v>
      </c>
      <c r="J49" s="200">
        <v>315</v>
      </c>
      <c r="K49" s="189">
        <v>4.2</v>
      </c>
      <c r="L49" s="200">
        <v>10</v>
      </c>
      <c r="M49" s="189">
        <v>0.1</v>
      </c>
      <c r="N49" s="200">
        <v>19</v>
      </c>
      <c r="O49" s="189">
        <v>0.3</v>
      </c>
      <c r="P49" s="200">
        <v>30</v>
      </c>
      <c r="Q49" s="189">
        <v>0.4</v>
      </c>
      <c r="R49" s="200">
        <v>25</v>
      </c>
      <c r="S49" s="189">
        <v>0.3</v>
      </c>
      <c r="T49" s="200">
        <v>0</v>
      </c>
      <c r="U49" s="189">
        <v>0</v>
      </c>
      <c r="V49" s="200">
        <v>5</v>
      </c>
      <c r="W49" s="189">
        <v>0.1</v>
      </c>
      <c r="X49" s="200">
        <v>11</v>
      </c>
      <c r="Y49" s="189">
        <v>0.1</v>
      </c>
    </row>
    <row r="50" spans="1:37" x14ac:dyDescent="0.2">
      <c r="A50" t="s">
        <v>440</v>
      </c>
      <c r="B50" s="147" t="s">
        <v>340</v>
      </c>
      <c r="C50" s="200">
        <v>7835</v>
      </c>
      <c r="D50" s="200">
        <v>2131</v>
      </c>
      <c r="E50" s="189">
        <v>27.2</v>
      </c>
      <c r="F50" s="200">
        <v>5285</v>
      </c>
      <c r="G50" s="189">
        <v>67.5</v>
      </c>
      <c r="H50" s="200">
        <v>33</v>
      </c>
      <c r="I50" s="189">
        <v>0.4</v>
      </c>
      <c r="J50" s="200">
        <v>274</v>
      </c>
      <c r="K50" s="189">
        <v>3.5</v>
      </c>
      <c r="L50" s="200">
        <v>18</v>
      </c>
      <c r="M50" s="189">
        <v>0.2</v>
      </c>
      <c r="N50" s="200">
        <v>23</v>
      </c>
      <c r="O50" s="189">
        <v>0.3</v>
      </c>
      <c r="P50" s="200">
        <v>52</v>
      </c>
      <c r="Q50" s="189">
        <v>0.7</v>
      </c>
      <c r="R50" s="200">
        <v>32</v>
      </c>
      <c r="S50" s="189">
        <v>0.4</v>
      </c>
      <c r="T50" s="200">
        <v>4</v>
      </c>
      <c r="U50" s="189">
        <v>0.1</v>
      </c>
      <c r="V50" s="200">
        <v>1</v>
      </c>
      <c r="W50" s="189">
        <v>0</v>
      </c>
      <c r="X50" s="200">
        <v>8</v>
      </c>
      <c r="Y50" s="189">
        <v>0.1</v>
      </c>
    </row>
    <row r="51" spans="1:37" x14ac:dyDescent="0.2">
      <c r="A51" t="s">
        <v>441</v>
      </c>
      <c r="B51" s="147" t="s">
        <v>341</v>
      </c>
      <c r="C51" s="200">
        <v>7033</v>
      </c>
      <c r="D51" s="200">
        <v>1802</v>
      </c>
      <c r="E51" s="189">
        <v>25.6</v>
      </c>
      <c r="F51" s="200">
        <v>5051</v>
      </c>
      <c r="G51" s="189">
        <v>71.8</v>
      </c>
      <c r="H51" s="200">
        <v>14</v>
      </c>
      <c r="I51" s="189">
        <v>0.2</v>
      </c>
      <c r="J51" s="200">
        <v>135</v>
      </c>
      <c r="K51" s="189">
        <v>1.9</v>
      </c>
      <c r="L51" s="200">
        <v>2</v>
      </c>
      <c r="M51" s="189">
        <v>0</v>
      </c>
      <c r="N51" s="200">
        <v>6</v>
      </c>
      <c r="O51" s="189">
        <v>0.1</v>
      </c>
      <c r="P51" s="200">
        <v>30</v>
      </c>
      <c r="Q51" s="189">
        <v>0.4</v>
      </c>
      <c r="R51" s="200">
        <v>13</v>
      </c>
      <c r="S51" s="189">
        <v>0.2</v>
      </c>
      <c r="T51" s="200">
        <v>0</v>
      </c>
      <c r="U51" s="189">
        <v>0</v>
      </c>
      <c r="V51" s="200">
        <v>1</v>
      </c>
      <c r="W51" s="189">
        <v>0</v>
      </c>
      <c r="X51" s="200">
        <v>7</v>
      </c>
      <c r="Y51" s="189">
        <v>0.1</v>
      </c>
    </row>
    <row r="52" spans="1:37" x14ac:dyDescent="0.2">
      <c r="A52" t="s">
        <v>442</v>
      </c>
      <c r="B52" s="147" t="s">
        <v>443</v>
      </c>
      <c r="C52" s="200">
        <v>2585</v>
      </c>
      <c r="D52" s="200">
        <v>684</v>
      </c>
      <c r="E52" s="189">
        <v>26.5</v>
      </c>
      <c r="F52" s="200">
        <v>1342</v>
      </c>
      <c r="G52" s="189">
        <v>51.9</v>
      </c>
      <c r="H52" s="200">
        <v>6</v>
      </c>
      <c r="I52" s="189">
        <v>0.2</v>
      </c>
      <c r="J52" s="200">
        <v>512</v>
      </c>
      <c r="K52" s="189">
        <v>19.8</v>
      </c>
      <c r="L52" s="200">
        <v>8</v>
      </c>
      <c r="M52" s="189">
        <v>0.3</v>
      </c>
      <c r="N52" s="200">
        <v>6</v>
      </c>
      <c r="O52" s="189">
        <v>0.2</v>
      </c>
      <c r="P52" s="200">
        <v>13</v>
      </c>
      <c r="Q52" s="189">
        <v>0.5</v>
      </c>
      <c r="R52" s="200">
        <v>14</v>
      </c>
      <c r="S52" s="189">
        <v>0.5</v>
      </c>
      <c r="T52" s="200">
        <v>0</v>
      </c>
      <c r="U52" s="189">
        <v>0</v>
      </c>
      <c r="V52" s="200">
        <v>2</v>
      </c>
      <c r="W52" s="189">
        <v>0.1</v>
      </c>
      <c r="X52" s="200">
        <v>6</v>
      </c>
      <c r="Y52" s="189">
        <v>0.2</v>
      </c>
    </row>
    <row r="53" spans="1:37" x14ac:dyDescent="0.2">
      <c r="A53" t="s">
        <v>444</v>
      </c>
      <c r="B53" s="147" t="s">
        <v>445</v>
      </c>
      <c r="C53" s="200">
        <v>4895</v>
      </c>
      <c r="D53" s="200">
        <v>1373</v>
      </c>
      <c r="E53" s="189">
        <v>28</v>
      </c>
      <c r="F53" s="200">
        <v>3421</v>
      </c>
      <c r="G53" s="189">
        <v>69.900000000000006</v>
      </c>
      <c r="H53" s="200">
        <v>8</v>
      </c>
      <c r="I53" s="189">
        <v>0.2</v>
      </c>
      <c r="J53" s="200">
        <v>71</v>
      </c>
      <c r="K53" s="189">
        <v>1.5</v>
      </c>
      <c r="L53" s="200">
        <v>1</v>
      </c>
      <c r="M53" s="189">
        <v>0</v>
      </c>
      <c r="N53" s="200">
        <v>7</v>
      </c>
      <c r="O53" s="189">
        <v>0.1</v>
      </c>
      <c r="P53" s="200">
        <v>13</v>
      </c>
      <c r="Q53" s="189">
        <v>0.3</v>
      </c>
      <c r="R53" s="200">
        <v>7</v>
      </c>
      <c r="S53" s="189">
        <v>0.1</v>
      </c>
      <c r="T53" s="200">
        <v>1</v>
      </c>
      <c r="U53" s="189">
        <v>0</v>
      </c>
      <c r="V53" s="200">
        <v>0</v>
      </c>
      <c r="W53" s="189">
        <v>0</v>
      </c>
      <c r="X53" s="200">
        <v>6</v>
      </c>
      <c r="Y53" s="189">
        <v>0.1</v>
      </c>
    </row>
    <row r="54" spans="1:37" x14ac:dyDescent="0.2">
      <c r="A54" t="s">
        <v>446</v>
      </c>
      <c r="B54" s="147" t="s">
        <v>447</v>
      </c>
      <c r="C54" s="200">
        <v>2371</v>
      </c>
      <c r="D54" s="200">
        <v>593</v>
      </c>
      <c r="E54" s="189">
        <v>25</v>
      </c>
      <c r="F54" s="200">
        <v>1517</v>
      </c>
      <c r="G54" s="189">
        <v>64</v>
      </c>
      <c r="H54" s="200">
        <v>5</v>
      </c>
      <c r="I54" s="189">
        <v>0.2</v>
      </c>
      <c r="J54" s="200">
        <v>226</v>
      </c>
      <c r="K54" s="189">
        <v>9.5</v>
      </c>
      <c r="L54" s="200">
        <v>4</v>
      </c>
      <c r="M54" s="189">
        <v>0.2</v>
      </c>
      <c r="N54" s="200">
        <v>12</v>
      </c>
      <c r="O54" s="189">
        <v>0.5</v>
      </c>
      <c r="P54" s="200">
        <v>8</v>
      </c>
      <c r="Q54" s="189">
        <v>0.3</v>
      </c>
      <c r="R54" s="200">
        <v>5</v>
      </c>
      <c r="S54" s="189">
        <v>0.2</v>
      </c>
      <c r="T54" s="200">
        <v>0</v>
      </c>
      <c r="U54" s="189">
        <v>0</v>
      </c>
      <c r="V54" s="200">
        <v>0</v>
      </c>
      <c r="W54" s="189">
        <v>0</v>
      </c>
      <c r="X54" s="200">
        <v>9</v>
      </c>
      <c r="Y54" s="189">
        <v>0.4</v>
      </c>
    </row>
    <row r="55" spans="1:37" x14ac:dyDescent="0.2">
      <c r="A55" t="s">
        <v>448</v>
      </c>
      <c r="B55" s="147" t="s">
        <v>449</v>
      </c>
      <c r="C55" s="200">
        <v>6305</v>
      </c>
      <c r="D55" s="200">
        <v>1591</v>
      </c>
      <c r="E55" s="189">
        <v>25.2</v>
      </c>
      <c r="F55" s="200">
        <v>4517</v>
      </c>
      <c r="G55" s="189">
        <v>71.599999999999994</v>
      </c>
      <c r="H55" s="200">
        <v>24</v>
      </c>
      <c r="I55" s="189">
        <v>0.4</v>
      </c>
      <c r="J55" s="200">
        <v>145</v>
      </c>
      <c r="K55" s="189">
        <v>2.2999999999999998</v>
      </c>
      <c r="L55" s="200">
        <v>6</v>
      </c>
      <c r="M55" s="189">
        <v>0.1</v>
      </c>
      <c r="N55" s="200">
        <v>5</v>
      </c>
      <c r="O55" s="189">
        <v>0.1</v>
      </c>
      <c r="P55" s="200">
        <v>10</v>
      </c>
      <c r="Q55" s="189">
        <v>0.2</v>
      </c>
      <c r="R55" s="200">
        <v>19</v>
      </c>
      <c r="S55" s="189">
        <v>0.3</v>
      </c>
      <c r="T55" s="200">
        <v>0</v>
      </c>
      <c r="U55" s="189">
        <v>0</v>
      </c>
      <c r="V55" s="200">
        <v>3</v>
      </c>
      <c r="W55" s="189">
        <v>0</v>
      </c>
      <c r="X55" s="200">
        <v>5</v>
      </c>
      <c r="Y55" s="189">
        <v>0.1</v>
      </c>
    </row>
    <row r="56" spans="1:37" x14ac:dyDescent="0.2">
      <c r="A56" s="8" t="s">
        <v>450</v>
      </c>
      <c r="B56" s="147" t="s">
        <v>451</v>
      </c>
      <c r="C56" s="200">
        <v>2577</v>
      </c>
      <c r="D56" s="200">
        <v>632</v>
      </c>
      <c r="E56" s="189">
        <v>24.5</v>
      </c>
      <c r="F56" s="200">
        <v>1778</v>
      </c>
      <c r="G56" s="189">
        <v>69</v>
      </c>
      <c r="H56" s="200">
        <v>11</v>
      </c>
      <c r="I56" s="189">
        <v>0.4</v>
      </c>
      <c r="J56" s="200">
        <v>131</v>
      </c>
      <c r="K56" s="189">
        <v>5.0999999999999996</v>
      </c>
      <c r="L56" s="200">
        <v>3</v>
      </c>
      <c r="M56" s="189">
        <v>0.1</v>
      </c>
      <c r="N56" s="200">
        <v>12</v>
      </c>
      <c r="O56" s="189">
        <v>0.5</v>
      </c>
      <c r="P56" s="200">
        <v>8</v>
      </c>
      <c r="Q56" s="189">
        <v>0.3</v>
      </c>
      <c r="R56" s="200">
        <v>8</v>
      </c>
      <c r="S56" s="189">
        <v>0.3</v>
      </c>
      <c r="T56" s="200">
        <v>0</v>
      </c>
      <c r="U56" s="189">
        <v>0</v>
      </c>
      <c r="V56" s="200">
        <v>0</v>
      </c>
      <c r="W56" s="189">
        <v>0</v>
      </c>
      <c r="X56" s="200">
        <v>4</v>
      </c>
      <c r="Y56" s="189">
        <v>0.2</v>
      </c>
    </row>
    <row r="57" spans="1:37" x14ac:dyDescent="0.2">
      <c r="A57" t="s">
        <v>452</v>
      </c>
      <c r="B57" s="147" t="s">
        <v>453</v>
      </c>
      <c r="C57" s="200">
        <v>2506</v>
      </c>
      <c r="D57" s="200">
        <v>550</v>
      </c>
      <c r="E57" s="189">
        <v>21.9</v>
      </c>
      <c r="F57" s="200">
        <v>1903</v>
      </c>
      <c r="G57" s="189">
        <v>75.900000000000006</v>
      </c>
      <c r="H57" s="200">
        <v>5</v>
      </c>
      <c r="I57" s="189">
        <v>0.2</v>
      </c>
      <c r="J57" s="200">
        <v>23</v>
      </c>
      <c r="K57" s="189">
        <v>0.9</v>
      </c>
      <c r="L57" s="200">
        <v>4</v>
      </c>
      <c r="M57" s="189">
        <v>0.2</v>
      </c>
      <c r="N57" s="200">
        <v>0</v>
      </c>
      <c r="O57" s="189">
        <v>0</v>
      </c>
      <c r="P57" s="200">
        <v>15</v>
      </c>
      <c r="Q57" s="189">
        <v>0.6</v>
      </c>
      <c r="R57" s="200">
        <v>5</v>
      </c>
      <c r="S57" s="189">
        <v>0.2</v>
      </c>
      <c r="T57" s="200">
        <v>0</v>
      </c>
      <c r="U57" s="189">
        <v>0</v>
      </c>
      <c r="V57" s="200">
        <v>3</v>
      </c>
      <c r="W57" s="189">
        <v>0.1</v>
      </c>
      <c r="X57" s="200">
        <v>7</v>
      </c>
      <c r="Y57" s="189">
        <v>0.3</v>
      </c>
    </row>
    <row r="58" spans="1:37" x14ac:dyDescent="0.2">
      <c r="A58" t="s">
        <v>454</v>
      </c>
      <c r="B58" s="147" t="s">
        <v>455</v>
      </c>
      <c r="C58" s="200">
        <v>2532</v>
      </c>
      <c r="D58" s="200">
        <v>638</v>
      </c>
      <c r="E58" s="189">
        <v>25.2</v>
      </c>
      <c r="F58" s="200">
        <v>1837</v>
      </c>
      <c r="G58" s="189">
        <v>72.599999999999994</v>
      </c>
      <c r="H58" s="200">
        <v>7</v>
      </c>
      <c r="I58" s="189">
        <v>0.3</v>
      </c>
      <c r="J58" s="200">
        <v>39</v>
      </c>
      <c r="K58" s="189">
        <v>1.5</v>
      </c>
      <c r="L58" s="200">
        <v>4</v>
      </c>
      <c r="M58" s="189">
        <v>0.2</v>
      </c>
      <c r="N58" s="200">
        <v>2</v>
      </c>
      <c r="O58" s="189">
        <v>0.1</v>
      </c>
      <c r="P58" s="200">
        <v>4</v>
      </c>
      <c r="Q58" s="189">
        <v>0.2</v>
      </c>
      <c r="R58" s="200">
        <v>5</v>
      </c>
      <c r="S58" s="189">
        <v>0.2</v>
      </c>
      <c r="T58" s="200">
        <v>0</v>
      </c>
      <c r="U58" s="189">
        <v>0</v>
      </c>
      <c r="V58" s="200">
        <v>0</v>
      </c>
      <c r="W58" s="189">
        <v>0</v>
      </c>
      <c r="X58" s="200">
        <v>6</v>
      </c>
      <c r="Y58" s="189">
        <v>0.2</v>
      </c>
    </row>
    <row r="59" spans="1:37" x14ac:dyDescent="0.2">
      <c r="A59" t="s">
        <v>456</v>
      </c>
      <c r="B59" s="147" t="s">
        <v>457</v>
      </c>
      <c r="C59" s="200">
        <v>2404</v>
      </c>
      <c r="D59" s="200">
        <v>798</v>
      </c>
      <c r="E59" s="189">
        <v>33.200000000000003</v>
      </c>
      <c r="F59" s="200">
        <v>1354</v>
      </c>
      <c r="G59" s="189">
        <v>56.3</v>
      </c>
      <c r="H59" s="200">
        <v>2</v>
      </c>
      <c r="I59" s="189">
        <v>0.1</v>
      </c>
      <c r="J59" s="200">
        <v>243</v>
      </c>
      <c r="K59" s="189">
        <v>10.1</v>
      </c>
      <c r="L59" s="200">
        <v>0</v>
      </c>
      <c r="M59" s="189">
        <v>0</v>
      </c>
      <c r="N59" s="200">
        <v>0</v>
      </c>
      <c r="O59" s="189">
        <v>0</v>
      </c>
      <c r="P59" s="200">
        <v>6</v>
      </c>
      <c r="Q59" s="189">
        <v>0.2</v>
      </c>
      <c r="R59" s="200">
        <v>1</v>
      </c>
      <c r="S59" s="189">
        <v>0</v>
      </c>
      <c r="T59" s="200">
        <v>0</v>
      </c>
      <c r="U59" s="189">
        <v>0</v>
      </c>
      <c r="V59" s="200">
        <v>0</v>
      </c>
      <c r="W59" s="189">
        <v>0</v>
      </c>
      <c r="X59" s="200">
        <v>7</v>
      </c>
      <c r="Y59" s="189">
        <v>0.3</v>
      </c>
    </row>
    <row r="60" spans="1:37" x14ac:dyDescent="0.2">
      <c r="A60" t="s">
        <v>458</v>
      </c>
      <c r="B60" s="147" t="s">
        <v>459</v>
      </c>
      <c r="C60" s="200">
        <v>2706</v>
      </c>
      <c r="D60" s="200">
        <v>675</v>
      </c>
      <c r="E60" s="189">
        <v>24.9</v>
      </c>
      <c r="F60" s="200">
        <v>1934</v>
      </c>
      <c r="G60" s="189">
        <v>71.5</v>
      </c>
      <c r="H60" s="200">
        <v>2</v>
      </c>
      <c r="I60" s="189">
        <v>0.1</v>
      </c>
      <c r="J60" s="200">
        <v>71</v>
      </c>
      <c r="K60" s="189">
        <v>2.6</v>
      </c>
      <c r="L60" s="200">
        <v>1</v>
      </c>
      <c r="M60" s="189">
        <v>0</v>
      </c>
      <c r="N60" s="200">
        <v>10</v>
      </c>
      <c r="O60" s="189">
        <v>0.4</v>
      </c>
      <c r="P60" s="200">
        <v>18</v>
      </c>
      <c r="Q60" s="189">
        <v>0.7</v>
      </c>
      <c r="R60" s="200">
        <v>10</v>
      </c>
      <c r="S60" s="189">
        <v>0.4</v>
      </c>
      <c r="T60" s="200">
        <v>0</v>
      </c>
      <c r="U60" s="189">
        <v>0</v>
      </c>
      <c r="V60" s="200">
        <v>0</v>
      </c>
      <c r="W60" s="189">
        <v>0</v>
      </c>
      <c r="X60" s="200">
        <v>0</v>
      </c>
      <c r="Y60" s="189">
        <v>0</v>
      </c>
    </row>
    <row r="61" spans="1:37" x14ac:dyDescent="0.2">
      <c r="A61" t="s">
        <v>460</v>
      </c>
      <c r="B61" s="147" t="s">
        <v>461</v>
      </c>
      <c r="C61" s="200">
        <v>5542</v>
      </c>
      <c r="D61" s="200">
        <v>1930</v>
      </c>
      <c r="E61" s="189">
        <v>34.799999999999997</v>
      </c>
      <c r="F61" s="200">
        <v>2537</v>
      </c>
      <c r="G61" s="189">
        <v>45.8</v>
      </c>
      <c r="H61" s="200">
        <v>7</v>
      </c>
      <c r="I61" s="189">
        <v>0.1</v>
      </c>
      <c r="J61" s="200">
        <v>1006</v>
      </c>
      <c r="K61" s="189">
        <v>18.2</v>
      </c>
      <c r="L61" s="200">
        <v>7</v>
      </c>
      <c r="M61" s="189">
        <v>0.1</v>
      </c>
      <c r="N61" s="200">
        <v>11</v>
      </c>
      <c r="O61" s="189">
        <v>0.2</v>
      </c>
      <c r="P61" s="200">
        <v>28</v>
      </c>
      <c r="Q61" s="189">
        <v>0.5</v>
      </c>
      <c r="R61" s="200">
        <v>17</v>
      </c>
      <c r="S61" s="189">
        <v>0.3</v>
      </c>
      <c r="T61" s="200">
        <v>0</v>
      </c>
      <c r="U61" s="189">
        <v>0</v>
      </c>
      <c r="V61" s="200">
        <v>4</v>
      </c>
      <c r="W61" s="189">
        <v>0.1</v>
      </c>
      <c r="X61" s="200">
        <v>4</v>
      </c>
      <c r="Y61" s="189">
        <v>0.1</v>
      </c>
    </row>
    <row r="62" spans="1:37" x14ac:dyDescent="0.2">
      <c r="A62" t="s">
        <v>462</v>
      </c>
      <c r="B62" s="147" t="s">
        <v>463</v>
      </c>
      <c r="C62" s="200">
        <v>2658</v>
      </c>
      <c r="D62" s="200">
        <v>613</v>
      </c>
      <c r="E62" s="189">
        <v>23.1</v>
      </c>
      <c r="F62" s="200">
        <v>1969</v>
      </c>
      <c r="G62" s="189">
        <v>74.099999999999994</v>
      </c>
      <c r="H62" s="200">
        <v>8</v>
      </c>
      <c r="I62" s="189">
        <v>0.3</v>
      </c>
      <c r="J62" s="200">
        <v>54</v>
      </c>
      <c r="K62" s="189">
        <v>2</v>
      </c>
      <c r="L62" s="200">
        <v>3</v>
      </c>
      <c r="M62" s="189">
        <v>0.1</v>
      </c>
      <c r="N62" s="200">
        <v>9</v>
      </c>
      <c r="O62" s="189">
        <v>0.3</v>
      </c>
      <c r="P62" s="200">
        <v>3</v>
      </c>
      <c r="Q62" s="189">
        <v>0.1</v>
      </c>
      <c r="R62" s="200">
        <v>7</v>
      </c>
      <c r="S62" s="189">
        <v>0.3</v>
      </c>
      <c r="T62" s="200">
        <v>0</v>
      </c>
      <c r="U62" s="189">
        <v>0</v>
      </c>
      <c r="V62" s="200">
        <v>1</v>
      </c>
      <c r="W62" s="189">
        <v>0</v>
      </c>
      <c r="X62" s="200">
        <v>4</v>
      </c>
      <c r="Y62" s="189">
        <v>0.2</v>
      </c>
    </row>
    <row r="63" spans="1:37" x14ac:dyDescent="0.2">
      <c r="A63" t="s">
        <v>464</v>
      </c>
      <c r="B63" s="147" t="s">
        <v>465</v>
      </c>
      <c r="C63" s="200">
        <v>2211</v>
      </c>
      <c r="D63" s="200">
        <v>472</v>
      </c>
      <c r="E63" s="189">
        <v>21.3</v>
      </c>
      <c r="F63" s="200">
        <v>1685</v>
      </c>
      <c r="G63" s="189">
        <v>76.2</v>
      </c>
      <c r="H63" s="200">
        <v>8</v>
      </c>
      <c r="I63" s="189">
        <v>0.4</v>
      </c>
      <c r="J63" s="200">
        <v>37</v>
      </c>
      <c r="K63" s="189">
        <v>1.7</v>
      </c>
      <c r="L63" s="200">
        <v>3</v>
      </c>
      <c r="M63" s="189">
        <v>0.1</v>
      </c>
      <c r="N63" s="200">
        <v>4</v>
      </c>
      <c r="O63" s="189">
        <v>0.2</v>
      </c>
      <c r="P63" s="200">
        <v>10</v>
      </c>
      <c r="Q63" s="189">
        <v>0.5</v>
      </c>
      <c r="R63" s="200">
        <v>5</v>
      </c>
      <c r="S63" s="189">
        <v>0.2</v>
      </c>
      <c r="T63" s="200">
        <v>0</v>
      </c>
      <c r="U63" s="189">
        <v>0</v>
      </c>
      <c r="V63" s="200">
        <v>0</v>
      </c>
      <c r="W63" s="189">
        <v>0</v>
      </c>
      <c r="X63" s="200">
        <v>4</v>
      </c>
      <c r="Y63" s="189">
        <v>0.2</v>
      </c>
    </row>
    <row r="64" spans="1:37" x14ac:dyDescent="0.2">
      <c r="A64" t="s">
        <v>466</v>
      </c>
      <c r="B64" s="182" t="s">
        <v>467</v>
      </c>
      <c r="C64" s="200">
        <v>3709</v>
      </c>
      <c r="D64" s="200">
        <v>451</v>
      </c>
      <c r="E64" s="189">
        <v>12.2</v>
      </c>
      <c r="F64" s="200">
        <v>2713</v>
      </c>
      <c r="G64" s="189">
        <v>73.099999999999994</v>
      </c>
      <c r="H64" s="200">
        <v>18</v>
      </c>
      <c r="I64" s="189">
        <v>0.5</v>
      </c>
      <c r="J64" s="200">
        <v>39</v>
      </c>
      <c r="K64" s="189">
        <v>1.1000000000000001</v>
      </c>
      <c r="L64" s="200">
        <v>6</v>
      </c>
      <c r="M64" s="189">
        <v>0.2</v>
      </c>
      <c r="N64" s="200">
        <v>8</v>
      </c>
      <c r="O64" s="189">
        <v>0.2</v>
      </c>
      <c r="P64" s="200">
        <v>19</v>
      </c>
      <c r="Q64" s="189">
        <v>0.5</v>
      </c>
      <c r="R64" s="200">
        <v>477</v>
      </c>
      <c r="S64" s="189">
        <v>12.9</v>
      </c>
      <c r="T64" s="200">
        <v>1</v>
      </c>
      <c r="U64" s="189">
        <v>0</v>
      </c>
      <c r="V64" s="200">
        <v>1</v>
      </c>
      <c r="W64" s="189">
        <v>0</v>
      </c>
      <c r="X64" s="200">
        <v>2</v>
      </c>
      <c r="Y64" s="189">
        <v>0.1</v>
      </c>
      <c r="AA64" s="2"/>
      <c r="AC64" s="2"/>
      <c r="AE64" s="2"/>
      <c r="AG64" s="2"/>
      <c r="AI64" s="2"/>
      <c r="AK64" s="2"/>
    </row>
    <row r="65" spans="1:37" x14ac:dyDescent="0.2">
      <c r="A65" t="s">
        <v>468</v>
      </c>
      <c r="B65" s="182" t="s">
        <v>469</v>
      </c>
      <c r="C65" s="200">
        <v>7288</v>
      </c>
      <c r="D65" s="200">
        <v>1159</v>
      </c>
      <c r="E65" s="189">
        <v>15.9</v>
      </c>
      <c r="F65" s="200">
        <v>5671</v>
      </c>
      <c r="G65" s="189">
        <v>77.8</v>
      </c>
      <c r="H65" s="200">
        <v>50</v>
      </c>
      <c r="I65" s="189">
        <v>0.7</v>
      </c>
      <c r="J65" s="200">
        <v>119</v>
      </c>
      <c r="K65" s="189">
        <v>1.6</v>
      </c>
      <c r="L65" s="200">
        <v>34</v>
      </c>
      <c r="M65" s="189">
        <v>0.5</v>
      </c>
      <c r="N65" s="200">
        <v>30</v>
      </c>
      <c r="O65" s="189">
        <v>0.4</v>
      </c>
      <c r="P65" s="200">
        <v>30</v>
      </c>
      <c r="Q65" s="189">
        <v>0.4</v>
      </c>
      <c r="R65" s="200">
        <v>243</v>
      </c>
      <c r="S65" s="189">
        <v>3.3</v>
      </c>
      <c r="T65" s="200">
        <v>1</v>
      </c>
      <c r="U65" s="189">
        <v>0</v>
      </c>
      <c r="V65" s="200">
        <v>6</v>
      </c>
      <c r="W65" s="189">
        <v>0.1</v>
      </c>
      <c r="X65" s="200">
        <v>17</v>
      </c>
      <c r="Y65" s="189">
        <v>0.2</v>
      </c>
      <c r="AA65" s="2"/>
      <c r="AC65" s="2"/>
      <c r="AE65" s="2"/>
      <c r="AG65" s="2"/>
      <c r="AI65" s="2"/>
      <c r="AK65" s="2"/>
    </row>
    <row r="66" spans="1:37" x14ac:dyDescent="0.2">
      <c r="A66" t="s">
        <v>470</v>
      </c>
      <c r="B66" s="182" t="s">
        <v>471</v>
      </c>
      <c r="C66" s="200">
        <v>3293</v>
      </c>
      <c r="D66" s="200">
        <v>471</v>
      </c>
      <c r="E66" s="189">
        <v>14.3</v>
      </c>
      <c r="F66" s="200">
        <v>2698</v>
      </c>
      <c r="G66" s="189">
        <v>81.900000000000006</v>
      </c>
      <c r="H66" s="200">
        <v>16</v>
      </c>
      <c r="I66" s="189">
        <v>0.5</v>
      </c>
      <c r="J66" s="200">
        <v>51</v>
      </c>
      <c r="K66" s="189">
        <v>1.5</v>
      </c>
      <c r="L66" s="200">
        <v>2</v>
      </c>
      <c r="M66" s="189">
        <v>0.1</v>
      </c>
      <c r="N66" s="200">
        <v>9</v>
      </c>
      <c r="O66" s="189">
        <v>0.3</v>
      </c>
      <c r="P66" s="200">
        <v>5</v>
      </c>
      <c r="Q66" s="189">
        <v>0.2</v>
      </c>
      <c r="R66" s="200">
        <v>66</v>
      </c>
      <c r="S66" s="189">
        <v>2</v>
      </c>
      <c r="T66" s="200">
        <v>0</v>
      </c>
      <c r="U66" s="189">
        <v>0</v>
      </c>
      <c r="V66" s="200">
        <v>0</v>
      </c>
      <c r="W66" s="189">
        <v>0</v>
      </c>
      <c r="X66" s="200">
        <v>14</v>
      </c>
      <c r="Y66" s="189">
        <v>0.4</v>
      </c>
      <c r="AA66" s="2"/>
      <c r="AC66" s="2"/>
      <c r="AE66" s="2"/>
      <c r="AG66" s="2"/>
      <c r="AI66" s="2"/>
      <c r="AK66" s="2"/>
    </row>
    <row r="67" spans="1:37" x14ac:dyDescent="0.2">
      <c r="A67" t="s">
        <v>472</v>
      </c>
      <c r="B67" s="182" t="s">
        <v>473</v>
      </c>
      <c r="C67" s="200">
        <v>6126</v>
      </c>
      <c r="D67" s="200">
        <v>752</v>
      </c>
      <c r="E67" s="189">
        <v>12.3</v>
      </c>
      <c r="F67" s="200">
        <v>5220</v>
      </c>
      <c r="G67" s="189">
        <v>85.2</v>
      </c>
      <c r="H67" s="200">
        <v>30</v>
      </c>
      <c r="I67" s="189">
        <v>0.5</v>
      </c>
      <c r="J67" s="200">
        <v>45</v>
      </c>
      <c r="K67" s="189">
        <v>0.7</v>
      </c>
      <c r="L67" s="200">
        <v>6</v>
      </c>
      <c r="M67" s="189">
        <v>0.1</v>
      </c>
      <c r="N67" s="200">
        <v>22</v>
      </c>
      <c r="O67" s="189">
        <v>0.4</v>
      </c>
      <c r="P67" s="200">
        <v>20</v>
      </c>
      <c r="Q67" s="189">
        <v>0.3</v>
      </c>
      <c r="R67" s="200">
        <v>54</v>
      </c>
      <c r="S67" s="189">
        <v>0.9</v>
      </c>
      <c r="T67" s="200">
        <v>0</v>
      </c>
      <c r="U67" s="189">
        <v>0</v>
      </c>
      <c r="V67" s="200">
        <v>1</v>
      </c>
      <c r="W67" s="189">
        <v>0</v>
      </c>
      <c r="X67" s="200">
        <v>14</v>
      </c>
      <c r="Y67" s="189">
        <v>0.2</v>
      </c>
      <c r="AA67" s="2"/>
      <c r="AC67" s="2"/>
      <c r="AE67" s="2"/>
      <c r="AG67" s="2"/>
      <c r="AI67" s="2"/>
      <c r="AK67" s="2"/>
    </row>
    <row r="68" spans="1:37" x14ac:dyDescent="0.2">
      <c r="A68" t="s">
        <v>474</v>
      </c>
      <c r="B68" s="182" t="s">
        <v>475</v>
      </c>
      <c r="C68" s="200">
        <v>3175</v>
      </c>
      <c r="D68" s="200">
        <v>359</v>
      </c>
      <c r="E68" s="189">
        <v>11.3</v>
      </c>
      <c r="F68" s="200">
        <v>2570</v>
      </c>
      <c r="G68" s="189">
        <v>80.900000000000006</v>
      </c>
      <c r="H68" s="200">
        <v>16</v>
      </c>
      <c r="I68" s="189">
        <v>0.5</v>
      </c>
      <c r="J68" s="200">
        <v>43</v>
      </c>
      <c r="K68" s="189">
        <v>1.4</v>
      </c>
      <c r="L68" s="200">
        <v>1</v>
      </c>
      <c r="M68" s="189">
        <v>0</v>
      </c>
      <c r="N68" s="200">
        <v>6</v>
      </c>
      <c r="O68" s="189">
        <v>0.2</v>
      </c>
      <c r="P68" s="200">
        <v>8</v>
      </c>
      <c r="Q68" s="189">
        <v>0.3</v>
      </c>
      <c r="R68" s="200">
        <v>201</v>
      </c>
      <c r="S68" s="189">
        <v>6.3</v>
      </c>
      <c r="T68" s="200">
        <v>0</v>
      </c>
      <c r="U68" s="189">
        <v>0</v>
      </c>
      <c r="V68" s="200">
        <v>0</v>
      </c>
      <c r="W68" s="189">
        <v>0</v>
      </c>
      <c r="X68" s="200">
        <v>12</v>
      </c>
      <c r="Y68" s="189">
        <v>0.4</v>
      </c>
      <c r="AA68" s="2"/>
      <c r="AC68" s="2"/>
      <c r="AE68" s="2"/>
      <c r="AG68" s="2"/>
      <c r="AI68" s="2"/>
      <c r="AK68" s="2"/>
    </row>
    <row r="69" spans="1:37" x14ac:dyDescent="0.2">
      <c r="A69" t="s">
        <v>476</v>
      </c>
      <c r="B69" s="182" t="s">
        <v>477</v>
      </c>
      <c r="C69" s="200">
        <v>2667</v>
      </c>
      <c r="D69" s="200">
        <v>357</v>
      </c>
      <c r="E69" s="189">
        <v>13.4</v>
      </c>
      <c r="F69" s="200">
        <v>2197</v>
      </c>
      <c r="G69" s="189">
        <v>82.4</v>
      </c>
      <c r="H69" s="200">
        <v>18</v>
      </c>
      <c r="I69" s="189">
        <v>0.7</v>
      </c>
      <c r="J69" s="200">
        <v>37</v>
      </c>
      <c r="K69" s="189">
        <v>1.4</v>
      </c>
      <c r="L69" s="200">
        <v>4</v>
      </c>
      <c r="M69" s="189">
        <v>0.1</v>
      </c>
      <c r="N69" s="200">
        <v>12</v>
      </c>
      <c r="O69" s="189">
        <v>0.4</v>
      </c>
      <c r="P69" s="200">
        <v>8</v>
      </c>
      <c r="Q69" s="189">
        <v>0.3</v>
      </c>
      <c r="R69" s="200">
        <v>63</v>
      </c>
      <c r="S69" s="189">
        <v>2.4</v>
      </c>
      <c r="T69" s="200">
        <v>0</v>
      </c>
      <c r="U69" s="189">
        <v>0</v>
      </c>
      <c r="V69" s="200">
        <v>0</v>
      </c>
      <c r="W69" s="189">
        <v>0</v>
      </c>
      <c r="X69" s="200">
        <v>3</v>
      </c>
      <c r="Y69" s="189">
        <v>0.1</v>
      </c>
    </row>
    <row r="70" spans="1:37" x14ac:dyDescent="0.2">
      <c r="A70" t="s">
        <v>478</v>
      </c>
      <c r="B70" s="182" t="s">
        <v>479</v>
      </c>
      <c r="C70" s="200">
        <v>3242</v>
      </c>
      <c r="D70" s="200">
        <v>383</v>
      </c>
      <c r="E70" s="189">
        <v>11.8</v>
      </c>
      <c r="F70" s="200">
        <v>2693</v>
      </c>
      <c r="G70" s="189">
        <v>83.1</v>
      </c>
      <c r="H70" s="200">
        <v>18</v>
      </c>
      <c r="I70" s="189">
        <v>0.6</v>
      </c>
      <c r="J70" s="200">
        <v>68</v>
      </c>
      <c r="K70" s="189">
        <v>2.1</v>
      </c>
      <c r="L70" s="200">
        <v>16</v>
      </c>
      <c r="M70" s="189">
        <v>0.5</v>
      </c>
      <c r="N70" s="200">
        <v>20</v>
      </c>
      <c r="O70" s="189">
        <v>0.6</v>
      </c>
      <c r="P70" s="200">
        <v>18</v>
      </c>
      <c r="Q70" s="189">
        <v>0.6</v>
      </c>
      <c r="R70" s="200">
        <v>53</v>
      </c>
      <c r="S70" s="189">
        <v>1.6</v>
      </c>
      <c r="T70" s="200">
        <v>0</v>
      </c>
      <c r="U70" s="189">
        <v>0</v>
      </c>
      <c r="V70" s="200">
        <v>0</v>
      </c>
      <c r="W70" s="189">
        <v>0</v>
      </c>
      <c r="X70" s="200">
        <v>23</v>
      </c>
      <c r="Y70" s="189">
        <v>0.7</v>
      </c>
      <c r="AD70" s="2"/>
    </row>
    <row r="71" spans="1:37" x14ac:dyDescent="0.2">
      <c r="A71" t="s">
        <v>480</v>
      </c>
      <c r="B71" s="182" t="s">
        <v>481</v>
      </c>
      <c r="C71" s="200">
        <v>6711</v>
      </c>
      <c r="D71" s="200">
        <v>1037</v>
      </c>
      <c r="E71" s="189">
        <v>15.5</v>
      </c>
      <c r="F71" s="200">
        <v>5279</v>
      </c>
      <c r="G71" s="189">
        <v>78.7</v>
      </c>
      <c r="H71" s="200">
        <v>47</v>
      </c>
      <c r="I71" s="189">
        <v>0.7</v>
      </c>
      <c r="J71" s="200">
        <v>209</v>
      </c>
      <c r="K71" s="189">
        <v>3.1</v>
      </c>
      <c r="L71" s="200">
        <v>12</v>
      </c>
      <c r="M71" s="189">
        <v>0.2</v>
      </c>
      <c r="N71" s="200">
        <v>27</v>
      </c>
      <c r="O71" s="189">
        <v>0.4</v>
      </c>
      <c r="P71" s="200">
        <v>52</v>
      </c>
      <c r="Q71" s="189">
        <v>0.8</v>
      </c>
      <c r="R71" s="200">
        <v>90</v>
      </c>
      <c r="S71" s="189">
        <v>1.3</v>
      </c>
      <c r="T71" s="200">
        <v>0</v>
      </c>
      <c r="U71" s="189">
        <v>0</v>
      </c>
      <c r="V71" s="200">
        <v>10</v>
      </c>
      <c r="W71" s="189">
        <v>0.1</v>
      </c>
      <c r="X71" s="200">
        <v>21</v>
      </c>
      <c r="Y71" s="189">
        <v>0.3</v>
      </c>
      <c r="AC71" s="2"/>
    </row>
    <row r="72" spans="1:37" x14ac:dyDescent="0.2">
      <c r="A72" t="s">
        <v>482</v>
      </c>
      <c r="B72" s="182" t="s">
        <v>483</v>
      </c>
      <c r="C72" s="200">
        <v>4507</v>
      </c>
      <c r="D72" s="200">
        <v>525</v>
      </c>
      <c r="E72" s="189">
        <v>11.6</v>
      </c>
      <c r="F72" s="200">
        <v>3859</v>
      </c>
      <c r="G72" s="189">
        <v>85.6</v>
      </c>
      <c r="H72" s="200">
        <v>16</v>
      </c>
      <c r="I72" s="189">
        <v>0.4</v>
      </c>
      <c r="J72" s="200">
        <v>43</v>
      </c>
      <c r="K72" s="189">
        <v>1</v>
      </c>
      <c r="L72" s="200">
        <v>7</v>
      </c>
      <c r="M72" s="189">
        <v>0.2</v>
      </c>
      <c r="N72" s="200">
        <v>6</v>
      </c>
      <c r="O72" s="189">
        <v>0.1</v>
      </c>
      <c r="P72" s="200">
        <v>11</v>
      </c>
      <c r="Q72" s="189">
        <v>0.2</v>
      </c>
      <c r="R72" s="200">
        <v>65</v>
      </c>
      <c r="S72" s="189">
        <v>1.4</v>
      </c>
      <c r="T72" s="200">
        <v>0</v>
      </c>
      <c r="U72" s="189">
        <v>0</v>
      </c>
      <c r="V72" s="200">
        <v>1</v>
      </c>
      <c r="W72" s="189">
        <v>0</v>
      </c>
      <c r="X72" s="200">
        <v>21</v>
      </c>
      <c r="Y72" s="189">
        <v>0.5</v>
      </c>
    </row>
    <row r="73" spans="1:37" x14ac:dyDescent="0.2">
      <c r="A73" t="s">
        <v>484</v>
      </c>
      <c r="B73" s="182" t="s">
        <v>485</v>
      </c>
      <c r="C73" s="200">
        <v>9532</v>
      </c>
      <c r="D73" s="200">
        <v>1850</v>
      </c>
      <c r="E73" s="189">
        <v>19.399999999999999</v>
      </c>
      <c r="F73" s="200">
        <v>6783</v>
      </c>
      <c r="G73" s="189">
        <v>71.2</v>
      </c>
      <c r="H73" s="200">
        <v>59</v>
      </c>
      <c r="I73" s="189">
        <v>0.6</v>
      </c>
      <c r="J73" s="200">
        <v>505</v>
      </c>
      <c r="K73" s="189">
        <v>5.3</v>
      </c>
      <c r="L73" s="200">
        <v>17</v>
      </c>
      <c r="M73" s="189">
        <v>0.2</v>
      </c>
      <c r="N73" s="200">
        <v>47</v>
      </c>
      <c r="O73" s="189">
        <v>0.5</v>
      </c>
      <c r="P73" s="200">
        <v>119</v>
      </c>
      <c r="Q73" s="189">
        <v>1.2</v>
      </c>
      <c r="R73" s="200">
        <v>216</v>
      </c>
      <c r="S73" s="189">
        <v>2.2999999999999998</v>
      </c>
      <c r="T73" s="200">
        <v>1</v>
      </c>
      <c r="U73" s="189">
        <v>0</v>
      </c>
      <c r="V73" s="200">
        <v>10</v>
      </c>
      <c r="W73" s="189">
        <v>0.1</v>
      </c>
      <c r="X73" s="200">
        <v>16</v>
      </c>
      <c r="Y73" s="189">
        <v>0.2</v>
      </c>
    </row>
    <row r="74" spans="1:37" x14ac:dyDescent="0.2">
      <c r="A74" t="s">
        <v>486</v>
      </c>
      <c r="B74" s="182" t="s">
        <v>487</v>
      </c>
      <c r="C74" s="200">
        <v>6726</v>
      </c>
      <c r="D74" s="200">
        <v>1781</v>
      </c>
      <c r="E74" s="189">
        <v>26.5</v>
      </c>
      <c r="F74" s="200">
        <v>3809</v>
      </c>
      <c r="G74" s="189">
        <v>56.6</v>
      </c>
      <c r="H74" s="200">
        <v>41</v>
      </c>
      <c r="I74" s="189">
        <v>0.6</v>
      </c>
      <c r="J74" s="200">
        <v>774</v>
      </c>
      <c r="K74" s="189">
        <v>11.5</v>
      </c>
      <c r="L74" s="200">
        <v>6</v>
      </c>
      <c r="M74" s="189">
        <v>0.1</v>
      </c>
      <c r="N74" s="200">
        <v>85</v>
      </c>
      <c r="O74" s="189">
        <v>1.3</v>
      </c>
      <c r="P74" s="200">
        <v>146</v>
      </c>
      <c r="Q74" s="189">
        <v>2.2000000000000002</v>
      </c>
      <c r="R74" s="200">
        <v>111</v>
      </c>
      <c r="S74" s="189">
        <v>1.7</v>
      </c>
      <c r="T74" s="200">
        <v>1</v>
      </c>
      <c r="U74" s="189">
        <v>0</v>
      </c>
      <c r="V74" s="200">
        <v>8</v>
      </c>
      <c r="W74" s="189">
        <v>0.1</v>
      </c>
      <c r="X74" s="200">
        <v>9</v>
      </c>
      <c r="Y74" s="189">
        <v>0.1</v>
      </c>
    </row>
    <row r="75" spans="1:37" x14ac:dyDescent="0.2">
      <c r="A75" t="s">
        <v>488</v>
      </c>
      <c r="B75" s="182" t="s">
        <v>489</v>
      </c>
      <c r="C75" s="200">
        <v>7474</v>
      </c>
      <c r="D75" s="200">
        <v>969</v>
      </c>
      <c r="E75" s="189">
        <v>13</v>
      </c>
      <c r="F75" s="200">
        <v>5379</v>
      </c>
      <c r="G75" s="189">
        <v>72</v>
      </c>
      <c r="H75" s="200">
        <v>45</v>
      </c>
      <c r="I75" s="189">
        <v>0.6</v>
      </c>
      <c r="J75" s="200">
        <v>508</v>
      </c>
      <c r="K75" s="189">
        <v>6.8</v>
      </c>
      <c r="L75" s="200">
        <v>34</v>
      </c>
      <c r="M75" s="189">
        <v>0.5</v>
      </c>
      <c r="N75" s="200">
        <v>107</v>
      </c>
      <c r="O75" s="189">
        <v>1.4</v>
      </c>
      <c r="P75" s="200">
        <v>221</v>
      </c>
      <c r="Q75" s="189">
        <v>3</v>
      </c>
      <c r="R75" s="200">
        <v>274</v>
      </c>
      <c r="S75" s="189">
        <v>3.7</v>
      </c>
      <c r="T75" s="200">
        <v>3</v>
      </c>
      <c r="U75" s="189">
        <v>0</v>
      </c>
      <c r="V75" s="200">
        <v>4</v>
      </c>
      <c r="W75" s="189">
        <v>0.1</v>
      </c>
      <c r="X75" s="200">
        <v>37</v>
      </c>
      <c r="Y75" s="189">
        <v>0.5</v>
      </c>
    </row>
    <row r="76" spans="1:37" x14ac:dyDescent="0.2">
      <c r="A76" t="s">
        <v>490</v>
      </c>
      <c r="B76" s="182" t="s">
        <v>491</v>
      </c>
      <c r="C76" s="200">
        <v>3353</v>
      </c>
      <c r="D76" s="200">
        <v>328</v>
      </c>
      <c r="E76" s="189">
        <v>9.8000000000000007</v>
      </c>
      <c r="F76" s="200">
        <v>2894</v>
      </c>
      <c r="G76" s="189">
        <v>86.3</v>
      </c>
      <c r="H76" s="200">
        <v>17</v>
      </c>
      <c r="I76" s="189">
        <v>0.5</v>
      </c>
      <c r="J76" s="200">
        <v>44</v>
      </c>
      <c r="K76" s="189">
        <v>1.3</v>
      </c>
      <c r="L76" s="200">
        <v>1</v>
      </c>
      <c r="M76" s="189">
        <v>0</v>
      </c>
      <c r="N76" s="200">
        <v>11</v>
      </c>
      <c r="O76" s="189">
        <v>0.3</v>
      </c>
      <c r="P76" s="200">
        <v>21</v>
      </c>
      <c r="Q76" s="189">
        <v>0.6</v>
      </c>
      <c r="R76" s="200">
        <v>63</v>
      </c>
      <c r="S76" s="189">
        <v>1.9</v>
      </c>
      <c r="T76" s="200">
        <v>0</v>
      </c>
      <c r="U76" s="189">
        <v>0</v>
      </c>
      <c r="V76" s="200">
        <v>0</v>
      </c>
      <c r="W76" s="189">
        <v>0</v>
      </c>
      <c r="X76" s="200">
        <v>27</v>
      </c>
      <c r="Y76" s="189">
        <v>0.8</v>
      </c>
    </row>
    <row r="77" spans="1:37" x14ac:dyDescent="0.2">
      <c r="A77" t="s">
        <v>492</v>
      </c>
      <c r="B77" s="182" t="s">
        <v>493</v>
      </c>
      <c r="C77" s="200">
        <v>3244</v>
      </c>
      <c r="D77" s="200">
        <v>463</v>
      </c>
      <c r="E77" s="189">
        <v>14.3</v>
      </c>
      <c r="F77" s="200">
        <v>2687</v>
      </c>
      <c r="G77" s="189">
        <v>82.8</v>
      </c>
      <c r="H77" s="200">
        <v>8</v>
      </c>
      <c r="I77" s="189">
        <v>0.2</v>
      </c>
      <c r="J77" s="200">
        <v>38</v>
      </c>
      <c r="K77" s="189">
        <v>1.2</v>
      </c>
      <c r="L77" s="200">
        <v>11</v>
      </c>
      <c r="M77" s="189">
        <v>0.3</v>
      </c>
      <c r="N77" s="200">
        <v>21</v>
      </c>
      <c r="O77" s="189">
        <v>0.6</v>
      </c>
      <c r="P77" s="200">
        <v>8</v>
      </c>
      <c r="Q77" s="189">
        <v>0.2</v>
      </c>
      <c r="R77" s="200">
        <v>24</v>
      </c>
      <c r="S77" s="189">
        <v>0.7</v>
      </c>
      <c r="T77" s="200">
        <v>0</v>
      </c>
      <c r="U77" s="189">
        <v>0</v>
      </c>
      <c r="V77" s="200">
        <v>3</v>
      </c>
      <c r="W77" s="189">
        <v>0.1</v>
      </c>
      <c r="X77" s="200">
        <v>3</v>
      </c>
      <c r="Y77" s="189">
        <v>0.1</v>
      </c>
    </row>
    <row r="78" spans="1:37" x14ac:dyDescent="0.2">
      <c r="A78" t="s">
        <v>494</v>
      </c>
      <c r="B78" s="182" t="s">
        <v>109</v>
      </c>
      <c r="C78" s="200">
        <v>8479</v>
      </c>
      <c r="D78" s="200">
        <v>1869</v>
      </c>
      <c r="E78" s="189">
        <v>22</v>
      </c>
      <c r="F78" s="200">
        <v>6297</v>
      </c>
      <c r="G78" s="189">
        <v>74.3</v>
      </c>
      <c r="H78" s="200">
        <v>26</v>
      </c>
      <c r="I78" s="189">
        <v>0.3</v>
      </c>
      <c r="J78" s="200">
        <v>197</v>
      </c>
      <c r="K78" s="189">
        <v>2.2999999999999998</v>
      </c>
      <c r="L78" s="200">
        <v>7</v>
      </c>
      <c r="M78" s="189">
        <v>0.1</v>
      </c>
      <c r="N78" s="200">
        <v>27</v>
      </c>
      <c r="O78" s="189">
        <v>0.3</v>
      </c>
      <c r="P78" s="200">
        <v>31</v>
      </c>
      <c r="Q78" s="189">
        <v>0.4</v>
      </c>
      <c r="R78" s="200">
        <v>67</v>
      </c>
      <c r="S78" s="189">
        <v>0.8</v>
      </c>
      <c r="T78" s="200">
        <v>0</v>
      </c>
      <c r="U78" s="189">
        <v>0</v>
      </c>
      <c r="V78" s="200">
        <v>2</v>
      </c>
      <c r="W78" s="189">
        <v>0</v>
      </c>
      <c r="X78" s="200">
        <v>14</v>
      </c>
      <c r="Y78" s="189">
        <v>0.2</v>
      </c>
    </row>
    <row r="79" spans="1:37" x14ac:dyDescent="0.2">
      <c r="A79" t="s">
        <v>495</v>
      </c>
      <c r="B79" s="182" t="s">
        <v>496</v>
      </c>
      <c r="C79" s="200">
        <v>6536</v>
      </c>
      <c r="D79" s="200">
        <v>1110</v>
      </c>
      <c r="E79" s="189">
        <v>17</v>
      </c>
      <c r="F79" s="200">
        <v>5209</v>
      </c>
      <c r="G79" s="189">
        <v>79.7</v>
      </c>
      <c r="H79" s="200">
        <v>16</v>
      </c>
      <c r="I79" s="189">
        <v>0.2</v>
      </c>
      <c r="J79" s="200">
        <v>60</v>
      </c>
      <c r="K79" s="189">
        <v>0.9</v>
      </c>
      <c r="L79" s="200">
        <v>3</v>
      </c>
      <c r="M79" s="189">
        <v>0</v>
      </c>
      <c r="N79" s="200">
        <v>16</v>
      </c>
      <c r="O79" s="189">
        <v>0.2</v>
      </c>
      <c r="P79" s="200">
        <v>10</v>
      </c>
      <c r="Q79" s="189">
        <v>0.2</v>
      </c>
      <c r="R79" s="200">
        <v>156</v>
      </c>
      <c r="S79" s="189">
        <v>2.4</v>
      </c>
      <c r="T79" s="200">
        <v>0</v>
      </c>
      <c r="U79" s="189">
        <v>0</v>
      </c>
      <c r="V79" s="200">
        <v>1</v>
      </c>
      <c r="W79" s="189">
        <v>0</v>
      </c>
      <c r="X79" s="200">
        <v>7</v>
      </c>
      <c r="Y79" s="189">
        <v>0.1</v>
      </c>
    </row>
    <row r="80" spans="1:37" x14ac:dyDescent="0.2">
      <c r="A80" t="s">
        <v>497</v>
      </c>
      <c r="B80" s="182" t="s">
        <v>498</v>
      </c>
      <c r="C80" s="200">
        <v>5935</v>
      </c>
      <c r="D80" s="200">
        <v>906</v>
      </c>
      <c r="E80" s="189">
        <v>15.3</v>
      </c>
      <c r="F80" s="200">
        <v>4833</v>
      </c>
      <c r="G80" s="189">
        <v>81.400000000000006</v>
      </c>
      <c r="H80" s="200">
        <v>17</v>
      </c>
      <c r="I80" s="189">
        <v>0.3</v>
      </c>
      <c r="J80" s="200">
        <v>56</v>
      </c>
      <c r="K80" s="189">
        <v>0.9</v>
      </c>
      <c r="L80" s="200">
        <v>5</v>
      </c>
      <c r="M80" s="189">
        <v>0.1</v>
      </c>
      <c r="N80" s="200">
        <v>21</v>
      </c>
      <c r="O80" s="189">
        <v>0.4</v>
      </c>
      <c r="P80" s="200">
        <v>20</v>
      </c>
      <c r="Q80" s="189">
        <v>0.3</v>
      </c>
      <c r="R80" s="200">
        <v>99</v>
      </c>
      <c r="S80" s="189">
        <v>1.7</v>
      </c>
      <c r="T80" s="200">
        <v>0</v>
      </c>
      <c r="U80" s="189">
        <v>0</v>
      </c>
      <c r="V80" s="200">
        <v>0</v>
      </c>
      <c r="W80" s="189">
        <v>0</v>
      </c>
      <c r="X80" s="200">
        <v>17</v>
      </c>
      <c r="Y80" s="189">
        <v>0.3</v>
      </c>
    </row>
    <row r="81" spans="1:25" x14ac:dyDescent="0.2">
      <c r="A81" t="s">
        <v>499</v>
      </c>
      <c r="B81" s="182" t="s">
        <v>500</v>
      </c>
      <c r="C81" s="200">
        <v>6999</v>
      </c>
      <c r="D81" s="200">
        <v>949</v>
      </c>
      <c r="E81" s="189">
        <v>13.6</v>
      </c>
      <c r="F81" s="200">
        <v>5510</v>
      </c>
      <c r="G81" s="189">
        <v>78.7</v>
      </c>
      <c r="H81" s="200">
        <v>12</v>
      </c>
      <c r="I81" s="189">
        <v>0.2</v>
      </c>
      <c r="J81" s="200">
        <v>383</v>
      </c>
      <c r="K81" s="189">
        <v>5.5</v>
      </c>
      <c r="L81" s="200">
        <v>24</v>
      </c>
      <c r="M81" s="189">
        <v>0.3</v>
      </c>
      <c r="N81" s="200">
        <v>44</v>
      </c>
      <c r="O81" s="189">
        <v>0.6</v>
      </c>
      <c r="P81" s="200">
        <v>90</v>
      </c>
      <c r="Q81" s="189">
        <v>1.3</v>
      </c>
      <c r="R81" s="200">
        <v>48</v>
      </c>
      <c r="S81" s="189">
        <v>0.7</v>
      </c>
      <c r="T81" s="200">
        <v>2</v>
      </c>
      <c r="U81" s="189">
        <v>0</v>
      </c>
      <c r="V81" s="200">
        <v>0</v>
      </c>
      <c r="W81" s="189">
        <v>0</v>
      </c>
      <c r="X81" s="200">
        <v>6</v>
      </c>
      <c r="Y81" s="189">
        <v>0.1</v>
      </c>
    </row>
    <row r="82" spans="1:25" x14ac:dyDescent="0.2">
      <c r="A82" t="s">
        <v>501</v>
      </c>
      <c r="B82" s="182" t="s">
        <v>502</v>
      </c>
      <c r="C82" s="200">
        <v>6515</v>
      </c>
      <c r="D82" s="200">
        <v>866</v>
      </c>
      <c r="E82" s="189">
        <v>13.3</v>
      </c>
      <c r="F82" s="200">
        <v>5184</v>
      </c>
      <c r="G82" s="189">
        <v>79.599999999999994</v>
      </c>
      <c r="H82" s="200">
        <v>33</v>
      </c>
      <c r="I82" s="189">
        <v>0.5</v>
      </c>
      <c r="J82" s="200">
        <v>276</v>
      </c>
      <c r="K82" s="189">
        <v>4.2</v>
      </c>
      <c r="L82" s="200">
        <v>17</v>
      </c>
      <c r="M82" s="189">
        <v>0.3</v>
      </c>
      <c r="N82" s="200">
        <v>20</v>
      </c>
      <c r="O82" s="189">
        <v>0.3</v>
      </c>
      <c r="P82" s="200">
        <v>89</v>
      </c>
      <c r="Q82" s="189">
        <v>1.4</v>
      </c>
      <c r="R82" s="200">
        <v>69</v>
      </c>
      <c r="S82" s="189">
        <v>1.1000000000000001</v>
      </c>
      <c r="T82" s="200">
        <v>0</v>
      </c>
      <c r="U82" s="189">
        <v>0</v>
      </c>
      <c r="V82" s="200">
        <v>1</v>
      </c>
      <c r="W82" s="189">
        <v>0</v>
      </c>
      <c r="X82" s="200">
        <v>25</v>
      </c>
      <c r="Y82" s="189">
        <v>0.4</v>
      </c>
    </row>
    <row r="83" spans="1:25" x14ac:dyDescent="0.2">
      <c r="A83" t="s">
        <v>503</v>
      </c>
      <c r="B83" s="182" t="s">
        <v>504</v>
      </c>
      <c r="C83" s="200">
        <v>2870</v>
      </c>
      <c r="D83" s="200">
        <v>412</v>
      </c>
      <c r="E83" s="189">
        <v>14.4</v>
      </c>
      <c r="F83" s="200">
        <v>2365</v>
      </c>
      <c r="G83" s="189">
        <v>82.4</v>
      </c>
      <c r="H83" s="200">
        <v>8</v>
      </c>
      <c r="I83" s="189">
        <v>0.3</v>
      </c>
      <c r="J83" s="200">
        <v>53</v>
      </c>
      <c r="K83" s="189">
        <v>1.8</v>
      </c>
      <c r="L83" s="200">
        <v>1</v>
      </c>
      <c r="M83" s="189">
        <v>0</v>
      </c>
      <c r="N83" s="200">
        <v>5</v>
      </c>
      <c r="O83" s="189">
        <v>0.2</v>
      </c>
      <c r="P83" s="200">
        <v>19</v>
      </c>
      <c r="Q83" s="189">
        <v>0.7</v>
      </c>
      <c r="R83" s="200">
        <v>27</v>
      </c>
      <c r="S83" s="189">
        <v>0.9</v>
      </c>
      <c r="T83" s="200">
        <v>0</v>
      </c>
      <c r="U83" s="189">
        <v>0</v>
      </c>
      <c r="V83" s="200">
        <v>1</v>
      </c>
      <c r="W83" s="189">
        <v>0</v>
      </c>
      <c r="X83" s="200">
        <v>11</v>
      </c>
      <c r="Y83" s="189">
        <v>0.4</v>
      </c>
    </row>
    <row r="84" spans="1:25" x14ac:dyDescent="0.2">
      <c r="A84" t="s">
        <v>505</v>
      </c>
      <c r="B84" s="182" t="s">
        <v>506</v>
      </c>
      <c r="C84" s="200">
        <v>6815</v>
      </c>
      <c r="D84" s="200">
        <v>740</v>
      </c>
      <c r="E84" s="189">
        <v>10.9</v>
      </c>
      <c r="F84" s="200">
        <v>5786</v>
      </c>
      <c r="G84" s="189">
        <v>84.9</v>
      </c>
      <c r="H84" s="200">
        <v>38</v>
      </c>
      <c r="I84" s="189">
        <v>0.6</v>
      </c>
      <c r="J84" s="200">
        <v>184</v>
      </c>
      <c r="K84" s="189">
        <v>2.7</v>
      </c>
      <c r="L84" s="200">
        <v>6</v>
      </c>
      <c r="M84" s="189">
        <v>0.1</v>
      </c>
      <c r="N84" s="200">
        <v>13</v>
      </c>
      <c r="O84" s="189">
        <v>0.2</v>
      </c>
      <c r="P84" s="200">
        <v>31</v>
      </c>
      <c r="Q84" s="189">
        <v>0.5</v>
      </c>
      <c r="R84" s="200">
        <v>31</v>
      </c>
      <c r="S84" s="189">
        <v>0.5</v>
      </c>
      <c r="T84" s="200">
        <v>0</v>
      </c>
      <c r="U84" s="189">
        <v>0</v>
      </c>
      <c r="V84" s="200">
        <v>3</v>
      </c>
      <c r="W84" s="189">
        <v>0</v>
      </c>
      <c r="X84" s="200">
        <v>13</v>
      </c>
      <c r="Y84" s="189">
        <v>0.2</v>
      </c>
    </row>
    <row r="85" spans="1:25" x14ac:dyDescent="0.2">
      <c r="A85" t="s">
        <v>507</v>
      </c>
      <c r="B85" s="182" t="s">
        <v>508</v>
      </c>
      <c r="C85" s="200">
        <v>5704</v>
      </c>
      <c r="D85" s="200">
        <v>1200</v>
      </c>
      <c r="E85" s="189">
        <v>21</v>
      </c>
      <c r="F85" s="200">
        <v>4280</v>
      </c>
      <c r="G85" s="189">
        <v>75</v>
      </c>
      <c r="H85" s="200">
        <v>32</v>
      </c>
      <c r="I85" s="189">
        <v>0.6</v>
      </c>
      <c r="J85" s="200">
        <v>145</v>
      </c>
      <c r="K85" s="189">
        <v>2.5</v>
      </c>
      <c r="L85" s="200">
        <v>7</v>
      </c>
      <c r="M85" s="189">
        <v>0.1</v>
      </c>
      <c r="N85" s="200">
        <v>7</v>
      </c>
      <c r="O85" s="189">
        <v>0.1</v>
      </c>
      <c r="P85" s="200">
        <v>31</v>
      </c>
      <c r="Q85" s="189">
        <v>0.5</v>
      </c>
      <c r="R85" s="200">
        <v>30</v>
      </c>
      <c r="S85" s="189">
        <v>0.5</v>
      </c>
      <c r="T85" s="200">
        <v>0</v>
      </c>
      <c r="U85" s="189">
        <v>0</v>
      </c>
      <c r="V85" s="200">
        <v>3</v>
      </c>
      <c r="W85" s="189">
        <v>0.1</v>
      </c>
      <c r="X85" s="200">
        <v>8</v>
      </c>
      <c r="Y85" s="189">
        <v>0.1</v>
      </c>
    </row>
    <row r="86" spans="1:25" x14ac:dyDescent="0.2">
      <c r="A86" t="s">
        <v>509</v>
      </c>
      <c r="B86" s="182" t="s">
        <v>510</v>
      </c>
      <c r="C86" s="200">
        <v>10477</v>
      </c>
      <c r="D86" s="200">
        <v>2078</v>
      </c>
      <c r="E86" s="189">
        <v>19.8</v>
      </c>
      <c r="F86" s="200">
        <v>7960</v>
      </c>
      <c r="G86" s="189">
        <v>76</v>
      </c>
      <c r="H86" s="200">
        <v>44</v>
      </c>
      <c r="I86" s="189">
        <v>0.4</v>
      </c>
      <c r="J86" s="200">
        <v>232</v>
      </c>
      <c r="K86" s="189">
        <v>2.2000000000000002</v>
      </c>
      <c r="L86" s="200">
        <v>30</v>
      </c>
      <c r="M86" s="189">
        <v>0.3</v>
      </c>
      <c r="N86" s="200">
        <v>56</v>
      </c>
      <c r="O86" s="189">
        <v>0.5</v>
      </c>
      <c r="P86" s="200">
        <v>58</v>
      </c>
      <c r="Q86" s="189">
        <v>0.6</v>
      </c>
      <c r="R86" s="200">
        <v>74</v>
      </c>
      <c r="S86" s="189">
        <v>0.7</v>
      </c>
      <c r="T86" s="200">
        <v>1</v>
      </c>
      <c r="U86" s="189">
        <v>0</v>
      </c>
      <c r="V86" s="200">
        <v>2</v>
      </c>
      <c r="W86" s="189">
        <v>0</v>
      </c>
      <c r="X86" s="200">
        <v>29</v>
      </c>
      <c r="Y86" s="189">
        <v>0.3</v>
      </c>
    </row>
    <row r="87" spans="1:25" x14ac:dyDescent="0.2">
      <c r="A87" t="s">
        <v>511</v>
      </c>
      <c r="B87" s="182" t="s">
        <v>512</v>
      </c>
      <c r="C87" s="200">
        <v>8169</v>
      </c>
      <c r="D87" s="200">
        <v>1379</v>
      </c>
      <c r="E87" s="189">
        <v>16.899999999999999</v>
      </c>
      <c r="F87" s="200">
        <v>6272</v>
      </c>
      <c r="G87" s="189">
        <v>76.8</v>
      </c>
      <c r="H87" s="200">
        <v>45</v>
      </c>
      <c r="I87" s="189">
        <v>0.6</v>
      </c>
      <c r="J87" s="200">
        <v>313</v>
      </c>
      <c r="K87" s="189">
        <v>3.8</v>
      </c>
      <c r="L87" s="200">
        <v>11</v>
      </c>
      <c r="M87" s="189">
        <v>0.1</v>
      </c>
      <c r="N87" s="200">
        <v>52</v>
      </c>
      <c r="O87" s="189">
        <v>0.6</v>
      </c>
      <c r="P87" s="200">
        <v>71</v>
      </c>
      <c r="Q87" s="189">
        <v>0.9</v>
      </c>
      <c r="R87" s="200">
        <v>88</v>
      </c>
      <c r="S87" s="189">
        <v>1.1000000000000001</v>
      </c>
      <c r="T87" s="200">
        <v>1</v>
      </c>
      <c r="U87" s="189">
        <v>0</v>
      </c>
      <c r="V87" s="200">
        <v>2</v>
      </c>
      <c r="W87" s="189">
        <v>0</v>
      </c>
      <c r="X87" s="200">
        <v>20</v>
      </c>
      <c r="Y87" s="189">
        <v>0.2</v>
      </c>
    </row>
    <row r="88" spans="1:25" x14ac:dyDescent="0.2">
      <c r="A88" t="s">
        <v>513</v>
      </c>
      <c r="B88" s="182" t="s">
        <v>514</v>
      </c>
      <c r="C88" s="200">
        <v>3091</v>
      </c>
      <c r="D88" s="200">
        <v>447</v>
      </c>
      <c r="E88" s="189">
        <v>14.5</v>
      </c>
      <c r="F88" s="200">
        <v>2560</v>
      </c>
      <c r="G88" s="189">
        <v>82.8</v>
      </c>
      <c r="H88" s="200">
        <v>15</v>
      </c>
      <c r="I88" s="189">
        <v>0.5</v>
      </c>
      <c r="J88" s="200">
        <v>48</v>
      </c>
      <c r="K88" s="189">
        <v>1.6</v>
      </c>
      <c r="L88" s="200">
        <v>0</v>
      </c>
      <c r="M88" s="189">
        <v>0</v>
      </c>
      <c r="N88" s="200">
        <v>5</v>
      </c>
      <c r="O88" s="189">
        <v>0.2</v>
      </c>
      <c r="P88" s="200">
        <v>4</v>
      </c>
      <c r="Q88" s="189">
        <v>0.1</v>
      </c>
      <c r="R88" s="200">
        <v>20</v>
      </c>
      <c r="S88" s="189">
        <v>0.6</v>
      </c>
      <c r="T88" s="200">
        <v>0</v>
      </c>
      <c r="U88" s="189">
        <v>0</v>
      </c>
      <c r="V88" s="200">
        <v>1</v>
      </c>
      <c r="W88" s="189">
        <v>0</v>
      </c>
      <c r="X88" s="200">
        <v>7</v>
      </c>
      <c r="Y88" s="189">
        <v>0.2</v>
      </c>
    </row>
    <row r="89" spans="1:25" x14ac:dyDescent="0.2">
      <c r="A89" t="s">
        <v>515</v>
      </c>
      <c r="B89" s="182" t="s">
        <v>516</v>
      </c>
      <c r="C89" s="200">
        <v>6036</v>
      </c>
      <c r="D89" s="200">
        <v>589</v>
      </c>
      <c r="E89" s="189">
        <v>9.8000000000000007</v>
      </c>
      <c r="F89" s="200">
        <v>5213</v>
      </c>
      <c r="G89" s="189">
        <v>86.4</v>
      </c>
      <c r="H89" s="200">
        <v>39</v>
      </c>
      <c r="I89" s="189">
        <v>0.6</v>
      </c>
      <c r="J89" s="200">
        <v>100</v>
      </c>
      <c r="K89" s="189">
        <v>1.7</v>
      </c>
      <c r="L89" s="200">
        <v>5</v>
      </c>
      <c r="M89" s="189">
        <v>0.1</v>
      </c>
      <c r="N89" s="200">
        <v>24</v>
      </c>
      <c r="O89" s="189">
        <v>0.4</v>
      </c>
      <c r="P89" s="200">
        <v>20</v>
      </c>
      <c r="Q89" s="189">
        <v>0.3</v>
      </c>
      <c r="R89" s="200">
        <v>94</v>
      </c>
      <c r="S89" s="189">
        <v>1.6</v>
      </c>
      <c r="T89" s="200">
        <v>0</v>
      </c>
      <c r="U89" s="189">
        <v>0</v>
      </c>
      <c r="V89" s="200">
        <v>1</v>
      </c>
      <c r="W89" s="189">
        <v>0</v>
      </c>
      <c r="X89" s="200">
        <v>26</v>
      </c>
      <c r="Y89" s="189">
        <v>0.4</v>
      </c>
    </row>
    <row r="90" spans="1:25" x14ac:dyDescent="0.2">
      <c r="A90" t="s">
        <v>517</v>
      </c>
      <c r="B90" s="182" t="s">
        <v>518</v>
      </c>
      <c r="C90" s="200">
        <v>3440</v>
      </c>
      <c r="D90" s="200">
        <v>616</v>
      </c>
      <c r="E90" s="189">
        <v>17.899999999999999</v>
      </c>
      <c r="F90" s="200">
        <v>2643</v>
      </c>
      <c r="G90" s="189">
        <v>76.8</v>
      </c>
      <c r="H90" s="200">
        <v>16</v>
      </c>
      <c r="I90" s="189">
        <v>0.5</v>
      </c>
      <c r="J90" s="200">
        <v>58</v>
      </c>
      <c r="K90" s="189">
        <v>1.7</v>
      </c>
      <c r="L90" s="200">
        <v>1</v>
      </c>
      <c r="M90" s="189">
        <v>0</v>
      </c>
      <c r="N90" s="200">
        <v>19</v>
      </c>
      <c r="O90" s="189">
        <v>0.6</v>
      </c>
      <c r="P90" s="200">
        <v>22</v>
      </c>
      <c r="Q90" s="189">
        <v>0.6</v>
      </c>
      <c r="R90" s="200">
        <v>71</v>
      </c>
      <c r="S90" s="189">
        <v>2.1</v>
      </c>
      <c r="T90" s="200">
        <v>1</v>
      </c>
      <c r="U90" s="189">
        <v>0</v>
      </c>
      <c r="V90" s="200">
        <v>0</v>
      </c>
      <c r="W90" s="189">
        <v>0</v>
      </c>
      <c r="X90" s="200">
        <v>15</v>
      </c>
      <c r="Y90" s="189">
        <v>0.4</v>
      </c>
    </row>
    <row r="91" spans="1:25" x14ac:dyDescent="0.2">
      <c r="A91" t="s">
        <v>519</v>
      </c>
      <c r="B91" s="182" t="s">
        <v>520</v>
      </c>
      <c r="C91" s="200">
        <v>6354</v>
      </c>
      <c r="D91" s="200">
        <v>1113</v>
      </c>
      <c r="E91" s="189">
        <v>17.5</v>
      </c>
      <c r="F91" s="200">
        <v>5024</v>
      </c>
      <c r="G91" s="189">
        <v>79.099999999999994</v>
      </c>
      <c r="H91" s="200">
        <v>18</v>
      </c>
      <c r="I91" s="189">
        <v>0.3</v>
      </c>
      <c r="J91" s="200">
        <v>64</v>
      </c>
      <c r="K91" s="189">
        <v>1</v>
      </c>
      <c r="L91" s="200">
        <v>0</v>
      </c>
      <c r="M91" s="189">
        <v>0</v>
      </c>
      <c r="N91" s="200">
        <v>36</v>
      </c>
      <c r="O91" s="189">
        <v>0.6</v>
      </c>
      <c r="P91" s="200">
        <v>22</v>
      </c>
      <c r="Q91" s="189">
        <v>0.3</v>
      </c>
      <c r="R91" s="200">
        <v>105</v>
      </c>
      <c r="S91" s="189">
        <v>1.7</v>
      </c>
      <c r="T91" s="200">
        <v>1</v>
      </c>
      <c r="U91" s="189">
        <v>0</v>
      </c>
      <c r="V91" s="200">
        <v>1</v>
      </c>
      <c r="W91" s="189">
        <v>0</v>
      </c>
      <c r="X91" s="200">
        <v>19</v>
      </c>
      <c r="Y91" s="189">
        <v>0.3</v>
      </c>
    </row>
    <row r="92" spans="1:25" x14ac:dyDescent="0.2">
      <c r="A92" t="s">
        <v>521</v>
      </c>
      <c r="B92" s="182" t="s">
        <v>522</v>
      </c>
      <c r="C92" s="200">
        <v>11041</v>
      </c>
      <c r="D92" s="200">
        <v>2009</v>
      </c>
      <c r="E92" s="189">
        <v>18.2</v>
      </c>
      <c r="F92" s="200">
        <v>8620</v>
      </c>
      <c r="G92" s="189">
        <v>78.099999999999994</v>
      </c>
      <c r="H92" s="200">
        <v>27</v>
      </c>
      <c r="I92" s="189">
        <v>0.2</v>
      </c>
      <c r="J92" s="200">
        <v>229</v>
      </c>
      <c r="K92" s="189">
        <v>2.1</v>
      </c>
      <c r="L92" s="200">
        <v>11</v>
      </c>
      <c r="M92" s="189">
        <v>0.1</v>
      </c>
      <c r="N92" s="200">
        <v>44</v>
      </c>
      <c r="O92" s="189">
        <v>0.4</v>
      </c>
      <c r="P92" s="200">
        <v>46</v>
      </c>
      <c r="Q92" s="189">
        <v>0.4</v>
      </c>
      <c r="R92" s="200">
        <v>96</v>
      </c>
      <c r="S92" s="189">
        <v>0.9</v>
      </c>
      <c r="T92" s="200">
        <v>2</v>
      </c>
      <c r="U92" s="189">
        <v>0</v>
      </c>
      <c r="V92" s="200">
        <v>9</v>
      </c>
      <c r="W92" s="189">
        <v>0.1</v>
      </c>
      <c r="X92" s="200">
        <v>9</v>
      </c>
      <c r="Y92" s="189">
        <v>0.1</v>
      </c>
    </row>
    <row r="93" spans="1:25" x14ac:dyDescent="0.2">
      <c r="A93" t="s">
        <v>523</v>
      </c>
      <c r="B93" s="147" t="s">
        <v>524</v>
      </c>
      <c r="C93" s="200">
        <v>4682</v>
      </c>
      <c r="D93" s="200">
        <v>622</v>
      </c>
      <c r="E93" s="189">
        <v>13.3</v>
      </c>
      <c r="F93" s="200">
        <v>3913</v>
      </c>
      <c r="G93" s="189">
        <v>83.6</v>
      </c>
      <c r="H93" s="200">
        <v>22</v>
      </c>
      <c r="I93" s="189">
        <v>0.5</v>
      </c>
      <c r="J93" s="200">
        <v>67</v>
      </c>
      <c r="K93" s="189">
        <v>1.4</v>
      </c>
      <c r="L93" s="200">
        <v>5</v>
      </c>
      <c r="M93" s="189">
        <v>0.1</v>
      </c>
      <c r="N93" s="200">
        <v>22</v>
      </c>
      <c r="O93" s="189">
        <v>0.5</v>
      </c>
      <c r="P93" s="200">
        <v>15</v>
      </c>
      <c r="Q93" s="189">
        <v>0.3</v>
      </c>
      <c r="R93" s="200">
        <v>45</v>
      </c>
      <c r="S93" s="189">
        <v>1</v>
      </c>
      <c r="T93" s="200">
        <v>0</v>
      </c>
      <c r="U93" s="189">
        <v>0</v>
      </c>
      <c r="V93" s="200">
        <v>3</v>
      </c>
      <c r="W93" s="189">
        <v>0.1</v>
      </c>
      <c r="X93" s="200">
        <v>14</v>
      </c>
      <c r="Y93" s="189">
        <v>0.3</v>
      </c>
    </row>
    <row r="94" spans="1:25" x14ac:dyDescent="0.2">
      <c r="A94" t="s">
        <v>525</v>
      </c>
      <c r="B94" s="147" t="s">
        <v>99</v>
      </c>
      <c r="C94" s="200">
        <v>5048</v>
      </c>
      <c r="D94" s="200">
        <v>566</v>
      </c>
      <c r="E94" s="189">
        <v>11.2</v>
      </c>
      <c r="F94" s="200">
        <v>4090</v>
      </c>
      <c r="G94" s="189">
        <v>81</v>
      </c>
      <c r="H94" s="200">
        <v>30</v>
      </c>
      <c r="I94" s="189">
        <v>0.6</v>
      </c>
      <c r="J94" s="200">
        <v>207</v>
      </c>
      <c r="K94" s="189">
        <v>4.0999999999999996</v>
      </c>
      <c r="L94" s="200">
        <v>10</v>
      </c>
      <c r="M94" s="189">
        <v>0.2</v>
      </c>
      <c r="N94" s="200">
        <v>37</v>
      </c>
      <c r="O94" s="189">
        <v>0.7</v>
      </c>
      <c r="P94" s="200">
        <v>111</v>
      </c>
      <c r="Q94" s="189">
        <v>2.2000000000000002</v>
      </c>
      <c r="R94" s="200">
        <v>53</v>
      </c>
      <c r="S94" s="189">
        <v>1</v>
      </c>
      <c r="T94" s="200">
        <v>1</v>
      </c>
      <c r="U94" s="189">
        <v>0</v>
      </c>
      <c r="V94" s="200">
        <v>6</v>
      </c>
      <c r="W94" s="189">
        <v>0.1</v>
      </c>
      <c r="X94" s="200">
        <v>19</v>
      </c>
      <c r="Y94" s="189">
        <v>0.4</v>
      </c>
    </row>
    <row r="95" spans="1:25" x14ac:dyDescent="0.2">
      <c r="A95" t="s">
        <v>526</v>
      </c>
      <c r="B95" s="147" t="s">
        <v>527</v>
      </c>
      <c r="C95" s="200">
        <v>2506</v>
      </c>
      <c r="D95" s="200">
        <v>292</v>
      </c>
      <c r="E95" s="189">
        <v>11.7</v>
      </c>
      <c r="F95" s="200">
        <v>1999</v>
      </c>
      <c r="G95" s="189">
        <v>79.8</v>
      </c>
      <c r="H95" s="200">
        <v>27</v>
      </c>
      <c r="I95" s="189">
        <v>1.1000000000000001</v>
      </c>
      <c r="J95" s="200">
        <v>110</v>
      </c>
      <c r="K95" s="189">
        <v>4.4000000000000004</v>
      </c>
      <c r="L95" s="200">
        <v>12</v>
      </c>
      <c r="M95" s="189">
        <v>0.5</v>
      </c>
      <c r="N95" s="200">
        <v>5</v>
      </c>
      <c r="O95" s="189">
        <v>0.2</v>
      </c>
      <c r="P95" s="200">
        <v>30</v>
      </c>
      <c r="Q95" s="189">
        <v>1.2</v>
      </c>
      <c r="R95" s="200">
        <v>81</v>
      </c>
      <c r="S95" s="189">
        <v>3.2</v>
      </c>
      <c r="T95" s="200">
        <v>3</v>
      </c>
      <c r="U95" s="189">
        <v>0.1</v>
      </c>
      <c r="V95" s="200">
        <v>7</v>
      </c>
      <c r="W95" s="189">
        <v>0.3</v>
      </c>
      <c r="X95" s="200">
        <v>37</v>
      </c>
      <c r="Y95" s="189">
        <v>1.5</v>
      </c>
    </row>
    <row r="96" spans="1:25" x14ac:dyDescent="0.2">
      <c r="A96" t="s">
        <v>528</v>
      </c>
      <c r="B96" s="147" t="s">
        <v>333</v>
      </c>
      <c r="C96" s="200">
        <v>5088</v>
      </c>
      <c r="D96" s="200">
        <v>741</v>
      </c>
      <c r="E96" s="189">
        <v>14.6</v>
      </c>
      <c r="F96" s="200">
        <v>4151</v>
      </c>
      <c r="G96" s="189">
        <v>81.599999999999994</v>
      </c>
      <c r="H96" s="200">
        <v>17</v>
      </c>
      <c r="I96" s="189">
        <v>0.3</v>
      </c>
      <c r="J96" s="200">
        <v>116</v>
      </c>
      <c r="K96" s="189">
        <v>2.2999999999999998</v>
      </c>
      <c r="L96" s="200">
        <v>4</v>
      </c>
      <c r="M96" s="189">
        <v>0.1</v>
      </c>
      <c r="N96" s="200">
        <v>31</v>
      </c>
      <c r="O96" s="189">
        <v>0.6</v>
      </c>
      <c r="P96" s="200">
        <v>27</v>
      </c>
      <c r="Q96" s="189">
        <v>0.5</v>
      </c>
      <c r="R96" s="200">
        <v>42</v>
      </c>
      <c r="S96" s="189">
        <v>0.8</v>
      </c>
      <c r="T96" s="200">
        <v>1</v>
      </c>
      <c r="U96" s="189">
        <v>0</v>
      </c>
      <c r="V96" s="200">
        <v>1</v>
      </c>
      <c r="W96" s="189">
        <v>0</v>
      </c>
      <c r="X96" s="200">
        <v>32</v>
      </c>
      <c r="Y96" s="189">
        <v>0.6</v>
      </c>
    </row>
    <row r="97" spans="1:25" x14ac:dyDescent="0.2">
      <c r="A97" t="s">
        <v>529</v>
      </c>
      <c r="B97" s="147" t="s">
        <v>100</v>
      </c>
      <c r="C97" s="200">
        <v>10334</v>
      </c>
      <c r="D97" s="200">
        <v>1257</v>
      </c>
      <c r="E97" s="189">
        <v>12.2</v>
      </c>
      <c r="F97" s="200">
        <v>7923</v>
      </c>
      <c r="G97" s="189">
        <v>76.7</v>
      </c>
      <c r="H97" s="200">
        <v>68</v>
      </c>
      <c r="I97" s="189">
        <v>0.7</v>
      </c>
      <c r="J97" s="200">
        <v>513</v>
      </c>
      <c r="K97" s="189">
        <v>5</v>
      </c>
      <c r="L97" s="200">
        <v>42</v>
      </c>
      <c r="M97" s="189">
        <v>0.4</v>
      </c>
      <c r="N97" s="200">
        <v>211</v>
      </c>
      <c r="O97" s="189">
        <v>2</v>
      </c>
      <c r="P97" s="200">
        <v>390</v>
      </c>
      <c r="Q97" s="189">
        <v>3.8</v>
      </c>
      <c r="R97" s="200">
        <v>141</v>
      </c>
      <c r="S97" s="189">
        <v>1.4</v>
      </c>
      <c r="T97" s="200">
        <v>3</v>
      </c>
      <c r="U97" s="189">
        <v>0</v>
      </c>
      <c r="V97" s="200">
        <v>16</v>
      </c>
      <c r="W97" s="189">
        <v>0.2</v>
      </c>
      <c r="X97" s="200">
        <v>51</v>
      </c>
      <c r="Y97" s="189">
        <v>0.5</v>
      </c>
    </row>
    <row r="98" spans="1:25" x14ac:dyDescent="0.2">
      <c r="A98" t="s">
        <v>530</v>
      </c>
      <c r="B98" s="147" t="s">
        <v>531</v>
      </c>
      <c r="C98" s="200">
        <v>2478</v>
      </c>
      <c r="D98" s="200">
        <v>245</v>
      </c>
      <c r="E98" s="189">
        <v>9.9</v>
      </c>
      <c r="F98" s="200">
        <v>2077</v>
      </c>
      <c r="G98" s="189">
        <v>83.8</v>
      </c>
      <c r="H98" s="200">
        <v>14</v>
      </c>
      <c r="I98" s="189">
        <v>0.6</v>
      </c>
      <c r="J98" s="200">
        <v>98</v>
      </c>
      <c r="K98" s="189">
        <v>4</v>
      </c>
      <c r="L98" s="200">
        <v>11</v>
      </c>
      <c r="M98" s="189">
        <v>0.4</v>
      </c>
      <c r="N98" s="200">
        <v>27</v>
      </c>
      <c r="O98" s="189">
        <v>1.1000000000000001</v>
      </c>
      <c r="P98" s="200">
        <v>27</v>
      </c>
      <c r="Q98" s="189">
        <v>1.1000000000000001</v>
      </c>
      <c r="R98" s="200">
        <v>17</v>
      </c>
      <c r="S98" s="189">
        <v>0.7</v>
      </c>
      <c r="T98" s="200">
        <v>0</v>
      </c>
      <c r="U98" s="189">
        <v>0</v>
      </c>
      <c r="V98" s="200">
        <v>3</v>
      </c>
      <c r="W98" s="189">
        <v>0.1</v>
      </c>
      <c r="X98" s="200">
        <v>31</v>
      </c>
      <c r="Y98" s="189">
        <v>1.3</v>
      </c>
    </row>
    <row r="99" spans="1:25" x14ac:dyDescent="0.2">
      <c r="A99" t="s">
        <v>532</v>
      </c>
      <c r="B99" s="147" t="s">
        <v>533</v>
      </c>
      <c r="C99" s="200">
        <v>2346</v>
      </c>
      <c r="D99" s="200">
        <v>265</v>
      </c>
      <c r="E99" s="189">
        <v>11.3</v>
      </c>
      <c r="F99" s="200">
        <v>1957</v>
      </c>
      <c r="G99" s="189">
        <v>83.4</v>
      </c>
      <c r="H99" s="200">
        <v>18</v>
      </c>
      <c r="I99" s="189">
        <v>0.8</v>
      </c>
      <c r="J99" s="200">
        <v>66</v>
      </c>
      <c r="K99" s="189">
        <v>2.8</v>
      </c>
      <c r="L99" s="200">
        <v>12</v>
      </c>
      <c r="M99" s="189">
        <v>0.5</v>
      </c>
      <c r="N99" s="200">
        <v>19</v>
      </c>
      <c r="O99" s="189">
        <v>0.8</v>
      </c>
      <c r="P99" s="200">
        <v>22</v>
      </c>
      <c r="Q99" s="189">
        <v>0.9</v>
      </c>
      <c r="R99" s="200">
        <v>26</v>
      </c>
      <c r="S99" s="189">
        <v>1.1000000000000001</v>
      </c>
      <c r="T99" s="200">
        <v>0</v>
      </c>
      <c r="U99" s="189">
        <v>0</v>
      </c>
      <c r="V99" s="200">
        <v>3</v>
      </c>
      <c r="W99" s="189">
        <v>0.1</v>
      </c>
      <c r="X99" s="200">
        <v>13</v>
      </c>
      <c r="Y99" s="189">
        <v>0.6</v>
      </c>
    </row>
    <row r="100" spans="1:25" x14ac:dyDescent="0.2">
      <c r="A100" t="s">
        <v>534</v>
      </c>
      <c r="B100" s="147" t="s">
        <v>535</v>
      </c>
      <c r="C100" s="200">
        <v>8070</v>
      </c>
      <c r="D100" s="200">
        <v>1126</v>
      </c>
      <c r="E100" s="189">
        <v>14</v>
      </c>
      <c r="F100" s="200">
        <v>6487</v>
      </c>
      <c r="G100" s="189">
        <v>80.400000000000006</v>
      </c>
      <c r="H100" s="200">
        <v>40</v>
      </c>
      <c r="I100" s="189">
        <v>0.5</v>
      </c>
      <c r="J100" s="200">
        <v>232</v>
      </c>
      <c r="K100" s="189">
        <v>2.9</v>
      </c>
      <c r="L100" s="200">
        <v>38</v>
      </c>
      <c r="M100" s="189">
        <v>0.5</v>
      </c>
      <c r="N100" s="200">
        <v>57</v>
      </c>
      <c r="O100" s="189">
        <v>0.7</v>
      </c>
      <c r="P100" s="200">
        <v>84</v>
      </c>
      <c r="Q100" s="189">
        <v>1</v>
      </c>
      <c r="R100" s="200">
        <v>71</v>
      </c>
      <c r="S100" s="189">
        <v>0.9</v>
      </c>
      <c r="T100" s="200">
        <v>3</v>
      </c>
      <c r="U100" s="189">
        <v>0</v>
      </c>
      <c r="V100" s="200">
        <v>10</v>
      </c>
      <c r="W100" s="189">
        <v>0.1</v>
      </c>
      <c r="X100" s="200">
        <v>53</v>
      </c>
      <c r="Y100" s="189">
        <v>0.7</v>
      </c>
    </row>
    <row r="101" spans="1:25" x14ac:dyDescent="0.2">
      <c r="A101" t="s">
        <v>536</v>
      </c>
      <c r="B101" s="147" t="s">
        <v>102</v>
      </c>
      <c r="C101" s="200">
        <v>2808</v>
      </c>
      <c r="D101" s="200">
        <v>391</v>
      </c>
      <c r="E101" s="189">
        <v>13.9</v>
      </c>
      <c r="F101" s="200">
        <v>2287</v>
      </c>
      <c r="G101" s="189">
        <v>81.400000000000006</v>
      </c>
      <c r="H101" s="200">
        <v>27</v>
      </c>
      <c r="I101" s="189">
        <v>1</v>
      </c>
      <c r="J101" s="200">
        <v>60</v>
      </c>
      <c r="K101" s="189">
        <v>2.1</v>
      </c>
      <c r="L101" s="200">
        <v>14</v>
      </c>
      <c r="M101" s="189">
        <v>0.5</v>
      </c>
      <c r="N101" s="200">
        <v>12</v>
      </c>
      <c r="O101" s="189">
        <v>0.4</v>
      </c>
      <c r="P101" s="200">
        <v>17</v>
      </c>
      <c r="Q101" s="189">
        <v>0.6</v>
      </c>
      <c r="R101" s="200">
        <v>30</v>
      </c>
      <c r="S101" s="189">
        <v>1.1000000000000001</v>
      </c>
      <c r="T101" s="200">
        <v>0</v>
      </c>
      <c r="U101" s="189">
        <v>0</v>
      </c>
      <c r="V101" s="200">
        <v>1</v>
      </c>
      <c r="W101" s="189">
        <v>0</v>
      </c>
      <c r="X101" s="200">
        <v>22</v>
      </c>
      <c r="Y101" s="189">
        <v>0.8</v>
      </c>
    </row>
    <row r="102" spans="1:25" x14ac:dyDescent="0.2">
      <c r="A102" t="s">
        <v>537</v>
      </c>
      <c r="B102" s="147" t="s">
        <v>538</v>
      </c>
      <c r="C102" s="200">
        <v>2438</v>
      </c>
      <c r="D102" s="200">
        <v>275</v>
      </c>
      <c r="E102" s="189">
        <v>11.3</v>
      </c>
      <c r="F102" s="200">
        <v>2089</v>
      </c>
      <c r="G102" s="189">
        <v>85.7</v>
      </c>
      <c r="H102" s="200">
        <v>7</v>
      </c>
      <c r="I102" s="189">
        <v>0.3</v>
      </c>
      <c r="J102" s="200">
        <v>31</v>
      </c>
      <c r="K102" s="189">
        <v>1.3</v>
      </c>
      <c r="L102" s="200">
        <v>3</v>
      </c>
      <c r="M102" s="189">
        <v>0.1</v>
      </c>
      <c r="N102" s="200">
        <v>12</v>
      </c>
      <c r="O102" s="189">
        <v>0.5</v>
      </c>
      <c r="P102" s="200">
        <v>24</v>
      </c>
      <c r="Q102" s="189">
        <v>1</v>
      </c>
      <c r="R102" s="200">
        <v>18</v>
      </c>
      <c r="S102" s="189">
        <v>0.7</v>
      </c>
      <c r="T102" s="200">
        <v>1</v>
      </c>
      <c r="U102" s="189">
        <v>0</v>
      </c>
      <c r="V102" s="200">
        <v>4</v>
      </c>
      <c r="W102" s="189">
        <v>0.2</v>
      </c>
      <c r="X102" s="200">
        <v>21</v>
      </c>
      <c r="Y102" s="189">
        <v>0.9</v>
      </c>
    </row>
    <row r="103" spans="1:25" x14ac:dyDescent="0.2">
      <c r="A103" t="s">
        <v>539</v>
      </c>
      <c r="B103" s="147" t="s">
        <v>103</v>
      </c>
      <c r="C103" s="200">
        <v>4673</v>
      </c>
      <c r="D103" s="200">
        <v>630</v>
      </c>
      <c r="E103" s="189">
        <v>13.5</v>
      </c>
      <c r="F103" s="200">
        <v>3536</v>
      </c>
      <c r="G103" s="189">
        <v>75.7</v>
      </c>
      <c r="H103" s="200">
        <v>25</v>
      </c>
      <c r="I103" s="189">
        <v>0.5</v>
      </c>
      <c r="J103" s="200">
        <v>202</v>
      </c>
      <c r="K103" s="189">
        <v>4.3</v>
      </c>
      <c r="L103" s="200">
        <v>11</v>
      </c>
      <c r="M103" s="189">
        <v>0.2</v>
      </c>
      <c r="N103" s="200">
        <v>58</v>
      </c>
      <c r="O103" s="189">
        <v>1.2</v>
      </c>
      <c r="P103" s="200">
        <v>225</v>
      </c>
      <c r="Q103" s="189">
        <v>4.8</v>
      </c>
      <c r="R103" s="200">
        <v>56</v>
      </c>
      <c r="S103" s="189">
        <v>1.2</v>
      </c>
      <c r="T103" s="200">
        <v>0</v>
      </c>
      <c r="U103" s="189">
        <v>0</v>
      </c>
      <c r="V103" s="200">
        <v>7</v>
      </c>
      <c r="W103" s="189">
        <v>0.1</v>
      </c>
      <c r="X103" s="200">
        <v>25</v>
      </c>
      <c r="Y103" s="189">
        <v>0.5</v>
      </c>
    </row>
    <row r="104" spans="1:25" x14ac:dyDescent="0.2">
      <c r="A104" t="s">
        <v>540</v>
      </c>
      <c r="B104" s="147" t="s">
        <v>104</v>
      </c>
      <c r="C104" s="200">
        <v>4900</v>
      </c>
      <c r="D104" s="200">
        <v>720</v>
      </c>
      <c r="E104" s="189">
        <v>14.7</v>
      </c>
      <c r="F104" s="200">
        <v>4044</v>
      </c>
      <c r="G104" s="189">
        <v>82.5</v>
      </c>
      <c r="H104" s="200">
        <v>10</v>
      </c>
      <c r="I104" s="189">
        <v>0.2</v>
      </c>
      <c r="J104" s="200">
        <v>78</v>
      </c>
      <c r="K104" s="189">
        <v>1.6</v>
      </c>
      <c r="L104" s="200">
        <v>6</v>
      </c>
      <c r="M104" s="189">
        <v>0.1</v>
      </c>
      <c r="N104" s="200">
        <v>14</v>
      </c>
      <c r="O104" s="189">
        <v>0.3</v>
      </c>
      <c r="P104" s="200">
        <v>26</v>
      </c>
      <c r="Q104" s="189">
        <v>0.5</v>
      </c>
      <c r="R104" s="200">
        <v>19</v>
      </c>
      <c r="S104" s="189">
        <v>0.4</v>
      </c>
      <c r="T104" s="200">
        <v>0</v>
      </c>
      <c r="U104" s="189">
        <v>0</v>
      </c>
      <c r="V104" s="200">
        <v>1</v>
      </c>
      <c r="W104" s="189">
        <v>0</v>
      </c>
      <c r="X104" s="200">
        <v>12</v>
      </c>
      <c r="Y104" s="189">
        <v>0.2</v>
      </c>
    </row>
    <row r="105" spans="1:25" x14ac:dyDescent="0.2">
      <c r="A105" t="s">
        <v>541</v>
      </c>
      <c r="B105" s="147" t="s">
        <v>542</v>
      </c>
      <c r="C105" s="200">
        <v>4559</v>
      </c>
      <c r="D105" s="200">
        <v>370</v>
      </c>
      <c r="E105" s="189">
        <v>8.1</v>
      </c>
      <c r="F105" s="200">
        <v>3691</v>
      </c>
      <c r="G105" s="189">
        <v>81</v>
      </c>
      <c r="H105" s="200">
        <v>43</v>
      </c>
      <c r="I105" s="189">
        <v>0.9</v>
      </c>
      <c r="J105" s="200">
        <v>275</v>
      </c>
      <c r="K105" s="189">
        <v>6</v>
      </c>
      <c r="L105" s="200">
        <v>28</v>
      </c>
      <c r="M105" s="189">
        <v>0.6</v>
      </c>
      <c r="N105" s="200">
        <v>30</v>
      </c>
      <c r="O105" s="189">
        <v>0.7</v>
      </c>
      <c r="P105" s="200">
        <v>116</v>
      </c>
      <c r="Q105" s="189">
        <v>2.5</v>
      </c>
      <c r="R105" s="200">
        <v>111</v>
      </c>
      <c r="S105" s="189">
        <v>2.4</v>
      </c>
      <c r="T105" s="200">
        <v>3</v>
      </c>
      <c r="U105" s="189">
        <v>0.1</v>
      </c>
      <c r="V105" s="200">
        <v>12</v>
      </c>
      <c r="W105" s="189">
        <v>0.3</v>
      </c>
      <c r="X105" s="200">
        <v>49</v>
      </c>
      <c r="Y105" s="189">
        <v>1.1000000000000001</v>
      </c>
    </row>
    <row r="106" spans="1:25" x14ac:dyDescent="0.2">
      <c r="A106" t="s">
        <v>543</v>
      </c>
      <c r="B106" s="147" t="s">
        <v>106</v>
      </c>
      <c r="C106" s="200">
        <v>2670</v>
      </c>
      <c r="D106" s="200">
        <v>343</v>
      </c>
      <c r="E106" s="189">
        <v>12.8</v>
      </c>
      <c r="F106" s="200">
        <v>2197</v>
      </c>
      <c r="G106" s="189">
        <v>82.3</v>
      </c>
      <c r="H106" s="200">
        <v>19</v>
      </c>
      <c r="I106" s="189">
        <v>0.7</v>
      </c>
      <c r="J106" s="200">
        <v>63</v>
      </c>
      <c r="K106" s="189">
        <v>2.4</v>
      </c>
      <c r="L106" s="200">
        <v>14</v>
      </c>
      <c r="M106" s="189">
        <v>0.5</v>
      </c>
      <c r="N106" s="200">
        <v>12</v>
      </c>
      <c r="O106" s="189">
        <v>0.4</v>
      </c>
      <c r="P106" s="200">
        <v>49</v>
      </c>
      <c r="Q106" s="189">
        <v>1.8</v>
      </c>
      <c r="R106" s="200">
        <v>10</v>
      </c>
      <c r="S106" s="189">
        <v>0.4</v>
      </c>
      <c r="T106" s="200">
        <v>0</v>
      </c>
      <c r="U106" s="189">
        <v>0</v>
      </c>
      <c r="V106" s="200">
        <v>1</v>
      </c>
      <c r="W106" s="189">
        <v>0</v>
      </c>
      <c r="X106" s="200">
        <v>10</v>
      </c>
      <c r="Y106" s="189">
        <v>0.4</v>
      </c>
    </row>
    <row r="107" spans="1:25" x14ac:dyDescent="0.2">
      <c r="A107" t="s">
        <v>544</v>
      </c>
      <c r="B107" s="147" t="s">
        <v>545</v>
      </c>
      <c r="C107" s="200">
        <v>2402</v>
      </c>
      <c r="D107" s="200">
        <v>263</v>
      </c>
      <c r="E107" s="189">
        <v>10.9</v>
      </c>
      <c r="F107" s="200">
        <v>1995</v>
      </c>
      <c r="G107" s="189">
        <v>83.1</v>
      </c>
      <c r="H107" s="200">
        <v>25</v>
      </c>
      <c r="I107" s="189">
        <v>1</v>
      </c>
      <c r="J107" s="200">
        <v>59</v>
      </c>
      <c r="K107" s="189">
        <v>2.5</v>
      </c>
      <c r="L107" s="200">
        <v>10</v>
      </c>
      <c r="M107" s="189">
        <v>0.4</v>
      </c>
      <c r="N107" s="200">
        <v>12</v>
      </c>
      <c r="O107" s="189">
        <v>0.5</v>
      </c>
      <c r="P107" s="200">
        <v>37</v>
      </c>
      <c r="Q107" s="189">
        <v>1.5</v>
      </c>
      <c r="R107" s="200">
        <v>26</v>
      </c>
      <c r="S107" s="189">
        <v>1.1000000000000001</v>
      </c>
      <c r="T107" s="200">
        <v>1</v>
      </c>
      <c r="U107" s="189">
        <v>0</v>
      </c>
      <c r="V107" s="200">
        <v>6</v>
      </c>
      <c r="W107" s="189">
        <v>0.2</v>
      </c>
      <c r="X107" s="200">
        <v>23</v>
      </c>
      <c r="Y107" s="189">
        <v>1</v>
      </c>
    </row>
    <row r="108" spans="1:25" x14ac:dyDescent="0.2">
      <c r="A108" t="s">
        <v>546</v>
      </c>
      <c r="B108" s="147" t="s">
        <v>547</v>
      </c>
      <c r="C108" s="200">
        <v>2656</v>
      </c>
      <c r="D108" s="200">
        <v>297</v>
      </c>
      <c r="E108" s="189">
        <v>11.2</v>
      </c>
      <c r="F108" s="200">
        <v>2240</v>
      </c>
      <c r="G108" s="189">
        <v>84.3</v>
      </c>
      <c r="H108" s="200">
        <v>26</v>
      </c>
      <c r="I108" s="189">
        <v>1</v>
      </c>
      <c r="J108" s="200">
        <v>69</v>
      </c>
      <c r="K108" s="189">
        <v>2.6</v>
      </c>
      <c r="L108" s="200">
        <v>1</v>
      </c>
      <c r="M108" s="189">
        <v>0</v>
      </c>
      <c r="N108" s="200">
        <v>8</v>
      </c>
      <c r="O108" s="189">
        <v>0.3</v>
      </c>
      <c r="P108" s="200">
        <v>12</v>
      </c>
      <c r="Q108" s="189">
        <v>0.5</v>
      </c>
      <c r="R108" s="200">
        <v>36</v>
      </c>
      <c r="S108" s="189">
        <v>1.4</v>
      </c>
      <c r="T108" s="200">
        <v>1</v>
      </c>
      <c r="U108" s="189">
        <v>0</v>
      </c>
      <c r="V108" s="200">
        <v>3</v>
      </c>
      <c r="W108" s="189">
        <v>0.1</v>
      </c>
      <c r="X108" s="200">
        <v>17</v>
      </c>
      <c r="Y108" s="189">
        <v>0.6</v>
      </c>
    </row>
    <row r="109" spans="1:25" x14ac:dyDescent="0.2">
      <c r="A109" t="s">
        <v>548</v>
      </c>
      <c r="B109" s="147" t="s">
        <v>549</v>
      </c>
      <c r="C109" s="200">
        <v>10600</v>
      </c>
      <c r="D109" s="200">
        <v>1528</v>
      </c>
      <c r="E109" s="189">
        <v>14.4</v>
      </c>
      <c r="F109" s="200">
        <v>8051</v>
      </c>
      <c r="G109" s="189">
        <v>76</v>
      </c>
      <c r="H109" s="200">
        <v>81</v>
      </c>
      <c r="I109" s="189">
        <v>0.8</v>
      </c>
      <c r="J109" s="200">
        <v>544</v>
      </c>
      <c r="K109" s="189">
        <v>5.0999999999999996</v>
      </c>
      <c r="L109" s="200">
        <v>52</v>
      </c>
      <c r="M109" s="189">
        <v>0.5</v>
      </c>
      <c r="N109" s="200">
        <v>77</v>
      </c>
      <c r="O109" s="189">
        <v>0.7</v>
      </c>
      <c r="P109" s="200">
        <v>235</v>
      </c>
      <c r="Q109" s="189">
        <v>2.2000000000000002</v>
      </c>
      <c r="R109" s="200">
        <v>128</v>
      </c>
      <c r="S109" s="189">
        <v>1.2</v>
      </c>
      <c r="T109" s="200">
        <v>8</v>
      </c>
      <c r="U109" s="189">
        <v>0.1</v>
      </c>
      <c r="V109" s="200">
        <v>33</v>
      </c>
      <c r="W109" s="189">
        <v>0.3</v>
      </c>
      <c r="X109" s="200">
        <v>66</v>
      </c>
      <c r="Y109" s="189">
        <v>0.6</v>
      </c>
    </row>
    <row r="110" spans="1:25" x14ac:dyDescent="0.2">
      <c r="A110" t="s">
        <v>550</v>
      </c>
      <c r="B110" s="147" t="s">
        <v>107</v>
      </c>
      <c r="C110" s="200">
        <v>4846</v>
      </c>
      <c r="D110" s="200">
        <v>649</v>
      </c>
      <c r="E110" s="189">
        <v>13.4</v>
      </c>
      <c r="F110" s="200">
        <v>4040</v>
      </c>
      <c r="G110" s="189">
        <v>83.4</v>
      </c>
      <c r="H110" s="200">
        <v>31</v>
      </c>
      <c r="I110" s="189">
        <v>0.6</v>
      </c>
      <c r="J110" s="200">
        <v>83</v>
      </c>
      <c r="K110" s="189">
        <v>1.7</v>
      </c>
      <c r="L110" s="200">
        <v>7</v>
      </c>
      <c r="M110" s="189">
        <v>0.1</v>
      </c>
      <c r="N110" s="200">
        <v>14</v>
      </c>
      <c r="O110" s="189">
        <v>0.3</v>
      </c>
      <c r="P110" s="200">
        <v>27</v>
      </c>
      <c r="Q110" s="189">
        <v>0.6</v>
      </c>
      <c r="R110" s="200">
        <v>38</v>
      </c>
      <c r="S110" s="189">
        <v>0.8</v>
      </c>
      <c r="T110" s="200">
        <v>0</v>
      </c>
      <c r="U110" s="189">
        <v>0</v>
      </c>
      <c r="V110" s="200">
        <v>3</v>
      </c>
      <c r="W110" s="189">
        <v>0.1</v>
      </c>
      <c r="X110" s="200">
        <v>13</v>
      </c>
      <c r="Y110" s="189">
        <v>0.3</v>
      </c>
    </row>
    <row r="111" spans="1:25" x14ac:dyDescent="0.2">
      <c r="A111" t="s">
        <v>551</v>
      </c>
      <c r="B111" s="147" t="s">
        <v>552</v>
      </c>
      <c r="C111" s="200">
        <v>2657</v>
      </c>
      <c r="D111" s="200">
        <v>328</v>
      </c>
      <c r="E111" s="189">
        <v>12.3</v>
      </c>
      <c r="F111" s="200">
        <v>2149</v>
      </c>
      <c r="G111" s="189">
        <v>80.900000000000006</v>
      </c>
      <c r="H111" s="200">
        <v>15</v>
      </c>
      <c r="I111" s="189">
        <v>0.6</v>
      </c>
      <c r="J111" s="200">
        <v>118</v>
      </c>
      <c r="K111" s="189">
        <v>4.4000000000000004</v>
      </c>
      <c r="L111" s="200">
        <v>10</v>
      </c>
      <c r="M111" s="189">
        <v>0.4</v>
      </c>
      <c r="N111" s="200">
        <v>18</v>
      </c>
      <c r="O111" s="189">
        <v>0.7</v>
      </c>
      <c r="P111" s="200">
        <v>29</v>
      </c>
      <c r="Q111" s="189">
        <v>1.1000000000000001</v>
      </c>
      <c r="R111" s="200">
        <v>23</v>
      </c>
      <c r="S111" s="189">
        <v>0.9</v>
      </c>
      <c r="T111" s="200">
        <v>0</v>
      </c>
      <c r="U111" s="189">
        <v>0</v>
      </c>
      <c r="V111" s="200">
        <v>3</v>
      </c>
      <c r="W111" s="189">
        <v>0.1</v>
      </c>
      <c r="X111" s="200">
        <v>10</v>
      </c>
      <c r="Y111" s="189">
        <v>0.4</v>
      </c>
    </row>
    <row r="112" spans="1:25" x14ac:dyDescent="0.2">
      <c r="A112" t="s">
        <v>553</v>
      </c>
      <c r="B112" s="147" t="s">
        <v>108</v>
      </c>
      <c r="C112" s="200">
        <v>5610</v>
      </c>
      <c r="D112" s="200">
        <v>812</v>
      </c>
      <c r="E112" s="189">
        <v>14.5</v>
      </c>
      <c r="F112" s="200">
        <v>4613</v>
      </c>
      <c r="G112" s="189">
        <v>82.2</v>
      </c>
      <c r="H112" s="200">
        <v>26</v>
      </c>
      <c r="I112" s="189">
        <v>0.5</v>
      </c>
      <c r="J112" s="200">
        <v>109</v>
      </c>
      <c r="K112" s="189">
        <v>1.9</v>
      </c>
      <c r="L112" s="200">
        <v>14</v>
      </c>
      <c r="M112" s="189">
        <v>0.2</v>
      </c>
      <c r="N112" s="200">
        <v>26</v>
      </c>
      <c r="O112" s="189">
        <v>0.5</v>
      </c>
      <c r="P112" s="200">
        <v>16</v>
      </c>
      <c r="Q112" s="189">
        <v>0.3</v>
      </c>
      <c r="R112" s="200">
        <v>43</v>
      </c>
      <c r="S112" s="189">
        <v>0.8</v>
      </c>
      <c r="T112" s="200">
        <v>1</v>
      </c>
      <c r="U112" s="189">
        <v>0</v>
      </c>
      <c r="V112" s="200">
        <v>4</v>
      </c>
      <c r="W112" s="189">
        <v>0.1</v>
      </c>
      <c r="X112" s="200">
        <v>15</v>
      </c>
      <c r="Y112" s="189">
        <v>0.3</v>
      </c>
    </row>
    <row r="113" spans="1:25" x14ac:dyDescent="0.2">
      <c r="A113" t="s">
        <v>554</v>
      </c>
      <c r="B113" s="147" t="s">
        <v>555</v>
      </c>
      <c r="C113" s="200">
        <v>2551</v>
      </c>
      <c r="D113" s="200">
        <v>403</v>
      </c>
      <c r="E113" s="189">
        <v>15.8</v>
      </c>
      <c r="F113" s="200">
        <v>2057</v>
      </c>
      <c r="G113" s="189">
        <v>80.599999999999994</v>
      </c>
      <c r="H113" s="200">
        <v>25</v>
      </c>
      <c r="I113" s="189">
        <v>1</v>
      </c>
      <c r="J113" s="200">
        <v>31</v>
      </c>
      <c r="K113" s="189">
        <v>1.2</v>
      </c>
      <c r="L113" s="200">
        <v>15</v>
      </c>
      <c r="M113" s="189">
        <v>0.6</v>
      </c>
      <c r="N113" s="200">
        <v>14</v>
      </c>
      <c r="O113" s="189">
        <v>0.5</v>
      </c>
      <c r="P113" s="200">
        <v>11</v>
      </c>
      <c r="Q113" s="189">
        <v>0.4</v>
      </c>
      <c r="R113" s="200">
        <v>17</v>
      </c>
      <c r="S113" s="189">
        <v>0.7</v>
      </c>
      <c r="T113" s="200">
        <v>0</v>
      </c>
      <c r="U113" s="189">
        <v>0</v>
      </c>
      <c r="V113" s="200">
        <v>0</v>
      </c>
      <c r="W113" s="189">
        <v>0</v>
      </c>
      <c r="X113" s="200">
        <v>20</v>
      </c>
      <c r="Y113" s="189">
        <v>0.8</v>
      </c>
    </row>
    <row r="114" spans="1:25" x14ac:dyDescent="0.2">
      <c r="A114" t="s">
        <v>556</v>
      </c>
      <c r="B114" s="147" t="s">
        <v>557</v>
      </c>
      <c r="C114" s="200">
        <v>4679</v>
      </c>
      <c r="D114" s="200">
        <v>479</v>
      </c>
      <c r="E114" s="189">
        <v>10.199999999999999</v>
      </c>
      <c r="F114" s="200">
        <v>3550</v>
      </c>
      <c r="G114" s="189">
        <v>75.900000000000006</v>
      </c>
      <c r="H114" s="200">
        <v>37</v>
      </c>
      <c r="I114" s="189">
        <v>0.8</v>
      </c>
      <c r="J114" s="200">
        <v>402</v>
      </c>
      <c r="K114" s="189">
        <v>8.6</v>
      </c>
      <c r="L114" s="200">
        <v>21</v>
      </c>
      <c r="M114" s="189">
        <v>0.4</v>
      </c>
      <c r="N114" s="200">
        <v>41</v>
      </c>
      <c r="O114" s="189">
        <v>0.9</v>
      </c>
      <c r="P114" s="200">
        <v>154</v>
      </c>
      <c r="Q114" s="189">
        <v>3.3</v>
      </c>
      <c r="R114" s="200">
        <v>64</v>
      </c>
      <c r="S114" s="189">
        <v>1.4</v>
      </c>
      <c r="T114" s="200">
        <v>0</v>
      </c>
      <c r="U114" s="189">
        <v>0</v>
      </c>
      <c r="V114" s="200">
        <v>12</v>
      </c>
      <c r="W114" s="189">
        <v>0.3</v>
      </c>
      <c r="X114" s="200">
        <v>19</v>
      </c>
      <c r="Y114" s="189">
        <v>0.4</v>
      </c>
    </row>
    <row r="115" spans="1:25" x14ac:dyDescent="0.2">
      <c r="A115" t="s">
        <v>558</v>
      </c>
      <c r="B115" s="147" t="s">
        <v>559</v>
      </c>
      <c r="C115" s="200">
        <v>2329</v>
      </c>
      <c r="D115" s="200">
        <v>332</v>
      </c>
      <c r="E115" s="189">
        <v>14.3</v>
      </c>
      <c r="F115" s="200">
        <v>1950</v>
      </c>
      <c r="G115" s="189">
        <v>83.7</v>
      </c>
      <c r="H115" s="200">
        <v>2</v>
      </c>
      <c r="I115" s="189">
        <v>0.1</v>
      </c>
      <c r="J115" s="200">
        <v>22</v>
      </c>
      <c r="K115" s="189">
        <v>0.9</v>
      </c>
      <c r="L115" s="200">
        <v>3</v>
      </c>
      <c r="M115" s="189">
        <v>0.1</v>
      </c>
      <c r="N115" s="200">
        <v>5</v>
      </c>
      <c r="O115" s="189">
        <v>0.2</v>
      </c>
      <c r="P115" s="200">
        <v>8</v>
      </c>
      <c r="Q115" s="189">
        <v>0.3</v>
      </c>
      <c r="R115" s="200">
        <v>25</v>
      </c>
      <c r="S115" s="189">
        <v>1.1000000000000001</v>
      </c>
      <c r="T115" s="200">
        <v>0</v>
      </c>
      <c r="U115" s="189">
        <v>0</v>
      </c>
      <c r="V115" s="200">
        <v>0</v>
      </c>
      <c r="W115" s="189">
        <v>0</v>
      </c>
      <c r="X115" s="200">
        <v>17</v>
      </c>
      <c r="Y115" s="189">
        <v>0.7</v>
      </c>
    </row>
    <row r="116" spans="1:25" x14ac:dyDescent="0.2">
      <c r="A116" t="s">
        <v>560</v>
      </c>
      <c r="B116" s="147" t="s">
        <v>561</v>
      </c>
      <c r="C116" s="200">
        <v>4888</v>
      </c>
      <c r="D116" s="200">
        <v>656</v>
      </c>
      <c r="E116" s="189">
        <v>13.4</v>
      </c>
      <c r="F116" s="200">
        <v>3848</v>
      </c>
      <c r="G116" s="189">
        <v>78.7</v>
      </c>
      <c r="H116" s="200">
        <v>40</v>
      </c>
      <c r="I116" s="189">
        <v>0.8</v>
      </c>
      <c r="J116" s="200">
        <v>116</v>
      </c>
      <c r="K116" s="189">
        <v>2.4</v>
      </c>
      <c r="L116" s="200">
        <v>7</v>
      </c>
      <c r="M116" s="189">
        <v>0.1</v>
      </c>
      <c r="N116" s="200">
        <v>53</v>
      </c>
      <c r="O116" s="189">
        <v>1.1000000000000001</v>
      </c>
      <c r="P116" s="200">
        <v>178</v>
      </c>
      <c r="Q116" s="189">
        <v>3.6</v>
      </c>
      <c r="R116" s="200">
        <v>58</v>
      </c>
      <c r="S116" s="189">
        <v>1.2</v>
      </c>
      <c r="T116" s="200">
        <v>0</v>
      </c>
      <c r="U116" s="189">
        <v>0</v>
      </c>
      <c r="V116" s="200">
        <v>6</v>
      </c>
      <c r="W116" s="189">
        <v>0.1</v>
      </c>
      <c r="X116" s="200">
        <v>26</v>
      </c>
      <c r="Y116" s="189">
        <v>0.5</v>
      </c>
    </row>
    <row r="117" spans="1:25" x14ac:dyDescent="0.2">
      <c r="A117" t="s">
        <v>562</v>
      </c>
      <c r="B117" s="147" t="s">
        <v>110</v>
      </c>
      <c r="C117" s="200">
        <v>7145</v>
      </c>
      <c r="D117" s="200">
        <v>1276</v>
      </c>
      <c r="E117" s="189">
        <v>17.899999999999999</v>
      </c>
      <c r="F117" s="200">
        <v>5429</v>
      </c>
      <c r="G117" s="189">
        <v>76</v>
      </c>
      <c r="H117" s="200">
        <v>35</v>
      </c>
      <c r="I117" s="189">
        <v>0.5</v>
      </c>
      <c r="J117" s="200">
        <v>233</v>
      </c>
      <c r="K117" s="189">
        <v>3.3</v>
      </c>
      <c r="L117" s="200">
        <v>24</v>
      </c>
      <c r="M117" s="189">
        <v>0.3</v>
      </c>
      <c r="N117" s="200">
        <v>38</v>
      </c>
      <c r="O117" s="189">
        <v>0.5</v>
      </c>
      <c r="P117" s="200">
        <v>114</v>
      </c>
      <c r="Q117" s="189">
        <v>1.6</v>
      </c>
      <c r="R117" s="200">
        <v>43</v>
      </c>
      <c r="S117" s="189">
        <v>0.6</v>
      </c>
      <c r="T117" s="200">
        <v>2</v>
      </c>
      <c r="U117" s="189">
        <v>0</v>
      </c>
      <c r="V117" s="200">
        <v>6</v>
      </c>
      <c r="W117" s="189">
        <v>0.1</v>
      </c>
      <c r="X117" s="200">
        <v>31</v>
      </c>
      <c r="Y117" s="189">
        <v>0.4</v>
      </c>
    </row>
    <row r="118" spans="1:25" x14ac:dyDescent="0.2">
      <c r="A118" t="s">
        <v>563</v>
      </c>
      <c r="B118" s="147" t="s">
        <v>564</v>
      </c>
      <c r="C118" s="200">
        <v>2463</v>
      </c>
      <c r="D118" s="200">
        <v>318</v>
      </c>
      <c r="E118" s="189">
        <v>12.9</v>
      </c>
      <c r="F118" s="200">
        <v>2067</v>
      </c>
      <c r="G118" s="189">
        <v>83.9</v>
      </c>
      <c r="H118" s="200">
        <v>3</v>
      </c>
      <c r="I118" s="189">
        <v>0.1</v>
      </c>
      <c r="J118" s="200">
        <v>49</v>
      </c>
      <c r="K118" s="189">
        <v>2</v>
      </c>
      <c r="L118" s="200">
        <v>4</v>
      </c>
      <c r="M118" s="189">
        <v>0.2</v>
      </c>
      <c r="N118" s="200">
        <v>12</v>
      </c>
      <c r="O118" s="189">
        <v>0.5</v>
      </c>
      <c r="P118" s="200">
        <v>21</v>
      </c>
      <c r="Q118" s="189">
        <v>0.9</v>
      </c>
      <c r="R118" s="200">
        <v>9</v>
      </c>
      <c r="S118" s="189">
        <v>0.4</v>
      </c>
      <c r="T118" s="200">
        <v>1</v>
      </c>
      <c r="U118" s="189">
        <v>0</v>
      </c>
      <c r="V118" s="200">
        <v>4</v>
      </c>
      <c r="W118" s="189">
        <v>0.2</v>
      </c>
      <c r="X118" s="200">
        <v>6</v>
      </c>
      <c r="Y118" s="189">
        <v>0.2</v>
      </c>
    </row>
    <row r="119" spans="1:25" x14ac:dyDescent="0.2">
      <c r="A119" t="s">
        <v>565</v>
      </c>
      <c r="B119" s="147" t="s">
        <v>566</v>
      </c>
      <c r="C119" s="200">
        <v>2943</v>
      </c>
      <c r="D119" s="200">
        <v>360</v>
      </c>
      <c r="E119" s="189">
        <v>12.2</v>
      </c>
      <c r="F119" s="200">
        <v>1997</v>
      </c>
      <c r="G119" s="189">
        <v>67.900000000000006</v>
      </c>
      <c r="H119" s="200">
        <v>20</v>
      </c>
      <c r="I119" s="189">
        <v>0.7</v>
      </c>
      <c r="J119" s="200">
        <v>225</v>
      </c>
      <c r="K119" s="189">
        <v>7.6</v>
      </c>
      <c r="L119" s="200">
        <v>17</v>
      </c>
      <c r="M119" s="189">
        <v>0.6</v>
      </c>
      <c r="N119" s="200">
        <v>46</v>
      </c>
      <c r="O119" s="189">
        <v>1.6</v>
      </c>
      <c r="P119" s="200">
        <v>268</v>
      </c>
      <c r="Q119" s="189">
        <v>9.1</v>
      </c>
      <c r="R119" s="200">
        <v>37</v>
      </c>
      <c r="S119" s="189">
        <v>1.3</v>
      </c>
      <c r="T119" s="200">
        <v>0</v>
      </c>
      <c r="U119" s="189">
        <v>0</v>
      </c>
      <c r="V119" s="200">
        <v>17</v>
      </c>
      <c r="W119" s="189">
        <v>0.6</v>
      </c>
      <c r="X119" s="200">
        <v>15</v>
      </c>
      <c r="Y119" s="189">
        <v>0.5</v>
      </c>
    </row>
    <row r="120" spans="1:25" x14ac:dyDescent="0.2">
      <c r="A120" t="s">
        <v>567</v>
      </c>
      <c r="B120" s="147" t="s">
        <v>568</v>
      </c>
      <c r="C120" s="200">
        <v>2308</v>
      </c>
      <c r="D120" s="200">
        <v>237</v>
      </c>
      <c r="E120" s="189">
        <v>10.3</v>
      </c>
      <c r="F120" s="200">
        <v>1909</v>
      </c>
      <c r="G120" s="189">
        <v>82.7</v>
      </c>
      <c r="H120" s="200">
        <v>19</v>
      </c>
      <c r="I120" s="189">
        <v>0.8</v>
      </c>
      <c r="J120" s="200">
        <v>94</v>
      </c>
      <c r="K120" s="189">
        <v>4.0999999999999996</v>
      </c>
      <c r="L120" s="200">
        <v>6</v>
      </c>
      <c r="M120" s="189">
        <v>0.3</v>
      </c>
      <c r="N120" s="200">
        <v>9</v>
      </c>
      <c r="O120" s="189">
        <v>0.4</v>
      </c>
      <c r="P120" s="200">
        <v>28</v>
      </c>
      <c r="Q120" s="189">
        <v>1.2</v>
      </c>
      <c r="R120" s="200">
        <v>34</v>
      </c>
      <c r="S120" s="189">
        <v>1.5</v>
      </c>
      <c r="T120" s="200">
        <v>0</v>
      </c>
      <c r="U120" s="189">
        <v>0</v>
      </c>
      <c r="V120" s="200">
        <v>1</v>
      </c>
      <c r="W120" s="189">
        <v>0</v>
      </c>
      <c r="X120" s="200">
        <v>18</v>
      </c>
      <c r="Y120" s="189">
        <v>0.8</v>
      </c>
    </row>
    <row r="121" spans="1:25" x14ac:dyDescent="0.2">
      <c r="A121" t="s">
        <v>569</v>
      </c>
      <c r="B121" s="147" t="s">
        <v>570</v>
      </c>
      <c r="C121" s="200">
        <v>2404</v>
      </c>
      <c r="D121" s="200">
        <v>257</v>
      </c>
      <c r="E121" s="189">
        <v>10.7</v>
      </c>
      <c r="F121" s="200">
        <v>2085</v>
      </c>
      <c r="G121" s="189">
        <v>86.7</v>
      </c>
      <c r="H121" s="200">
        <v>19</v>
      </c>
      <c r="I121" s="189">
        <v>0.8</v>
      </c>
      <c r="J121" s="200">
        <v>23</v>
      </c>
      <c r="K121" s="189">
        <v>1</v>
      </c>
      <c r="L121" s="200">
        <v>2</v>
      </c>
      <c r="M121" s="189">
        <v>0.1</v>
      </c>
      <c r="N121" s="200">
        <v>7</v>
      </c>
      <c r="O121" s="189">
        <v>0.3</v>
      </c>
      <c r="P121" s="200">
        <v>9</v>
      </c>
      <c r="Q121" s="189">
        <v>0.4</v>
      </c>
      <c r="R121" s="200">
        <v>11</v>
      </c>
      <c r="S121" s="189">
        <v>0.5</v>
      </c>
      <c r="T121" s="200">
        <v>1</v>
      </c>
      <c r="U121" s="189">
        <v>0</v>
      </c>
      <c r="V121" s="200">
        <v>3</v>
      </c>
      <c r="W121" s="189">
        <v>0.1</v>
      </c>
      <c r="X121" s="200">
        <v>14</v>
      </c>
      <c r="Y121" s="189">
        <v>0.6</v>
      </c>
    </row>
    <row r="122" spans="1:25" x14ac:dyDescent="0.2">
      <c r="A122" t="s">
        <v>571</v>
      </c>
      <c r="B122" s="147" t="s">
        <v>572</v>
      </c>
      <c r="C122" s="200">
        <v>7322</v>
      </c>
      <c r="D122" s="200">
        <v>792</v>
      </c>
      <c r="E122" s="189">
        <v>10.8</v>
      </c>
      <c r="F122" s="200">
        <v>6017</v>
      </c>
      <c r="G122" s="189">
        <v>82.2</v>
      </c>
      <c r="H122" s="200">
        <v>61</v>
      </c>
      <c r="I122" s="189">
        <v>0.8</v>
      </c>
      <c r="J122" s="200">
        <v>283</v>
      </c>
      <c r="K122" s="189">
        <v>3.9</v>
      </c>
      <c r="L122" s="200">
        <v>26</v>
      </c>
      <c r="M122" s="189">
        <v>0.4</v>
      </c>
      <c r="N122" s="200">
        <v>50</v>
      </c>
      <c r="O122" s="189">
        <v>0.7</v>
      </c>
      <c r="P122" s="200">
        <v>108</v>
      </c>
      <c r="Q122" s="189">
        <v>1.5</v>
      </c>
      <c r="R122" s="200">
        <v>76</v>
      </c>
      <c r="S122" s="189">
        <v>1</v>
      </c>
      <c r="T122" s="200">
        <v>6</v>
      </c>
      <c r="U122" s="189">
        <v>0.1</v>
      </c>
      <c r="V122" s="200">
        <v>9</v>
      </c>
      <c r="W122" s="189">
        <v>0.1</v>
      </c>
      <c r="X122" s="200">
        <v>63</v>
      </c>
      <c r="Y122" s="189">
        <v>0.9</v>
      </c>
    </row>
    <row r="123" spans="1:25" x14ac:dyDescent="0.2">
      <c r="A123" t="s">
        <v>573</v>
      </c>
      <c r="B123" s="147" t="s">
        <v>574</v>
      </c>
      <c r="C123" s="200">
        <v>2761</v>
      </c>
      <c r="D123" s="200">
        <v>351</v>
      </c>
      <c r="E123" s="189">
        <v>12.7</v>
      </c>
      <c r="F123" s="200">
        <v>2225</v>
      </c>
      <c r="G123" s="189">
        <v>80.599999999999994</v>
      </c>
      <c r="H123" s="200">
        <v>40</v>
      </c>
      <c r="I123" s="189">
        <v>1.4</v>
      </c>
      <c r="J123" s="200">
        <v>99</v>
      </c>
      <c r="K123" s="189">
        <v>3.6</v>
      </c>
      <c r="L123" s="200">
        <v>10</v>
      </c>
      <c r="M123" s="189">
        <v>0.4</v>
      </c>
      <c r="N123" s="200">
        <v>6</v>
      </c>
      <c r="O123" s="189">
        <v>0.2</v>
      </c>
      <c r="P123" s="200">
        <v>12</v>
      </c>
      <c r="Q123" s="189">
        <v>0.4</v>
      </c>
      <c r="R123" s="200">
        <v>55</v>
      </c>
      <c r="S123" s="189">
        <v>2</v>
      </c>
      <c r="T123" s="200">
        <v>0</v>
      </c>
      <c r="U123" s="189">
        <v>0</v>
      </c>
      <c r="V123" s="200">
        <v>4</v>
      </c>
      <c r="W123" s="189">
        <v>0.1</v>
      </c>
      <c r="X123" s="200">
        <v>25</v>
      </c>
      <c r="Y123" s="189">
        <v>0.9</v>
      </c>
    </row>
    <row r="124" spans="1:25" x14ac:dyDescent="0.2">
      <c r="A124" t="s">
        <v>575</v>
      </c>
      <c r="B124" s="147" t="s">
        <v>112</v>
      </c>
      <c r="C124" s="200">
        <v>6014</v>
      </c>
      <c r="D124" s="200">
        <v>862</v>
      </c>
      <c r="E124" s="189">
        <v>14.3</v>
      </c>
      <c r="F124" s="200">
        <v>4785</v>
      </c>
      <c r="G124" s="189">
        <v>79.599999999999994</v>
      </c>
      <c r="H124" s="200">
        <v>33</v>
      </c>
      <c r="I124" s="189">
        <v>0.5</v>
      </c>
      <c r="J124" s="200">
        <v>162</v>
      </c>
      <c r="K124" s="189">
        <v>2.7</v>
      </c>
      <c r="L124" s="200">
        <v>7</v>
      </c>
      <c r="M124" s="189">
        <v>0.1</v>
      </c>
      <c r="N124" s="200">
        <v>65</v>
      </c>
      <c r="O124" s="189">
        <v>1.1000000000000001</v>
      </c>
      <c r="P124" s="200">
        <v>59</v>
      </c>
      <c r="Q124" s="189">
        <v>1</v>
      </c>
      <c r="R124" s="200">
        <v>57</v>
      </c>
      <c r="S124" s="189">
        <v>0.9</v>
      </c>
      <c r="T124" s="200">
        <v>1</v>
      </c>
      <c r="U124" s="189">
        <v>0</v>
      </c>
      <c r="V124" s="200">
        <v>4</v>
      </c>
      <c r="W124" s="189">
        <v>0.1</v>
      </c>
      <c r="X124" s="200">
        <v>70</v>
      </c>
      <c r="Y124" s="189">
        <v>1.2</v>
      </c>
    </row>
    <row r="125" spans="1:25" x14ac:dyDescent="0.2">
      <c r="A125" t="s">
        <v>576</v>
      </c>
      <c r="B125" s="147" t="s">
        <v>577</v>
      </c>
      <c r="C125" s="200">
        <v>2700</v>
      </c>
      <c r="D125" s="200">
        <v>284</v>
      </c>
      <c r="E125" s="189">
        <v>10.5</v>
      </c>
      <c r="F125" s="200">
        <v>2277</v>
      </c>
      <c r="G125" s="189">
        <v>84.3</v>
      </c>
      <c r="H125" s="200">
        <v>26</v>
      </c>
      <c r="I125" s="189">
        <v>1</v>
      </c>
      <c r="J125" s="200">
        <v>62</v>
      </c>
      <c r="K125" s="189">
        <v>2.2999999999999998</v>
      </c>
      <c r="L125" s="200">
        <v>23</v>
      </c>
      <c r="M125" s="189">
        <v>0.9</v>
      </c>
      <c r="N125" s="200">
        <v>20</v>
      </c>
      <c r="O125" s="189">
        <v>0.7</v>
      </c>
      <c r="P125" s="200">
        <v>26</v>
      </c>
      <c r="Q125" s="189">
        <v>1</v>
      </c>
      <c r="R125" s="200">
        <v>35</v>
      </c>
      <c r="S125" s="189">
        <v>1.3</v>
      </c>
      <c r="T125" s="200">
        <v>0</v>
      </c>
      <c r="U125" s="189">
        <v>0</v>
      </c>
      <c r="V125" s="200">
        <v>0</v>
      </c>
      <c r="W125" s="189">
        <v>0</v>
      </c>
      <c r="X125" s="200">
        <v>19</v>
      </c>
      <c r="Y125" s="189">
        <v>0.7</v>
      </c>
    </row>
    <row r="126" spans="1:25" x14ac:dyDescent="0.2">
      <c r="A126" t="s">
        <v>578</v>
      </c>
      <c r="B126" s="147" t="s">
        <v>579</v>
      </c>
      <c r="C126" s="200">
        <v>6877</v>
      </c>
      <c r="D126" s="200">
        <v>913</v>
      </c>
      <c r="E126" s="189">
        <v>13.3</v>
      </c>
      <c r="F126" s="200">
        <v>5738</v>
      </c>
      <c r="G126" s="189">
        <v>83.4</v>
      </c>
      <c r="H126" s="200">
        <v>32</v>
      </c>
      <c r="I126" s="189">
        <v>0.5</v>
      </c>
      <c r="J126" s="200">
        <v>114</v>
      </c>
      <c r="K126" s="189">
        <v>1.7</v>
      </c>
      <c r="L126" s="200">
        <v>14</v>
      </c>
      <c r="M126" s="189">
        <v>0.2</v>
      </c>
      <c r="N126" s="200">
        <v>33</v>
      </c>
      <c r="O126" s="189">
        <v>0.5</v>
      </c>
      <c r="P126" s="200">
        <v>40</v>
      </c>
      <c r="Q126" s="189">
        <v>0.6</v>
      </c>
      <c r="R126" s="200">
        <v>51</v>
      </c>
      <c r="S126" s="189">
        <v>0.7</v>
      </c>
      <c r="T126" s="200">
        <v>1</v>
      </c>
      <c r="U126" s="189">
        <v>0</v>
      </c>
      <c r="V126" s="200">
        <v>5</v>
      </c>
      <c r="W126" s="189">
        <v>0.1</v>
      </c>
      <c r="X126" s="200">
        <v>21</v>
      </c>
      <c r="Y126" s="189">
        <v>0.3</v>
      </c>
    </row>
    <row r="127" spans="1:25" x14ac:dyDescent="0.2">
      <c r="A127" t="s">
        <v>164</v>
      </c>
      <c r="B127" s="27" t="s">
        <v>365</v>
      </c>
      <c r="C127" s="151">
        <v>123867</v>
      </c>
      <c r="D127" s="151">
        <v>13606</v>
      </c>
      <c r="E127" s="160">
        <v>10.984362259520292</v>
      </c>
      <c r="F127" s="151">
        <v>83069</v>
      </c>
      <c r="G127" s="160">
        <v>67.063059571960252</v>
      </c>
      <c r="H127" s="151">
        <v>1558</v>
      </c>
      <c r="I127" s="160">
        <v>1.2578007055955178</v>
      </c>
      <c r="J127" s="159">
        <v>13464</v>
      </c>
      <c r="K127" s="201">
        <v>10.869723170820315</v>
      </c>
      <c r="L127" s="151">
        <v>1377</v>
      </c>
      <c r="M127" s="160">
        <v>1.1116762333793504</v>
      </c>
      <c r="N127" s="151">
        <v>1480</v>
      </c>
      <c r="O127" s="160">
        <v>1.1948299385631362</v>
      </c>
      <c r="P127" s="151">
        <v>7573</v>
      </c>
      <c r="Q127" s="160">
        <v>6.1138156248233999</v>
      </c>
      <c r="R127" s="151">
        <v>3597</v>
      </c>
      <c r="S127" s="160">
        <v>2.9039211412240551</v>
      </c>
      <c r="T127" s="151">
        <v>152</v>
      </c>
      <c r="U127" s="160">
        <v>0.12271226396053832</v>
      </c>
      <c r="V127" s="151">
        <v>490</v>
      </c>
      <c r="W127" s="160">
        <v>0.39558558776752489</v>
      </c>
      <c r="X127" s="151">
        <v>1751</v>
      </c>
      <c r="Y127" s="160">
        <v>1.4136129881243593</v>
      </c>
    </row>
    <row r="128" spans="1:25" x14ac:dyDescent="0.2">
      <c r="A128" t="s">
        <v>165</v>
      </c>
      <c r="B128" s="27" t="s">
        <v>90</v>
      </c>
      <c r="C128" s="151">
        <v>83818</v>
      </c>
      <c r="D128" s="151">
        <v>15074</v>
      </c>
      <c r="E128" s="160">
        <v>17.98420387029039</v>
      </c>
      <c r="F128" s="151">
        <v>62959</v>
      </c>
      <c r="G128" s="160">
        <v>75.113937340428066</v>
      </c>
      <c r="H128" s="151">
        <v>443</v>
      </c>
      <c r="I128" s="160">
        <v>0.52852609224748859</v>
      </c>
      <c r="J128" s="159">
        <v>2703</v>
      </c>
      <c r="K128" s="201">
        <v>3.2248443055191007</v>
      </c>
      <c r="L128" s="151">
        <v>196</v>
      </c>
      <c r="M128" s="160">
        <v>0.23383998663771507</v>
      </c>
      <c r="N128" s="151">
        <v>394</v>
      </c>
      <c r="O128" s="160">
        <v>0.47006609558805984</v>
      </c>
      <c r="P128" s="151">
        <v>563</v>
      </c>
      <c r="Q128" s="160">
        <v>0.67169343100527334</v>
      </c>
      <c r="R128" s="151">
        <v>1997</v>
      </c>
      <c r="S128" s="160">
        <v>2.3825431291608008</v>
      </c>
      <c r="T128" s="151">
        <v>20</v>
      </c>
      <c r="U128" s="160">
        <v>2.3861223126297453E-2</v>
      </c>
      <c r="V128" s="151">
        <v>62</v>
      </c>
      <c r="W128" s="160">
        <v>7.396979169152211E-2</v>
      </c>
      <c r="X128" s="151">
        <v>325</v>
      </c>
      <c r="Y128" s="160">
        <v>0.38774487580233363</v>
      </c>
    </row>
    <row r="129" spans="1:25" x14ac:dyDescent="0.2">
      <c r="A129" t="s">
        <v>166</v>
      </c>
      <c r="B129" s="27" t="s">
        <v>91</v>
      </c>
      <c r="C129" s="151">
        <v>95262</v>
      </c>
      <c r="D129" s="151">
        <v>25199</v>
      </c>
      <c r="E129" s="160">
        <v>26.45231047007201</v>
      </c>
      <c r="F129" s="151">
        <v>63917</v>
      </c>
      <c r="G129" s="160">
        <v>67.096008901765657</v>
      </c>
      <c r="H129" s="151">
        <v>256</v>
      </c>
      <c r="I129" s="160">
        <v>0.26873254813041925</v>
      </c>
      <c r="J129" s="159">
        <v>5097</v>
      </c>
      <c r="K129" s="201">
        <v>5.3505070227372924</v>
      </c>
      <c r="L129" s="151">
        <v>115</v>
      </c>
      <c r="M129" s="160">
        <v>0.12071969935546177</v>
      </c>
      <c r="N129" s="151">
        <v>208</v>
      </c>
      <c r="O129" s="160">
        <v>0.21834519535596564</v>
      </c>
      <c r="P129" s="151">
        <v>371</v>
      </c>
      <c r="Q129" s="160">
        <v>0.38945224748588103</v>
      </c>
      <c r="R129" s="151">
        <v>292</v>
      </c>
      <c r="S129" s="160">
        <v>0.30652306271125951</v>
      </c>
      <c r="T129" s="151">
        <v>6</v>
      </c>
      <c r="U129" s="160">
        <v>6.298419096806702E-3</v>
      </c>
      <c r="V129" s="151">
        <v>29</v>
      </c>
      <c r="W129" s="160">
        <v>3.0442358967899059E-2</v>
      </c>
      <c r="X129" s="151">
        <v>119</v>
      </c>
      <c r="Y129" s="160">
        <v>0.12491864541999957</v>
      </c>
    </row>
    <row r="130" spans="1:25" x14ac:dyDescent="0.2">
      <c r="A130" t="s">
        <v>167</v>
      </c>
      <c r="B130" s="28" t="s">
        <v>92</v>
      </c>
      <c r="C130" s="151">
        <v>169508</v>
      </c>
      <c r="D130" s="151">
        <v>27168</v>
      </c>
      <c r="E130" s="160">
        <v>16.027562120961843</v>
      </c>
      <c r="F130" s="151">
        <v>132208</v>
      </c>
      <c r="G130" s="160">
        <v>77.995138872501585</v>
      </c>
      <c r="H130" s="151">
        <v>785</v>
      </c>
      <c r="I130" s="160">
        <v>0.46310498619534185</v>
      </c>
      <c r="J130" s="159">
        <v>4921</v>
      </c>
      <c r="K130" s="201">
        <v>2.9031078179200982</v>
      </c>
      <c r="L130" s="151">
        <v>285</v>
      </c>
      <c r="M130" s="160">
        <v>0.16813365740849989</v>
      </c>
      <c r="N130" s="151">
        <v>800</v>
      </c>
      <c r="O130" s="160">
        <v>0.4719541260589471</v>
      </c>
      <c r="P130" s="151">
        <v>1250</v>
      </c>
      <c r="Q130" s="160">
        <v>0.73742832196710473</v>
      </c>
      <c r="R130" s="151">
        <v>3075</v>
      </c>
      <c r="S130" s="160">
        <v>1.814073672039078</v>
      </c>
      <c r="T130" s="151">
        <v>15</v>
      </c>
      <c r="U130" s="160">
        <v>8.8491398636052574E-3</v>
      </c>
      <c r="V130" s="151">
        <v>71</v>
      </c>
      <c r="W130" s="160">
        <v>4.1885928687731555E-2</v>
      </c>
      <c r="X130" s="151">
        <v>445</v>
      </c>
      <c r="Y130" s="160">
        <v>0.26252448262028932</v>
      </c>
    </row>
    <row r="131" spans="1:25" x14ac:dyDescent="0.2">
      <c r="A131" t="s">
        <v>168</v>
      </c>
      <c r="B131" s="153" t="s">
        <v>93</v>
      </c>
      <c r="C131" s="151">
        <v>148755</v>
      </c>
      <c r="D131" s="151">
        <v>19240</v>
      </c>
      <c r="E131" s="160">
        <v>12.934019024570603</v>
      </c>
      <c r="F131" s="151">
        <v>119463</v>
      </c>
      <c r="G131" s="160">
        <v>80.308561056771197</v>
      </c>
      <c r="H131" s="151">
        <v>963</v>
      </c>
      <c r="I131" s="160">
        <v>0.64737319753957845</v>
      </c>
      <c r="J131" s="159">
        <v>5015</v>
      </c>
      <c r="K131" s="201">
        <v>3.3713152499075658</v>
      </c>
      <c r="L131" s="151">
        <v>483</v>
      </c>
      <c r="M131" s="160">
        <v>0.32469496823636179</v>
      </c>
      <c r="N131" s="151">
        <v>1101</v>
      </c>
      <c r="O131" s="160">
        <v>0.74014318846425331</v>
      </c>
      <c r="P131" s="151">
        <v>2555</v>
      </c>
      <c r="Q131" s="160">
        <v>1.7175893247285805</v>
      </c>
      <c r="R131" s="151">
        <v>1586</v>
      </c>
      <c r="S131" s="160">
        <v>1.0661826493227118</v>
      </c>
      <c r="T131" s="151">
        <v>38</v>
      </c>
      <c r="U131" s="160">
        <v>2.5545359819837989E-2</v>
      </c>
      <c r="V131" s="151">
        <v>198</v>
      </c>
      <c r="W131" s="160">
        <v>0.13310476958757689</v>
      </c>
      <c r="X131" s="151">
        <v>897</v>
      </c>
      <c r="Y131" s="160">
        <v>0.60300494101038626</v>
      </c>
    </row>
    <row r="132" spans="1:25" x14ac:dyDescent="0.2">
      <c r="A132" t="s">
        <v>349</v>
      </c>
      <c r="B132" s="8" t="s">
        <v>350</v>
      </c>
      <c r="C132" s="8">
        <v>621210</v>
      </c>
      <c r="D132" s="8">
        <v>100287</v>
      </c>
      <c r="E132" s="160">
        <v>16.143816100835469</v>
      </c>
      <c r="F132" s="151">
        <v>461616</v>
      </c>
      <c r="G132" s="160">
        <v>74.309170811802773</v>
      </c>
      <c r="H132" s="151">
        <v>4005</v>
      </c>
      <c r="I132" s="160">
        <v>0.64470951852030711</v>
      </c>
      <c r="J132" s="151">
        <v>31200</v>
      </c>
      <c r="K132" s="201">
        <v>5.0224561742405953</v>
      </c>
      <c r="L132" s="151">
        <v>2456</v>
      </c>
      <c r="M132" s="160">
        <v>0.39535744756201607</v>
      </c>
      <c r="N132" s="151">
        <v>3983</v>
      </c>
      <c r="O132" s="160">
        <v>0.64116804301282981</v>
      </c>
      <c r="P132" s="151">
        <v>12312</v>
      </c>
      <c r="Q132" s="160">
        <v>1.9819384749118656</v>
      </c>
      <c r="R132" s="151">
        <v>10547</v>
      </c>
      <c r="S132" s="160">
        <v>1.6978155535165245</v>
      </c>
      <c r="T132" s="151">
        <v>231</v>
      </c>
      <c r="U132" s="160">
        <v>3.71854928285121E-2</v>
      </c>
      <c r="V132" s="151">
        <v>850</v>
      </c>
      <c r="W132" s="160">
        <v>0.13682973551617006</v>
      </c>
      <c r="X132" s="151">
        <v>3537</v>
      </c>
      <c r="Y132" s="160">
        <v>0.56937267590669827</v>
      </c>
    </row>
    <row r="133" spans="1:25" x14ac:dyDescent="0.2">
      <c r="A133" t="s">
        <v>351</v>
      </c>
      <c r="B133" s="26" t="s">
        <v>352</v>
      </c>
      <c r="C133" s="8">
        <v>5846965</v>
      </c>
      <c r="D133" s="8">
        <v>977698</v>
      </c>
      <c r="E133" s="160">
        <v>16.721461476167551</v>
      </c>
      <c r="F133" s="151">
        <v>4480603</v>
      </c>
      <c r="G133" s="160">
        <v>76.631260833611975</v>
      </c>
      <c r="H133" s="151">
        <v>43520</v>
      </c>
      <c r="I133" s="160">
        <v>0.74431777853980652</v>
      </c>
      <c r="J133" s="151">
        <v>195077</v>
      </c>
      <c r="K133" s="160">
        <v>3.3363804982584981</v>
      </c>
      <c r="L133" s="151">
        <v>12389</v>
      </c>
      <c r="M133" s="160">
        <v>0.21188770584397204</v>
      </c>
      <c r="N133" s="151">
        <v>48273</v>
      </c>
      <c r="O133" s="160">
        <v>0.8256078153366746</v>
      </c>
      <c r="P133" s="151">
        <v>81891</v>
      </c>
      <c r="Q133" s="160">
        <v>1.4005727757905171</v>
      </c>
      <c r="R133" s="151">
        <v>44631</v>
      </c>
      <c r="S133" s="160">
        <v>0.7633190894763352</v>
      </c>
      <c r="T133" s="151">
        <v>770</v>
      </c>
      <c r="U133" s="160">
        <v>1.3169225401554484E-2</v>
      </c>
      <c r="V133" s="151">
        <v>4754</v>
      </c>
      <c r="W133" s="160">
        <v>8.1307139686999999E-2</v>
      </c>
      <c r="X133" s="151">
        <v>17692</v>
      </c>
      <c r="Y133" s="160">
        <v>0.3025843322133791</v>
      </c>
    </row>
    <row r="134" spans="1:25" x14ac:dyDescent="0.2">
      <c r="A134" t="s">
        <v>353</v>
      </c>
      <c r="B134" s="26" t="s">
        <v>354</v>
      </c>
      <c r="C134" s="8">
        <v>56075912</v>
      </c>
      <c r="D134" s="8">
        <v>9458051</v>
      </c>
      <c r="E134" s="160">
        <v>16.866513022561275</v>
      </c>
      <c r="F134" s="151">
        <v>42456526</v>
      </c>
      <c r="G134" s="160">
        <v>75.712591174620584</v>
      </c>
      <c r="H134" s="151">
        <v>409065</v>
      </c>
      <c r="I134" s="160">
        <v>0.72948434614848523</v>
      </c>
      <c r="J134" s="151">
        <v>1940480</v>
      </c>
      <c r="K134" s="160">
        <v>3.4604519673260059</v>
      </c>
      <c r="L134" s="151">
        <v>149284</v>
      </c>
      <c r="M134" s="160">
        <v>0.26621769432835973</v>
      </c>
      <c r="N134" s="151">
        <v>520635</v>
      </c>
      <c r="O134" s="160">
        <v>0.92844678121329527</v>
      </c>
      <c r="P134" s="151">
        <v>1135432</v>
      </c>
      <c r="Q134" s="160">
        <v>2.0248123650668401</v>
      </c>
      <c r="R134" s="151">
        <v>336241</v>
      </c>
      <c r="S134" s="160">
        <v>0.59961753274739427</v>
      </c>
      <c r="T134" s="151">
        <v>9202</v>
      </c>
      <c r="U134" s="160">
        <v>1.6409898068175867E-2</v>
      </c>
      <c r="V134" s="151">
        <v>74288</v>
      </c>
      <c r="W134" s="160">
        <v>0.13247756006179623</v>
      </c>
      <c r="X134" s="151">
        <v>210725</v>
      </c>
      <c r="Y134" s="160">
        <v>0.37578523912370787</v>
      </c>
    </row>
  </sheetData>
  <sheetProtection password="EE3C" sheet="1"/>
  <mergeCells count="13">
    <mergeCell ref="X2:Y2"/>
    <mergeCell ref="C1:Y1"/>
    <mergeCell ref="D2:E2"/>
    <mergeCell ref="F2:G2"/>
    <mergeCell ref="H2:I2"/>
    <mergeCell ref="J2:K2"/>
    <mergeCell ref="L2:M2"/>
    <mergeCell ref="A1:B2"/>
    <mergeCell ref="N2:O2"/>
    <mergeCell ref="P2:Q2"/>
    <mergeCell ref="R2:S2"/>
    <mergeCell ref="T2:U2"/>
    <mergeCell ref="V2:W2"/>
  </mergeCells>
  <phoneticPr fontId="4" type="noConversion"/>
  <hyperlinks>
    <hyperlink ref="A1:A2" location="Front!A1" display="Click here to return to homepage"/>
    <hyperlink ref="A1:B2" location="'Data by topic'!A1" display="Click here to return to topic homepage"/>
  </hyperlinks>
  <pageMargins left="0.75" right="0.75" top="1" bottom="1" header="0.5" footer="0.5"/>
  <pageSetup paperSize="9"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42"/>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style="21" bestFit="1" customWidth="1"/>
    <col min="3" max="3" width="14.7109375" style="21" customWidth="1"/>
    <col min="4" max="4" width="14.7109375" customWidth="1"/>
    <col min="5" max="5" width="14.7109375" style="77" customWidth="1"/>
    <col min="6" max="6" width="14.7109375" customWidth="1"/>
    <col min="7" max="7" width="14.7109375" style="77" customWidth="1"/>
    <col min="8" max="8" width="14.7109375" customWidth="1"/>
    <col min="9" max="9" width="14.7109375" style="77" customWidth="1"/>
    <col min="10" max="10" width="14.7109375" style="2" customWidth="1"/>
    <col min="11" max="11" width="14.7109375" style="77" customWidth="1"/>
    <col min="12" max="12" width="14.7109375" customWidth="1"/>
    <col min="13" max="13" width="14.7109375" style="77" customWidth="1"/>
    <col min="14" max="14" width="14.7109375" customWidth="1"/>
    <col min="15" max="15" width="14.7109375" style="77" customWidth="1"/>
  </cols>
  <sheetData>
    <row r="1" spans="1:76" s="6" customFormat="1" ht="12.75" customHeight="1" x14ac:dyDescent="0.2">
      <c r="A1" s="350" t="s">
        <v>661</v>
      </c>
      <c r="B1" s="351"/>
      <c r="C1" s="388" t="s">
        <v>147</v>
      </c>
      <c r="D1" s="388"/>
      <c r="E1" s="388"/>
      <c r="F1" s="388"/>
      <c r="G1" s="388"/>
      <c r="H1" s="388"/>
      <c r="I1" s="388"/>
      <c r="J1" s="388"/>
      <c r="K1" s="388"/>
      <c r="L1" s="388"/>
      <c r="M1" s="388"/>
      <c r="N1" s="388"/>
      <c r="O1" s="388"/>
    </row>
    <row r="2" spans="1:76" s="11" customFormat="1" ht="38.25" customHeight="1" x14ac:dyDescent="0.2">
      <c r="A2" s="352"/>
      <c r="B2" s="353"/>
      <c r="C2" s="226" t="s">
        <v>148</v>
      </c>
      <c r="D2" s="382" t="s">
        <v>149</v>
      </c>
      <c r="E2" s="382"/>
      <c r="F2" s="382" t="s">
        <v>150</v>
      </c>
      <c r="G2" s="382"/>
      <c r="H2" s="382" t="s">
        <v>151</v>
      </c>
      <c r="I2" s="382"/>
      <c r="J2" s="382" t="s">
        <v>286</v>
      </c>
      <c r="K2" s="382"/>
      <c r="L2" s="382" t="s">
        <v>152</v>
      </c>
      <c r="M2" s="382"/>
      <c r="N2" s="382" t="s">
        <v>153</v>
      </c>
      <c r="O2" s="382"/>
    </row>
    <row r="3" spans="1:76" s="12" customFormat="1" ht="51" customHeight="1" x14ac:dyDescent="0.2">
      <c r="A3" s="229" t="s">
        <v>581</v>
      </c>
      <c r="B3" s="229" t="s">
        <v>580</v>
      </c>
      <c r="C3" s="229" t="s">
        <v>38</v>
      </c>
      <c r="D3" s="229" t="s">
        <v>7</v>
      </c>
      <c r="E3" s="233" t="s">
        <v>5</v>
      </c>
      <c r="F3" s="229" t="s">
        <v>7</v>
      </c>
      <c r="G3" s="233" t="s">
        <v>5</v>
      </c>
      <c r="H3" s="229" t="s">
        <v>7</v>
      </c>
      <c r="I3" s="233" t="s">
        <v>5</v>
      </c>
      <c r="J3" s="229" t="s">
        <v>7</v>
      </c>
      <c r="K3" s="233" t="s">
        <v>5</v>
      </c>
      <c r="L3" s="229" t="s">
        <v>7</v>
      </c>
      <c r="M3" s="233" t="s">
        <v>5</v>
      </c>
      <c r="N3" s="229" t="s">
        <v>7</v>
      </c>
      <c r="O3" s="233" t="s">
        <v>5</v>
      </c>
    </row>
    <row r="4" spans="1:76" x14ac:dyDescent="0.2">
      <c r="A4" t="s">
        <v>366</v>
      </c>
      <c r="B4" s="147" t="s">
        <v>331</v>
      </c>
      <c r="C4" s="31">
        <v>9907</v>
      </c>
      <c r="D4" s="31">
        <v>7391</v>
      </c>
      <c r="E4" s="194">
        <v>74.603815484001217</v>
      </c>
      <c r="F4" s="31">
        <v>584</v>
      </c>
      <c r="G4" s="194">
        <v>5.8948218431412132</v>
      </c>
      <c r="H4" s="31">
        <v>512</v>
      </c>
      <c r="I4" s="194">
        <v>5.168062985767639</v>
      </c>
      <c r="J4" s="1">
        <f>L4+N4</f>
        <v>1420</v>
      </c>
      <c r="K4" s="77">
        <v>14.333299687089937</v>
      </c>
      <c r="L4" s="31">
        <v>643</v>
      </c>
      <c r="M4" s="194">
        <v>6.4903603512667818</v>
      </c>
      <c r="N4" s="31">
        <v>777</v>
      </c>
      <c r="O4" s="194">
        <v>7.8429393358231554</v>
      </c>
      <c r="P4" s="17"/>
      <c r="Q4" s="18"/>
      <c r="R4" s="16"/>
      <c r="S4" s="18"/>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3"/>
      <c r="BU4" s="1"/>
      <c r="BV4" s="1"/>
      <c r="BW4" s="1"/>
      <c r="BX4" s="1"/>
    </row>
    <row r="5" spans="1:76" x14ac:dyDescent="0.2">
      <c r="A5" t="s">
        <v>367</v>
      </c>
      <c r="B5" s="147" t="s">
        <v>332</v>
      </c>
      <c r="C5" s="31">
        <v>9070</v>
      </c>
      <c r="D5" s="31">
        <v>6420</v>
      </c>
      <c r="E5" s="194">
        <v>70.782800441014331</v>
      </c>
      <c r="F5" s="31">
        <v>527</v>
      </c>
      <c r="G5" s="194">
        <v>5.8103638368246964</v>
      </c>
      <c r="H5" s="31">
        <v>568</v>
      </c>
      <c r="I5" s="194">
        <v>6.2624035281146639</v>
      </c>
      <c r="J5" s="1">
        <f t="shared" ref="J5:J68" si="0">L5+N5</f>
        <v>1555</v>
      </c>
      <c r="K5" s="77">
        <v>17.144432194046306</v>
      </c>
      <c r="L5" s="31">
        <v>533</v>
      </c>
      <c r="M5" s="194">
        <v>5.8765159867695695</v>
      </c>
      <c r="N5" s="31">
        <v>1022</v>
      </c>
      <c r="O5" s="194">
        <v>11.267916207276736</v>
      </c>
      <c r="P5" s="16"/>
      <c r="Q5" s="18"/>
      <c r="R5" s="16"/>
      <c r="S5" s="18"/>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3"/>
      <c r="BU5" s="1"/>
      <c r="BV5" s="1"/>
      <c r="BW5" s="1"/>
      <c r="BX5" s="1"/>
    </row>
    <row r="6" spans="1:76" x14ac:dyDescent="0.2">
      <c r="A6" t="s">
        <v>368</v>
      </c>
      <c r="B6" s="147" t="s">
        <v>334</v>
      </c>
      <c r="C6" s="31">
        <v>9785</v>
      </c>
      <c r="D6" s="31">
        <v>6537</v>
      </c>
      <c r="E6" s="194">
        <v>66.806336228921808</v>
      </c>
      <c r="F6" s="31">
        <v>1055</v>
      </c>
      <c r="G6" s="194">
        <v>10.781808891159939</v>
      </c>
      <c r="H6" s="31">
        <v>884</v>
      </c>
      <c r="I6" s="194">
        <v>9.0342360756259588</v>
      </c>
      <c r="J6" s="1">
        <f t="shared" si="0"/>
        <v>1309</v>
      </c>
      <c r="K6" s="77">
        <v>13.377618804292284</v>
      </c>
      <c r="L6" s="31">
        <v>484</v>
      </c>
      <c r="M6" s="194">
        <v>4.9463464486458868</v>
      </c>
      <c r="N6" s="31">
        <v>825</v>
      </c>
      <c r="O6" s="194">
        <v>8.4312723556463975</v>
      </c>
      <c r="P6" s="16"/>
      <c r="Q6" s="18"/>
      <c r="R6" s="16"/>
      <c r="S6" s="18"/>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3"/>
      <c r="BU6" s="1"/>
      <c r="BV6" s="1"/>
      <c r="BW6" s="1"/>
      <c r="BX6" s="1"/>
    </row>
    <row r="7" spans="1:76" x14ac:dyDescent="0.2">
      <c r="A7" t="s">
        <v>369</v>
      </c>
      <c r="B7" s="147" t="s">
        <v>335</v>
      </c>
      <c r="C7" s="31">
        <v>8780</v>
      </c>
      <c r="D7" s="31">
        <v>6491</v>
      </c>
      <c r="E7" s="194">
        <v>73.929384965831431</v>
      </c>
      <c r="F7" s="31">
        <v>364</v>
      </c>
      <c r="G7" s="194">
        <v>4.1457858769931661</v>
      </c>
      <c r="H7" s="31">
        <v>414</v>
      </c>
      <c r="I7" s="194">
        <v>4.715261958997722</v>
      </c>
      <c r="J7" s="1">
        <f t="shared" si="0"/>
        <v>1511</v>
      </c>
      <c r="K7" s="77">
        <v>17.209567198177677</v>
      </c>
      <c r="L7" s="31">
        <v>713</v>
      </c>
      <c r="M7" s="194">
        <v>8.1207289293849652</v>
      </c>
      <c r="N7" s="31">
        <v>798</v>
      </c>
      <c r="O7" s="194">
        <v>9.0888382687927116</v>
      </c>
      <c r="P7" s="16"/>
      <c r="Q7" s="18"/>
      <c r="R7" s="16"/>
      <c r="S7" s="18"/>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3"/>
      <c r="BU7" s="1"/>
      <c r="BV7" s="1"/>
      <c r="BW7" s="1"/>
      <c r="BX7" s="1"/>
    </row>
    <row r="8" spans="1:76" x14ac:dyDescent="0.2">
      <c r="A8" t="s">
        <v>370</v>
      </c>
      <c r="B8" s="147" t="s">
        <v>336</v>
      </c>
      <c r="C8" s="31">
        <v>9386</v>
      </c>
      <c r="D8" s="31">
        <v>6528</v>
      </c>
      <c r="E8" s="194">
        <v>69.550394204133809</v>
      </c>
      <c r="F8" s="31">
        <v>657</v>
      </c>
      <c r="G8" s="194">
        <v>6.9997869166844238</v>
      </c>
      <c r="H8" s="31">
        <v>676</v>
      </c>
      <c r="I8" s="194">
        <v>7.202216066481995</v>
      </c>
      <c r="J8" s="1">
        <f t="shared" si="0"/>
        <v>1525</v>
      </c>
      <c r="K8" s="77">
        <v>16.247602812699764</v>
      </c>
      <c r="L8" s="31">
        <v>566</v>
      </c>
      <c r="M8" s="194">
        <v>6.0302578308118475</v>
      </c>
      <c r="N8" s="31">
        <v>959</v>
      </c>
      <c r="O8" s="194">
        <v>10.217344981887919</v>
      </c>
      <c r="P8" s="16"/>
      <c r="Q8" s="18"/>
      <c r="R8" s="16"/>
      <c r="S8" s="18"/>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3"/>
      <c r="BU8" s="1"/>
      <c r="BV8" s="1"/>
      <c r="BW8" s="1"/>
      <c r="BX8" s="1"/>
    </row>
    <row r="9" spans="1:76" x14ac:dyDescent="0.2">
      <c r="A9" t="s">
        <v>371</v>
      </c>
      <c r="B9" s="147" t="s">
        <v>337</v>
      </c>
      <c r="C9" s="31">
        <v>9405</v>
      </c>
      <c r="D9" s="31">
        <v>7013</v>
      </c>
      <c r="E9" s="194">
        <v>74.566719829877727</v>
      </c>
      <c r="F9" s="31">
        <v>439</v>
      </c>
      <c r="G9" s="194">
        <v>4.6677299308878251</v>
      </c>
      <c r="H9" s="31">
        <v>519</v>
      </c>
      <c r="I9" s="194">
        <v>5.5183413078149917</v>
      </c>
      <c r="J9" s="1">
        <f t="shared" si="0"/>
        <v>1434</v>
      </c>
      <c r="K9" s="77">
        <v>15.247208931419456</v>
      </c>
      <c r="L9" s="31">
        <v>530</v>
      </c>
      <c r="M9" s="194">
        <v>5.6353003721424777</v>
      </c>
      <c r="N9" s="31">
        <v>904</v>
      </c>
      <c r="O9" s="194">
        <v>9.61190855927698</v>
      </c>
      <c r="P9" s="16"/>
      <c r="Q9" s="18"/>
      <c r="R9" s="16"/>
      <c r="S9" s="18"/>
    </row>
    <row r="10" spans="1:76" x14ac:dyDescent="0.2">
      <c r="A10" t="s">
        <v>372</v>
      </c>
      <c r="B10" s="147" t="s">
        <v>338</v>
      </c>
      <c r="C10" s="31">
        <v>9142</v>
      </c>
      <c r="D10" s="31">
        <v>6804</v>
      </c>
      <c r="E10" s="194">
        <v>74.425727411944877</v>
      </c>
      <c r="F10" s="31">
        <v>385</v>
      </c>
      <c r="G10" s="194">
        <v>4.2113323124042878</v>
      </c>
      <c r="H10" s="31">
        <v>532</v>
      </c>
      <c r="I10" s="194">
        <v>5.8192955589586521</v>
      </c>
      <c r="J10" s="1">
        <f t="shared" si="0"/>
        <v>1421</v>
      </c>
      <c r="K10" s="77">
        <v>15.54364471669219</v>
      </c>
      <c r="L10" s="31">
        <v>649</v>
      </c>
      <c r="M10" s="194">
        <v>7.0991030409100846</v>
      </c>
      <c r="N10" s="31">
        <v>772</v>
      </c>
      <c r="O10" s="194">
        <v>8.444541675782105</v>
      </c>
      <c r="P10" s="16"/>
      <c r="Q10" s="18"/>
      <c r="R10" s="16"/>
      <c r="S10" s="18"/>
    </row>
    <row r="11" spans="1:76" x14ac:dyDescent="0.2">
      <c r="A11" t="s">
        <v>373</v>
      </c>
      <c r="B11" s="147" t="s">
        <v>342</v>
      </c>
      <c r="C11" s="31">
        <v>7150</v>
      </c>
      <c r="D11" s="31">
        <v>4811</v>
      </c>
      <c r="E11" s="194">
        <v>67.28671328671328</v>
      </c>
      <c r="F11" s="31">
        <v>761</v>
      </c>
      <c r="G11" s="194">
        <v>10.643356643356643</v>
      </c>
      <c r="H11" s="31">
        <v>642</v>
      </c>
      <c r="I11" s="194">
        <v>8.9790209790209801</v>
      </c>
      <c r="J11" s="1">
        <f t="shared" si="0"/>
        <v>936</v>
      </c>
      <c r="K11" s="77">
        <v>13.090909090909092</v>
      </c>
      <c r="L11" s="31">
        <v>337</v>
      </c>
      <c r="M11" s="194">
        <v>4.7132867132867133</v>
      </c>
      <c r="N11" s="31">
        <v>599</v>
      </c>
      <c r="O11" s="194">
        <v>8.3776223776223784</v>
      </c>
      <c r="P11" s="16"/>
      <c r="Q11" s="18"/>
      <c r="R11" s="16"/>
      <c r="S11" s="18"/>
    </row>
    <row r="12" spans="1:76" x14ac:dyDescent="0.2">
      <c r="A12" t="s">
        <v>374</v>
      </c>
      <c r="B12" s="147" t="s">
        <v>343</v>
      </c>
      <c r="C12" s="31">
        <v>7867</v>
      </c>
      <c r="D12" s="31">
        <v>4895</v>
      </c>
      <c r="E12" s="194">
        <v>62.221939748315748</v>
      </c>
      <c r="F12" s="31">
        <v>1145</v>
      </c>
      <c r="G12" s="194">
        <v>14.554468031015636</v>
      </c>
      <c r="H12" s="31">
        <v>759</v>
      </c>
      <c r="I12" s="194">
        <v>9.6478962755815427</v>
      </c>
      <c r="J12" s="1">
        <f t="shared" si="0"/>
        <v>1068</v>
      </c>
      <c r="K12" s="77">
        <v>13.575695945087071</v>
      </c>
      <c r="L12" s="31">
        <v>369</v>
      </c>
      <c r="M12" s="194">
        <v>4.6904792169823315</v>
      </c>
      <c r="N12" s="31">
        <v>699</v>
      </c>
      <c r="O12" s="194">
        <v>8.8852167281047425</v>
      </c>
      <c r="P12" s="16"/>
      <c r="Q12" s="18"/>
      <c r="R12" s="16"/>
      <c r="S12" s="18"/>
    </row>
    <row r="13" spans="1:76" x14ac:dyDescent="0.2">
      <c r="A13" t="s">
        <v>375</v>
      </c>
      <c r="B13" s="147" t="s">
        <v>344</v>
      </c>
      <c r="C13" s="31">
        <v>8333</v>
      </c>
      <c r="D13" s="31">
        <v>5546</v>
      </c>
      <c r="E13" s="194">
        <v>66.554662186487462</v>
      </c>
      <c r="F13" s="31">
        <v>974</v>
      </c>
      <c r="G13" s="194">
        <v>11.688467538701548</v>
      </c>
      <c r="H13" s="31">
        <v>571</v>
      </c>
      <c r="I13" s="194">
        <v>6.8522740909636379</v>
      </c>
      <c r="J13" s="1">
        <f t="shared" si="0"/>
        <v>1242</v>
      </c>
      <c r="K13" s="77">
        <v>14.904596183847355</v>
      </c>
      <c r="L13" s="31">
        <v>452</v>
      </c>
      <c r="M13" s="194">
        <v>5.4242169686787474</v>
      </c>
      <c r="N13" s="31">
        <v>790</v>
      </c>
      <c r="O13" s="194">
        <v>9.4803792151686057</v>
      </c>
      <c r="P13" s="16"/>
      <c r="Q13" s="18"/>
      <c r="R13" s="16"/>
      <c r="S13" s="18"/>
    </row>
    <row r="14" spans="1:76" x14ac:dyDescent="0.2">
      <c r="A14" t="s">
        <v>376</v>
      </c>
      <c r="B14" s="147" t="s">
        <v>345</v>
      </c>
      <c r="C14" s="31">
        <v>9127</v>
      </c>
      <c r="D14" s="31">
        <v>6676</v>
      </c>
      <c r="E14" s="194">
        <v>73.145611920674924</v>
      </c>
      <c r="F14" s="31">
        <v>401</v>
      </c>
      <c r="G14" s="194">
        <v>4.3935575764216059</v>
      </c>
      <c r="H14" s="31">
        <v>445</v>
      </c>
      <c r="I14" s="194">
        <v>4.8756436945327053</v>
      </c>
      <c r="J14" s="1">
        <f t="shared" si="0"/>
        <v>1605</v>
      </c>
      <c r="K14" s="77">
        <v>17.585186808370768</v>
      </c>
      <c r="L14" s="31">
        <v>554</v>
      </c>
      <c r="M14" s="194">
        <v>6.0699024871261091</v>
      </c>
      <c r="N14" s="31">
        <v>1051</v>
      </c>
      <c r="O14" s="194">
        <v>11.515284321244659</v>
      </c>
      <c r="P14" s="16"/>
      <c r="Q14" s="18"/>
      <c r="R14" s="16"/>
      <c r="S14" s="18"/>
    </row>
    <row r="15" spans="1:76" x14ac:dyDescent="0.2">
      <c r="A15" t="s">
        <v>377</v>
      </c>
      <c r="B15" s="147" t="s">
        <v>346</v>
      </c>
      <c r="C15" s="31">
        <v>9252</v>
      </c>
      <c r="D15" s="31">
        <v>6554</v>
      </c>
      <c r="E15" s="194">
        <v>70.838737570255077</v>
      </c>
      <c r="F15" s="31">
        <v>608</v>
      </c>
      <c r="G15" s="194">
        <v>6.5715520968439263</v>
      </c>
      <c r="H15" s="31">
        <v>642</v>
      </c>
      <c r="I15" s="194">
        <v>6.939040207522698</v>
      </c>
      <c r="J15" s="1">
        <f t="shared" si="0"/>
        <v>1448</v>
      </c>
      <c r="K15" s="77">
        <v>15.650670125378296</v>
      </c>
      <c r="L15" s="31">
        <v>559</v>
      </c>
      <c r="M15" s="194">
        <v>6.0419368785127539</v>
      </c>
      <c r="N15" s="31">
        <v>889</v>
      </c>
      <c r="O15" s="194">
        <v>9.608733246865544</v>
      </c>
      <c r="P15" s="16"/>
      <c r="Q15" s="18"/>
      <c r="R15" s="16"/>
      <c r="S15" s="18"/>
    </row>
    <row r="16" spans="1:76" x14ac:dyDescent="0.2">
      <c r="A16" t="s">
        <v>378</v>
      </c>
      <c r="B16" s="147" t="s">
        <v>347</v>
      </c>
      <c r="C16" s="31">
        <v>8034</v>
      </c>
      <c r="D16" s="31">
        <v>5699</v>
      </c>
      <c r="E16" s="194">
        <v>70.936021906895689</v>
      </c>
      <c r="F16" s="31">
        <v>534</v>
      </c>
      <c r="G16" s="194">
        <v>6.6467513069454824</v>
      </c>
      <c r="H16" s="31">
        <v>461</v>
      </c>
      <c r="I16" s="194">
        <v>5.7381130196664181</v>
      </c>
      <c r="J16" s="1">
        <f t="shared" si="0"/>
        <v>1340</v>
      </c>
      <c r="K16" s="77">
        <v>16.679113766492407</v>
      </c>
      <c r="L16" s="31">
        <v>491</v>
      </c>
      <c r="M16" s="194">
        <v>6.1115260144386356</v>
      </c>
      <c r="N16" s="31">
        <v>849</v>
      </c>
      <c r="O16" s="194">
        <v>10.567587752053772</v>
      </c>
      <c r="P16" s="16"/>
      <c r="Q16" s="18"/>
      <c r="R16" s="16"/>
      <c r="S16" s="18"/>
    </row>
    <row r="17" spans="1:19" x14ac:dyDescent="0.2">
      <c r="A17" t="s">
        <v>379</v>
      </c>
      <c r="B17" s="147" t="s">
        <v>348</v>
      </c>
      <c r="C17" s="31">
        <v>8629</v>
      </c>
      <c r="D17" s="31">
        <v>6121</v>
      </c>
      <c r="E17" s="194">
        <v>70.935218449414762</v>
      </c>
      <c r="F17" s="31">
        <v>608</v>
      </c>
      <c r="G17" s="194">
        <v>7.0460076486267242</v>
      </c>
      <c r="H17" s="31">
        <v>516</v>
      </c>
      <c r="I17" s="194">
        <v>5.9798354386371537</v>
      </c>
      <c r="J17" s="1">
        <f t="shared" si="0"/>
        <v>1384</v>
      </c>
      <c r="K17" s="77">
        <v>16.038938463321358</v>
      </c>
      <c r="L17" s="31">
        <v>482</v>
      </c>
      <c r="M17" s="194">
        <v>5.5858152740757907</v>
      </c>
      <c r="N17" s="31">
        <v>902</v>
      </c>
      <c r="O17" s="194">
        <v>10.453123189245566</v>
      </c>
      <c r="P17" s="16"/>
      <c r="Q17" s="18"/>
      <c r="R17" s="16"/>
      <c r="S17" s="18"/>
    </row>
    <row r="18" spans="1:19" x14ac:dyDescent="0.2">
      <c r="A18" t="s">
        <v>380</v>
      </c>
      <c r="B18" s="147" t="s">
        <v>381</v>
      </c>
      <c r="C18" s="31">
        <v>4014</v>
      </c>
      <c r="D18" s="31">
        <v>3668</v>
      </c>
      <c r="E18" s="194">
        <v>91.380169407075243</v>
      </c>
      <c r="F18" s="31">
        <v>46</v>
      </c>
      <c r="G18" s="194">
        <v>1.1459890383657201</v>
      </c>
      <c r="H18" s="31">
        <v>68</v>
      </c>
      <c r="I18" s="194">
        <v>1.6940707523667164</v>
      </c>
      <c r="J18" s="1">
        <f t="shared" si="0"/>
        <v>232</v>
      </c>
      <c r="K18" s="77">
        <v>5.7797708021923269</v>
      </c>
      <c r="L18" s="31">
        <v>58</v>
      </c>
      <c r="M18" s="194">
        <v>1.4449427005480817</v>
      </c>
      <c r="N18" s="31">
        <v>174</v>
      </c>
      <c r="O18" s="194">
        <v>4.3348281016442458</v>
      </c>
      <c r="P18" s="16"/>
      <c r="Q18" s="18"/>
      <c r="R18" s="16"/>
      <c r="S18" s="18"/>
    </row>
    <row r="19" spans="1:19" x14ac:dyDescent="0.2">
      <c r="A19" t="s">
        <v>382</v>
      </c>
      <c r="B19" s="147" t="s">
        <v>101</v>
      </c>
      <c r="C19" s="31">
        <v>6309</v>
      </c>
      <c r="D19" s="31">
        <v>5864</v>
      </c>
      <c r="E19" s="194">
        <v>92.946584244729749</v>
      </c>
      <c r="F19" s="31">
        <v>70</v>
      </c>
      <c r="G19" s="194">
        <v>1.1095260738627357</v>
      </c>
      <c r="H19" s="31">
        <v>60</v>
      </c>
      <c r="I19" s="194">
        <v>0.95102234902520211</v>
      </c>
      <c r="J19" s="1">
        <f t="shared" si="0"/>
        <v>315</v>
      </c>
      <c r="K19" s="77">
        <v>4.9928673323823105</v>
      </c>
      <c r="L19" s="31">
        <v>74</v>
      </c>
      <c r="M19" s="194">
        <v>1.1729275637977492</v>
      </c>
      <c r="N19" s="31">
        <v>241</v>
      </c>
      <c r="O19" s="194">
        <v>3.819939768584562</v>
      </c>
      <c r="P19" s="16"/>
      <c r="Q19" s="18"/>
      <c r="R19" s="16"/>
      <c r="S19" s="18"/>
    </row>
    <row r="20" spans="1:19" x14ac:dyDescent="0.2">
      <c r="A20" t="s">
        <v>383</v>
      </c>
      <c r="B20" s="147" t="s">
        <v>384</v>
      </c>
      <c r="C20" s="31">
        <v>4102</v>
      </c>
      <c r="D20" s="31">
        <v>3733</v>
      </c>
      <c r="E20" s="194">
        <v>91.004388103364207</v>
      </c>
      <c r="F20" s="31">
        <v>72</v>
      </c>
      <c r="G20" s="194">
        <v>1.7552413456850318</v>
      </c>
      <c r="H20" s="31">
        <v>69</v>
      </c>
      <c r="I20" s="194">
        <v>1.682106289614822</v>
      </c>
      <c r="J20" s="1">
        <f t="shared" si="0"/>
        <v>228</v>
      </c>
      <c r="K20" s="77">
        <v>5.5582642613359337</v>
      </c>
      <c r="L20" s="31">
        <v>45</v>
      </c>
      <c r="M20" s="194">
        <v>1.0970258410531448</v>
      </c>
      <c r="N20" s="31">
        <v>183</v>
      </c>
      <c r="O20" s="194">
        <v>4.4612384202827888</v>
      </c>
      <c r="P20" s="16"/>
      <c r="Q20" s="18"/>
      <c r="R20" s="16"/>
      <c r="S20" s="18"/>
    </row>
    <row r="21" spans="1:19" x14ac:dyDescent="0.2">
      <c r="A21" t="s">
        <v>385</v>
      </c>
      <c r="B21" s="147" t="s">
        <v>386</v>
      </c>
      <c r="C21" s="31">
        <v>4424</v>
      </c>
      <c r="D21" s="31">
        <v>4212</v>
      </c>
      <c r="E21" s="194">
        <v>95.207956600361669</v>
      </c>
      <c r="F21" s="31">
        <v>16</v>
      </c>
      <c r="G21" s="194">
        <v>0.36166365280289331</v>
      </c>
      <c r="H21" s="31">
        <v>31</v>
      </c>
      <c r="I21" s="194">
        <v>0.70072332730560571</v>
      </c>
      <c r="J21" s="1">
        <f t="shared" si="0"/>
        <v>165</v>
      </c>
      <c r="K21" s="77">
        <v>3.7296564195298374</v>
      </c>
      <c r="L21" s="31">
        <v>40</v>
      </c>
      <c r="M21" s="194">
        <v>0.9041591320072333</v>
      </c>
      <c r="N21" s="31">
        <v>125</v>
      </c>
      <c r="O21" s="194">
        <v>2.8254972875226039</v>
      </c>
      <c r="P21" s="16"/>
      <c r="Q21" s="18"/>
      <c r="R21" s="16"/>
      <c r="S21" s="18"/>
    </row>
    <row r="22" spans="1:19" x14ac:dyDescent="0.2">
      <c r="A22" t="s">
        <v>387</v>
      </c>
      <c r="B22" s="147" t="s">
        <v>388</v>
      </c>
      <c r="C22" s="31">
        <v>2253</v>
      </c>
      <c r="D22" s="31">
        <v>1999</v>
      </c>
      <c r="E22" s="194">
        <v>88.726142920550373</v>
      </c>
      <c r="F22" s="31">
        <v>52</v>
      </c>
      <c r="G22" s="194">
        <v>2.3080337328007099</v>
      </c>
      <c r="H22" s="31">
        <v>40</v>
      </c>
      <c r="I22" s="194">
        <v>1.7754105636928541</v>
      </c>
      <c r="J22" s="1">
        <f t="shared" si="0"/>
        <v>162</v>
      </c>
      <c r="K22" s="77">
        <v>7.1904127829560585</v>
      </c>
      <c r="L22" s="31">
        <v>38</v>
      </c>
      <c r="M22" s="194">
        <v>1.6866400355082114</v>
      </c>
      <c r="N22" s="31">
        <v>124</v>
      </c>
      <c r="O22" s="194">
        <v>5.5037727474478473</v>
      </c>
      <c r="P22" s="16"/>
      <c r="Q22" s="18"/>
      <c r="R22" s="16"/>
      <c r="S22" s="18"/>
    </row>
    <row r="23" spans="1:19" x14ac:dyDescent="0.2">
      <c r="A23" t="s">
        <v>389</v>
      </c>
      <c r="B23" s="147" t="s">
        <v>390</v>
      </c>
      <c r="C23" s="31">
        <v>4030</v>
      </c>
      <c r="D23" s="31">
        <v>3345</v>
      </c>
      <c r="E23" s="194">
        <v>83.002481389578165</v>
      </c>
      <c r="F23" s="31">
        <v>201</v>
      </c>
      <c r="G23" s="194">
        <v>4.9875930521091814</v>
      </c>
      <c r="H23" s="31">
        <v>125</v>
      </c>
      <c r="I23" s="194">
        <v>3.1017369727047148</v>
      </c>
      <c r="J23" s="1">
        <f t="shared" si="0"/>
        <v>359</v>
      </c>
      <c r="K23" s="77">
        <v>8.9081885856079399</v>
      </c>
      <c r="L23" s="31">
        <v>154</v>
      </c>
      <c r="M23" s="194">
        <v>3.8213399503722085</v>
      </c>
      <c r="N23" s="31">
        <v>205</v>
      </c>
      <c r="O23" s="194">
        <v>5.0868486352357323</v>
      </c>
      <c r="P23" s="16"/>
      <c r="Q23" s="18"/>
      <c r="R23" s="16"/>
      <c r="S23" s="18"/>
    </row>
    <row r="24" spans="1:19" x14ac:dyDescent="0.2">
      <c r="A24" t="s">
        <v>391</v>
      </c>
      <c r="B24" s="147" t="s">
        <v>392</v>
      </c>
      <c r="C24" s="31">
        <v>7318</v>
      </c>
      <c r="D24" s="31">
        <v>6227</v>
      </c>
      <c r="E24" s="194">
        <v>85.091555069691168</v>
      </c>
      <c r="F24" s="31">
        <v>213</v>
      </c>
      <c r="G24" s="194">
        <v>2.9106313200327958</v>
      </c>
      <c r="H24" s="31">
        <v>319</v>
      </c>
      <c r="I24" s="194">
        <v>4.3591145121617929</v>
      </c>
      <c r="J24" s="1">
        <f t="shared" si="0"/>
        <v>559</v>
      </c>
      <c r="K24" s="77">
        <v>7.6386990981142393</v>
      </c>
      <c r="L24" s="31">
        <v>246</v>
      </c>
      <c r="M24" s="194">
        <v>3.361574200601257</v>
      </c>
      <c r="N24" s="31">
        <v>313</v>
      </c>
      <c r="O24" s="194">
        <v>4.2771248975129819</v>
      </c>
      <c r="P24" s="16"/>
      <c r="Q24" s="18"/>
      <c r="R24" s="16"/>
      <c r="S24" s="18"/>
    </row>
    <row r="25" spans="1:19" x14ac:dyDescent="0.2">
      <c r="A25" t="s">
        <v>393</v>
      </c>
      <c r="B25" s="147" t="s">
        <v>394</v>
      </c>
      <c r="C25" s="31">
        <v>4453</v>
      </c>
      <c r="D25" s="31">
        <v>3880</v>
      </c>
      <c r="E25" s="194">
        <v>87.132270379519426</v>
      </c>
      <c r="F25" s="31">
        <v>91</v>
      </c>
      <c r="G25" s="194">
        <v>2.04356613518976</v>
      </c>
      <c r="H25" s="31">
        <v>121</v>
      </c>
      <c r="I25" s="194">
        <v>2.7172692566808894</v>
      </c>
      <c r="J25" s="1">
        <f t="shared" si="0"/>
        <v>361</v>
      </c>
      <c r="K25" s="77">
        <v>8.1068942286099261</v>
      </c>
      <c r="L25" s="31">
        <v>142</v>
      </c>
      <c r="M25" s="194">
        <v>3.1888614417246801</v>
      </c>
      <c r="N25" s="31">
        <v>219</v>
      </c>
      <c r="O25" s="194">
        <v>4.918032786885246</v>
      </c>
      <c r="P25" s="16"/>
      <c r="Q25" s="18"/>
      <c r="R25" s="16"/>
      <c r="S25" s="18"/>
    </row>
    <row r="26" spans="1:19" x14ac:dyDescent="0.2">
      <c r="A26" t="s">
        <v>395</v>
      </c>
      <c r="B26" s="147" t="s">
        <v>396</v>
      </c>
      <c r="C26" s="31">
        <v>4455</v>
      </c>
      <c r="D26" s="31">
        <v>3911</v>
      </c>
      <c r="E26" s="194">
        <v>87.789001122334454</v>
      </c>
      <c r="F26" s="31">
        <v>95</v>
      </c>
      <c r="G26" s="194">
        <v>2.1324354657687992</v>
      </c>
      <c r="H26" s="31">
        <v>127</v>
      </c>
      <c r="I26" s="194">
        <v>2.850729517396184</v>
      </c>
      <c r="J26" s="1">
        <f t="shared" si="0"/>
        <v>322</v>
      </c>
      <c r="K26" s="77">
        <v>7.2278338945005611</v>
      </c>
      <c r="L26" s="31">
        <v>121</v>
      </c>
      <c r="M26" s="194">
        <v>2.7160493827160495</v>
      </c>
      <c r="N26" s="31">
        <v>201</v>
      </c>
      <c r="O26" s="194">
        <v>4.5117845117845121</v>
      </c>
      <c r="P26" s="16"/>
      <c r="Q26" s="18"/>
      <c r="R26" s="16"/>
      <c r="S26" s="18"/>
    </row>
    <row r="27" spans="1:19" x14ac:dyDescent="0.2">
      <c r="A27" t="s">
        <v>397</v>
      </c>
      <c r="B27" s="147" t="s">
        <v>398</v>
      </c>
      <c r="C27" s="31">
        <v>3768</v>
      </c>
      <c r="D27" s="31">
        <v>3436</v>
      </c>
      <c r="E27" s="194">
        <v>91.188959660297243</v>
      </c>
      <c r="F27" s="31">
        <v>93</v>
      </c>
      <c r="G27" s="194">
        <v>2.4681528662420384</v>
      </c>
      <c r="H27" s="31">
        <v>57</v>
      </c>
      <c r="I27" s="194">
        <v>1.5127388535031847</v>
      </c>
      <c r="J27" s="1">
        <f t="shared" si="0"/>
        <v>182</v>
      </c>
      <c r="K27" s="77">
        <v>4.8301486199575372</v>
      </c>
      <c r="L27" s="31">
        <v>45</v>
      </c>
      <c r="M27" s="194">
        <v>1.1942675159235669</v>
      </c>
      <c r="N27" s="31">
        <v>137</v>
      </c>
      <c r="O27" s="194">
        <v>3.6358811040339702</v>
      </c>
      <c r="P27" s="16"/>
      <c r="Q27" s="18"/>
      <c r="R27" s="16"/>
      <c r="S27" s="18"/>
    </row>
    <row r="28" spans="1:19" x14ac:dyDescent="0.2">
      <c r="A28" t="s">
        <v>399</v>
      </c>
      <c r="B28" s="147" t="s">
        <v>105</v>
      </c>
      <c r="C28" s="31">
        <v>5929</v>
      </c>
      <c r="D28" s="31">
        <v>5626</v>
      </c>
      <c r="E28" s="194">
        <v>94.889526058357234</v>
      </c>
      <c r="F28" s="31">
        <v>35</v>
      </c>
      <c r="G28" s="194">
        <v>0.59031877213695394</v>
      </c>
      <c r="H28" s="31">
        <v>36</v>
      </c>
      <c r="I28" s="194">
        <v>0.60718502276943831</v>
      </c>
      <c r="J28" s="1">
        <f t="shared" si="0"/>
        <v>232</v>
      </c>
      <c r="K28" s="77">
        <v>3.9129701467363804</v>
      </c>
      <c r="L28" s="31">
        <v>54</v>
      </c>
      <c r="M28" s="194">
        <v>0.91077753415415752</v>
      </c>
      <c r="N28" s="31">
        <v>178</v>
      </c>
      <c r="O28" s="194">
        <v>3.0021926125822227</v>
      </c>
      <c r="P28" s="16"/>
      <c r="Q28" s="18"/>
      <c r="R28" s="16"/>
      <c r="S28" s="18"/>
    </row>
    <row r="29" spans="1:19" x14ac:dyDescent="0.2">
      <c r="A29" t="s">
        <v>400</v>
      </c>
      <c r="B29" s="147" t="s">
        <v>401</v>
      </c>
      <c r="C29" s="31">
        <v>2378</v>
      </c>
      <c r="D29" s="31">
        <v>2177</v>
      </c>
      <c r="E29" s="194">
        <v>91.547518923465105</v>
      </c>
      <c r="F29" s="31">
        <v>81</v>
      </c>
      <c r="G29" s="194">
        <v>3.406223717409588</v>
      </c>
      <c r="H29" s="31">
        <v>42</v>
      </c>
      <c r="I29" s="194">
        <v>1.7661900756938604</v>
      </c>
      <c r="J29" s="1">
        <f t="shared" si="0"/>
        <v>78</v>
      </c>
      <c r="K29" s="77">
        <v>3.280067283431455</v>
      </c>
      <c r="L29" s="31">
        <v>15</v>
      </c>
      <c r="M29" s="194">
        <v>0.63078216989066438</v>
      </c>
      <c r="N29" s="31">
        <v>63</v>
      </c>
      <c r="O29" s="194">
        <v>2.6492851135407904</v>
      </c>
      <c r="P29" s="16"/>
      <c r="Q29" s="18"/>
      <c r="R29" s="16"/>
      <c r="S29" s="18"/>
    </row>
    <row r="30" spans="1:19" x14ac:dyDescent="0.2">
      <c r="A30" t="s">
        <v>402</v>
      </c>
      <c r="B30" s="147" t="s">
        <v>403</v>
      </c>
      <c r="C30" s="31">
        <v>5291</v>
      </c>
      <c r="D30" s="31">
        <v>4737</v>
      </c>
      <c r="E30" s="194">
        <v>89.529389529389519</v>
      </c>
      <c r="F30" s="31">
        <v>111</v>
      </c>
      <c r="G30" s="194">
        <v>2.0979020979020979</v>
      </c>
      <c r="H30" s="31">
        <v>136</v>
      </c>
      <c r="I30" s="194">
        <v>2.5704025704025706</v>
      </c>
      <c r="J30" s="1">
        <f t="shared" si="0"/>
        <v>307</v>
      </c>
      <c r="K30" s="77">
        <v>5.8023058023058027</v>
      </c>
      <c r="L30" s="31">
        <v>122</v>
      </c>
      <c r="M30" s="194">
        <v>2.3058023058023061</v>
      </c>
      <c r="N30" s="31">
        <v>185</v>
      </c>
      <c r="O30" s="194">
        <v>3.4965034965034967</v>
      </c>
      <c r="P30" s="16"/>
      <c r="Q30" s="18"/>
      <c r="R30" s="16"/>
      <c r="S30" s="18"/>
    </row>
    <row r="31" spans="1:19" x14ac:dyDescent="0.2">
      <c r="A31" t="s">
        <v>404</v>
      </c>
      <c r="B31" s="147" t="s">
        <v>405</v>
      </c>
      <c r="C31" s="31">
        <v>3447</v>
      </c>
      <c r="D31" s="31">
        <v>3124</v>
      </c>
      <c r="E31" s="194">
        <v>90.62953292718305</v>
      </c>
      <c r="F31" s="31">
        <v>50</v>
      </c>
      <c r="G31" s="194">
        <v>1.450536698578474</v>
      </c>
      <c r="H31" s="31">
        <v>88</v>
      </c>
      <c r="I31" s="194">
        <v>2.5529445894981144</v>
      </c>
      <c r="J31" s="1">
        <f t="shared" si="0"/>
        <v>185</v>
      </c>
      <c r="K31" s="77">
        <v>5.3669857847403541</v>
      </c>
      <c r="L31" s="31">
        <v>74</v>
      </c>
      <c r="M31" s="194">
        <v>2.1467943138961414</v>
      </c>
      <c r="N31" s="31">
        <v>111</v>
      </c>
      <c r="O31" s="194">
        <v>3.2201914708442123</v>
      </c>
      <c r="P31" s="16"/>
      <c r="Q31" s="18"/>
      <c r="R31" s="16"/>
      <c r="S31" s="18"/>
    </row>
    <row r="32" spans="1:19" x14ac:dyDescent="0.2">
      <c r="A32" t="s">
        <v>406</v>
      </c>
      <c r="B32" s="147" t="s">
        <v>407</v>
      </c>
      <c r="C32" s="31">
        <v>5170</v>
      </c>
      <c r="D32" s="31">
        <v>4619</v>
      </c>
      <c r="E32" s="194">
        <v>89.342359767891693</v>
      </c>
      <c r="F32" s="31">
        <v>90</v>
      </c>
      <c r="G32" s="194">
        <v>1.7408123791102514</v>
      </c>
      <c r="H32" s="31">
        <v>156</v>
      </c>
      <c r="I32" s="194">
        <v>3.0174081237911028</v>
      </c>
      <c r="J32" s="1">
        <f t="shared" si="0"/>
        <v>305</v>
      </c>
      <c r="K32" s="77">
        <v>5.8994197292069632</v>
      </c>
      <c r="L32" s="31">
        <v>163</v>
      </c>
      <c r="M32" s="194">
        <v>3.1528046421663443</v>
      </c>
      <c r="N32" s="31">
        <v>142</v>
      </c>
      <c r="O32" s="194">
        <v>2.746615087040619</v>
      </c>
      <c r="P32" s="16"/>
      <c r="Q32" s="18"/>
      <c r="R32" s="16"/>
      <c r="S32" s="18"/>
    </row>
    <row r="33" spans="1:19" x14ac:dyDescent="0.2">
      <c r="A33" t="s">
        <v>408</v>
      </c>
      <c r="B33" s="147" t="s">
        <v>409</v>
      </c>
      <c r="C33" s="31">
        <v>6529</v>
      </c>
      <c r="D33" s="31">
        <v>5791</v>
      </c>
      <c r="E33" s="194">
        <v>88.696584469290855</v>
      </c>
      <c r="F33" s="31">
        <v>142</v>
      </c>
      <c r="G33" s="194">
        <v>2.1749119313830603</v>
      </c>
      <c r="H33" s="31">
        <v>207</v>
      </c>
      <c r="I33" s="194">
        <v>3.1704702098330526</v>
      </c>
      <c r="J33" s="1">
        <f t="shared" si="0"/>
        <v>389</v>
      </c>
      <c r="K33" s="77">
        <v>5.9580333894930311</v>
      </c>
      <c r="L33" s="31">
        <v>197</v>
      </c>
      <c r="M33" s="194">
        <v>3.017307397763823</v>
      </c>
      <c r="N33" s="31">
        <v>192</v>
      </c>
      <c r="O33" s="194">
        <v>2.9407259917292081</v>
      </c>
      <c r="P33" s="16"/>
      <c r="Q33" s="18"/>
      <c r="R33" s="16"/>
      <c r="S33" s="18"/>
    </row>
    <row r="34" spans="1:19" x14ac:dyDescent="0.2">
      <c r="A34" t="s">
        <v>410</v>
      </c>
      <c r="B34" s="147" t="s">
        <v>411</v>
      </c>
      <c r="C34" s="31">
        <v>3971</v>
      </c>
      <c r="D34" s="31">
        <v>3650</v>
      </c>
      <c r="E34" s="194">
        <v>91.916393855452029</v>
      </c>
      <c r="F34" s="31">
        <v>54</v>
      </c>
      <c r="G34" s="194">
        <v>1.3598589775875094</v>
      </c>
      <c r="H34" s="31">
        <v>38</v>
      </c>
      <c r="I34" s="194">
        <v>0.9569377990430622</v>
      </c>
      <c r="J34" s="1">
        <f t="shared" si="0"/>
        <v>229</v>
      </c>
      <c r="K34" s="77">
        <v>5.7668093679174008</v>
      </c>
      <c r="L34" s="31">
        <v>67</v>
      </c>
      <c r="M34" s="194">
        <v>1.6872324351548729</v>
      </c>
      <c r="N34" s="31">
        <v>162</v>
      </c>
      <c r="O34" s="194">
        <v>4.079576932762528</v>
      </c>
      <c r="P34" s="16"/>
      <c r="Q34" s="18"/>
      <c r="R34" s="16"/>
      <c r="S34" s="18"/>
    </row>
    <row r="35" spans="1:19" x14ac:dyDescent="0.2">
      <c r="A35" t="s">
        <v>412</v>
      </c>
      <c r="B35" s="147" t="s">
        <v>111</v>
      </c>
      <c r="C35" s="31">
        <v>3952</v>
      </c>
      <c r="D35" s="31">
        <v>3693</v>
      </c>
      <c r="E35" s="194">
        <v>93.446356275303643</v>
      </c>
      <c r="F35" s="31">
        <v>26</v>
      </c>
      <c r="G35" s="194">
        <v>0.6578947368421052</v>
      </c>
      <c r="H35" s="31">
        <v>43</v>
      </c>
      <c r="I35" s="194">
        <v>1.0880566801619433</v>
      </c>
      <c r="J35" s="1">
        <f t="shared" si="0"/>
        <v>190</v>
      </c>
      <c r="K35" s="77">
        <v>4.8076923076923084</v>
      </c>
      <c r="L35" s="31">
        <v>52</v>
      </c>
      <c r="M35" s="194">
        <v>1.3157894736842104</v>
      </c>
      <c r="N35" s="31">
        <v>138</v>
      </c>
      <c r="O35" s="194">
        <v>3.4919028340080973</v>
      </c>
      <c r="P35" s="16"/>
      <c r="Q35" s="18"/>
      <c r="R35" s="16"/>
      <c r="S35" s="18"/>
    </row>
    <row r="36" spans="1:19" x14ac:dyDescent="0.2">
      <c r="A36" t="s">
        <v>413</v>
      </c>
      <c r="B36" s="147" t="s">
        <v>414</v>
      </c>
      <c r="C36" s="31">
        <v>2025</v>
      </c>
      <c r="D36" s="31">
        <v>1884</v>
      </c>
      <c r="E36" s="194">
        <v>93.037037037037038</v>
      </c>
      <c r="F36" s="31">
        <v>20</v>
      </c>
      <c r="G36" s="194">
        <v>0.98765432098765427</v>
      </c>
      <c r="H36" s="31">
        <v>13</v>
      </c>
      <c r="I36" s="194">
        <v>0.64197530864197527</v>
      </c>
      <c r="J36" s="1">
        <f t="shared" si="0"/>
        <v>108</v>
      </c>
      <c r="K36" s="77">
        <v>5.3333333333333339</v>
      </c>
      <c r="L36" s="31">
        <v>20</v>
      </c>
      <c r="M36" s="194">
        <v>0.98765432098765427</v>
      </c>
      <c r="N36" s="31">
        <v>88</v>
      </c>
      <c r="O36" s="194">
        <v>4.3456790123456788</v>
      </c>
      <c r="P36" s="16"/>
      <c r="Q36" s="18"/>
      <c r="R36" s="16"/>
      <c r="S36" s="18"/>
    </row>
    <row r="37" spans="1:19" x14ac:dyDescent="0.2">
      <c r="A37" t="s">
        <v>415</v>
      </c>
      <c r="B37" s="147" t="s">
        <v>416</v>
      </c>
      <c r="C37" s="31">
        <v>1548</v>
      </c>
      <c r="D37" s="31">
        <v>1489</v>
      </c>
      <c r="E37" s="194">
        <v>96.188630490956072</v>
      </c>
      <c r="F37" s="31">
        <v>2</v>
      </c>
      <c r="G37" s="194">
        <v>0.12919896640826875</v>
      </c>
      <c r="H37" s="31">
        <v>17</v>
      </c>
      <c r="I37" s="194">
        <v>1.0981912144702841</v>
      </c>
      <c r="J37" s="1">
        <f t="shared" si="0"/>
        <v>40</v>
      </c>
      <c r="K37" s="77">
        <v>2.5839793281653747</v>
      </c>
      <c r="L37" s="31">
        <v>6</v>
      </c>
      <c r="M37" s="194">
        <v>0.38759689922480622</v>
      </c>
      <c r="N37" s="31">
        <v>34</v>
      </c>
      <c r="O37" s="194">
        <v>2.1963824289405682</v>
      </c>
      <c r="P37" s="16"/>
      <c r="Q37" s="18"/>
      <c r="R37" s="16"/>
      <c r="S37" s="18"/>
    </row>
    <row r="38" spans="1:19" x14ac:dyDescent="0.2">
      <c r="A38" t="s">
        <v>417</v>
      </c>
      <c r="B38" s="147" t="s">
        <v>418</v>
      </c>
      <c r="C38" s="31">
        <v>4450</v>
      </c>
      <c r="D38" s="31">
        <v>4272</v>
      </c>
      <c r="E38" s="194">
        <v>96</v>
      </c>
      <c r="F38" s="31">
        <v>8</v>
      </c>
      <c r="G38" s="194">
        <v>0.1797752808988764</v>
      </c>
      <c r="H38" s="31">
        <v>14</v>
      </c>
      <c r="I38" s="194">
        <v>0.3146067415730337</v>
      </c>
      <c r="J38" s="1">
        <f t="shared" si="0"/>
        <v>156</v>
      </c>
      <c r="K38" s="77">
        <v>3.50561797752809</v>
      </c>
      <c r="L38" s="31">
        <v>25</v>
      </c>
      <c r="M38" s="194">
        <v>0.5617977528089888</v>
      </c>
      <c r="N38" s="31">
        <v>131</v>
      </c>
      <c r="O38" s="194">
        <v>2.9438202247191012</v>
      </c>
      <c r="P38" s="16"/>
      <c r="Q38" s="18"/>
      <c r="R38" s="16"/>
      <c r="S38" s="18"/>
    </row>
    <row r="39" spans="1:19" x14ac:dyDescent="0.2">
      <c r="A39" t="s">
        <v>419</v>
      </c>
      <c r="B39" s="147" t="s">
        <v>420</v>
      </c>
      <c r="C39" s="31">
        <v>2512</v>
      </c>
      <c r="D39" s="31">
        <v>2367</v>
      </c>
      <c r="E39" s="194">
        <v>94.227707006369428</v>
      </c>
      <c r="F39" s="31">
        <v>10</v>
      </c>
      <c r="G39" s="194">
        <v>0.39808917197452232</v>
      </c>
      <c r="H39" s="31">
        <v>20</v>
      </c>
      <c r="I39" s="194">
        <v>0.79617834394904463</v>
      </c>
      <c r="J39" s="1">
        <f t="shared" si="0"/>
        <v>115</v>
      </c>
      <c r="K39" s="77">
        <v>4.5780254777070057</v>
      </c>
      <c r="L39" s="31">
        <v>42</v>
      </c>
      <c r="M39" s="194">
        <v>1.6719745222929936</v>
      </c>
      <c r="N39" s="31">
        <v>73</v>
      </c>
      <c r="O39" s="194">
        <v>2.9060509554140128</v>
      </c>
      <c r="P39" s="16"/>
      <c r="Q39" s="18"/>
      <c r="R39" s="16"/>
      <c r="S39" s="18"/>
    </row>
    <row r="40" spans="1:19" x14ac:dyDescent="0.2">
      <c r="A40" t="s">
        <v>421</v>
      </c>
      <c r="B40" s="147" t="s">
        <v>422</v>
      </c>
      <c r="C40" s="31">
        <v>2331</v>
      </c>
      <c r="D40" s="31">
        <v>1757</v>
      </c>
      <c r="E40" s="194">
        <v>75.37537537537537</v>
      </c>
      <c r="F40" s="31">
        <v>166</v>
      </c>
      <c r="G40" s="194">
        <v>7.1214071214071213</v>
      </c>
      <c r="H40" s="31">
        <v>187</v>
      </c>
      <c r="I40" s="194">
        <v>8.0223080223080228</v>
      </c>
      <c r="J40" s="1">
        <f t="shared" si="0"/>
        <v>221</v>
      </c>
      <c r="K40" s="77">
        <v>9.4809094809094816</v>
      </c>
      <c r="L40" s="31">
        <v>143</v>
      </c>
      <c r="M40" s="194">
        <v>6.1347061347061347</v>
      </c>
      <c r="N40" s="31">
        <v>78</v>
      </c>
      <c r="O40" s="194">
        <v>3.346203346203346</v>
      </c>
      <c r="P40" s="16"/>
      <c r="Q40" s="18"/>
      <c r="R40" s="16"/>
      <c r="S40" s="18"/>
    </row>
    <row r="41" spans="1:19" x14ac:dyDescent="0.2">
      <c r="A41" t="s">
        <v>423</v>
      </c>
      <c r="B41" s="147" t="s">
        <v>424</v>
      </c>
      <c r="C41" s="31">
        <v>2002</v>
      </c>
      <c r="D41" s="31">
        <v>1893</v>
      </c>
      <c r="E41" s="194">
        <v>94.555444555444552</v>
      </c>
      <c r="F41" s="31">
        <v>5</v>
      </c>
      <c r="G41" s="194">
        <v>0.24975024975024976</v>
      </c>
      <c r="H41" s="31">
        <v>15</v>
      </c>
      <c r="I41" s="194">
        <v>0.7492507492507493</v>
      </c>
      <c r="J41" s="1">
        <f t="shared" si="0"/>
        <v>89</v>
      </c>
      <c r="K41" s="77">
        <v>4.4455544455544453</v>
      </c>
      <c r="L41" s="31">
        <v>20</v>
      </c>
      <c r="M41" s="194">
        <v>0.99900099900099903</v>
      </c>
      <c r="N41" s="31">
        <v>69</v>
      </c>
      <c r="O41" s="194">
        <v>3.4465534465534464</v>
      </c>
      <c r="P41" s="16"/>
      <c r="Q41" s="18"/>
      <c r="R41" s="16"/>
      <c r="S41" s="18"/>
    </row>
    <row r="42" spans="1:19" x14ac:dyDescent="0.2">
      <c r="A42" t="s">
        <v>425</v>
      </c>
      <c r="B42" s="147" t="s">
        <v>426</v>
      </c>
      <c r="C42" s="31">
        <v>2181</v>
      </c>
      <c r="D42" s="31">
        <v>2081</v>
      </c>
      <c r="E42" s="194">
        <v>95.414947271893624</v>
      </c>
      <c r="F42" s="31">
        <v>12</v>
      </c>
      <c r="G42" s="194">
        <v>0.55020632737276476</v>
      </c>
      <c r="H42" s="31">
        <v>8</v>
      </c>
      <c r="I42" s="194">
        <v>0.36680421824850984</v>
      </c>
      <c r="J42" s="1">
        <f t="shared" si="0"/>
        <v>80</v>
      </c>
      <c r="K42" s="77">
        <v>3.6680421824850984</v>
      </c>
      <c r="L42" s="31">
        <v>17</v>
      </c>
      <c r="M42" s="194">
        <v>0.77945896377808344</v>
      </c>
      <c r="N42" s="31">
        <v>63</v>
      </c>
      <c r="O42" s="194">
        <v>2.8885832187070153</v>
      </c>
      <c r="P42" s="16"/>
      <c r="Q42" s="18"/>
      <c r="R42" s="16"/>
      <c r="S42" s="18"/>
    </row>
    <row r="43" spans="1:19" x14ac:dyDescent="0.2">
      <c r="A43" t="s">
        <v>427</v>
      </c>
      <c r="B43" s="147" t="s">
        <v>428</v>
      </c>
      <c r="C43" s="31">
        <v>4795</v>
      </c>
      <c r="D43" s="31">
        <v>4574</v>
      </c>
      <c r="E43" s="194">
        <v>95.391032325338898</v>
      </c>
      <c r="F43" s="31">
        <v>35</v>
      </c>
      <c r="G43" s="194">
        <v>0.72992700729927007</v>
      </c>
      <c r="H43" s="31">
        <v>41</v>
      </c>
      <c r="I43" s="194">
        <v>0.85505735140771633</v>
      </c>
      <c r="J43" s="1">
        <f t="shared" si="0"/>
        <v>145</v>
      </c>
      <c r="K43" s="77">
        <v>3.0239833159541192</v>
      </c>
      <c r="L43" s="31">
        <v>42</v>
      </c>
      <c r="M43" s="194">
        <v>0.87591240875912413</v>
      </c>
      <c r="N43" s="31">
        <v>103</v>
      </c>
      <c r="O43" s="194">
        <v>2.1480709071949948</v>
      </c>
      <c r="P43" s="16"/>
      <c r="Q43" s="18"/>
      <c r="R43" s="16"/>
      <c r="S43" s="18"/>
    </row>
    <row r="44" spans="1:19" x14ac:dyDescent="0.2">
      <c r="A44" t="s">
        <v>429</v>
      </c>
      <c r="B44" s="147" t="s">
        <v>430</v>
      </c>
      <c r="C44" s="31">
        <v>5308</v>
      </c>
      <c r="D44" s="31">
        <v>4344</v>
      </c>
      <c r="E44" s="194">
        <v>81.838733986435557</v>
      </c>
      <c r="F44" s="31">
        <v>246</v>
      </c>
      <c r="G44" s="194">
        <v>4.6345139412207992</v>
      </c>
      <c r="H44" s="31">
        <v>324</v>
      </c>
      <c r="I44" s="194">
        <v>6.1039939713639786</v>
      </c>
      <c r="J44" s="1">
        <f t="shared" si="0"/>
        <v>394</v>
      </c>
      <c r="K44" s="77">
        <v>7.4227581009796539</v>
      </c>
      <c r="L44" s="31">
        <v>259</v>
      </c>
      <c r="M44" s="194">
        <v>4.8794272795779952</v>
      </c>
      <c r="N44" s="31">
        <v>135</v>
      </c>
      <c r="O44" s="194">
        <v>2.5433308214016579</v>
      </c>
      <c r="P44" s="16"/>
      <c r="Q44" s="18"/>
      <c r="R44" s="16"/>
      <c r="S44" s="18"/>
    </row>
    <row r="45" spans="1:19" x14ac:dyDescent="0.2">
      <c r="A45" t="s">
        <v>431</v>
      </c>
      <c r="B45" s="147" t="s">
        <v>432</v>
      </c>
      <c r="C45" s="31">
        <v>1697</v>
      </c>
      <c r="D45" s="31">
        <v>1629</v>
      </c>
      <c r="E45" s="194">
        <v>95.992928697701828</v>
      </c>
      <c r="F45" s="31">
        <v>1</v>
      </c>
      <c r="G45" s="194">
        <v>5.8927519151443723E-2</v>
      </c>
      <c r="H45" s="31">
        <v>9</v>
      </c>
      <c r="I45" s="194">
        <v>0.53034767236299352</v>
      </c>
      <c r="J45" s="1">
        <f t="shared" si="0"/>
        <v>58</v>
      </c>
      <c r="K45" s="77">
        <v>3.4177961107837356</v>
      </c>
      <c r="L45" s="31">
        <v>16</v>
      </c>
      <c r="M45" s="194">
        <v>0.94284030642309957</v>
      </c>
      <c r="N45" s="31">
        <v>42</v>
      </c>
      <c r="O45" s="194">
        <v>2.4749558043606363</v>
      </c>
      <c r="P45" s="16"/>
      <c r="Q45" s="18"/>
      <c r="R45" s="16"/>
      <c r="S45" s="18"/>
    </row>
    <row r="46" spans="1:19" x14ac:dyDescent="0.2">
      <c r="A46" t="s">
        <v>433</v>
      </c>
      <c r="B46" s="147" t="s">
        <v>434</v>
      </c>
      <c r="C46" s="31">
        <v>2300</v>
      </c>
      <c r="D46" s="31">
        <v>2000</v>
      </c>
      <c r="E46" s="194">
        <v>86.956521739130437</v>
      </c>
      <c r="F46" s="31">
        <v>90</v>
      </c>
      <c r="G46" s="194">
        <v>3.9130434782608701</v>
      </c>
      <c r="H46" s="31">
        <v>84</v>
      </c>
      <c r="I46" s="194">
        <v>3.6521739130434785</v>
      </c>
      <c r="J46" s="1">
        <f t="shared" si="0"/>
        <v>126</v>
      </c>
      <c r="K46" s="77">
        <v>5.4782608695652169</v>
      </c>
      <c r="L46" s="31">
        <v>79</v>
      </c>
      <c r="M46" s="194">
        <v>3.4347826086956523</v>
      </c>
      <c r="N46" s="31">
        <v>47</v>
      </c>
      <c r="O46" s="194">
        <v>2.043478260869565</v>
      </c>
      <c r="P46" s="16"/>
      <c r="Q46" s="18"/>
      <c r="R46" s="16"/>
      <c r="S46" s="18"/>
    </row>
    <row r="47" spans="1:19" x14ac:dyDescent="0.2">
      <c r="A47" t="s">
        <v>435</v>
      </c>
      <c r="B47" s="147" t="s">
        <v>436</v>
      </c>
      <c r="C47" s="31">
        <v>2460</v>
      </c>
      <c r="D47" s="31">
        <v>2365</v>
      </c>
      <c r="E47" s="194">
        <v>96.138211382113823</v>
      </c>
      <c r="F47" s="31">
        <v>4</v>
      </c>
      <c r="G47" s="194">
        <v>0.16260162601626016</v>
      </c>
      <c r="H47" s="31">
        <v>9</v>
      </c>
      <c r="I47" s="194">
        <v>0.36585365853658541</v>
      </c>
      <c r="J47" s="1">
        <f t="shared" si="0"/>
        <v>82</v>
      </c>
      <c r="K47" s="77">
        <v>3.3333333333333335</v>
      </c>
      <c r="L47" s="31">
        <v>20</v>
      </c>
      <c r="M47" s="194">
        <v>0.81300813008130091</v>
      </c>
      <c r="N47" s="31">
        <v>62</v>
      </c>
      <c r="O47" s="194">
        <v>2.5203252032520327</v>
      </c>
      <c r="P47" s="16"/>
      <c r="Q47" s="18"/>
      <c r="R47" s="16"/>
      <c r="S47" s="18"/>
    </row>
    <row r="48" spans="1:19" x14ac:dyDescent="0.2">
      <c r="A48" t="s">
        <v>437</v>
      </c>
      <c r="B48" s="147" t="s">
        <v>438</v>
      </c>
      <c r="C48" s="31">
        <v>2088</v>
      </c>
      <c r="D48" s="31">
        <v>1975</v>
      </c>
      <c r="E48" s="194">
        <v>94.588122605363992</v>
      </c>
      <c r="F48" s="31">
        <v>14</v>
      </c>
      <c r="G48" s="194">
        <v>0.67049808429118773</v>
      </c>
      <c r="H48" s="31">
        <v>13</v>
      </c>
      <c r="I48" s="194">
        <v>0.62260536398467425</v>
      </c>
      <c r="J48" s="1">
        <f t="shared" si="0"/>
        <v>86</v>
      </c>
      <c r="K48" s="77">
        <v>4.1187739463601529</v>
      </c>
      <c r="L48" s="31">
        <v>22</v>
      </c>
      <c r="M48" s="194">
        <v>1.053639846743295</v>
      </c>
      <c r="N48" s="31">
        <v>64</v>
      </c>
      <c r="O48" s="194">
        <v>3.0651340996168579</v>
      </c>
      <c r="P48" s="16"/>
      <c r="Q48" s="18"/>
      <c r="R48" s="16"/>
      <c r="S48" s="18"/>
    </row>
    <row r="49" spans="1:19" x14ac:dyDescent="0.2">
      <c r="A49" t="s">
        <v>439</v>
      </c>
      <c r="B49" s="147" t="s">
        <v>339</v>
      </c>
      <c r="C49" s="31">
        <v>7430</v>
      </c>
      <c r="D49" s="31">
        <v>6847</v>
      </c>
      <c r="E49" s="194">
        <v>92.153432032301481</v>
      </c>
      <c r="F49" s="31">
        <v>95</v>
      </c>
      <c r="G49" s="194">
        <v>1.2786002691790039</v>
      </c>
      <c r="H49" s="31">
        <v>121</v>
      </c>
      <c r="I49" s="194">
        <v>1.6285329744279948</v>
      </c>
      <c r="J49" s="1">
        <f t="shared" si="0"/>
        <v>367</v>
      </c>
      <c r="K49" s="77">
        <v>4.9394347240915213</v>
      </c>
      <c r="L49" s="31">
        <v>185</v>
      </c>
      <c r="M49" s="194">
        <v>2.489905787348587</v>
      </c>
      <c r="N49" s="31">
        <v>182</v>
      </c>
      <c r="O49" s="194">
        <v>2.4495289367429338</v>
      </c>
      <c r="P49" s="16"/>
      <c r="Q49" s="18"/>
      <c r="R49" s="16"/>
      <c r="S49" s="18"/>
    </row>
    <row r="50" spans="1:19" x14ac:dyDescent="0.2">
      <c r="A50" t="s">
        <v>440</v>
      </c>
      <c r="B50" s="147" t="s">
        <v>340</v>
      </c>
      <c r="C50" s="31">
        <v>7835</v>
      </c>
      <c r="D50" s="31">
        <v>7191</v>
      </c>
      <c r="E50" s="194">
        <v>91.780472239948949</v>
      </c>
      <c r="F50" s="31">
        <v>78</v>
      </c>
      <c r="G50" s="194">
        <v>0.99553286534779828</v>
      </c>
      <c r="H50" s="31">
        <v>125</v>
      </c>
      <c r="I50" s="194">
        <v>1.5954052329291639</v>
      </c>
      <c r="J50" s="1">
        <f t="shared" si="0"/>
        <v>441</v>
      </c>
      <c r="K50" s="77">
        <v>5.6285896617740905</v>
      </c>
      <c r="L50" s="31">
        <v>160</v>
      </c>
      <c r="M50" s="194">
        <v>2.0421186981493302</v>
      </c>
      <c r="N50" s="31">
        <v>281</v>
      </c>
      <c r="O50" s="194">
        <v>3.5864709636247607</v>
      </c>
      <c r="P50" s="16"/>
      <c r="Q50" s="18"/>
      <c r="R50" s="16"/>
      <c r="S50" s="18"/>
    </row>
    <row r="51" spans="1:19" x14ac:dyDescent="0.2">
      <c r="A51" t="s">
        <v>441</v>
      </c>
      <c r="B51" s="147" t="s">
        <v>341</v>
      </c>
      <c r="C51" s="31">
        <v>7033</v>
      </c>
      <c r="D51" s="31">
        <v>6691</v>
      </c>
      <c r="E51" s="194">
        <v>95.137210294326749</v>
      </c>
      <c r="F51" s="31">
        <v>43</v>
      </c>
      <c r="G51" s="194">
        <v>0.6114033840466373</v>
      </c>
      <c r="H51" s="31">
        <v>38</v>
      </c>
      <c r="I51" s="194">
        <v>0.54030996729702829</v>
      </c>
      <c r="J51" s="1">
        <f t="shared" si="0"/>
        <v>261</v>
      </c>
      <c r="K51" s="77">
        <v>3.711076354329589</v>
      </c>
      <c r="L51" s="31">
        <v>68</v>
      </c>
      <c r="M51" s="194">
        <v>0.96687046779468222</v>
      </c>
      <c r="N51" s="31">
        <v>193</v>
      </c>
      <c r="O51" s="194">
        <v>2.7442058865349068</v>
      </c>
      <c r="P51" s="16"/>
      <c r="Q51" s="18"/>
      <c r="R51" s="16"/>
      <c r="S51" s="18"/>
    </row>
    <row r="52" spans="1:19" x14ac:dyDescent="0.2">
      <c r="A52" t="s">
        <v>442</v>
      </c>
      <c r="B52" s="147" t="s">
        <v>443</v>
      </c>
      <c r="C52" s="31">
        <v>2585</v>
      </c>
      <c r="D52" s="31">
        <v>1939</v>
      </c>
      <c r="E52" s="194">
        <v>75.009671179883938</v>
      </c>
      <c r="F52" s="31">
        <v>178</v>
      </c>
      <c r="G52" s="194">
        <v>6.8858800773694382</v>
      </c>
      <c r="H52" s="31">
        <v>211</v>
      </c>
      <c r="I52" s="194">
        <v>8.1624758220502898</v>
      </c>
      <c r="J52" s="1">
        <f t="shared" si="0"/>
        <v>257</v>
      </c>
      <c r="K52" s="77">
        <v>9.9419729206963243</v>
      </c>
      <c r="L52" s="31">
        <v>159</v>
      </c>
      <c r="M52" s="194">
        <v>6.1508704061895552</v>
      </c>
      <c r="N52" s="31">
        <v>98</v>
      </c>
      <c r="O52" s="194">
        <v>3.7911025145067696</v>
      </c>
      <c r="P52" s="16"/>
      <c r="Q52" s="18"/>
      <c r="R52" s="16"/>
      <c r="S52" s="18"/>
    </row>
    <row r="53" spans="1:19" x14ac:dyDescent="0.2">
      <c r="A53" t="s">
        <v>444</v>
      </c>
      <c r="B53" s="147" t="s">
        <v>445</v>
      </c>
      <c r="C53" s="31">
        <v>4895</v>
      </c>
      <c r="D53" s="31">
        <v>4701</v>
      </c>
      <c r="E53" s="194">
        <v>96.03677221654749</v>
      </c>
      <c r="F53" s="31">
        <v>20</v>
      </c>
      <c r="G53" s="194">
        <v>0.40858018386108275</v>
      </c>
      <c r="H53" s="31">
        <v>27</v>
      </c>
      <c r="I53" s="194">
        <v>0.55158324821246174</v>
      </c>
      <c r="J53" s="1">
        <f t="shared" si="0"/>
        <v>147</v>
      </c>
      <c r="K53" s="77">
        <v>3.0030643513789581</v>
      </c>
      <c r="L53" s="31">
        <v>26</v>
      </c>
      <c r="M53" s="194">
        <v>0.53115423901940761</v>
      </c>
      <c r="N53" s="31">
        <v>121</v>
      </c>
      <c r="O53" s="194">
        <v>2.4719101123595504</v>
      </c>
      <c r="P53" s="16"/>
      <c r="Q53" s="18"/>
      <c r="R53" s="16"/>
      <c r="S53" s="18"/>
    </row>
    <row r="54" spans="1:19" x14ac:dyDescent="0.2">
      <c r="A54" t="s">
        <v>446</v>
      </c>
      <c r="B54" s="147" t="s">
        <v>447</v>
      </c>
      <c r="C54" s="31">
        <v>2371</v>
      </c>
      <c r="D54" s="31">
        <v>2072</v>
      </c>
      <c r="E54" s="194">
        <v>87.389287220582034</v>
      </c>
      <c r="F54" s="31">
        <v>62</v>
      </c>
      <c r="G54" s="194">
        <v>2.6149304091100802</v>
      </c>
      <c r="H54" s="31">
        <v>109</v>
      </c>
      <c r="I54" s="194">
        <v>4.5972163644032049</v>
      </c>
      <c r="J54" s="1">
        <f t="shared" si="0"/>
        <v>128</v>
      </c>
      <c r="K54" s="77">
        <v>5.3985660059046818</v>
      </c>
      <c r="L54" s="31">
        <v>61</v>
      </c>
      <c r="M54" s="194">
        <v>2.5727541121889499</v>
      </c>
      <c r="N54" s="31">
        <v>67</v>
      </c>
      <c r="O54" s="194">
        <v>2.8258118937157319</v>
      </c>
      <c r="P54" s="16"/>
      <c r="Q54" s="18"/>
      <c r="R54" s="16"/>
      <c r="S54" s="18"/>
    </row>
    <row r="55" spans="1:19" x14ac:dyDescent="0.2">
      <c r="A55" t="s">
        <v>448</v>
      </c>
      <c r="B55" s="147" t="s">
        <v>449</v>
      </c>
      <c r="C55" s="31">
        <v>6305</v>
      </c>
      <c r="D55" s="31">
        <v>5981</v>
      </c>
      <c r="E55" s="194">
        <v>94.86122125297382</v>
      </c>
      <c r="F55" s="31">
        <v>49</v>
      </c>
      <c r="G55" s="194">
        <v>0.77716098334655037</v>
      </c>
      <c r="H55" s="31">
        <v>51</v>
      </c>
      <c r="I55" s="194">
        <v>0.80888183980967499</v>
      </c>
      <c r="J55" s="1">
        <f t="shared" si="0"/>
        <v>224</v>
      </c>
      <c r="K55" s="77">
        <v>3.5527359238699443</v>
      </c>
      <c r="L55" s="31">
        <v>63</v>
      </c>
      <c r="M55" s="194">
        <v>0.99920697858842178</v>
      </c>
      <c r="N55" s="31">
        <v>161</v>
      </c>
      <c r="O55" s="194">
        <v>2.5535289452815224</v>
      </c>
      <c r="P55" s="16"/>
      <c r="Q55" s="18"/>
      <c r="R55" s="16"/>
      <c r="S55" s="18"/>
    </row>
    <row r="56" spans="1:19" x14ac:dyDescent="0.2">
      <c r="A56" s="8" t="s">
        <v>450</v>
      </c>
      <c r="B56" s="147" t="s">
        <v>451</v>
      </c>
      <c r="C56" s="31">
        <v>2577</v>
      </c>
      <c r="D56" s="31">
        <v>2353</v>
      </c>
      <c r="E56" s="194">
        <v>91.307722157547531</v>
      </c>
      <c r="F56" s="31">
        <v>25</v>
      </c>
      <c r="G56" s="194">
        <v>0.9701202949165697</v>
      </c>
      <c r="H56" s="31">
        <v>56</v>
      </c>
      <c r="I56" s="194">
        <v>2.173069460613116</v>
      </c>
      <c r="J56" s="1">
        <f t="shared" si="0"/>
        <v>143</v>
      </c>
      <c r="K56" s="77">
        <v>5.5490880869227786</v>
      </c>
      <c r="L56" s="31">
        <v>69</v>
      </c>
      <c r="M56" s="194">
        <v>2.6775320139697323</v>
      </c>
      <c r="N56" s="31">
        <v>74</v>
      </c>
      <c r="O56" s="194">
        <v>2.8715560729530463</v>
      </c>
      <c r="P56" s="16"/>
      <c r="Q56" s="18"/>
      <c r="R56" s="16"/>
      <c r="S56" s="18"/>
    </row>
    <row r="57" spans="1:19" x14ac:dyDescent="0.2">
      <c r="A57" t="s">
        <v>452</v>
      </c>
      <c r="B57" s="147" t="s">
        <v>453</v>
      </c>
      <c r="C57" s="146">
        <v>2506</v>
      </c>
      <c r="D57" s="146">
        <v>2418</v>
      </c>
      <c r="E57" s="204">
        <v>96.488427773343972</v>
      </c>
      <c r="F57" s="146">
        <v>4</v>
      </c>
      <c r="G57" s="204">
        <v>0.15961691939345571</v>
      </c>
      <c r="H57" s="146">
        <v>15</v>
      </c>
      <c r="I57" s="204">
        <v>0.59856344772545889</v>
      </c>
      <c r="J57" s="1">
        <f t="shared" si="0"/>
        <v>69</v>
      </c>
      <c r="K57" s="77">
        <v>2.753391859537111</v>
      </c>
      <c r="L57" s="146">
        <v>10</v>
      </c>
      <c r="M57" s="204">
        <v>0.39904229848363926</v>
      </c>
      <c r="N57" s="146">
        <v>59</v>
      </c>
      <c r="O57" s="204">
        <v>2.3543495610534717</v>
      </c>
      <c r="P57" s="16"/>
      <c r="Q57" s="18"/>
      <c r="R57" s="16"/>
      <c r="S57" s="18"/>
    </row>
    <row r="58" spans="1:19" x14ac:dyDescent="0.2">
      <c r="A58" t="s">
        <v>454</v>
      </c>
      <c r="B58" s="147" t="s">
        <v>455</v>
      </c>
      <c r="C58" s="31">
        <v>2532</v>
      </c>
      <c r="D58" s="31">
        <v>2411</v>
      </c>
      <c r="E58" s="194">
        <v>95.221169036334913</v>
      </c>
      <c r="F58" s="31">
        <v>9</v>
      </c>
      <c r="G58" s="194">
        <v>0.35545023696682465</v>
      </c>
      <c r="H58" s="31">
        <v>14</v>
      </c>
      <c r="I58" s="194">
        <v>0.55292259083728279</v>
      </c>
      <c r="J58" s="1">
        <f t="shared" si="0"/>
        <v>98</v>
      </c>
      <c r="K58" s="77">
        <v>3.8704581358609795</v>
      </c>
      <c r="L58" s="31">
        <v>19</v>
      </c>
      <c r="M58" s="194">
        <v>0.75039494470774093</v>
      </c>
      <c r="N58" s="31">
        <v>79</v>
      </c>
      <c r="O58" s="194">
        <v>3.1200631911532382</v>
      </c>
      <c r="P58" s="16"/>
      <c r="Q58" s="18"/>
      <c r="R58" s="16"/>
      <c r="S58" s="18"/>
    </row>
    <row r="59" spans="1:19" x14ac:dyDescent="0.2">
      <c r="A59" t="s">
        <v>456</v>
      </c>
      <c r="B59" s="147" t="s">
        <v>457</v>
      </c>
      <c r="C59" s="31">
        <v>2404</v>
      </c>
      <c r="D59" s="31">
        <v>2123</v>
      </c>
      <c r="E59" s="194">
        <v>88.311148086522465</v>
      </c>
      <c r="F59" s="31">
        <v>58</v>
      </c>
      <c r="G59" s="194">
        <v>2.4126455906821964</v>
      </c>
      <c r="H59" s="31">
        <v>91</v>
      </c>
      <c r="I59" s="194">
        <v>3.7853577371048255</v>
      </c>
      <c r="J59" s="1">
        <f t="shared" si="0"/>
        <v>132</v>
      </c>
      <c r="K59" s="77">
        <v>5.4908485856905154</v>
      </c>
      <c r="L59" s="31">
        <v>87</v>
      </c>
      <c r="M59" s="194">
        <v>3.6189683860232948</v>
      </c>
      <c r="N59" s="31">
        <v>45</v>
      </c>
      <c r="O59" s="194">
        <v>1.8718801996672214</v>
      </c>
      <c r="P59" s="16"/>
      <c r="Q59" s="18"/>
      <c r="R59" s="16"/>
      <c r="S59" s="18"/>
    </row>
    <row r="60" spans="1:19" x14ac:dyDescent="0.2">
      <c r="A60" t="s">
        <v>458</v>
      </c>
      <c r="B60" s="147" t="s">
        <v>459</v>
      </c>
      <c r="C60" s="31">
        <v>2706</v>
      </c>
      <c r="D60" s="31">
        <v>2542</v>
      </c>
      <c r="E60" s="194">
        <v>93.939393939393938</v>
      </c>
      <c r="F60" s="31">
        <v>16</v>
      </c>
      <c r="G60" s="194">
        <v>0.59127864005912789</v>
      </c>
      <c r="H60" s="31">
        <v>36</v>
      </c>
      <c r="I60" s="194">
        <v>1.3303769401330376</v>
      </c>
      <c r="J60" s="1">
        <f t="shared" si="0"/>
        <v>112</v>
      </c>
      <c r="K60" s="77">
        <v>4.1389504804138948</v>
      </c>
      <c r="L60" s="31">
        <v>51</v>
      </c>
      <c r="M60" s="194">
        <v>1.8847006651884701</v>
      </c>
      <c r="N60" s="31">
        <v>61</v>
      </c>
      <c r="O60" s="194">
        <v>2.2542498152254247</v>
      </c>
      <c r="P60" s="16"/>
      <c r="Q60" s="18"/>
      <c r="R60" s="16"/>
      <c r="S60" s="18"/>
    </row>
    <row r="61" spans="1:19" x14ac:dyDescent="0.2">
      <c r="A61" t="s">
        <v>460</v>
      </c>
      <c r="B61" s="147" t="s">
        <v>461</v>
      </c>
      <c r="C61" s="31">
        <v>5542</v>
      </c>
      <c r="D61" s="31">
        <v>4424</v>
      </c>
      <c r="E61" s="194">
        <v>79.826777336701554</v>
      </c>
      <c r="F61" s="31">
        <v>273</v>
      </c>
      <c r="G61" s="194">
        <v>4.9260194875496213</v>
      </c>
      <c r="H61" s="31">
        <v>412</v>
      </c>
      <c r="I61" s="194">
        <v>7.4341392998917355</v>
      </c>
      <c r="J61" s="1">
        <f t="shared" si="0"/>
        <v>433</v>
      </c>
      <c r="K61" s="77">
        <v>7.8130638758570914</v>
      </c>
      <c r="L61" s="31">
        <v>307</v>
      </c>
      <c r="M61" s="194">
        <v>5.5395164200649587</v>
      </c>
      <c r="N61" s="31">
        <v>126</v>
      </c>
      <c r="O61" s="194">
        <v>2.2735474557921331</v>
      </c>
      <c r="P61" s="16"/>
      <c r="Q61" s="18"/>
      <c r="R61" s="16"/>
      <c r="S61" s="18"/>
    </row>
    <row r="62" spans="1:19" x14ac:dyDescent="0.2">
      <c r="A62" t="s">
        <v>462</v>
      </c>
      <c r="B62" s="147" t="s">
        <v>463</v>
      </c>
      <c r="C62" s="31">
        <v>2658</v>
      </c>
      <c r="D62" s="31">
        <v>2524</v>
      </c>
      <c r="E62" s="194">
        <v>94.958615500376226</v>
      </c>
      <c r="F62" s="31">
        <v>10</v>
      </c>
      <c r="G62" s="194">
        <v>0.3762227238525207</v>
      </c>
      <c r="H62" s="31">
        <v>19</v>
      </c>
      <c r="I62" s="194">
        <v>0.71482317531978934</v>
      </c>
      <c r="J62" s="1">
        <f t="shared" si="0"/>
        <v>105</v>
      </c>
      <c r="K62" s="77">
        <v>3.9503386004514676</v>
      </c>
      <c r="L62" s="31">
        <v>38</v>
      </c>
      <c r="M62" s="194">
        <v>1.4296463506395787</v>
      </c>
      <c r="N62" s="31">
        <v>67</v>
      </c>
      <c r="O62" s="194">
        <v>2.5206922498118884</v>
      </c>
      <c r="P62" s="16"/>
      <c r="Q62" s="18"/>
      <c r="R62" s="16"/>
      <c r="S62" s="18"/>
    </row>
    <row r="63" spans="1:19" x14ac:dyDescent="0.2">
      <c r="A63" t="s">
        <v>464</v>
      </c>
      <c r="B63" s="147" t="s">
        <v>465</v>
      </c>
      <c r="C63" s="31">
        <v>2211</v>
      </c>
      <c r="D63" s="31">
        <v>2090</v>
      </c>
      <c r="E63" s="194">
        <v>94.527363184079604</v>
      </c>
      <c r="F63" s="31">
        <v>15</v>
      </c>
      <c r="G63" s="194">
        <v>0.67842605156037994</v>
      </c>
      <c r="H63" s="31">
        <v>14</v>
      </c>
      <c r="I63" s="194">
        <v>0.63319764812302126</v>
      </c>
      <c r="J63" s="1">
        <f t="shared" si="0"/>
        <v>92</v>
      </c>
      <c r="K63" s="77">
        <v>4.1610131162369965</v>
      </c>
      <c r="L63" s="31">
        <v>27</v>
      </c>
      <c r="M63" s="194">
        <v>1.2211668928086838</v>
      </c>
      <c r="N63" s="31">
        <v>65</v>
      </c>
      <c r="O63" s="194">
        <v>2.9398462234283129</v>
      </c>
      <c r="P63" s="16"/>
      <c r="Q63" s="18"/>
      <c r="R63" s="16"/>
      <c r="S63" s="18"/>
    </row>
    <row r="64" spans="1:19" x14ac:dyDescent="0.2">
      <c r="A64" t="s">
        <v>466</v>
      </c>
      <c r="B64" s="182" t="s">
        <v>467</v>
      </c>
      <c r="C64" s="31">
        <v>3709</v>
      </c>
      <c r="D64" s="31">
        <v>3008</v>
      </c>
      <c r="E64" s="194">
        <v>81.100026961445138</v>
      </c>
      <c r="F64" s="31">
        <v>303</v>
      </c>
      <c r="G64" s="194">
        <v>8.1693178754381233</v>
      </c>
      <c r="H64" s="31">
        <v>161</v>
      </c>
      <c r="I64" s="194">
        <v>4.3407926664869239</v>
      </c>
      <c r="J64" s="1">
        <f t="shared" si="0"/>
        <v>237</v>
      </c>
      <c r="K64" s="77">
        <v>6.3898624966298199</v>
      </c>
      <c r="L64" s="31">
        <v>73</v>
      </c>
      <c r="M64" s="194">
        <v>1.9681854947425181</v>
      </c>
      <c r="N64" s="31">
        <v>164</v>
      </c>
      <c r="O64" s="194">
        <v>4.4216770018873008</v>
      </c>
      <c r="P64" s="16"/>
      <c r="Q64" s="18"/>
    </row>
    <row r="65" spans="1:17" x14ac:dyDescent="0.2">
      <c r="A65" t="s">
        <v>468</v>
      </c>
      <c r="B65" s="182" t="s">
        <v>469</v>
      </c>
      <c r="C65" s="31">
        <v>7288</v>
      </c>
      <c r="D65" s="31">
        <v>6416</v>
      </c>
      <c r="E65" s="194">
        <v>88.035126234906684</v>
      </c>
      <c r="F65" s="31">
        <v>147</v>
      </c>
      <c r="G65" s="194">
        <v>2.0170142700329308</v>
      </c>
      <c r="H65" s="31">
        <v>114</v>
      </c>
      <c r="I65" s="194">
        <v>1.5642151481888036</v>
      </c>
      <c r="J65" s="1">
        <f t="shared" si="0"/>
        <v>611</v>
      </c>
      <c r="K65" s="77">
        <v>8.38364434687157</v>
      </c>
      <c r="L65" s="31">
        <v>121</v>
      </c>
      <c r="M65" s="194">
        <v>1.6602634467618</v>
      </c>
      <c r="N65" s="31">
        <v>490</v>
      </c>
      <c r="O65" s="194">
        <v>6.7233809001097695</v>
      </c>
      <c r="P65" s="16"/>
      <c r="Q65" s="18"/>
    </row>
    <row r="66" spans="1:17" x14ac:dyDescent="0.2">
      <c r="A66" t="s">
        <v>470</v>
      </c>
      <c r="B66" s="182" t="s">
        <v>471</v>
      </c>
      <c r="C66" s="31">
        <v>3293</v>
      </c>
      <c r="D66" s="31">
        <v>3058</v>
      </c>
      <c r="E66" s="194">
        <v>92.86365016702095</v>
      </c>
      <c r="F66" s="31">
        <v>37</v>
      </c>
      <c r="G66" s="194">
        <v>1.1235955056179776</v>
      </c>
      <c r="H66" s="31">
        <v>26</v>
      </c>
      <c r="I66" s="194">
        <v>0.78955359854236251</v>
      </c>
      <c r="J66" s="1">
        <f t="shared" si="0"/>
        <v>172</v>
      </c>
      <c r="K66" s="77">
        <v>5.2232007288187061</v>
      </c>
      <c r="L66" s="31">
        <v>44</v>
      </c>
      <c r="M66" s="194">
        <v>1.3361676283024597</v>
      </c>
      <c r="N66" s="31">
        <v>128</v>
      </c>
      <c r="O66" s="194">
        <v>3.8870331005162471</v>
      </c>
      <c r="P66" s="16"/>
      <c r="Q66" s="18"/>
    </row>
    <row r="67" spans="1:17" x14ac:dyDescent="0.2">
      <c r="A67" t="s">
        <v>472</v>
      </c>
      <c r="B67" s="182" t="s">
        <v>473</v>
      </c>
      <c r="C67" s="31">
        <v>6126</v>
      </c>
      <c r="D67" s="31">
        <v>5793</v>
      </c>
      <c r="E67" s="194">
        <v>94.564152791380991</v>
      </c>
      <c r="F67" s="31">
        <v>28</v>
      </c>
      <c r="G67" s="194">
        <v>0.45706823375775385</v>
      </c>
      <c r="H67" s="31">
        <v>25</v>
      </c>
      <c r="I67" s="194">
        <v>0.40809663728370876</v>
      </c>
      <c r="J67" s="1">
        <f t="shared" si="0"/>
        <v>280</v>
      </c>
      <c r="K67" s="77">
        <v>4.5706823375775381</v>
      </c>
      <c r="L67" s="31">
        <v>44</v>
      </c>
      <c r="M67" s="194">
        <v>0.71825008161932746</v>
      </c>
      <c r="N67" s="31">
        <v>236</v>
      </c>
      <c r="O67" s="194">
        <v>3.8524322559582109</v>
      </c>
      <c r="P67" s="16"/>
      <c r="Q67" s="18"/>
    </row>
    <row r="68" spans="1:17" x14ac:dyDescent="0.2">
      <c r="A68" t="s">
        <v>474</v>
      </c>
      <c r="B68" s="182" t="s">
        <v>475</v>
      </c>
      <c r="C68" s="31">
        <v>3175</v>
      </c>
      <c r="D68" s="31">
        <v>2854</v>
      </c>
      <c r="E68" s="194">
        <v>89.889763779527556</v>
      </c>
      <c r="F68" s="31">
        <v>67</v>
      </c>
      <c r="G68" s="194">
        <v>2.1102362204724412</v>
      </c>
      <c r="H68" s="31">
        <v>71</v>
      </c>
      <c r="I68" s="194">
        <v>2.2362204724409449</v>
      </c>
      <c r="J68" s="1">
        <f t="shared" si="0"/>
        <v>183</v>
      </c>
      <c r="K68" s="77">
        <v>5.7637795275590546</v>
      </c>
      <c r="L68" s="31">
        <v>48</v>
      </c>
      <c r="M68" s="194">
        <v>1.5118110236220472</v>
      </c>
      <c r="N68" s="31">
        <v>135</v>
      </c>
      <c r="O68" s="194">
        <v>4.2519685039370074</v>
      </c>
      <c r="P68" s="16"/>
      <c r="Q68" s="18"/>
    </row>
    <row r="69" spans="1:17" x14ac:dyDescent="0.2">
      <c r="A69" t="s">
        <v>476</v>
      </c>
      <c r="B69" s="182" t="s">
        <v>477</v>
      </c>
      <c r="C69" s="31">
        <v>2667</v>
      </c>
      <c r="D69" s="31">
        <v>2466</v>
      </c>
      <c r="E69" s="194">
        <v>92.463442069741291</v>
      </c>
      <c r="F69" s="31">
        <v>48</v>
      </c>
      <c r="G69" s="194">
        <v>1.799775028121485</v>
      </c>
      <c r="H69" s="31">
        <v>18</v>
      </c>
      <c r="I69" s="194">
        <v>0.67491563554555678</v>
      </c>
      <c r="J69" s="1">
        <f t="shared" ref="J69:J126" si="1">L69+N69</f>
        <v>135</v>
      </c>
      <c r="K69" s="77">
        <v>5.0618672665916762</v>
      </c>
      <c r="L69" s="31">
        <v>14</v>
      </c>
      <c r="M69" s="194">
        <v>0.52493438320209973</v>
      </c>
      <c r="N69" s="31">
        <v>121</v>
      </c>
      <c r="O69" s="194">
        <v>4.5369328833895768</v>
      </c>
      <c r="P69" s="16"/>
      <c r="Q69" s="18"/>
    </row>
    <row r="70" spans="1:17" x14ac:dyDescent="0.2">
      <c r="A70" t="s">
        <v>478</v>
      </c>
      <c r="B70" s="182" t="s">
        <v>479</v>
      </c>
      <c r="C70" s="31">
        <v>3242</v>
      </c>
      <c r="D70" s="31">
        <v>2948</v>
      </c>
      <c r="E70" s="194">
        <v>90.93152375077112</v>
      </c>
      <c r="F70" s="31">
        <v>41</v>
      </c>
      <c r="G70" s="194">
        <v>1.2646514497223937</v>
      </c>
      <c r="H70" s="31">
        <v>38</v>
      </c>
      <c r="I70" s="194">
        <v>1.1721159777914869</v>
      </c>
      <c r="J70" s="1">
        <f t="shared" si="1"/>
        <v>215</v>
      </c>
      <c r="K70" s="77">
        <v>6.6317088217149909</v>
      </c>
      <c r="L70" s="31">
        <v>69</v>
      </c>
      <c r="M70" s="194">
        <v>2.1283158544108574</v>
      </c>
      <c r="N70" s="31">
        <v>146</v>
      </c>
      <c r="O70" s="194">
        <v>4.5033929673041335</v>
      </c>
      <c r="P70" s="16"/>
      <c r="Q70" s="18"/>
    </row>
    <row r="71" spans="1:17" x14ac:dyDescent="0.2">
      <c r="A71" t="s">
        <v>480</v>
      </c>
      <c r="B71" s="182" t="s">
        <v>481</v>
      </c>
      <c r="C71" s="31">
        <v>6711</v>
      </c>
      <c r="D71" s="31">
        <v>6070</v>
      </c>
      <c r="E71" s="194">
        <v>90.448517359558934</v>
      </c>
      <c r="F71" s="31">
        <v>57</v>
      </c>
      <c r="G71" s="194">
        <v>0.84935181046043806</v>
      </c>
      <c r="H71" s="31">
        <v>144</v>
      </c>
      <c r="I71" s="194">
        <v>2.1457308895842648</v>
      </c>
      <c r="J71" s="1">
        <f t="shared" si="1"/>
        <v>440</v>
      </c>
      <c r="K71" s="77">
        <v>6.5563999403963642</v>
      </c>
      <c r="L71" s="31">
        <v>125</v>
      </c>
      <c r="M71" s="194">
        <v>1.8626136194307852</v>
      </c>
      <c r="N71" s="31">
        <v>315</v>
      </c>
      <c r="O71" s="194">
        <v>4.6937863209655788</v>
      </c>
      <c r="P71" s="16"/>
      <c r="Q71" s="18"/>
    </row>
    <row r="72" spans="1:17" x14ac:dyDescent="0.2">
      <c r="A72" t="s">
        <v>482</v>
      </c>
      <c r="B72" s="182" t="s">
        <v>483</v>
      </c>
      <c r="C72" s="31">
        <v>4507</v>
      </c>
      <c r="D72" s="31">
        <v>4237</v>
      </c>
      <c r="E72" s="194">
        <v>94.009318837364091</v>
      </c>
      <c r="F72" s="31">
        <v>26</v>
      </c>
      <c r="G72" s="194">
        <v>0.57688040825382736</v>
      </c>
      <c r="H72" s="31">
        <v>28</v>
      </c>
      <c r="I72" s="194">
        <v>0.62125582427335257</v>
      </c>
      <c r="J72" s="1">
        <f t="shared" si="1"/>
        <v>216</v>
      </c>
      <c r="K72" s="77">
        <v>4.7925449301087202</v>
      </c>
      <c r="L72" s="31">
        <v>36</v>
      </c>
      <c r="M72" s="194">
        <v>0.79875748835145333</v>
      </c>
      <c r="N72" s="31">
        <v>180</v>
      </c>
      <c r="O72" s="194">
        <v>3.9937874417572661</v>
      </c>
      <c r="P72" s="16"/>
      <c r="Q72" s="18"/>
    </row>
    <row r="73" spans="1:17" x14ac:dyDescent="0.2">
      <c r="A73" t="s">
        <v>484</v>
      </c>
      <c r="B73" s="182" t="s">
        <v>485</v>
      </c>
      <c r="C73" s="31">
        <v>9532</v>
      </c>
      <c r="D73" s="31">
        <v>8237</v>
      </c>
      <c r="E73" s="194">
        <v>86.414183801930349</v>
      </c>
      <c r="F73" s="31">
        <v>172</v>
      </c>
      <c r="G73" s="194">
        <v>1.8044481745698699</v>
      </c>
      <c r="H73" s="31">
        <v>285</v>
      </c>
      <c r="I73" s="194">
        <v>2.9899286613512381</v>
      </c>
      <c r="J73" s="1">
        <f t="shared" si="1"/>
        <v>838</v>
      </c>
      <c r="K73" s="77">
        <v>8.7914393621485516</v>
      </c>
      <c r="L73" s="31">
        <v>338</v>
      </c>
      <c r="M73" s="194">
        <v>3.5459504825849768</v>
      </c>
      <c r="N73" s="31">
        <v>500</v>
      </c>
      <c r="O73" s="194">
        <v>5.2454888795635748</v>
      </c>
    </row>
    <row r="74" spans="1:17" x14ac:dyDescent="0.2">
      <c r="A74" t="s">
        <v>486</v>
      </c>
      <c r="B74" s="182" t="s">
        <v>487</v>
      </c>
      <c r="C74" s="31">
        <v>6726</v>
      </c>
      <c r="D74" s="31">
        <v>5192</v>
      </c>
      <c r="E74" s="194">
        <v>77.192982456140342</v>
      </c>
      <c r="F74" s="31">
        <v>301</v>
      </c>
      <c r="G74" s="194">
        <v>4.4751709782931908</v>
      </c>
      <c r="H74" s="31">
        <v>391</v>
      </c>
      <c r="I74" s="194">
        <v>5.813261968480524</v>
      </c>
      <c r="J74" s="1">
        <f t="shared" si="1"/>
        <v>842</v>
      </c>
      <c r="K74" s="77">
        <v>12.518584597085935</v>
      </c>
      <c r="L74" s="31">
        <v>476</v>
      </c>
      <c r="M74" s="194">
        <v>7.0770145703241152</v>
      </c>
      <c r="N74" s="31">
        <v>366</v>
      </c>
      <c r="O74" s="194">
        <v>5.4415700267618199</v>
      </c>
    </row>
    <row r="75" spans="1:17" x14ac:dyDescent="0.2">
      <c r="A75" t="s">
        <v>488</v>
      </c>
      <c r="B75" s="182" t="s">
        <v>489</v>
      </c>
      <c r="C75" s="31">
        <v>7474</v>
      </c>
      <c r="D75" s="31">
        <v>5964</v>
      </c>
      <c r="E75" s="194">
        <v>79.796628311479793</v>
      </c>
      <c r="F75" s="31">
        <v>313</v>
      </c>
      <c r="G75" s="194">
        <v>4.1878512175541882</v>
      </c>
      <c r="H75" s="31">
        <v>391</v>
      </c>
      <c r="I75" s="194">
        <v>5.2314690928552317</v>
      </c>
      <c r="J75" s="1">
        <f t="shared" si="1"/>
        <v>806</v>
      </c>
      <c r="K75" s="77">
        <v>10.784051378110785</v>
      </c>
      <c r="L75" s="31">
        <v>390</v>
      </c>
      <c r="M75" s="194">
        <v>5.2180893765052181</v>
      </c>
      <c r="N75" s="31">
        <v>416</v>
      </c>
      <c r="O75" s="194">
        <v>5.5659620016055653</v>
      </c>
    </row>
    <row r="76" spans="1:17" x14ac:dyDescent="0.2">
      <c r="A76" t="s">
        <v>490</v>
      </c>
      <c r="B76" s="182" t="s">
        <v>491</v>
      </c>
      <c r="C76" s="31">
        <v>3353</v>
      </c>
      <c r="D76" s="31">
        <v>3117</v>
      </c>
      <c r="E76" s="194">
        <v>92.96152699075455</v>
      </c>
      <c r="F76" s="31">
        <v>51</v>
      </c>
      <c r="G76" s="194">
        <v>1.5210259469132121</v>
      </c>
      <c r="H76" s="31">
        <v>29</v>
      </c>
      <c r="I76" s="194">
        <v>0.86489710706829703</v>
      </c>
      <c r="J76" s="1">
        <f t="shared" si="1"/>
        <v>156</v>
      </c>
      <c r="K76" s="77">
        <v>4.6525499552639422</v>
      </c>
      <c r="L76" s="31">
        <v>33</v>
      </c>
      <c r="M76" s="194">
        <v>0.98419325976737237</v>
      </c>
      <c r="N76" s="31">
        <v>123</v>
      </c>
      <c r="O76" s="194">
        <v>3.6683566954965703</v>
      </c>
    </row>
    <row r="77" spans="1:17" x14ac:dyDescent="0.2">
      <c r="A77" t="s">
        <v>492</v>
      </c>
      <c r="B77" s="182" t="s">
        <v>493</v>
      </c>
      <c r="C77" s="31">
        <v>3244</v>
      </c>
      <c r="D77" s="31">
        <v>3078</v>
      </c>
      <c r="E77" s="194">
        <v>94.882860665844632</v>
      </c>
      <c r="F77" s="31">
        <v>25</v>
      </c>
      <c r="G77" s="194">
        <v>0.7706535141800247</v>
      </c>
      <c r="H77" s="31">
        <v>37</v>
      </c>
      <c r="I77" s="194">
        <v>1.1405672009864365</v>
      </c>
      <c r="J77" s="1">
        <f t="shared" si="1"/>
        <v>104</v>
      </c>
      <c r="K77" s="77">
        <v>3.2059186189889024</v>
      </c>
      <c r="L77" s="31">
        <v>23</v>
      </c>
      <c r="M77" s="194">
        <v>0.70900123304562268</v>
      </c>
      <c r="N77" s="31">
        <v>81</v>
      </c>
      <c r="O77" s="194">
        <v>2.4969173859432798</v>
      </c>
    </row>
    <row r="78" spans="1:17" x14ac:dyDescent="0.2">
      <c r="A78" t="s">
        <v>494</v>
      </c>
      <c r="B78" s="182" t="s">
        <v>109</v>
      </c>
      <c r="C78" s="31">
        <v>8479</v>
      </c>
      <c r="D78" s="31">
        <v>7923</v>
      </c>
      <c r="E78" s="194">
        <v>93.442622950819683</v>
      </c>
      <c r="F78" s="31">
        <v>49</v>
      </c>
      <c r="G78" s="194">
        <v>0.57789833706805049</v>
      </c>
      <c r="H78" s="31">
        <v>73</v>
      </c>
      <c r="I78" s="194">
        <v>0.86095058379525891</v>
      </c>
      <c r="J78" s="1">
        <f t="shared" si="1"/>
        <v>434</v>
      </c>
      <c r="K78" s="77">
        <v>5.1185281283170188</v>
      </c>
      <c r="L78" s="31">
        <v>158</v>
      </c>
      <c r="M78" s="194">
        <v>1.8634272909541221</v>
      </c>
      <c r="N78" s="31">
        <v>276</v>
      </c>
      <c r="O78" s="194">
        <v>3.2551008373628969</v>
      </c>
    </row>
    <row r="79" spans="1:17" x14ac:dyDescent="0.2">
      <c r="A79" t="s">
        <v>495</v>
      </c>
      <c r="B79" s="182" t="s">
        <v>496</v>
      </c>
      <c r="C79" s="31">
        <v>6536</v>
      </c>
      <c r="D79" s="31">
        <v>6126</v>
      </c>
      <c r="E79" s="194">
        <v>93.727050183598521</v>
      </c>
      <c r="F79" s="31">
        <v>65</v>
      </c>
      <c r="G79" s="194">
        <v>0.99449204406364744</v>
      </c>
      <c r="H79" s="31">
        <v>50</v>
      </c>
      <c r="I79" s="194">
        <v>0.76499388004895963</v>
      </c>
      <c r="J79" s="1">
        <f t="shared" si="1"/>
        <v>295</v>
      </c>
      <c r="K79" s="77">
        <v>4.5134638922888621</v>
      </c>
      <c r="L79" s="31">
        <v>40</v>
      </c>
      <c r="M79" s="194">
        <v>0.61199510403916768</v>
      </c>
      <c r="N79" s="31">
        <v>255</v>
      </c>
      <c r="O79" s="194">
        <v>3.9014687882496943</v>
      </c>
    </row>
    <row r="80" spans="1:17" x14ac:dyDescent="0.2">
      <c r="A80" t="s">
        <v>497</v>
      </c>
      <c r="B80" s="182" t="s">
        <v>498</v>
      </c>
      <c r="C80" s="31">
        <v>5935</v>
      </c>
      <c r="D80" s="31">
        <v>5572</v>
      </c>
      <c r="E80" s="194">
        <v>93.883740522325184</v>
      </c>
      <c r="F80" s="31">
        <v>58</v>
      </c>
      <c r="G80" s="194">
        <v>0.97725358045492838</v>
      </c>
      <c r="H80" s="31">
        <v>45</v>
      </c>
      <c r="I80" s="194">
        <v>0.75821398483572033</v>
      </c>
      <c r="J80" s="1">
        <f t="shared" si="1"/>
        <v>260</v>
      </c>
      <c r="K80" s="77">
        <v>4.3807919123841614</v>
      </c>
      <c r="L80" s="31">
        <v>47</v>
      </c>
      <c r="M80" s="194">
        <v>0.79191238416175225</v>
      </c>
      <c r="N80" s="31">
        <v>213</v>
      </c>
      <c r="O80" s="194">
        <v>3.5888795282224093</v>
      </c>
    </row>
    <row r="81" spans="1:15" x14ac:dyDescent="0.2">
      <c r="A81" t="s">
        <v>499</v>
      </c>
      <c r="B81" s="182" t="s">
        <v>500</v>
      </c>
      <c r="C81" s="31">
        <v>6999</v>
      </c>
      <c r="D81" s="31">
        <v>6177</v>
      </c>
      <c r="E81" s="194">
        <v>88.255465066438063</v>
      </c>
      <c r="F81" s="31">
        <v>92</v>
      </c>
      <c r="G81" s="194">
        <v>1.3144734962137448</v>
      </c>
      <c r="H81" s="31">
        <v>183</v>
      </c>
      <c r="I81" s="194">
        <v>2.6146592370338619</v>
      </c>
      <c r="J81" s="1">
        <f t="shared" si="1"/>
        <v>547</v>
      </c>
      <c r="K81" s="77">
        <v>7.8154022003143311</v>
      </c>
      <c r="L81" s="31">
        <v>199</v>
      </c>
      <c r="M81" s="194">
        <v>2.8432633233319047</v>
      </c>
      <c r="N81" s="31">
        <v>348</v>
      </c>
      <c r="O81" s="194">
        <v>4.9721388769824255</v>
      </c>
    </row>
    <row r="82" spans="1:15" x14ac:dyDescent="0.2">
      <c r="A82" t="s">
        <v>501</v>
      </c>
      <c r="B82" s="182" t="s">
        <v>502</v>
      </c>
      <c r="C82" s="31">
        <v>6515</v>
      </c>
      <c r="D82" s="31">
        <v>5692</v>
      </c>
      <c r="E82" s="194">
        <v>87.367613200306977</v>
      </c>
      <c r="F82" s="31">
        <v>109</v>
      </c>
      <c r="G82" s="194">
        <v>1.6730621642363774</v>
      </c>
      <c r="H82" s="31">
        <v>121</v>
      </c>
      <c r="I82" s="194">
        <v>1.8572524942440523</v>
      </c>
      <c r="J82" s="1">
        <f t="shared" si="1"/>
        <v>593</v>
      </c>
      <c r="K82" s="77">
        <v>9.1020721412125862</v>
      </c>
      <c r="L82" s="31">
        <v>161</v>
      </c>
      <c r="M82" s="194">
        <v>2.4712202609363008</v>
      </c>
      <c r="N82" s="31">
        <v>432</v>
      </c>
      <c r="O82" s="194">
        <v>6.6308518802762855</v>
      </c>
    </row>
    <row r="83" spans="1:15" x14ac:dyDescent="0.2">
      <c r="A83" t="s">
        <v>503</v>
      </c>
      <c r="B83" s="182" t="s">
        <v>504</v>
      </c>
      <c r="C83" s="31">
        <v>2870</v>
      </c>
      <c r="D83" s="31">
        <v>2640</v>
      </c>
      <c r="E83" s="194">
        <v>91.986062717770039</v>
      </c>
      <c r="F83" s="31">
        <v>19</v>
      </c>
      <c r="G83" s="194">
        <v>0.66202090592334495</v>
      </c>
      <c r="H83" s="31">
        <v>19</v>
      </c>
      <c r="I83" s="194">
        <v>0.66202090592334495</v>
      </c>
      <c r="J83" s="1">
        <f t="shared" si="1"/>
        <v>192</v>
      </c>
      <c r="K83" s="77">
        <v>6.6898954703832754</v>
      </c>
      <c r="L83" s="31">
        <v>29</v>
      </c>
      <c r="M83" s="194">
        <v>1.0104529616724738</v>
      </c>
      <c r="N83" s="31">
        <v>163</v>
      </c>
      <c r="O83" s="194">
        <v>5.6794425087108014</v>
      </c>
    </row>
    <row r="84" spans="1:15" x14ac:dyDescent="0.2">
      <c r="A84" t="s">
        <v>505</v>
      </c>
      <c r="B84" s="182" t="s">
        <v>506</v>
      </c>
      <c r="C84" s="31">
        <v>6815</v>
      </c>
      <c r="D84" s="31">
        <v>6335</v>
      </c>
      <c r="E84" s="194">
        <v>92.956713132795315</v>
      </c>
      <c r="F84" s="31">
        <v>45</v>
      </c>
      <c r="G84" s="194">
        <v>0.66030814380044023</v>
      </c>
      <c r="H84" s="31">
        <v>71</v>
      </c>
      <c r="I84" s="194">
        <v>1.041819515774028</v>
      </c>
      <c r="J84" s="1">
        <f t="shared" si="1"/>
        <v>364</v>
      </c>
      <c r="K84" s="77">
        <v>5.3411592076302279</v>
      </c>
      <c r="L84" s="31">
        <v>66</v>
      </c>
      <c r="M84" s="194">
        <v>0.96845194424064562</v>
      </c>
      <c r="N84" s="31">
        <v>298</v>
      </c>
      <c r="O84" s="194">
        <v>4.3727072633895814</v>
      </c>
    </row>
    <row r="85" spans="1:15" x14ac:dyDescent="0.2">
      <c r="A85" t="s">
        <v>507</v>
      </c>
      <c r="B85" s="182" t="s">
        <v>508</v>
      </c>
      <c r="C85" s="31">
        <v>5704</v>
      </c>
      <c r="D85" s="31">
        <v>5327</v>
      </c>
      <c r="E85" s="194">
        <v>93.390603085554005</v>
      </c>
      <c r="F85" s="31">
        <v>60</v>
      </c>
      <c r="G85" s="194">
        <v>1.0518934081346423</v>
      </c>
      <c r="H85" s="31">
        <v>62</v>
      </c>
      <c r="I85" s="194">
        <v>1.0869565217391304</v>
      </c>
      <c r="J85" s="1">
        <f t="shared" si="1"/>
        <v>255</v>
      </c>
      <c r="K85" s="77">
        <v>4.4705469845722305</v>
      </c>
      <c r="L85" s="31">
        <v>60</v>
      </c>
      <c r="M85" s="194">
        <v>1.0518934081346423</v>
      </c>
      <c r="N85" s="31">
        <v>195</v>
      </c>
      <c r="O85" s="194">
        <v>3.4186535764375878</v>
      </c>
    </row>
    <row r="86" spans="1:15" x14ac:dyDescent="0.2">
      <c r="A86" t="s">
        <v>509</v>
      </c>
      <c r="B86" s="182" t="s">
        <v>510</v>
      </c>
      <c r="C86" s="31">
        <v>10477</v>
      </c>
      <c r="D86" s="31">
        <v>9767</v>
      </c>
      <c r="E86" s="194">
        <v>93.223250930609908</v>
      </c>
      <c r="F86" s="31">
        <v>87</v>
      </c>
      <c r="G86" s="194">
        <v>0.8303903789252649</v>
      </c>
      <c r="H86" s="31">
        <v>129</v>
      </c>
      <c r="I86" s="194">
        <v>1.2312684928891859</v>
      </c>
      <c r="J86" s="1">
        <f t="shared" si="1"/>
        <v>494</v>
      </c>
      <c r="K86" s="77">
        <v>4.7150901975756421</v>
      </c>
      <c r="L86" s="31">
        <v>168</v>
      </c>
      <c r="M86" s="194">
        <v>1.6035124558556837</v>
      </c>
      <c r="N86" s="31">
        <v>326</v>
      </c>
      <c r="O86" s="194">
        <v>3.1115777417199579</v>
      </c>
    </row>
    <row r="87" spans="1:15" x14ac:dyDescent="0.2">
      <c r="A87" t="s">
        <v>511</v>
      </c>
      <c r="B87" s="182" t="s">
        <v>512</v>
      </c>
      <c r="C87" s="31">
        <v>8169</v>
      </c>
      <c r="D87" s="31">
        <v>7339</v>
      </c>
      <c r="E87" s="194">
        <v>89.839637654547673</v>
      </c>
      <c r="F87" s="31">
        <v>159</v>
      </c>
      <c r="G87" s="194">
        <v>1.9463826661770107</v>
      </c>
      <c r="H87" s="31">
        <v>129</v>
      </c>
      <c r="I87" s="194">
        <v>1.5791406536907822</v>
      </c>
      <c r="J87" s="1">
        <f t="shared" si="1"/>
        <v>542</v>
      </c>
      <c r="K87" s="77">
        <v>6.6348390255845269</v>
      </c>
      <c r="L87" s="31">
        <v>161</v>
      </c>
      <c r="M87" s="194">
        <v>1.9708654670094261</v>
      </c>
      <c r="N87" s="31">
        <v>381</v>
      </c>
      <c r="O87" s="194">
        <v>4.6639735585751012</v>
      </c>
    </row>
    <row r="88" spans="1:15" x14ac:dyDescent="0.2">
      <c r="A88" t="s">
        <v>513</v>
      </c>
      <c r="B88" s="182" t="s">
        <v>514</v>
      </c>
      <c r="C88" s="31">
        <v>3091</v>
      </c>
      <c r="D88" s="31">
        <v>2944</v>
      </c>
      <c r="E88" s="194">
        <v>95.244257521837596</v>
      </c>
      <c r="F88" s="31">
        <v>14</v>
      </c>
      <c r="G88" s="194">
        <v>0.45292785506308642</v>
      </c>
      <c r="H88" s="31">
        <v>14</v>
      </c>
      <c r="I88" s="194">
        <v>0.45292785506308642</v>
      </c>
      <c r="J88" s="1">
        <f t="shared" si="1"/>
        <v>119</v>
      </c>
      <c r="K88" s="77">
        <v>3.8498867680362343</v>
      </c>
      <c r="L88" s="31">
        <v>17</v>
      </c>
      <c r="M88" s="194">
        <v>0.54998382400517631</v>
      </c>
      <c r="N88" s="31">
        <v>102</v>
      </c>
      <c r="O88" s="194">
        <v>3.2999029440310581</v>
      </c>
    </row>
    <row r="89" spans="1:15" x14ac:dyDescent="0.2">
      <c r="A89" t="s">
        <v>515</v>
      </c>
      <c r="B89" s="182" t="s">
        <v>516</v>
      </c>
      <c r="C89" s="31">
        <v>6036</v>
      </c>
      <c r="D89" s="31">
        <v>5563</v>
      </c>
      <c r="E89" s="194">
        <v>92.163684559310795</v>
      </c>
      <c r="F89" s="31">
        <v>76</v>
      </c>
      <c r="G89" s="194">
        <v>1.2591119946984757</v>
      </c>
      <c r="H89" s="31">
        <v>42</v>
      </c>
      <c r="I89" s="194">
        <v>0.69582504970178927</v>
      </c>
      <c r="J89" s="1">
        <f t="shared" si="1"/>
        <v>355</v>
      </c>
      <c r="K89" s="77">
        <v>5.881378396288933</v>
      </c>
      <c r="L89" s="31">
        <v>65</v>
      </c>
      <c r="M89" s="194">
        <v>1.0768721007289597</v>
      </c>
      <c r="N89" s="31">
        <v>290</v>
      </c>
      <c r="O89" s="194">
        <v>4.8045062955599738</v>
      </c>
    </row>
    <row r="90" spans="1:15" x14ac:dyDescent="0.2">
      <c r="A90" t="s">
        <v>517</v>
      </c>
      <c r="B90" s="182" t="s">
        <v>518</v>
      </c>
      <c r="C90" s="31">
        <v>3440</v>
      </c>
      <c r="D90" s="31">
        <v>3114</v>
      </c>
      <c r="E90" s="194">
        <v>90.523255813953483</v>
      </c>
      <c r="F90" s="31">
        <v>27</v>
      </c>
      <c r="G90" s="194">
        <v>0.78488372093023262</v>
      </c>
      <c r="H90" s="31">
        <v>65</v>
      </c>
      <c r="I90" s="194">
        <v>1.88953488372093</v>
      </c>
      <c r="J90" s="1">
        <f t="shared" si="1"/>
        <v>234</v>
      </c>
      <c r="K90" s="77">
        <v>6.8023255813953494</v>
      </c>
      <c r="L90" s="31">
        <v>74</v>
      </c>
      <c r="M90" s="194">
        <v>2.1511627906976747</v>
      </c>
      <c r="N90" s="31">
        <v>160</v>
      </c>
      <c r="O90" s="194">
        <v>4.6511627906976747</v>
      </c>
    </row>
    <row r="91" spans="1:15" x14ac:dyDescent="0.2">
      <c r="A91" t="s">
        <v>519</v>
      </c>
      <c r="B91" s="182" t="s">
        <v>520</v>
      </c>
      <c r="C91" s="31">
        <v>6354</v>
      </c>
      <c r="D91" s="31">
        <v>5942</v>
      </c>
      <c r="E91" s="194">
        <v>93.515895498898331</v>
      </c>
      <c r="F91" s="31">
        <v>59</v>
      </c>
      <c r="G91" s="194">
        <v>0.92854894554611267</v>
      </c>
      <c r="H91" s="31">
        <v>76</v>
      </c>
      <c r="I91" s="194">
        <v>1.1960969468051621</v>
      </c>
      <c r="J91" s="1">
        <f t="shared" si="1"/>
        <v>277</v>
      </c>
      <c r="K91" s="77">
        <v>4.3594586087503933</v>
      </c>
      <c r="L91" s="31">
        <v>61</v>
      </c>
      <c r="M91" s="194">
        <v>0.96002518098835377</v>
      </c>
      <c r="N91" s="31">
        <v>216</v>
      </c>
      <c r="O91" s="194">
        <v>3.3994334277620402</v>
      </c>
    </row>
    <row r="92" spans="1:15" x14ac:dyDescent="0.2">
      <c r="A92" t="s">
        <v>521</v>
      </c>
      <c r="B92" s="182" t="s">
        <v>522</v>
      </c>
      <c r="C92" s="31">
        <v>11041</v>
      </c>
      <c r="D92" s="31">
        <v>10307</v>
      </c>
      <c r="E92" s="194">
        <v>93.352051444615526</v>
      </c>
      <c r="F92" s="31">
        <v>79</v>
      </c>
      <c r="G92" s="194">
        <v>0.71551489901277054</v>
      </c>
      <c r="H92" s="31">
        <v>85</v>
      </c>
      <c r="I92" s="194">
        <v>0.7698578027352595</v>
      </c>
      <c r="J92" s="1">
        <f t="shared" si="1"/>
        <v>570</v>
      </c>
      <c r="K92" s="77">
        <v>5.1625758536364463</v>
      </c>
      <c r="L92" s="31">
        <v>126</v>
      </c>
      <c r="M92" s="194">
        <v>1.141200978172267</v>
      </c>
      <c r="N92" s="31">
        <v>444</v>
      </c>
      <c r="O92" s="194">
        <v>4.0213748754641792</v>
      </c>
    </row>
    <row r="93" spans="1:15" x14ac:dyDescent="0.2">
      <c r="A93" t="s">
        <v>523</v>
      </c>
      <c r="B93" s="144" t="s">
        <v>524</v>
      </c>
      <c r="C93" s="31">
        <v>4682</v>
      </c>
      <c r="D93" s="31">
        <v>4377</v>
      </c>
      <c r="E93" s="194">
        <v>93.485689876121313</v>
      </c>
      <c r="F93" s="31">
        <v>25</v>
      </c>
      <c r="G93" s="194">
        <v>0.53395984621956427</v>
      </c>
      <c r="H93" s="31">
        <v>30</v>
      </c>
      <c r="I93" s="194">
        <v>0.64075181546347715</v>
      </c>
      <c r="J93" s="1">
        <f t="shared" si="1"/>
        <v>250</v>
      </c>
      <c r="K93" s="77">
        <v>5.3395984621956432</v>
      </c>
      <c r="L93" s="31">
        <v>49</v>
      </c>
      <c r="M93" s="194">
        <v>1.0465612985903461</v>
      </c>
      <c r="N93" s="31">
        <v>201</v>
      </c>
      <c r="O93" s="194">
        <v>4.2930371636052973</v>
      </c>
    </row>
    <row r="94" spans="1:15" x14ac:dyDescent="0.2">
      <c r="A94" t="s">
        <v>525</v>
      </c>
      <c r="B94" s="144" t="s">
        <v>99</v>
      </c>
      <c r="C94" s="31">
        <v>5048</v>
      </c>
      <c r="D94" s="31">
        <v>4420</v>
      </c>
      <c r="E94" s="194">
        <v>87.559429477020601</v>
      </c>
      <c r="F94" s="31">
        <v>56</v>
      </c>
      <c r="G94" s="194">
        <v>1.1093502377179081</v>
      </c>
      <c r="H94" s="31">
        <v>110</v>
      </c>
      <c r="I94" s="194">
        <v>2.1790808240887483</v>
      </c>
      <c r="J94" s="1">
        <f t="shared" si="1"/>
        <v>462</v>
      </c>
      <c r="K94" s="77">
        <v>9.1521394611727409</v>
      </c>
      <c r="L94" s="31">
        <v>140</v>
      </c>
      <c r="M94" s="194">
        <v>2.77337559429477</v>
      </c>
      <c r="N94" s="31">
        <v>322</v>
      </c>
      <c r="O94" s="194">
        <v>6.3787638668779723</v>
      </c>
    </row>
    <row r="95" spans="1:15" x14ac:dyDescent="0.2">
      <c r="A95" t="s">
        <v>526</v>
      </c>
      <c r="B95" s="144" t="s">
        <v>527</v>
      </c>
      <c r="C95" s="31">
        <v>2506</v>
      </c>
      <c r="D95" s="31">
        <v>2141</v>
      </c>
      <c r="E95" s="194">
        <v>85.434956105347169</v>
      </c>
      <c r="F95" s="31">
        <v>46</v>
      </c>
      <c r="G95" s="194">
        <v>1.8355945730247407</v>
      </c>
      <c r="H95" s="31">
        <v>46</v>
      </c>
      <c r="I95" s="194">
        <v>1.8355945730247407</v>
      </c>
      <c r="J95" s="1">
        <f t="shared" si="1"/>
        <v>273</v>
      </c>
      <c r="K95" s="77">
        <v>10.893854748603351</v>
      </c>
      <c r="L95" s="31">
        <v>62</v>
      </c>
      <c r="M95" s="194">
        <v>2.4740622505985637</v>
      </c>
      <c r="N95" s="31">
        <v>211</v>
      </c>
      <c r="O95" s="194">
        <v>8.4197924980047887</v>
      </c>
    </row>
    <row r="96" spans="1:15" x14ac:dyDescent="0.2">
      <c r="A96" t="s">
        <v>528</v>
      </c>
      <c r="B96" s="144" t="s">
        <v>333</v>
      </c>
      <c r="C96" s="31">
        <v>5088</v>
      </c>
      <c r="D96" s="31">
        <v>4688</v>
      </c>
      <c r="E96" s="194">
        <v>92.138364779874209</v>
      </c>
      <c r="F96" s="31">
        <v>57</v>
      </c>
      <c r="G96" s="194">
        <v>1.1202830188679245</v>
      </c>
      <c r="H96" s="31">
        <v>56</v>
      </c>
      <c r="I96" s="194">
        <v>1.10062893081761</v>
      </c>
      <c r="J96" s="1">
        <f t="shared" si="1"/>
        <v>287</v>
      </c>
      <c r="K96" s="77">
        <v>5.6407232704402519</v>
      </c>
      <c r="L96" s="31">
        <v>59</v>
      </c>
      <c r="M96" s="194">
        <v>1.1595911949685533</v>
      </c>
      <c r="N96" s="31">
        <v>228</v>
      </c>
      <c r="O96" s="194">
        <v>4.4811320754716979</v>
      </c>
    </row>
    <row r="97" spans="1:15" x14ac:dyDescent="0.2">
      <c r="A97" t="s">
        <v>529</v>
      </c>
      <c r="B97" s="144" t="s">
        <v>100</v>
      </c>
      <c r="C97" s="31">
        <v>10334</v>
      </c>
      <c r="D97" s="31">
        <v>8617</v>
      </c>
      <c r="E97" s="194">
        <v>83.384942906909231</v>
      </c>
      <c r="F97" s="31">
        <v>173</v>
      </c>
      <c r="G97" s="194">
        <v>1.674085542868202</v>
      </c>
      <c r="H97" s="31">
        <v>322</v>
      </c>
      <c r="I97" s="194">
        <v>3.1159280046448616</v>
      </c>
      <c r="J97" s="1">
        <f t="shared" si="1"/>
        <v>1222</v>
      </c>
      <c r="K97" s="77">
        <v>11.825043545577705</v>
      </c>
      <c r="L97" s="31">
        <v>575</v>
      </c>
      <c r="M97" s="194">
        <v>5.5641571511515391</v>
      </c>
      <c r="N97" s="31">
        <v>647</v>
      </c>
      <c r="O97" s="194">
        <v>6.2608863944261657</v>
      </c>
    </row>
    <row r="98" spans="1:15" x14ac:dyDescent="0.2">
      <c r="A98" t="s">
        <v>530</v>
      </c>
      <c r="B98" s="144" t="s">
        <v>531</v>
      </c>
      <c r="C98" s="31">
        <v>2478</v>
      </c>
      <c r="D98" s="31">
        <v>2193</v>
      </c>
      <c r="E98" s="194">
        <v>88.49878934624698</v>
      </c>
      <c r="F98" s="31">
        <v>33</v>
      </c>
      <c r="G98" s="194">
        <v>1.331719128329298</v>
      </c>
      <c r="H98" s="31">
        <v>44</v>
      </c>
      <c r="I98" s="194">
        <v>1.7756255044390639</v>
      </c>
      <c r="J98" s="1">
        <f t="shared" si="1"/>
        <v>208</v>
      </c>
      <c r="K98" s="77">
        <v>8.3938660209846656</v>
      </c>
      <c r="L98" s="31">
        <v>58</v>
      </c>
      <c r="M98" s="194">
        <v>2.3405972558514931</v>
      </c>
      <c r="N98" s="31">
        <v>150</v>
      </c>
      <c r="O98" s="194">
        <v>6.053268765133172</v>
      </c>
    </row>
    <row r="99" spans="1:15" x14ac:dyDescent="0.2">
      <c r="A99" t="s">
        <v>532</v>
      </c>
      <c r="B99" s="144" t="s">
        <v>533</v>
      </c>
      <c r="C99" s="31">
        <v>2346</v>
      </c>
      <c r="D99" s="31">
        <v>2094</v>
      </c>
      <c r="E99" s="194">
        <v>89.258312020460366</v>
      </c>
      <c r="F99" s="31">
        <v>20</v>
      </c>
      <c r="G99" s="194">
        <v>0.85251491901108278</v>
      </c>
      <c r="H99" s="31">
        <v>32</v>
      </c>
      <c r="I99" s="194">
        <v>1.3640238704177323</v>
      </c>
      <c r="J99" s="1">
        <f t="shared" si="1"/>
        <v>200</v>
      </c>
      <c r="K99" s="77">
        <v>8.5251491901108274</v>
      </c>
      <c r="L99" s="31">
        <v>60</v>
      </c>
      <c r="M99" s="194">
        <v>2.5575447570332481</v>
      </c>
      <c r="N99" s="31">
        <v>140</v>
      </c>
      <c r="O99" s="194">
        <v>5.9676044330775788</v>
      </c>
    </row>
    <row r="100" spans="1:15" x14ac:dyDescent="0.2">
      <c r="A100" t="s">
        <v>534</v>
      </c>
      <c r="B100" s="144" t="s">
        <v>535</v>
      </c>
      <c r="C100" s="31">
        <v>8070</v>
      </c>
      <c r="D100" s="31">
        <v>7306</v>
      </c>
      <c r="E100" s="194">
        <v>90.53283767038414</v>
      </c>
      <c r="F100" s="31">
        <v>73</v>
      </c>
      <c r="G100" s="194">
        <v>0.90458488228004952</v>
      </c>
      <c r="H100" s="31">
        <v>123</v>
      </c>
      <c r="I100" s="194">
        <v>1.5241635687732342</v>
      </c>
      <c r="J100" s="1">
        <f t="shared" si="1"/>
        <v>568</v>
      </c>
      <c r="K100" s="77">
        <v>7.0384138785625776</v>
      </c>
      <c r="L100" s="31">
        <v>166</v>
      </c>
      <c r="M100" s="194">
        <v>2.0570012391573731</v>
      </c>
      <c r="N100" s="31">
        <v>402</v>
      </c>
      <c r="O100" s="194">
        <v>4.9814126394052041</v>
      </c>
    </row>
    <row r="101" spans="1:15" x14ac:dyDescent="0.2">
      <c r="A101" t="s">
        <v>536</v>
      </c>
      <c r="B101" s="144" t="s">
        <v>102</v>
      </c>
      <c r="C101" s="31">
        <v>2808</v>
      </c>
      <c r="D101" s="31">
        <v>2603</v>
      </c>
      <c r="E101" s="194">
        <v>92.699430199430196</v>
      </c>
      <c r="F101" s="31">
        <v>17</v>
      </c>
      <c r="G101" s="194">
        <v>0.60541310541310533</v>
      </c>
      <c r="H101" s="31">
        <v>29</v>
      </c>
      <c r="I101" s="194">
        <v>1.0327635327635327</v>
      </c>
      <c r="J101" s="1">
        <f t="shared" si="1"/>
        <v>159</v>
      </c>
      <c r="K101" s="77">
        <v>5.6623931623931627</v>
      </c>
      <c r="L101" s="31">
        <v>50</v>
      </c>
      <c r="M101" s="194">
        <v>1.7806267806267806</v>
      </c>
      <c r="N101" s="31">
        <v>109</v>
      </c>
      <c r="O101" s="194">
        <v>3.8817663817663819</v>
      </c>
    </row>
    <row r="102" spans="1:15" x14ac:dyDescent="0.2">
      <c r="A102" t="s">
        <v>537</v>
      </c>
      <c r="B102" s="144" t="s">
        <v>538</v>
      </c>
      <c r="C102" s="31">
        <v>2438</v>
      </c>
      <c r="D102" s="31">
        <v>2277</v>
      </c>
      <c r="E102" s="194">
        <v>93.396226415094347</v>
      </c>
      <c r="F102" s="31">
        <v>24</v>
      </c>
      <c r="G102" s="194">
        <v>0.98441345365053323</v>
      </c>
      <c r="H102" s="31">
        <v>11</v>
      </c>
      <c r="I102" s="194">
        <v>0.45118949958982779</v>
      </c>
      <c r="J102" s="1">
        <f t="shared" si="1"/>
        <v>126</v>
      </c>
      <c r="K102" s="77">
        <v>5.1681706316652996</v>
      </c>
      <c r="L102" s="31">
        <v>15</v>
      </c>
      <c r="M102" s="194">
        <v>0.6152584085315832</v>
      </c>
      <c r="N102" s="31">
        <v>111</v>
      </c>
      <c r="O102" s="194">
        <v>4.552912223133716</v>
      </c>
    </row>
    <row r="103" spans="1:15" x14ac:dyDescent="0.2">
      <c r="A103" t="s">
        <v>539</v>
      </c>
      <c r="B103" s="144" t="s">
        <v>103</v>
      </c>
      <c r="C103" s="31">
        <v>4673</v>
      </c>
      <c r="D103" s="31">
        <v>3881</v>
      </c>
      <c r="E103" s="194">
        <v>83.051572865396963</v>
      </c>
      <c r="F103" s="31">
        <v>106</v>
      </c>
      <c r="G103" s="194">
        <v>2.2683500962978815</v>
      </c>
      <c r="H103" s="31">
        <v>161</v>
      </c>
      <c r="I103" s="194">
        <v>3.4453242028675368</v>
      </c>
      <c r="J103" s="1">
        <f t="shared" si="1"/>
        <v>525</v>
      </c>
      <c r="K103" s="77">
        <v>11.23475283543762</v>
      </c>
      <c r="L103" s="31">
        <v>202</v>
      </c>
      <c r="M103" s="194">
        <v>4.3227049004921891</v>
      </c>
      <c r="N103" s="31">
        <v>323</v>
      </c>
      <c r="O103" s="194">
        <v>6.9120479349454307</v>
      </c>
    </row>
    <row r="104" spans="1:15" x14ac:dyDescent="0.2">
      <c r="A104" t="s">
        <v>540</v>
      </c>
      <c r="B104" s="144" t="s">
        <v>104</v>
      </c>
      <c r="C104" s="31">
        <v>4900</v>
      </c>
      <c r="D104" s="31">
        <v>4632</v>
      </c>
      <c r="E104" s="194">
        <v>94.530612244897966</v>
      </c>
      <c r="F104" s="31">
        <v>16</v>
      </c>
      <c r="G104" s="194">
        <v>0.32653061224489799</v>
      </c>
      <c r="H104" s="31">
        <v>38</v>
      </c>
      <c r="I104" s="194">
        <v>0.77551020408163263</v>
      </c>
      <c r="J104" s="1">
        <f t="shared" si="1"/>
        <v>214</v>
      </c>
      <c r="K104" s="77">
        <v>4.3673469387755102</v>
      </c>
      <c r="L104" s="31">
        <v>49</v>
      </c>
      <c r="M104" s="194">
        <v>1</v>
      </c>
      <c r="N104" s="31">
        <v>165</v>
      </c>
      <c r="O104" s="194">
        <v>3.3673469387755102</v>
      </c>
    </row>
    <row r="105" spans="1:15" x14ac:dyDescent="0.2">
      <c r="A105" t="s">
        <v>541</v>
      </c>
      <c r="B105" s="144" t="s">
        <v>542</v>
      </c>
      <c r="C105" s="31">
        <v>4559</v>
      </c>
      <c r="D105" s="31">
        <v>3734</v>
      </c>
      <c r="E105" s="194">
        <v>81.903926299627116</v>
      </c>
      <c r="F105" s="31">
        <v>124</v>
      </c>
      <c r="G105" s="194">
        <v>2.7198947137530158</v>
      </c>
      <c r="H105" s="31">
        <v>123</v>
      </c>
      <c r="I105" s="194">
        <v>2.6979600789646851</v>
      </c>
      <c r="J105" s="1">
        <f t="shared" si="1"/>
        <v>578</v>
      </c>
      <c r="K105" s="77">
        <v>12.678218907655186</v>
      </c>
      <c r="L105" s="31">
        <v>144</v>
      </c>
      <c r="M105" s="194">
        <v>3.1585874095196318</v>
      </c>
      <c r="N105" s="31">
        <v>434</v>
      </c>
      <c r="O105" s="194">
        <v>9.5196314981355563</v>
      </c>
    </row>
    <row r="106" spans="1:15" x14ac:dyDescent="0.2">
      <c r="A106" t="s">
        <v>543</v>
      </c>
      <c r="B106" s="144" t="s">
        <v>106</v>
      </c>
      <c r="C106" s="31">
        <v>2670</v>
      </c>
      <c r="D106" s="31">
        <v>2417</v>
      </c>
      <c r="E106" s="194">
        <v>90.524344569288388</v>
      </c>
      <c r="F106" s="31">
        <v>9</v>
      </c>
      <c r="G106" s="194">
        <v>0.33707865168539325</v>
      </c>
      <c r="H106" s="31">
        <v>28</v>
      </c>
      <c r="I106" s="194">
        <v>1.0486891385767791</v>
      </c>
      <c r="J106" s="1">
        <f t="shared" si="1"/>
        <v>216</v>
      </c>
      <c r="K106" s="77">
        <v>8.0898876404494384</v>
      </c>
      <c r="L106" s="31">
        <v>59</v>
      </c>
      <c r="M106" s="194">
        <v>2.2097378277153559</v>
      </c>
      <c r="N106" s="31">
        <v>157</v>
      </c>
      <c r="O106" s="194">
        <v>5.880149812734083</v>
      </c>
    </row>
    <row r="107" spans="1:15" x14ac:dyDescent="0.2">
      <c r="A107" t="s">
        <v>544</v>
      </c>
      <c r="B107" s="144" t="s">
        <v>545</v>
      </c>
      <c r="C107" s="31">
        <v>2402</v>
      </c>
      <c r="D107" s="31">
        <v>2128</v>
      </c>
      <c r="E107" s="194">
        <v>88.592839300582853</v>
      </c>
      <c r="F107" s="31">
        <v>29</v>
      </c>
      <c r="G107" s="194">
        <v>1.2073272273105746</v>
      </c>
      <c r="H107" s="31">
        <v>16</v>
      </c>
      <c r="I107" s="194">
        <v>0.66611157368859286</v>
      </c>
      <c r="J107" s="1">
        <f t="shared" si="1"/>
        <v>229</v>
      </c>
      <c r="K107" s="77">
        <v>9.5337218984179852</v>
      </c>
      <c r="L107" s="31">
        <v>61</v>
      </c>
      <c r="M107" s="194">
        <v>2.5395503746877601</v>
      </c>
      <c r="N107" s="31">
        <v>168</v>
      </c>
      <c r="O107" s="194">
        <v>6.9941715237302251</v>
      </c>
    </row>
    <row r="108" spans="1:15" x14ac:dyDescent="0.2">
      <c r="A108" t="s">
        <v>546</v>
      </c>
      <c r="B108" s="144" t="s">
        <v>547</v>
      </c>
      <c r="C108" s="31">
        <v>2656</v>
      </c>
      <c r="D108" s="31">
        <v>2456</v>
      </c>
      <c r="E108" s="194">
        <v>92.46987951807229</v>
      </c>
      <c r="F108" s="31">
        <v>12</v>
      </c>
      <c r="G108" s="194">
        <v>0.45180722891566261</v>
      </c>
      <c r="H108" s="31">
        <v>19</v>
      </c>
      <c r="I108" s="194">
        <v>0.71536144578313254</v>
      </c>
      <c r="J108" s="1">
        <f t="shared" si="1"/>
        <v>169</v>
      </c>
      <c r="K108" s="77">
        <v>6.3629518072289155</v>
      </c>
      <c r="L108" s="31">
        <v>31</v>
      </c>
      <c r="M108" s="194">
        <v>1.167168674698795</v>
      </c>
      <c r="N108" s="31">
        <v>138</v>
      </c>
      <c r="O108" s="194">
        <v>5.1957831325301207</v>
      </c>
    </row>
    <row r="109" spans="1:15" x14ac:dyDescent="0.2">
      <c r="A109" t="s">
        <v>548</v>
      </c>
      <c r="B109" s="144" t="s">
        <v>549</v>
      </c>
      <c r="C109" s="31">
        <v>10600</v>
      </c>
      <c r="D109" s="31">
        <v>9100</v>
      </c>
      <c r="E109" s="194">
        <v>85.84905660377359</v>
      </c>
      <c r="F109" s="31">
        <v>238</v>
      </c>
      <c r="G109" s="194">
        <v>2.2452830188679247</v>
      </c>
      <c r="H109" s="31">
        <v>284</v>
      </c>
      <c r="I109" s="194">
        <v>2.6792452830188678</v>
      </c>
      <c r="J109" s="1">
        <f t="shared" si="1"/>
        <v>978</v>
      </c>
      <c r="K109" s="77">
        <v>9.2264150943396217</v>
      </c>
      <c r="L109" s="31">
        <v>363</v>
      </c>
      <c r="M109" s="194">
        <v>3.4245283018867925</v>
      </c>
      <c r="N109" s="31">
        <v>615</v>
      </c>
      <c r="O109" s="194">
        <v>5.8018867924528301</v>
      </c>
    </row>
    <row r="110" spans="1:15" x14ac:dyDescent="0.2">
      <c r="A110" t="s">
        <v>550</v>
      </c>
      <c r="B110" s="144" t="s">
        <v>107</v>
      </c>
      <c r="C110" s="31">
        <v>4846</v>
      </c>
      <c r="D110" s="31">
        <v>4540</v>
      </c>
      <c r="E110" s="194">
        <v>93.685513825835741</v>
      </c>
      <c r="F110" s="31">
        <v>27</v>
      </c>
      <c r="G110" s="194">
        <v>0.5571605447791993</v>
      </c>
      <c r="H110" s="31">
        <v>33</v>
      </c>
      <c r="I110" s="194">
        <v>0.68097399917457702</v>
      </c>
      <c r="J110" s="1">
        <f t="shared" si="1"/>
        <v>246</v>
      </c>
      <c r="K110" s="77">
        <v>5.0763516302104827</v>
      </c>
      <c r="L110" s="31">
        <v>40</v>
      </c>
      <c r="M110" s="194">
        <v>0.82542302930251754</v>
      </c>
      <c r="N110" s="31">
        <v>206</v>
      </c>
      <c r="O110" s="194">
        <v>4.2509286009079652</v>
      </c>
    </row>
    <row r="111" spans="1:15" x14ac:dyDescent="0.2">
      <c r="A111" t="s">
        <v>551</v>
      </c>
      <c r="B111" s="144" t="s">
        <v>552</v>
      </c>
      <c r="C111" s="31">
        <v>2657</v>
      </c>
      <c r="D111" s="31">
        <v>2342</v>
      </c>
      <c r="E111" s="194">
        <v>88.14452389913437</v>
      </c>
      <c r="F111" s="31">
        <v>36</v>
      </c>
      <c r="G111" s="194">
        <v>1.3549115543846444</v>
      </c>
      <c r="H111" s="31">
        <v>49</v>
      </c>
      <c r="I111" s="194">
        <v>1.8441851712457658</v>
      </c>
      <c r="J111" s="1">
        <f t="shared" si="1"/>
        <v>230</v>
      </c>
      <c r="K111" s="77">
        <v>8.6563793752352272</v>
      </c>
      <c r="L111" s="31">
        <v>60</v>
      </c>
      <c r="M111" s="194">
        <v>2.2581859239744073</v>
      </c>
      <c r="N111" s="31">
        <v>170</v>
      </c>
      <c r="O111" s="194">
        <v>6.3981934512608207</v>
      </c>
    </row>
    <row r="112" spans="1:15" x14ac:dyDescent="0.2">
      <c r="A112" t="s">
        <v>553</v>
      </c>
      <c r="B112" s="144" t="s">
        <v>108</v>
      </c>
      <c r="C112" s="31">
        <v>5610</v>
      </c>
      <c r="D112" s="31">
        <v>5251</v>
      </c>
      <c r="E112" s="194">
        <v>93.600713012477726</v>
      </c>
      <c r="F112" s="31">
        <v>24</v>
      </c>
      <c r="G112" s="194">
        <v>0.42780748663101603</v>
      </c>
      <c r="H112" s="31">
        <v>38</v>
      </c>
      <c r="I112" s="194">
        <v>0.67736185383244207</v>
      </c>
      <c r="J112" s="1">
        <f t="shared" si="1"/>
        <v>297</v>
      </c>
      <c r="K112" s="77">
        <v>5.2941176470588234</v>
      </c>
      <c r="L112" s="31">
        <v>61</v>
      </c>
      <c r="M112" s="194">
        <v>1.0873440285204992</v>
      </c>
      <c r="N112" s="31">
        <v>236</v>
      </c>
      <c r="O112" s="194">
        <v>4.2067736185383247</v>
      </c>
    </row>
    <row r="113" spans="1:15" x14ac:dyDescent="0.2">
      <c r="A113" t="s">
        <v>554</v>
      </c>
      <c r="B113" s="144" t="s">
        <v>555</v>
      </c>
      <c r="C113" s="31">
        <v>2551</v>
      </c>
      <c r="D113" s="31">
        <v>2356</v>
      </c>
      <c r="E113" s="194">
        <v>92.355938847510771</v>
      </c>
      <c r="F113" s="31">
        <v>9</v>
      </c>
      <c r="G113" s="194">
        <v>0.35280282242257938</v>
      </c>
      <c r="H113" s="31">
        <v>15</v>
      </c>
      <c r="I113" s="194">
        <v>0.58800470403763228</v>
      </c>
      <c r="J113" s="1">
        <f t="shared" si="1"/>
        <v>171</v>
      </c>
      <c r="K113" s="77">
        <v>6.7032536260290083</v>
      </c>
      <c r="L113" s="31">
        <v>41</v>
      </c>
      <c r="M113" s="194">
        <v>1.6072128577028617</v>
      </c>
      <c r="N113" s="31">
        <v>130</v>
      </c>
      <c r="O113" s="194">
        <v>5.0960407683261471</v>
      </c>
    </row>
    <row r="114" spans="1:15" x14ac:dyDescent="0.2">
      <c r="A114" t="s">
        <v>556</v>
      </c>
      <c r="B114" s="144" t="s">
        <v>557</v>
      </c>
      <c r="C114" s="31">
        <v>4679</v>
      </c>
      <c r="D114" s="31">
        <v>3811</v>
      </c>
      <c r="E114" s="194">
        <v>81.449027569993589</v>
      </c>
      <c r="F114" s="31">
        <v>145</v>
      </c>
      <c r="G114" s="194">
        <v>3.0989527676854025</v>
      </c>
      <c r="H114" s="31">
        <v>201</v>
      </c>
      <c r="I114" s="194">
        <v>4.2957896986535582</v>
      </c>
      <c r="J114" s="1">
        <f t="shared" si="1"/>
        <v>522</v>
      </c>
      <c r="K114" s="77">
        <v>11.156229963667451</v>
      </c>
      <c r="L114" s="31">
        <v>196</v>
      </c>
      <c r="M114" s="194">
        <v>4.1889292583885451</v>
      </c>
      <c r="N114" s="31">
        <v>326</v>
      </c>
      <c r="O114" s="194">
        <v>6.9673007052789062</v>
      </c>
    </row>
    <row r="115" spans="1:15" x14ac:dyDescent="0.2">
      <c r="A115" t="s">
        <v>558</v>
      </c>
      <c r="B115" s="144" t="s">
        <v>559</v>
      </c>
      <c r="C115" s="31">
        <v>2329</v>
      </c>
      <c r="D115" s="31">
        <v>2200</v>
      </c>
      <c r="E115" s="194">
        <v>94.461142121082005</v>
      </c>
      <c r="F115" s="31">
        <v>7</v>
      </c>
      <c r="G115" s="194">
        <v>0.30055817947617003</v>
      </c>
      <c r="H115" s="31">
        <v>3</v>
      </c>
      <c r="I115" s="194">
        <v>0.12881064834693001</v>
      </c>
      <c r="J115" s="1">
        <f t="shared" si="1"/>
        <v>119</v>
      </c>
      <c r="K115" s="77">
        <v>5.1094890510948909</v>
      </c>
      <c r="L115" s="31">
        <v>13</v>
      </c>
      <c r="M115" s="194">
        <v>0.55817947617003005</v>
      </c>
      <c r="N115" s="31">
        <v>106</v>
      </c>
      <c r="O115" s="194">
        <v>4.5513095749248604</v>
      </c>
    </row>
    <row r="116" spans="1:15" x14ac:dyDescent="0.2">
      <c r="A116" t="s">
        <v>560</v>
      </c>
      <c r="B116" s="144" t="s">
        <v>561</v>
      </c>
      <c r="C116" s="31">
        <v>4888</v>
      </c>
      <c r="D116" s="31">
        <v>4280</v>
      </c>
      <c r="E116" s="194">
        <v>87.56137479541735</v>
      </c>
      <c r="F116" s="31">
        <v>71</v>
      </c>
      <c r="G116" s="194">
        <v>1.4525368248772506</v>
      </c>
      <c r="H116" s="31">
        <v>83</v>
      </c>
      <c r="I116" s="194">
        <v>1.6980360065466449</v>
      </c>
      <c r="J116" s="1">
        <f t="shared" si="1"/>
        <v>454</v>
      </c>
      <c r="K116" s="77">
        <v>9.2880523731587559</v>
      </c>
      <c r="L116" s="31">
        <v>215</v>
      </c>
      <c r="M116" s="194">
        <v>4.3985270049099832</v>
      </c>
      <c r="N116" s="31">
        <v>239</v>
      </c>
      <c r="O116" s="194">
        <v>4.8895253682487727</v>
      </c>
    </row>
    <row r="117" spans="1:15" x14ac:dyDescent="0.2">
      <c r="A117" t="s">
        <v>562</v>
      </c>
      <c r="B117" s="144" t="s">
        <v>110</v>
      </c>
      <c r="C117" s="31">
        <v>7145</v>
      </c>
      <c r="D117" s="31">
        <v>6411</v>
      </c>
      <c r="E117" s="194">
        <v>89.727081875437364</v>
      </c>
      <c r="F117" s="31">
        <v>100</v>
      </c>
      <c r="G117" s="194">
        <v>1.3995801259622114</v>
      </c>
      <c r="H117" s="31">
        <v>94</v>
      </c>
      <c r="I117" s="194">
        <v>1.3156053184044787</v>
      </c>
      <c r="J117" s="1">
        <f t="shared" si="1"/>
        <v>540</v>
      </c>
      <c r="K117" s="77">
        <v>7.5577326801959419</v>
      </c>
      <c r="L117" s="31">
        <v>193</v>
      </c>
      <c r="M117" s="194">
        <v>2.7011896431070679</v>
      </c>
      <c r="N117" s="31">
        <v>347</v>
      </c>
      <c r="O117" s="194">
        <v>4.8565430370888736</v>
      </c>
    </row>
    <row r="118" spans="1:15" x14ac:dyDescent="0.2">
      <c r="A118" t="s">
        <v>563</v>
      </c>
      <c r="B118" s="144" t="s">
        <v>564</v>
      </c>
      <c r="C118" s="31">
        <v>2463</v>
      </c>
      <c r="D118" s="31">
        <v>2301</v>
      </c>
      <c r="E118" s="194">
        <v>93.422655298416572</v>
      </c>
      <c r="F118" s="31">
        <v>16</v>
      </c>
      <c r="G118" s="194">
        <v>0.6496142915144133</v>
      </c>
      <c r="H118" s="31">
        <v>23</v>
      </c>
      <c r="I118" s="194">
        <v>0.93382054405196901</v>
      </c>
      <c r="J118" s="1">
        <f t="shared" si="1"/>
        <v>123</v>
      </c>
      <c r="K118" s="77">
        <v>4.9939098660170522</v>
      </c>
      <c r="L118" s="31">
        <v>28</v>
      </c>
      <c r="M118" s="194">
        <v>1.1368250101502233</v>
      </c>
      <c r="N118" s="31">
        <v>95</v>
      </c>
      <c r="O118" s="194">
        <v>3.8570848558668289</v>
      </c>
    </row>
    <row r="119" spans="1:15" x14ac:dyDescent="0.2">
      <c r="A119" t="s">
        <v>565</v>
      </c>
      <c r="B119" s="144" t="s">
        <v>566</v>
      </c>
      <c r="C119" s="31">
        <v>2943</v>
      </c>
      <c r="D119" s="31">
        <v>2155</v>
      </c>
      <c r="E119" s="194">
        <v>73.224600747536527</v>
      </c>
      <c r="F119" s="31">
        <v>113</v>
      </c>
      <c r="G119" s="194">
        <v>3.8396194359497113</v>
      </c>
      <c r="H119" s="31">
        <v>217</v>
      </c>
      <c r="I119" s="194">
        <v>7.3734284743459053</v>
      </c>
      <c r="J119" s="1">
        <f t="shared" si="1"/>
        <v>458</v>
      </c>
      <c r="K119" s="77">
        <v>15.562351342167858</v>
      </c>
      <c r="L119" s="31">
        <v>240</v>
      </c>
      <c r="M119" s="194">
        <v>8.154943934760448</v>
      </c>
      <c r="N119" s="31">
        <v>218</v>
      </c>
      <c r="O119" s="194">
        <v>7.4074074074074066</v>
      </c>
    </row>
    <row r="120" spans="1:15" x14ac:dyDescent="0.2">
      <c r="A120" t="s">
        <v>567</v>
      </c>
      <c r="B120" s="144" t="s">
        <v>568</v>
      </c>
      <c r="C120" s="31">
        <v>2308</v>
      </c>
      <c r="D120" s="31">
        <v>2050</v>
      </c>
      <c r="E120" s="194">
        <v>88.821490467937608</v>
      </c>
      <c r="F120" s="31">
        <v>30</v>
      </c>
      <c r="G120" s="194">
        <v>1.2998266897746966</v>
      </c>
      <c r="H120" s="31">
        <v>30</v>
      </c>
      <c r="I120" s="194">
        <v>1.2998266897746966</v>
      </c>
      <c r="J120" s="1">
        <f t="shared" si="1"/>
        <v>198</v>
      </c>
      <c r="K120" s="77">
        <v>8.5788561525129978</v>
      </c>
      <c r="L120" s="31">
        <v>71</v>
      </c>
      <c r="M120" s="194">
        <v>3.0762564991334491</v>
      </c>
      <c r="N120" s="31">
        <v>127</v>
      </c>
      <c r="O120" s="194">
        <v>5.5025996533795496</v>
      </c>
    </row>
    <row r="121" spans="1:15" x14ac:dyDescent="0.2">
      <c r="A121" t="s">
        <v>569</v>
      </c>
      <c r="B121" s="144" t="s">
        <v>570</v>
      </c>
      <c r="C121" s="31">
        <v>2404</v>
      </c>
      <c r="D121" s="31">
        <v>2272</v>
      </c>
      <c r="E121" s="194">
        <v>94.509151414309486</v>
      </c>
      <c r="F121" s="31">
        <v>3</v>
      </c>
      <c r="G121" s="194">
        <v>0.12479201331114809</v>
      </c>
      <c r="H121" s="31">
        <v>13</v>
      </c>
      <c r="I121" s="194">
        <v>0.54076539101497512</v>
      </c>
      <c r="J121" s="1">
        <f t="shared" si="1"/>
        <v>116</v>
      </c>
      <c r="K121" s="77">
        <v>4.8252911813643928</v>
      </c>
      <c r="L121" s="31">
        <v>19</v>
      </c>
      <c r="M121" s="194">
        <v>0.79034941763727118</v>
      </c>
      <c r="N121" s="31">
        <v>97</v>
      </c>
      <c r="O121" s="194">
        <v>4.0349417637271214</v>
      </c>
    </row>
    <row r="122" spans="1:15" x14ac:dyDescent="0.2">
      <c r="A122" t="s">
        <v>571</v>
      </c>
      <c r="B122" s="144" t="s">
        <v>572</v>
      </c>
      <c r="C122" s="31">
        <v>7322</v>
      </c>
      <c r="D122" s="31">
        <v>6435</v>
      </c>
      <c r="E122" s="194">
        <v>87.885823545479383</v>
      </c>
      <c r="F122" s="31">
        <v>81</v>
      </c>
      <c r="G122" s="194">
        <v>1.1062551215514886</v>
      </c>
      <c r="H122" s="31">
        <v>114</v>
      </c>
      <c r="I122" s="194">
        <v>1.5569516525539471</v>
      </c>
      <c r="J122" s="1">
        <f t="shared" si="1"/>
        <v>692</v>
      </c>
      <c r="K122" s="77">
        <v>9.4509696804151879</v>
      </c>
      <c r="L122" s="31">
        <v>157</v>
      </c>
      <c r="M122" s="194">
        <v>2.1442228899207865</v>
      </c>
      <c r="N122" s="31">
        <v>535</v>
      </c>
      <c r="O122" s="194">
        <v>7.306746790494401</v>
      </c>
    </row>
    <row r="123" spans="1:15" x14ac:dyDescent="0.2">
      <c r="A123" t="s">
        <v>573</v>
      </c>
      <c r="B123" s="144" t="s">
        <v>574</v>
      </c>
      <c r="C123" s="31">
        <v>2761</v>
      </c>
      <c r="D123" s="31">
        <v>2460</v>
      </c>
      <c r="E123" s="194">
        <v>89.098152843172755</v>
      </c>
      <c r="F123" s="31">
        <v>57</v>
      </c>
      <c r="G123" s="194">
        <v>2.0644693951466859</v>
      </c>
      <c r="H123" s="31">
        <v>39</v>
      </c>
      <c r="I123" s="194">
        <v>1.4125316914161534</v>
      </c>
      <c r="J123" s="1">
        <f t="shared" si="1"/>
        <v>205</v>
      </c>
      <c r="K123" s="77">
        <v>7.4248460702643975</v>
      </c>
      <c r="L123" s="31">
        <v>57</v>
      </c>
      <c r="M123" s="194">
        <v>2.0644693951466859</v>
      </c>
      <c r="N123" s="31">
        <v>148</v>
      </c>
      <c r="O123" s="194">
        <v>5.3603766751177107</v>
      </c>
    </row>
    <row r="124" spans="1:15" x14ac:dyDescent="0.2">
      <c r="A124" t="s">
        <v>575</v>
      </c>
      <c r="B124" s="144" t="s">
        <v>112</v>
      </c>
      <c r="C124" s="31">
        <v>6014</v>
      </c>
      <c r="D124" s="31">
        <v>5384</v>
      </c>
      <c r="E124" s="194">
        <v>89.524442966411712</v>
      </c>
      <c r="F124" s="31">
        <v>70</v>
      </c>
      <c r="G124" s="194">
        <v>1.1639507815098105</v>
      </c>
      <c r="H124" s="31">
        <v>152</v>
      </c>
      <c r="I124" s="194">
        <v>2.5274359827070167</v>
      </c>
      <c r="J124" s="1">
        <f t="shared" si="1"/>
        <v>408</v>
      </c>
      <c r="K124" s="77">
        <v>6.7841702693714661</v>
      </c>
      <c r="L124" s="31">
        <v>157</v>
      </c>
      <c r="M124" s="194">
        <v>2.610575324243432</v>
      </c>
      <c r="N124" s="31">
        <v>251</v>
      </c>
      <c r="O124" s="194">
        <v>4.173594945128035</v>
      </c>
    </row>
    <row r="125" spans="1:15" x14ac:dyDescent="0.2">
      <c r="A125" t="s">
        <v>576</v>
      </c>
      <c r="B125" s="144" t="s">
        <v>577</v>
      </c>
      <c r="C125" s="31">
        <v>2700</v>
      </c>
      <c r="D125" s="31">
        <v>2443</v>
      </c>
      <c r="E125" s="194">
        <v>90.481481481481481</v>
      </c>
      <c r="F125" s="31">
        <v>26</v>
      </c>
      <c r="G125" s="194">
        <v>0.96296296296296302</v>
      </c>
      <c r="H125" s="31">
        <v>21</v>
      </c>
      <c r="I125" s="194">
        <v>0.77777777777777779</v>
      </c>
      <c r="J125" s="1">
        <f t="shared" si="1"/>
        <v>210</v>
      </c>
      <c r="K125" s="77">
        <v>7.7777777777777777</v>
      </c>
      <c r="L125" s="31">
        <v>54</v>
      </c>
      <c r="M125" s="194">
        <v>2</v>
      </c>
      <c r="N125" s="31">
        <v>156</v>
      </c>
      <c r="O125" s="194">
        <v>5.7777777777777777</v>
      </c>
    </row>
    <row r="126" spans="1:15" x14ac:dyDescent="0.2">
      <c r="A126" t="s">
        <v>578</v>
      </c>
      <c r="B126" s="144" t="s">
        <v>579</v>
      </c>
      <c r="C126" s="31">
        <v>6877</v>
      </c>
      <c r="D126" s="31">
        <v>6436</v>
      </c>
      <c r="E126" s="194">
        <v>93.587320052348417</v>
      </c>
      <c r="F126" s="31">
        <v>36</v>
      </c>
      <c r="G126" s="194">
        <v>0.52348407735931368</v>
      </c>
      <c r="H126" s="31">
        <v>57</v>
      </c>
      <c r="I126" s="194">
        <v>0.82884978915224661</v>
      </c>
      <c r="J126" s="1">
        <f t="shared" si="1"/>
        <v>348</v>
      </c>
      <c r="K126" s="77">
        <v>5.0603460811400316</v>
      </c>
      <c r="L126" s="31">
        <v>102</v>
      </c>
      <c r="M126" s="194">
        <v>1.4832048858513887</v>
      </c>
      <c r="N126" s="31">
        <v>246</v>
      </c>
      <c r="O126" s="194">
        <v>3.5771411952886432</v>
      </c>
    </row>
    <row r="127" spans="1:15" x14ac:dyDescent="0.2">
      <c r="A127" t="s">
        <v>164</v>
      </c>
      <c r="B127" s="27" t="s">
        <v>365</v>
      </c>
      <c r="C127" s="197">
        <v>123867</v>
      </c>
      <c r="D127" s="197">
        <v>87486</v>
      </c>
      <c r="E127" s="194">
        <v>70.628981084550375</v>
      </c>
      <c r="F127" s="197">
        <v>9042</v>
      </c>
      <c r="G127" s="194">
        <v>7.2997650705999177</v>
      </c>
      <c r="H127" s="197">
        <v>8141</v>
      </c>
      <c r="I127" s="194">
        <v>6.5723719796233055</v>
      </c>
      <c r="J127" s="1">
        <f t="shared" ref="J127:J134" si="2">L127+N127</f>
        <v>19198</v>
      </c>
      <c r="K127" s="77">
        <v>15.498881865226414</v>
      </c>
      <c r="L127" s="197">
        <v>7362</v>
      </c>
      <c r="M127" s="194">
        <v>5.9434716268255467</v>
      </c>
      <c r="N127" s="197">
        <v>11836</v>
      </c>
      <c r="O127" s="194">
        <v>9.5554102384008655</v>
      </c>
    </row>
    <row r="128" spans="1:15" x14ac:dyDescent="0.2">
      <c r="A128" t="s">
        <v>165</v>
      </c>
      <c r="B128" s="27" t="s">
        <v>90</v>
      </c>
      <c r="C128" s="197">
        <v>83818</v>
      </c>
      <c r="D128" s="197">
        <v>75576</v>
      </c>
      <c r="E128" s="194">
        <v>90.166789949652809</v>
      </c>
      <c r="F128" s="197">
        <v>1558</v>
      </c>
      <c r="G128" s="194">
        <v>1.8587892815385716</v>
      </c>
      <c r="H128" s="197">
        <v>1776</v>
      </c>
      <c r="I128" s="194">
        <v>2.118876613615214</v>
      </c>
      <c r="J128" s="1">
        <f t="shared" si="2"/>
        <v>4908</v>
      </c>
      <c r="K128" s="77">
        <v>5.8555441551933951</v>
      </c>
      <c r="L128" s="197">
        <v>1727</v>
      </c>
      <c r="M128" s="194">
        <v>2.0604166169557852</v>
      </c>
      <c r="N128" s="197">
        <v>3181</v>
      </c>
      <c r="O128" s="194">
        <v>3.7951275382376104</v>
      </c>
    </row>
    <row r="129" spans="1:17" x14ac:dyDescent="0.2">
      <c r="A129" t="s">
        <v>166</v>
      </c>
      <c r="B129" s="27" t="s">
        <v>91</v>
      </c>
      <c r="C129" s="197">
        <v>95262</v>
      </c>
      <c r="D129" s="197">
        <v>87053</v>
      </c>
      <c r="E129" s="194">
        <v>91.382712939052297</v>
      </c>
      <c r="F129" s="197">
        <v>1528</v>
      </c>
      <c r="G129" s="194">
        <v>1.60399739665344</v>
      </c>
      <c r="H129" s="197">
        <v>2080</v>
      </c>
      <c r="I129" s="194">
        <v>2.1834519535596564</v>
      </c>
      <c r="J129" s="1">
        <f t="shared" si="2"/>
        <v>4601</v>
      </c>
      <c r="K129" s="77">
        <v>4.8298377107346058</v>
      </c>
      <c r="L129" s="197">
        <v>2021</v>
      </c>
      <c r="M129" s="194">
        <v>2.1215174991077239</v>
      </c>
      <c r="N129" s="197">
        <v>2580</v>
      </c>
      <c r="O129" s="194">
        <v>2.7083202116268819</v>
      </c>
    </row>
    <row r="130" spans="1:17" x14ac:dyDescent="0.2">
      <c r="A130" t="s">
        <v>167</v>
      </c>
      <c r="B130" s="28" t="s">
        <v>92</v>
      </c>
      <c r="C130" s="197">
        <v>169508</v>
      </c>
      <c r="D130" s="197">
        <v>153206</v>
      </c>
      <c r="E130" s="194">
        <v>90.382754796233812</v>
      </c>
      <c r="F130" s="197">
        <v>2614</v>
      </c>
      <c r="G130" s="194">
        <v>1.5421101068976095</v>
      </c>
      <c r="H130" s="197">
        <v>2922</v>
      </c>
      <c r="I130" s="194">
        <v>1.7238124454303041</v>
      </c>
      <c r="J130" s="1">
        <f t="shared" si="2"/>
        <v>10766</v>
      </c>
      <c r="K130" s="77">
        <v>6.3513226514382808</v>
      </c>
      <c r="L130" s="197">
        <v>3266</v>
      </c>
      <c r="M130" s="194">
        <v>1.9267527196356513</v>
      </c>
      <c r="N130" s="197">
        <v>7500</v>
      </c>
      <c r="O130" s="194">
        <v>4.4245699318026288</v>
      </c>
    </row>
    <row r="131" spans="1:17" x14ac:dyDescent="0.2">
      <c r="A131" t="s">
        <v>168</v>
      </c>
      <c r="B131" s="29" t="s">
        <v>93</v>
      </c>
      <c r="C131" s="197">
        <v>148755</v>
      </c>
      <c r="D131" s="197">
        <v>132191</v>
      </c>
      <c r="E131" s="194">
        <v>88.864912103794836</v>
      </c>
      <c r="F131" s="197">
        <v>1909</v>
      </c>
      <c r="G131" s="194">
        <v>1.2833182077913348</v>
      </c>
      <c r="H131" s="197">
        <v>2654</v>
      </c>
      <c r="I131" s="194">
        <v>1.7841417095223688</v>
      </c>
      <c r="J131" s="1">
        <f t="shared" si="2"/>
        <v>12001</v>
      </c>
      <c r="K131" s="77">
        <v>8.0676279788914655</v>
      </c>
      <c r="L131" s="197">
        <v>3847</v>
      </c>
      <c r="M131" s="194">
        <v>2.5861315586030722</v>
      </c>
      <c r="N131" s="197">
        <v>8154</v>
      </c>
      <c r="O131" s="194">
        <v>5.4814964202883942</v>
      </c>
    </row>
    <row r="132" spans="1:17" x14ac:dyDescent="0.2">
      <c r="A132" t="s">
        <v>349</v>
      </c>
      <c r="B132" s="6" t="s">
        <v>350</v>
      </c>
      <c r="C132" s="197">
        <v>621210</v>
      </c>
      <c r="D132" s="197">
        <v>535512</v>
      </c>
      <c r="E132" s="194">
        <v>86.204665089100303</v>
      </c>
      <c r="F132" s="197">
        <v>16651</v>
      </c>
      <c r="G132" s="194">
        <v>2.6804140306820559</v>
      </c>
      <c r="H132" s="197">
        <v>17573</v>
      </c>
      <c r="I132" s="194">
        <v>2.8288340496772428</v>
      </c>
      <c r="J132" s="1">
        <f t="shared" si="2"/>
        <v>51474</v>
      </c>
      <c r="K132" s="77">
        <v>8.2860868305403965</v>
      </c>
      <c r="L132" s="197">
        <v>18223</v>
      </c>
      <c r="M132" s="194">
        <v>2.9334685533072551</v>
      </c>
      <c r="N132" s="197">
        <v>33251</v>
      </c>
      <c r="O132" s="194">
        <v>5.3526182772331419</v>
      </c>
    </row>
    <row r="133" spans="1:17" x14ac:dyDescent="0.2">
      <c r="A133" t="s">
        <v>351</v>
      </c>
      <c r="B133" s="6" t="s">
        <v>352</v>
      </c>
      <c r="C133" s="31">
        <v>5846965</v>
      </c>
      <c r="D133" s="31">
        <v>5204750</v>
      </c>
      <c r="E133" s="194">
        <v>89.016267413948952</v>
      </c>
      <c r="F133" s="197">
        <v>85547</v>
      </c>
      <c r="G133" s="194">
        <v>1.463100942112703</v>
      </c>
      <c r="H133" s="31">
        <v>106825</v>
      </c>
      <c r="I133" s="194">
        <v>1.8270162383390358</v>
      </c>
      <c r="J133" s="1">
        <f t="shared" si="2"/>
        <v>449843</v>
      </c>
      <c r="K133" s="77">
        <v>7.6936154055993144</v>
      </c>
      <c r="L133" s="197">
        <v>133940</v>
      </c>
      <c r="M133" s="194">
        <v>2.2907611042652043</v>
      </c>
      <c r="N133" s="31">
        <v>315903</v>
      </c>
      <c r="O133" s="194">
        <v>5.402854301334111</v>
      </c>
    </row>
    <row r="134" spans="1:17" x14ac:dyDescent="0.2">
      <c r="A134" t="s">
        <v>353</v>
      </c>
      <c r="B134" s="6" t="s">
        <v>354</v>
      </c>
      <c r="C134" s="31">
        <v>56075912</v>
      </c>
      <c r="D134" s="31">
        <v>48570902</v>
      </c>
      <c r="E134" s="194">
        <v>86.616338937117959</v>
      </c>
      <c r="F134" s="31">
        <v>955481</v>
      </c>
      <c r="G134" s="194">
        <v>1.7039063047249237</v>
      </c>
      <c r="H134" s="31">
        <v>1199710</v>
      </c>
      <c r="I134" s="194">
        <v>2.1394391231657544</v>
      </c>
      <c r="J134" s="1">
        <f t="shared" si="2"/>
        <v>5349819</v>
      </c>
      <c r="K134" s="77">
        <v>9.5403156349913676</v>
      </c>
      <c r="L134" s="31">
        <v>1557353</v>
      </c>
      <c r="M134" s="194">
        <v>2.7772227761538679</v>
      </c>
      <c r="N134" s="31">
        <v>3792466</v>
      </c>
      <c r="O134" s="194">
        <v>6.7630928588374983</v>
      </c>
    </row>
    <row r="135" spans="1:17" x14ac:dyDescent="0.2">
      <c r="A135" s="31"/>
      <c r="B135" s="27"/>
      <c r="C135" s="22"/>
      <c r="D135" s="1"/>
      <c r="F135" s="1"/>
      <c r="H135" s="1"/>
      <c r="J135" s="22"/>
      <c r="K135" s="74"/>
      <c r="L135" s="1"/>
      <c r="N135" s="1"/>
      <c r="P135" s="16"/>
      <c r="Q135" s="18"/>
    </row>
    <row r="136" spans="1:17" x14ac:dyDescent="0.2">
      <c r="A136" s="31"/>
      <c r="B136" s="27"/>
      <c r="C136" s="22"/>
      <c r="D136" s="1"/>
      <c r="F136" s="1"/>
      <c r="H136" s="1"/>
      <c r="J136" s="22"/>
      <c r="K136" s="74"/>
      <c r="L136" s="1"/>
      <c r="N136" s="1"/>
      <c r="P136" s="16"/>
      <c r="Q136" s="18"/>
    </row>
    <row r="137" spans="1:17" x14ac:dyDescent="0.2">
      <c r="A137" s="31"/>
      <c r="B137" s="27"/>
      <c r="C137" s="22"/>
      <c r="D137" s="1"/>
      <c r="F137" s="1"/>
      <c r="H137" s="1"/>
      <c r="J137" s="22"/>
      <c r="K137" s="74"/>
      <c r="L137" s="1"/>
      <c r="N137" s="1"/>
      <c r="P137" s="16"/>
      <c r="Q137" s="18"/>
    </row>
    <row r="138" spans="1:17" x14ac:dyDescent="0.2">
      <c r="A138" s="31"/>
      <c r="B138" s="28"/>
      <c r="C138" s="22"/>
      <c r="D138" s="1"/>
      <c r="F138" s="1"/>
      <c r="H138" s="1"/>
      <c r="J138" s="22"/>
      <c r="K138" s="74"/>
      <c r="L138" s="1"/>
      <c r="N138" s="1"/>
      <c r="P138" s="16"/>
      <c r="Q138" s="18"/>
    </row>
    <row r="139" spans="1:17" x14ac:dyDescent="0.2">
      <c r="A139" s="31"/>
      <c r="B139" s="29"/>
      <c r="C139" s="22"/>
      <c r="D139" s="1"/>
      <c r="F139" s="1"/>
      <c r="H139" s="1"/>
      <c r="J139" s="22"/>
      <c r="K139" s="74"/>
      <c r="L139" s="1"/>
      <c r="N139" s="1"/>
      <c r="P139" s="16"/>
      <c r="Q139" s="18"/>
    </row>
    <row r="140" spans="1:17" x14ac:dyDescent="0.2">
      <c r="A140" s="31"/>
      <c r="C140" s="22"/>
      <c r="D140" s="1"/>
      <c r="F140" s="1"/>
      <c r="H140" s="1"/>
      <c r="J140" s="22"/>
      <c r="K140" s="74"/>
      <c r="L140" s="1"/>
      <c r="N140" s="1"/>
      <c r="P140" s="16"/>
      <c r="Q140" s="18"/>
    </row>
    <row r="141" spans="1:17" x14ac:dyDescent="0.2">
      <c r="A141" s="31"/>
      <c r="B141" s="144"/>
      <c r="F141" s="1"/>
      <c r="J141" s="22"/>
      <c r="K141" s="74"/>
      <c r="L141" s="1"/>
      <c r="P141" s="16"/>
      <c r="Q141" s="18"/>
    </row>
    <row r="142" spans="1:17" x14ac:dyDescent="0.2">
      <c r="A142" s="31"/>
      <c r="B142" s="144"/>
      <c r="J142" s="22"/>
      <c r="K142" s="74"/>
      <c r="P142" s="16"/>
      <c r="Q142" s="18"/>
    </row>
  </sheetData>
  <sheetProtection password="EE3C" sheet="1"/>
  <mergeCells count="8">
    <mergeCell ref="A1:B2"/>
    <mergeCell ref="J2:K2"/>
    <mergeCell ref="C1:O1"/>
    <mergeCell ref="D2:E2"/>
    <mergeCell ref="F2:G2"/>
    <mergeCell ref="H2:I2"/>
    <mergeCell ref="L2:M2"/>
    <mergeCell ref="N2:O2"/>
  </mergeCells>
  <phoneticPr fontId="4" type="noConversion"/>
  <hyperlinks>
    <hyperlink ref="A1:A2" location="Front!A1" display="Click here to return to homepage"/>
    <hyperlink ref="A1:B2" location="'Data by topic'!A1" display="Click here to return to homepage"/>
  </hyperlinks>
  <pageMargins left="0.75" right="0.75" top="1" bottom="1" header="0.5" footer="0.5"/>
  <pageSetup paperSize="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style="21" bestFit="1" customWidth="1"/>
    <col min="3" max="6" width="14.7109375" customWidth="1"/>
    <col min="7" max="7" width="14.7109375" style="77" customWidth="1"/>
    <col min="8" max="8" width="14.7109375" customWidth="1"/>
    <col min="9" max="9" width="14.7109375" style="77" customWidth="1"/>
    <col min="10" max="10" width="14.7109375" customWidth="1"/>
    <col min="11" max="11" width="14.7109375" style="77" customWidth="1"/>
    <col min="12" max="12" width="14.7109375" customWidth="1"/>
    <col min="13" max="13" width="14.7109375" style="77" customWidth="1"/>
    <col min="14" max="16" width="14.7109375" customWidth="1"/>
    <col min="17" max="17" width="14.7109375" style="77" customWidth="1"/>
    <col min="18" max="18" width="14.7109375" customWidth="1"/>
    <col min="19" max="19" width="14.7109375" style="77" customWidth="1"/>
    <col min="20" max="20" width="14.7109375" customWidth="1"/>
    <col min="21" max="21" width="14.7109375" style="77" customWidth="1"/>
    <col min="22" max="22" width="14.7109375" style="1" customWidth="1"/>
    <col min="23" max="23" width="14.7109375" style="77" customWidth="1"/>
    <col min="24" max="24" width="14.7109375" customWidth="1"/>
    <col min="25" max="25" width="14.7109375" style="77" customWidth="1"/>
  </cols>
  <sheetData>
    <row r="1" spans="1:70" s="13" customFormat="1" ht="12.75" customHeight="1" x14ac:dyDescent="0.2">
      <c r="A1" s="350" t="s">
        <v>664</v>
      </c>
      <c r="B1" s="394"/>
      <c r="C1" s="348" t="s">
        <v>154</v>
      </c>
      <c r="D1" s="348"/>
      <c r="E1" s="348"/>
      <c r="F1" s="348"/>
      <c r="G1" s="348"/>
      <c r="H1" s="348"/>
      <c r="I1" s="348"/>
      <c r="J1" s="348"/>
      <c r="K1" s="348"/>
      <c r="L1" s="348"/>
      <c r="M1" s="348"/>
      <c r="N1" s="348"/>
      <c r="O1" s="348"/>
      <c r="P1" s="348"/>
      <c r="Q1" s="348"/>
      <c r="R1" s="348"/>
      <c r="S1" s="348"/>
      <c r="T1" s="348"/>
      <c r="U1" s="348"/>
      <c r="V1" s="348"/>
      <c r="W1" s="348"/>
      <c r="X1" s="348"/>
      <c r="Y1" s="348"/>
    </row>
    <row r="2" spans="1:70" s="14" customFormat="1" ht="38.25" customHeight="1" x14ac:dyDescent="0.2">
      <c r="A2" s="395"/>
      <c r="B2" s="396"/>
      <c r="C2" s="226" t="s">
        <v>148</v>
      </c>
      <c r="D2" s="348" t="s">
        <v>155</v>
      </c>
      <c r="E2" s="348"/>
      <c r="F2" s="348" t="s">
        <v>156</v>
      </c>
      <c r="G2" s="348"/>
      <c r="H2" s="348" t="s">
        <v>6</v>
      </c>
      <c r="I2" s="348"/>
      <c r="J2" s="348" t="s">
        <v>157</v>
      </c>
      <c r="K2" s="348"/>
      <c r="L2" s="348" t="s">
        <v>158</v>
      </c>
      <c r="M2" s="348"/>
      <c r="N2" s="348" t="s">
        <v>227</v>
      </c>
      <c r="O2" s="348"/>
      <c r="P2" s="348" t="s">
        <v>229</v>
      </c>
      <c r="Q2" s="348"/>
      <c r="R2" s="382" t="s">
        <v>159</v>
      </c>
      <c r="S2" s="382"/>
      <c r="T2" s="382" t="s">
        <v>160</v>
      </c>
      <c r="U2" s="382"/>
      <c r="V2" s="382" t="s">
        <v>228</v>
      </c>
      <c r="W2" s="382"/>
      <c r="X2" s="382" t="s">
        <v>161</v>
      </c>
      <c r="Y2" s="382"/>
    </row>
    <row r="3" spans="1:70" s="13" customFormat="1" ht="38.25" x14ac:dyDescent="0.2">
      <c r="A3" s="229" t="s">
        <v>581</v>
      </c>
      <c r="B3" s="229" t="s">
        <v>580</v>
      </c>
      <c r="C3" s="229" t="s">
        <v>7</v>
      </c>
      <c r="D3" s="229" t="s">
        <v>7</v>
      </c>
      <c r="E3" s="233" t="s">
        <v>5</v>
      </c>
      <c r="F3" s="229" t="s">
        <v>7</v>
      </c>
      <c r="G3" s="233" t="s">
        <v>5</v>
      </c>
      <c r="H3" s="229" t="s">
        <v>7</v>
      </c>
      <c r="I3" s="233" t="s">
        <v>5</v>
      </c>
      <c r="J3" s="229" t="s">
        <v>7</v>
      </c>
      <c r="K3" s="233" t="s">
        <v>5</v>
      </c>
      <c r="L3" s="229" t="s">
        <v>7</v>
      </c>
      <c r="M3" s="233" t="s">
        <v>5</v>
      </c>
      <c r="N3" s="233" t="s">
        <v>7</v>
      </c>
      <c r="O3" s="233" t="s">
        <v>5</v>
      </c>
      <c r="P3" s="229" t="s">
        <v>7</v>
      </c>
      <c r="Q3" s="233" t="s">
        <v>5</v>
      </c>
      <c r="R3" s="229" t="s">
        <v>7</v>
      </c>
      <c r="S3" s="233" t="s">
        <v>5</v>
      </c>
      <c r="T3" s="229" t="s">
        <v>7</v>
      </c>
      <c r="U3" s="233" t="s">
        <v>5</v>
      </c>
      <c r="V3" s="236" t="s">
        <v>7</v>
      </c>
      <c r="W3" s="233" t="s">
        <v>5</v>
      </c>
      <c r="X3" s="229" t="s">
        <v>7</v>
      </c>
      <c r="Y3" s="233" t="s">
        <v>5</v>
      </c>
    </row>
    <row r="4" spans="1:70" x14ac:dyDescent="0.2">
      <c r="A4" t="s">
        <v>366</v>
      </c>
      <c r="B4" s="147" t="s">
        <v>331</v>
      </c>
      <c r="C4">
        <v>9907</v>
      </c>
      <c r="D4">
        <v>7127</v>
      </c>
      <c r="E4" s="77">
        <v>71.900000000000006</v>
      </c>
      <c r="F4">
        <v>41</v>
      </c>
      <c r="G4" s="77">
        <v>0.4</v>
      </c>
      <c r="H4">
        <v>149</v>
      </c>
      <c r="I4" s="77">
        <v>1.5</v>
      </c>
      <c r="J4">
        <v>72</v>
      </c>
      <c r="K4" s="77">
        <v>0.7</v>
      </c>
      <c r="L4">
        <v>2</v>
      </c>
      <c r="M4" s="77">
        <v>0</v>
      </c>
      <c r="N4">
        <v>7391</v>
      </c>
      <c r="O4" s="77">
        <v>74.603815484001217</v>
      </c>
      <c r="P4">
        <v>62</v>
      </c>
      <c r="Q4" s="77">
        <v>0.6</v>
      </c>
      <c r="R4">
        <v>531</v>
      </c>
      <c r="S4" s="77">
        <v>5.4</v>
      </c>
      <c r="T4">
        <v>526</v>
      </c>
      <c r="U4" s="77">
        <v>5.3</v>
      </c>
      <c r="V4" s="1">
        <v>1119</v>
      </c>
      <c r="W4" s="77">
        <v>11.295043908347633</v>
      </c>
      <c r="X4">
        <v>1397</v>
      </c>
      <c r="Y4" s="77">
        <v>14.1</v>
      </c>
      <c r="Z4" s="16"/>
      <c r="AA4" s="18"/>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3"/>
      <c r="BO4" s="1"/>
      <c r="BP4" s="1"/>
      <c r="BQ4" s="1"/>
      <c r="BR4" s="1"/>
    </row>
    <row r="5" spans="1:70" x14ac:dyDescent="0.2">
      <c r="A5" t="s">
        <v>367</v>
      </c>
      <c r="B5" s="147" t="s">
        <v>332</v>
      </c>
      <c r="C5">
        <v>9070</v>
      </c>
      <c r="D5">
        <v>6116</v>
      </c>
      <c r="E5" s="77">
        <v>67.400000000000006</v>
      </c>
      <c r="F5">
        <v>57</v>
      </c>
      <c r="G5" s="77">
        <v>0.6</v>
      </c>
      <c r="H5">
        <v>184</v>
      </c>
      <c r="I5" s="77">
        <v>2</v>
      </c>
      <c r="J5">
        <v>62</v>
      </c>
      <c r="K5" s="77">
        <v>0.7</v>
      </c>
      <c r="L5">
        <v>1</v>
      </c>
      <c r="M5" s="77">
        <v>0</v>
      </c>
      <c r="N5">
        <v>6420</v>
      </c>
      <c r="O5" s="77">
        <v>70.782800441014331</v>
      </c>
      <c r="P5">
        <v>58</v>
      </c>
      <c r="Q5" s="77">
        <v>0.6</v>
      </c>
      <c r="R5">
        <v>546</v>
      </c>
      <c r="S5" s="77">
        <v>6</v>
      </c>
      <c r="T5">
        <v>556</v>
      </c>
      <c r="U5" s="77">
        <v>6.1</v>
      </c>
      <c r="V5" s="1">
        <v>1160</v>
      </c>
      <c r="W5" s="77">
        <v>12.789415656008821</v>
      </c>
      <c r="X5">
        <v>1490</v>
      </c>
      <c r="Y5" s="77">
        <v>16.399999999999999</v>
      </c>
      <c r="Z5" s="15"/>
      <c r="AA5" s="18"/>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3"/>
      <c r="BO5" s="1"/>
      <c r="BP5" s="1"/>
      <c r="BQ5" s="1"/>
      <c r="BR5" s="1"/>
    </row>
    <row r="6" spans="1:70" x14ac:dyDescent="0.2">
      <c r="A6" t="s">
        <v>368</v>
      </c>
      <c r="B6" s="147" t="s">
        <v>334</v>
      </c>
      <c r="C6">
        <v>9785</v>
      </c>
      <c r="D6">
        <v>6100</v>
      </c>
      <c r="E6" s="77">
        <v>62.3</v>
      </c>
      <c r="F6">
        <v>102</v>
      </c>
      <c r="G6" s="77">
        <v>1</v>
      </c>
      <c r="H6">
        <v>207</v>
      </c>
      <c r="I6" s="77">
        <v>2.1</v>
      </c>
      <c r="J6">
        <v>127</v>
      </c>
      <c r="K6" s="77">
        <v>1.3</v>
      </c>
      <c r="L6">
        <v>1</v>
      </c>
      <c r="M6" s="77">
        <v>0</v>
      </c>
      <c r="N6">
        <v>6537</v>
      </c>
      <c r="O6" s="77">
        <v>66.806336228921808</v>
      </c>
      <c r="P6">
        <v>105</v>
      </c>
      <c r="Q6" s="77">
        <v>1.1000000000000001</v>
      </c>
      <c r="R6">
        <v>694</v>
      </c>
      <c r="S6" s="77">
        <v>7.1</v>
      </c>
      <c r="T6">
        <v>346</v>
      </c>
      <c r="U6" s="77">
        <v>3.5</v>
      </c>
      <c r="V6" s="1">
        <v>1145</v>
      </c>
      <c r="W6" s="77">
        <v>11.701584057230455</v>
      </c>
      <c r="X6">
        <v>2103</v>
      </c>
      <c r="Y6" s="77">
        <v>21.5</v>
      </c>
      <c r="Z6" s="15"/>
      <c r="AA6" s="18"/>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3"/>
      <c r="BO6" s="1"/>
      <c r="BP6" s="1"/>
      <c r="BQ6" s="1"/>
      <c r="BR6" s="1"/>
    </row>
    <row r="7" spans="1:70" x14ac:dyDescent="0.2">
      <c r="A7" t="s">
        <v>369</v>
      </c>
      <c r="B7" s="147" t="s">
        <v>335</v>
      </c>
      <c r="C7">
        <v>8780</v>
      </c>
      <c r="D7">
        <v>6235</v>
      </c>
      <c r="E7" s="77">
        <v>71</v>
      </c>
      <c r="F7">
        <v>44</v>
      </c>
      <c r="G7" s="77">
        <v>0.5</v>
      </c>
      <c r="H7">
        <v>156</v>
      </c>
      <c r="I7" s="77">
        <v>1.8</v>
      </c>
      <c r="J7">
        <v>55</v>
      </c>
      <c r="K7" s="77">
        <v>0.6</v>
      </c>
      <c r="L7">
        <v>1</v>
      </c>
      <c r="M7" s="77">
        <v>0</v>
      </c>
      <c r="N7">
        <v>6491</v>
      </c>
      <c r="O7" s="77">
        <v>73.929384965831431</v>
      </c>
      <c r="P7">
        <v>62</v>
      </c>
      <c r="Q7" s="77">
        <v>0.7</v>
      </c>
      <c r="R7">
        <v>334</v>
      </c>
      <c r="S7" s="77">
        <v>3.8</v>
      </c>
      <c r="T7">
        <v>290</v>
      </c>
      <c r="U7" s="77">
        <v>3.3</v>
      </c>
      <c r="V7" s="1">
        <v>686</v>
      </c>
      <c r="W7" s="77">
        <v>7.8132118451025052</v>
      </c>
      <c r="X7">
        <v>1603</v>
      </c>
      <c r="Y7" s="77">
        <v>18.3</v>
      </c>
      <c r="Z7" s="15"/>
      <c r="AA7" s="18"/>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3"/>
      <c r="BO7" s="1"/>
      <c r="BP7" s="1"/>
      <c r="BQ7" s="1"/>
      <c r="BR7" s="1"/>
    </row>
    <row r="8" spans="1:70" x14ac:dyDescent="0.2">
      <c r="A8" t="s">
        <v>370</v>
      </c>
      <c r="B8" s="147" t="s">
        <v>336</v>
      </c>
      <c r="C8">
        <v>9386</v>
      </c>
      <c r="D8">
        <v>6227</v>
      </c>
      <c r="E8" s="77">
        <v>66.3</v>
      </c>
      <c r="F8">
        <v>47</v>
      </c>
      <c r="G8" s="77">
        <v>0.5</v>
      </c>
      <c r="H8">
        <v>174</v>
      </c>
      <c r="I8" s="77">
        <v>1.9</v>
      </c>
      <c r="J8">
        <v>78</v>
      </c>
      <c r="K8" s="77">
        <v>0.8</v>
      </c>
      <c r="L8">
        <v>2</v>
      </c>
      <c r="M8" s="77">
        <v>0</v>
      </c>
      <c r="N8">
        <v>6528</v>
      </c>
      <c r="O8" s="77">
        <v>69.550394204133809</v>
      </c>
      <c r="P8">
        <v>104</v>
      </c>
      <c r="Q8" s="77">
        <v>1.1000000000000001</v>
      </c>
      <c r="R8">
        <v>576</v>
      </c>
      <c r="S8" s="77">
        <v>6.1</v>
      </c>
      <c r="T8">
        <v>406</v>
      </c>
      <c r="U8" s="77">
        <v>4.3</v>
      </c>
      <c r="V8" s="1">
        <v>1086</v>
      </c>
      <c r="W8" s="77">
        <v>11.570424035797997</v>
      </c>
      <c r="X8">
        <v>1772</v>
      </c>
      <c r="Y8" s="77">
        <v>18.899999999999999</v>
      </c>
      <c r="Z8" s="15"/>
      <c r="AA8" s="18"/>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3"/>
      <c r="BO8" s="1"/>
      <c r="BP8" s="1"/>
      <c r="BQ8" s="1"/>
      <c r="BR8" s="1"/>
    </row>
    <row r="9" spans="1:70" x14ac:dyDescent="0.2">
      <c r="A9" t="s">
        <v>371</v>
      </c>
      <c r="B9" s="147" t="s">
        <v>337</v>
      </c>
      <c r="C9">
        <v>9405</v>
      </c>
      <c r="D9">
        <v>6695</v>
      </c>
      <c r="E9" s="77">
        <v>71.2</v>
      </c>
      <c r="F9">
        <v>64</v>
      </c>
      <c r="G9" s="77">
        <v>0.7</v>
      </c>
      <c r="H9">
        <v>190</v>
      </c>
      <c r="I9" s="77">
        <v>2</v>
      </c>
      <c r="J9">
        <v>64</v>
      </c>
      <c r="K9" s="77">
        <v>0.7</v>
      </c>
      <c r="L9">
        <v>0</v>
      </c>
      <c r="M9" s="77">
        <v>0</v>
      </c>
      <c r="N9">
        <v>7013</v>
      </c>
      <c r="O9" s="77">
        <v>74.566719829877727</v>
      </c>
      <c r="P9">
        <v>102</v>
      </c>
      <c r="Q9" s="77">
        <v>1.1000000000000001</v>
      </c>
      <c r="R9">
        <v>524</v>
      </c>
      <c r="S9" s="77">
        <v>5.6</v>
      </c>
      <c r="T9">
        <v>469</v>
      </c>
      <c r="U9" s="77">
        <v>5</v>
      </c>
      <c r="V9" s="1">
        <v>1095</v>
      </c>
      <c r="W9" s="77">
        <v>11.642743221690591</v>
      </c>
      <c r="X9">
        <v>1297</v>
      </c>
      <c r="Y9" s="77">
        <v>13.8</v>
      </c>
      <c r="Z9" s="15"/>
      <c r="AA9" s="18"/>
    </row>
    <row r="10" spans="1:70" x14ac:dyDescent="0.2">
      <c r="A10" t="s">
        <v>372</v>
      </c>
      <c r="B10" s="147" t="s">
        <v>338</v>
      </c>
      <c r="C10">
        <v>9142</v>
      </c>
      <c r="D10">
        <v>6534</v>
      </c>
      <c r="E10" s="77">
        <v>71.5</v>
      </c>
      <c r="F10">
        <v>53</v>
      </c>
      <c r="G10" s="77">
        <v>0.6</v>
      </c>
      <c r="H10">
        <v>149</v>
      </c>
      <c r="I10" s="77">
        <v>1.6</v>
      </c>
      <c r="J10">
        <v>64</v>
      </c>
      <c r="K10" s="77">
        <v>0.7</v>
      </c>
      <c r="L10">
        <v>4</v>
      </c>
      <c r="M10" s="77">
        <v>0</v>
      </c>
      <c r="N10">
        <v>6804</v>
      </c>
      <c r="O10" s="77">
        <v>74.425727411944877</v>
      </c>
      <c r="P10">
        <v>69</v>
      </c>
      <c r="Q10" s="77">
        <v>0.8</v>
      </c>
      <c r="R10">
        <v>338</v>
      </c>
      <c r="S10" s="77">
        <v>3.7</v>
      </c>
      <c r="T10">
        <v>653</v>
      </c>
      <c r="U10" s="77">
        <v>7.1</v>
      </c>
      <c r="V10" s="1">
        <v>1060</v>
      </c>
      <c r="W10" s="77">
        <v>11.594837015970247</v>
      </c>
      <c r="X10">
        <v>1278</v>
      </c>
      <c r="Y10" s="77">
        <v>14</v>
      </c>
      <c r="Z10" s="15"/>
      <c r="AA10" s="18"/>
    </row>
    <row r="11" spans="1:70" x14ac:dyDescent="0.2">
      <c r="A11" t="s">
        <v>373</v>
      </c>
      <c r="B11" s="147" t="s">
        <v>342</v>
      </c>
      <c r="C11">
        <v>7150</v>
      </c>
      <c r="D11">
        <v>4453</v>
      </c>
      <c r="E11" s="77">
        <v>62.3</v>
      </c>
      <c r="F11">
        <v>101</v>
      </c>
      <c r="G11" s="77">
        <v>1.4</v>
      </c>
      <c r="H11">
        <v>176</v>
      </c>
      <c r="I11" s="77">
        <v>2.5</v>
      </c>
      <c r="J11">
        <v>80</v>
      </c>
      <c r="K11" s="77">
        <v>1.1000000000000001</v>
      </c>
      <c r="L11">
        <v>1</v>
      </c>
      <c r="M11" s="77">
        <v>0</v>
      </c>
      <c r="N11">
        <v>4811</v>
      </c>
      <c r="O11" s="77">
        <v>67.28671328671328</v>
      </c>
      <c r="P11">
        <v>50</v>
      </c>
      <c r="Q11" s="77">
        <v>0.7</v>
      </c>
      <c r="R11">
        <v>573</v>
      </c>
      <c r="S11" s="77">
        <v>8</v>
      </c>
      <c r="T11">
        <v>191</v>
      </c>
      <c r="U11" s="77">
        <v>2.7</v>
      </c>
      <c r="V11" s="1">
        <v>814</v>
      </c>
      <c r="W11" s="77">
        <v>11.384615384615385</v>
      </c>
      <c r="X11">
        <v>1525</v>
      </c>
      <c r="Y11" s="77">
        <v>21.3</v>
      </c>
      <c r="Z11" s="15"/>
      <c r="AA11" s="18"/>
    </row>
    <row r="12" spans="1:70" x14ac:dyDescent="0.2">
      <c r="A12" t="s">
        <v>374</v>
      </c>
      <c r="B12" s="147" t="s">
        <v>343</v>
      </c>
      <c r="C12">
        <v>7867</v>
      </c>
      <c r="D12">
        <v>4523</v>
      </c>
      <c r="E12" s="77">
        <v>57.5</v>
      </c>
      <c r="F12">
        <v>86</v>
      </c>
      <c r="G12" s="77">
        <v>1.1000000000000001</v>
      </c>
      <c r="H12">
        <v>178</v>
      </c>
      <c r="I12" s="77">
        <v>2.2999999999999998</v>
      </c>
      <c r="J12">
        <v>107</v>
      </c>
      <c r="K12" s="77">
        <v>1.4</v>
      </c>
      <c r="L12">
        <v>1</v>
      </c>
      <c r="M12" s="77">
        <v>0</v>
      </c>
      <c r="N12">
        <v>4895</v>
      </c>
      <c r="O12" s="77">
        <v>62.221939748315748</v>
      </c>
      <c r="P12">
        <v>63</v>
      </c>
      <c r="Q12" s="77">
        <v>0.8</v>
      </c>
      <c r="R12">
        <v>708</v>
      </c>
      <c r="S12" s="77">
        <v>9</v>
      </c>
      <c r="T12">
        <v>246</v>
      </c>
      <c r="U12" s="77">
        <v>3.1</v>
      </c>
      <c r="V12" s="1">
        <v>1017</v>
      </c>
      <c r="W12" s="77">
        <v>12.927418329731792</v>
      </c>
      <c r="X12">
        <v>1955</v>
      </c>
      <c r="Y12" s="77">
        <v>24.9</v>
      </c>
      <c r="Z12" s="15"/>
      <c r="AA12" s="18"/>
    </row>
    <row r="13" spans="1:70" x14ac:dyDescent="0.2">
      <c r="A13" t="s">
        <v>375</v>
      </c>
      <c r="B13" s="147" t="s">
        <v>344</v>
      </c>
      <c r="C13">
        <v>8333</v>
      </c>
      <c r="D13">
        <v>5241</v>
      </c>
      <c r="E13" s="77">
        <v>62.9</v>
      </c>
      <c r="F13">
        <v>51</v>
      </c>
      <c r="G13" s="77">
        <v>0.6</v>
      </c>
      <c r="H13">
        <v>170</v>
      </c>
      <c r="I13" s="77">
        <v>2</v>
      </c>
      <c r="J13">
        <v>84</v>
      </c>
      <c r="K13" s="77">
        <v>1</v>
      </c>
      <c r="L13">
        <v>0</v>
      </c>
      <c r="M13" s="77">
        <v>0</v>
      </c>
      <c r="N13">
        <v>5546</v>
      </c>
      <c r="O13" s="77">
        <v>66.554662186487462</v>
      </c>
      <c r="P13">
        <v>86</v>
      </c>
      <c r="Q13" s="77">
        <v>1</v>
      </c>
      <c r="R13">
        <v>710</v>
      </c>
      <c r="S13" s="77">
        <v>8.5</v>
      </c>
      <c r="T13">
        <v>311</v>
      </c>
      <c r="U13" s="77">
        <v>3.7</v>
      </c>
      <c r="V13" s="1">
        <v>1107</v>
      </c>
      <c r="W13" s="77">
        <v>13.284531381255249</v>
      </c>
      <c r="X13">
        <v>1680</v>
      </c>
      <c r="Y13" s="77">
        <v>20.2</v>
      </c>
      <c r="Z13" s="15"/>
      <c r="AA13" s="18"/>
    </row>
    <row r="14" spans="1:70" x14ac:dyDescent="0.2">
      <c r="A14" t="s">
        <v>376</v>
      </c>
      <c r="B14" s="147" t="s">
        <v>345</v>
      </c>
      <c r="C14">
        <v>9127</v>
      </c>
      <c r="D14">
        <v>6276</v>
      </c>
      <c r="E14" s="77">
        <v>68.8</v>
      </c>
      <c r="F14">
        <v>64</v>
      </c>
      <c r="G14" s="77">
        <v>0.7</v>
      </c>
      <c r="H14">
        <v>220</v>
      </c>
      <c r="I14" s="77">
        <v>2.4</v>
      </c>
      <c r="J14">
        <v>116</v>
      </c>
      <c r="K14" s="77">
        <v>1.3</v>
      </c>
      <c r="L14">
        <v>0</v>
      </c>
      <c r="M14" s="77">
        <v>0</v>
      </c>
      <c r="N14">
        <v>6676</v>
      </c>
      <c r="O14" s="77">
        <v>73.145611920674924</v>
      </c>
      <c r="P14">
        <v>112</v>
      </c>
      <c r="Q14" s="77">
        <v>1.2</v>
      </c>
      <c r="R14">
        <v>461</v>
      </c>
      <c r="S14" s="77">
        <v>5.0999999999999996</v>
      </c>
      <c r="T14">
        <v>278</v>
      </c>
      <c r="U14" s="77">
        <v>3</v>
      </c>
      <c r="V14" s="1">
        <v>851</v>
      </c>
      <c r="W14" s="77">
        <v>9.3239837843760274</v>
      </c>
      <c r="X14">
        <v>1600</v>
      </c>
      <c r="Y14" s="77">
        <v>17.5</v>
      </c>
      <c r="Z14" s="15"/>
      <c r="AA14" s="18"/>
    </row>
    <row r="15" spans="1:70" x14ac:dyDescent="0.2">
      <c r="A15" t="s">
        <v>377</v>
      </c>
      <c r="B15" s="147" t="s">
        <v>346</v>
      </c>
      <c r="C15">
        <v>9252</v>
      </c>
      <c r="D15">
        <v>6211</v>
      </c>
      <c r="E15" s="77">
        <v>67.099999999999994</v>
      </c>
      <c r="F15">
        <v>58</v>
      </c>
      <c r="G15" s="77">
        <v>0.6</v>
      </c>
      <c r="H15">
        <v>201</v>
      </c>
      <c r="I15" s="77">
        <v>2.2000000000000002</v>
      </c>
      <c r="J15">
        <v>81</v>
      </c>
      <c r="K15" s="77">
        <v>0.9</v>
      </c>
      <c r="L15">
        <v>3</v>
      </c>
      <c r="M15" s="77">
        <v>0</v>
      </c>
      <c r="N15">
        <v>6554</v>
      </c>
      <c r="O15" s="77">
        <v>70.838737570255077</v>
      </c>
      <c r="P15">
        <v>141</v>
      </c>
      <c r="Q15" s="77">
        <v>1.5</v>
      </c>
      <c r="R15">
        <v>670</v>
      </c>
      <c r="S15" s="77">
        <v>7.2</v>
      </c>
      <c r="T15">
        <v>403</v>
      </c>
      <c r="U15" s="77">
        <v>4.4000000000000004</v>
      </c>
      <c r="V15" s="1">
        <v>1214</v>
      </c>
      <c r="W15" s="77">
        <v>13.121487246000866</v>
      </c>
      <c r="X15">
        <v>1484</v>
      </c>
      <c r="Y15" s="77">
        <v>16</v>
      </c>
      <c r="Z15" s="15"/>
      <c r="AA15" s="18"/>
    </row>
    <row r="16" spans="1:70" x14ac:dyDescent="0.2">
      <c r="A16" t="s">
        <v>378</v>
      </c>
      <c r="B16" s="147" t="s">
        <v>347</v>
      </c>
      <c r="C16">
        <v>8034</v>
      </c>
      <c r="D16">
        <v>5359</v>
      </c>
      <c r="E16" s="77">
        <v>66.7</v>
      </c>
      <c r="F16">
        <v>53</v>
      </c>
      <c r="G16" s="77">
        <v>0.7</v>
      </c>
      <c r="H16">
        <v>177</v>
      </c>
      <c r="I16" s="77">
        <v>2.2000000000000002</v>
      </c>
      <c r="J16">
        <v>110</v>
      </c>
      <c r="K16" s="77">
        <v>1.4</v>
      </c>
      <c r="L16">
        <v>0</v>
      </c>
      <c r="M16" s="77">
        <v>0</v>
      </c>
      <c r="N16">
        <v>5699</v>
      </c>
      <c r="O16" s="77">
        <v>70.936021906895689</v>
      </c>
      <c r="P16">
        <v>75</v>
      </c>
      <c r="Q16" s="77">
        <v>0.9</v>
      </c>
      <c r="R16">
        <v>474</v>
      </c>
      <c r="S16" s="77">
        <v>5.9</v>
      </c>
      <c r="T16">
        <v>270</v>
      </c>
      <c r="U16" s="77">
        <v>3.4</v>
      </c>
      <c r="V16" s="1">
        <v>819</v>
      </c>
      <c r="W16" s="77">
        <v>10.194174757281553</v>
      </c>
      <c r="X16">
        <v>1516</v>
      </c>
      <c r="Y16" s="77">
        <v>18.899999999999999</v>
      </c>
      <c r="Z16" s="15"/>
      <c r="AA16" s="18"/>
    </row>
    <row r="17" spans="1:27" x14ac:dyDescent="0.2">
      <c r="A17" t="s">
        <v>379</v>
      </c>
      <c r="B17" s="147" t="s">
        <v>348</v>
      </c>
      <c r="C17">
        <v>8629</v>
      </c>
      <c r="D17">
        <v>5783</v>
      </c>
      <c r="E17" s="77">
        <v>67</v>
      </c>
      <c r="F17">
        <v>68</v>
      </c>
      <c r="G17" s="77">
        <v>0.8</v>
      </c>
      <c r="H17">
        <v>186</v>
      </c>
      <c r="I17" s="77">
        <v>2.2000000000000002</v>
      </c>
      <c r="J17">
        <v>84</v>
      </c>
      <c r="K17" s="77">
        <v>1</v>
      </c>
      <c r="L17">
        <v>0</v>
      </c>
      <c r="M17" s="77">
        <v>0</v>
      </c>
      <c r="N17">
        <v>6121</v>
      </c>
      <c r="O17" s="77">
        <v>70.935218449414762</v>
      </c>
      <c r="P17">
        <v>92</v>
      </c>
      <c r="Q17" s="77">
        <v>1.1000000000000001</v>
      </c>
      <c r="R17">
        <v>637</v>
      </c>
      <c r="S17" s="77">
        <v>7.4</v>
      </c>
      <c r="T17">
        <v>396</v>
      </c>
      <c r="U17" s="77">
        <v>4.5999999999999996</v>
      </c>
      <c r="V17" s="1">
        <v>1125</v>
      </c>
      <c r="W17" s="77">
        <v>13.037431915633329</v>
      </c>
      <c r="X17">
        <v>1383</v>
      </c>
      <c r="Y17" s="77">
        <v>16</v>
      </c>
      <c r="Z17" s="15"/>
      <c r="AA17" s="18"/>
    </row>
    <row r="18" spans="1:27" x14ac:dyDescent="0.2">
      <c r="A18" t="s">
        <v>380</v>
      </c>
      <c r="B18" s="147" t="s">
        <v>381</v>
      </c>
      <c r="C18">
        <v>4014</v>
      </c>
      <c r="D18">
        <v>3526</v>
      </c>
      <c r="E18" s="77">
        <v>87.8</v>
      </c>
      <c r="F18">
        <v>20</v>
      </c>
      <c r="G18" s="77">
        <v>0.5</v>
      </c>
      <c r="H18">
        <v>75</v>
      </c>
      <c r="I18" s="77">
        <v>1.9</v>
      </c>
      <c r="J18">
        <v>47</v>
      </c>
      <c r="K18" s="77">
        <v>1.2</v>
      </c>
      <c r="L18">
        <v>0</v>
      </c>
      <c r="M18" s="77">
        <v>0</v>
      </c>
      <c r="N18">
        <v>3668</v>
      </c>
      <c r="O18" s="77">
        <v>91.380169407075243</v>
      </c>
      <c r="P18">
        <v>10</v>
      </c>
      <c r="Q18" s="77">
        <v>0.2</v>
      </c>
      <c r="R18">
        <v>74</v>
      </c>
      <c r="S18" s="77">
        <v>1.8</v>
      </c>
      <c r="T18">
        <v>38</v>
      </c>
      <c r="U18" s="77">
        <v>0.9</v>
      </c>
      <c r="V18" s="1">
        <v>122</v>
      </c>
      <c r="W18" s="77">
        <v>3.0393622321873441</v>
      </c>
      <c r="X18">
        <v>224</v>
      </c>
      <c r="Y18" s="77">
        <v>5.6</v>
      </c>
      <c r="Z18" s="15"/>
      <c r="AA18" s="18"/>
    </row>
    <row r="19" spans="1:27" x14ac:dyDescent="0.2">
      <c r="A19" t="s">
        <v>382</v>
      </c>
      <c r="B19" s="147" t="s">
        <v>101</v>
      </c>
      <c r="C19">
        <v>6309</v>
      </c>
      <c r="D19">
        <v>5688</v>
      </c>
      <c r="E19" s="77">
        <v>90.2</v>
      </c>
      <c r="F19">
        <v>24</v>
      </c>
      <c r="G19" s="77">
        <v>0.4</v>
      </c>
      <c r="H19">
        <v>95</v>
      </c>
      <c r="I19" s="77">
        <v>1.5</v>
      </c>
      <c r="J19">
        <v>57</v>
      </c>
      <c r="K19" s="77">
        <v>0.9</v>
      </c>
      <c r="L19">
        <v>0</v>
      </c>
      <c r="M19" s="77">
        <v>0</v>
      </c>
      <c r="N19">
        <v>5864</v>
      </c>
      <c r="O19" s="77">
        <v>92.946584244729749</v>
      </c>
      <c r="P19">
        <v>23</v>
      </c>
      <c r="Q19" s="77">
        <v>0.4</v>
      </c>
      <c r="R19">
        <v>96</v>
      </c>
      <c r="S19" s="77">
        <v>1.5</v>
      </c>
      <c r="T19">
        <v>36</v>
      </c>
      <c r="U19" s="77">
        <v>0.6</v>
      </c>
      <c r="V19" s="1">
        <v>155</v>
      </c>
      <c r="W19" s="77">
        <v>2.4568077349817719</v>
      </c>
      <c r="X19">
        <v>290</v>
      </c>
      <c r="Y19" s="77">
        <v>4.5999999999999996</v>
      </c>
      <c r="Z19" s="15"/>
      <c r="AA19" s="18"/>
    </row>
    <row r="20" spans="1:27" x14ac:dyDescent="0.2">
      <c r="A20" t="s">
        <v>383</v>
      </c>
      <c r="B20" s="147" t="s">
        <v>384</v>
      </c>
      <c r="C20">
        <v>4102</v>
      </c>
      <c r="D20">
        <v>3578</v>
      </c>
      <c r="E20" s="77">
        <v>87.2</v>
      </c>
      <c r="F20">
        <v>21</v>
      </c>
      <c r="G20" s="77">
        <v>0.5</v>
      </c>
      <c r="H20">
        <v>95</v>
      </c>
      <c r="I20" s="77">
        <v>2.2999999999999998</v>
      </c>
      <c r="J20">
        <v>37</v>
      </c>
      <c r="K20" s="77">
        <v>0.9</v>
      </c>
      <c r="L20">
        <v>2</v>
      </c>
      <c r="M20" s="77">
        <v>0</v>
      </c>
      <c r="N20">
        <v>3733</v>
      </c>
      <c r="O20" s="77">
        <v>91.004388103364207</v>
      </c>
      <c r="P20">
        <v>51</v>
      </c>
      <c r="Q20" s="77">
        <v>1.2</v>
      </c>
      <c r="R20">
        <v>62</v>
      </c>
      <c r="S20" s="77">
        <v>1.5</v>
      </c>
      <c r="T20">
        <v>36</v>
      </c>
      <c r="U20" s="77">
        <v>0.9</v>
      </c>
      <c r="V20" s="1">
        <v>149</v>
      </c>
      <c r="W20" s="77">
        <v>3.6323744514870797</v>
      </c>
      <c r="X20">
        <v>220</v>
      </c>
      <c r="Y20" s="77">
        <v>5.4</v>
      </c>
      <c r="Z20" s="15"/>
      <c r="AA20" s="18"/>
    </row>
    <row r="21" spans="1:27" x14ac:dyDescent="0.2">
      <c r="A21" t="s">
        <v>385</v>
      </c>
      <c r="B21" s="147" t="s">
        <v>386</v>
      </c>
      <c r="C21">
        <v>4424</v>
      </c>
      <c r="D21">
        <v>4117</v>
      </c>
      <c r="E21" s="77">
        <v>93.1</v>
      </c>
      <c r="F21">
        <v>14</v>
      </c>
      <c r="G21" s="77">
        <v>0.3</v>
      </c>
      <c r="H21">
        <v>45</v>
      </c>
      <c r="I21" s="77">
        <v>1</v>
      </c>
      <c r="J21">
        <v>36</v>
      </c>
      <c r="K21" s="77">
        <v>0.8</v>
      </c>
      <c r="L21">
        <v>0</v>
      </c>
      <c r="M21" s="77">
        <v>0</v>
      </c>
      <c r="N21">
        <v>4212</v>
      </c>
      <c r="O21" s="77">
        <v>95.207956600361669</v>
      </c>
      <c r="P21">
        <v>11</v>
      </c>
      <c r="Q21" s="77">
        <v>0.2</v>
      </c>
      <c r="R21">
        <v>45</v>
      </c>
      <c r="S21" s="77">
        <v>1</v>
      </c>
      <c r="T21">
        <v>34</v>
      </c>
      <c r="U21" s="77">
        <v>0.8</v>
      </c>
      <c r="V21" s="1">
        <v>90</v>
      </c>
      <c r="W21" s="77">
        <v>2.034358047016275</v>
      </c>
      <c r="X21">
        <v>122</v>
      </c>
      <c r="Y21" s="77">
        <v>2.8</v>
      </c>
      <c r="Z21" s="15"/>
      <c r="AA21" s="18"/>
    </row>
    <row r="22" spans="1:27" x14ac:dyDescent="0.2">
      <c r="A22" t="s">
        <v>387</v>
      </c>
      <c r="B22" s="147" t="s">
        <v>388</v>
      </c>
      <c r="C22">
        <v>2253</v>
      </c>
      <c r="D22">
        <v>1929</v>
      </c>
      <c r="E22" s="77">
        <v>85.6</v>
      </c>
      <c r="F22">
        <v>6</v>
      </c>
      <c r="G22" s="77">
        <v>0.3</v>
      </c>
      <c r="H22">
        <v>45</v>
      </c>
      <c r="I22" s="77">
        <v>2</v>
      </c>
      <c r="J22">
        <v>19</v>
      </c>
      <c r="K22" s="77">
        <v>0.8</v>
      </c>
      <c r="L22">
        <v>0</v>
      </c>
      <c r="M22" s="77">
        <v>0</v>
      </c>
      <c r="N22">
        <v>1999</v>
      </c>
      <c r="O22" s="77">
        <v>88.726142920550373</v>
      </c>
      <c r="P22">
        <v>30</v>
      </c>
      <c r="Q22" s="77">
        <v>1.3</v>
      </c>
      <c r="R22">
        <v>49</v>
      </c>
      <c r="S22" s="77">
        <v>2.2000000000000002</v>
      </c>
      <c r="T22">
        <v>32</v>
      </c>
      <c r="U22" s="77">
        <v>1.4</v>
      </c>
      <c r="V22" s="1">
        <v>111</v>
      </c>
      <c r="W22" s="77">
        <v>4.92676431424767</v>
      </c>
      <c r="X22">
        <v>143</v>
      </c>
      <c r="Y22" s="77">
        <v>6.3</v>
      </c>
      <c r="Z22" s="15"/>
      <c r="AA22" s="18"/>
    </row>
    <row r="23" spans="1:27" x14ac:dyDescent="0.2">
      <c r="A23" t="s">
        <v>389</v>
      </c>
      <c r="B23" s="147" t="s">
        <v>390</v>
      </c>
      <c r="C23">
        <v>4030</v>
      </c>
      <c r="D23">
        <v>3217</v>
      </c>
      <c r="E23" s="77">
        <v>79.8</v>
      </c>
      <c r="F23">
        <v>20</v>
      </c>
      <c r="G23" s="77">
        <v>0.5</v>
      </c>
      <c r="H23">
        <v>84</v>
      </c>
      <c r="I23" s="77">
        <v>2.1</v>
      </c>
      <c r="J23">
        <v>24</v>
      </c>
      <c r="K23" s="77">
        <v>0.6</v>
      </c>
      <c r="L23">
        <v>0</v>
      </c>
      <c r="M23" s="77">
        <v>0</v>
      </c>
      <c r="N23">
        <v>3345</v>
      </c>
      <c r="O23" s="77">
        <v>83.002481389578165</v>
      </c>
      <c r="P23">
        <v>26</v>
      </c>
      <c r="Q23" s="77">
        <v>0.6</v>
      </c>
      <c r="R23">
        <v>113</v>
      </c>
      <c r="S23" s="77">
        <v>2.8</v>
      </c>
      <c r="T23">
        <v>123</v>
      </c>
      <c r="U23" s="77">
        <v>3.1</v>
      </c>
      <c r="V23" s="1">
        <v>262</v>
      </c>
      <c r="W23" s="77">
        <v>6.5012406947890815</v>
      </c>
      <c r="X23">
        <v>423</v>
      </c>
      <c r="Y23" s="77">
        <v>10.5</v>
      </c>
      <c r="Z23" s="15"/>
      <c r="AA23" s="18"/>
    </row>
    <row r="24" spans="1:27" x14ac:dyDescent="0.2">
      <c r="A24" t="s">
        <v>391</v>
      </c>
      <c r="B24" s="147" t="s">
        <v>392</v>
      </c>
      <c r="C24">
        <v>7318</v>
      </c>
      <c r="D24">
        <v>6021</v>
      </c>
      <c r="E24" s="77">
        <v>82.3</v>
      </c>
      <c r="F24">
        <v>20</v>
      </c>
      <c r="G24" s="77">
        <v>0.3</v>
      </c>
      <c r="H24">
        <v>127</v>
      </c>
      <c r="I24" s="77">
        <v>1.7</v>
      </c>
      <c r="J24">
        <v>59</v>
      </c>
      <c r="K24" s="77">
        <v>0.8</v>
      </c>
      <c r="L24">
        <v>0</v>
      </c>
      <c r="M24" s="77">
        <v>0</v>
      </c>
      <c r="N24">
        <v>6227</v>
      </c>
      <c r="O24" s="77">
        <v>85.091555069691168</v>
      </c>
      <c r="P24">
        <v>47</v>
      </c>
      <c r="Q24" s="77">
        <v>0.6</v>
      </c>
      <c r="R24">
        <v>136</v>
      </c>
      <c r="S24" s="77">
        <v>1.9</v>
      </c>
      <c r="T24">
        <v>289</v>
      </c>
      <c r="U24" s="77">
        <v>3.9</v>
      </c>
      <c r="V24" s="1">
        <v>472</v>
      </c>
      <c r="W24" s="77">
        <v>6.4498496857064769</v>
      </c>
      <c r="X24">
        <v>619</v>
      </c>
      <c r="Y24" s="77">
        <v>8.5</v>
      </c>
      <c r="Z24" s="15"/>
      <c r="AA24" s="18"/>
    </row>
    <row r="25" spans="1:27" x14ac:dyDescent="0.2">
      <c r="A25" t="s">
        <v>393</v>
      </c>
      <c r="B25" s="147" t="s">
        <v>394</v>
      </c>
      <c r="C25">
        <v>4453</v>
      </c>
      <c r="D25">
        <v>3702</v>
      </c>
      <c r="E25" s="77">
        <v>83.1</v>
      </c>
      <c r="F25">
        <v>17</v>
      </c>
      <c r="G25" s="77">
        <v>0.4</v>
      </c>
      <c r="H25">
        <v>119</v>
      </c>
      <c r="I25" s="77">
        <v>2.7</v>
      </c>
      <c r="J25">
        <v>42</v>
      </c>
      <c r="K25" s="77">
        <v>0.9</v>
      </c>
      <c r="L25">
        <v>0</v>
      </c>
      <c r="M25" s="77">
        <v>0</v>
      </c>
      <c r="N25">
        <v>3880</v>
      </c>
      <c r="O25" s="77">
        <v>87.132270379519426</v>
      </c>
      <c r="P25">
        <v>24</v>
      </c>
      <c r="Q25" s="77">
        <v>0.5</v>
      </c>
      <c r="R25">
        <v>101</v>
      </c>
      <c r="S25" s="77">
        <v>2.2999999999999998</v>
      </c>
      <c r="T25">
        <v>107</v>
      </c>
      <c r="U25" s="77">
        <v>2.4</v>
      </c>
      <c r="V25" s="1">
        <v>232</v>
      </c>
      <c r="W25" s="77">
        <v>5.2099708061980685</v>
      </c>
      <c r="X25">
        <v>341</v>
      </c>
      <c r="Y25" s="77">
        <v>7.7</v>
      </c>
      <c r="Z25" s="15"/>
      <c r="AA25" s="18"/>
    </row>
    <row r="26" spans="1:27" x14ac:dyDescent="0.2">
      <c r="A26" t="s">
        <v>395</v>
      </c>
      <c r="B26" s="147" t="s">
        <v>396</v>
      </c>
      <c r="C26">
        <v>4455</v>
      </c>
      <c r="D26">
        <v>3759</v>
      </c>
      <c r="E26" s="77">
        <v>84.4</v>
      </c>
      <c r="F26">
        <v>15</v>
      </c>
      <c r="G26" s="77">
        <v>0.3</v>
      </c>
      <c r="H26">
        <v>82</v>
      </c>
      <c r="I26" s="77">
        <v>1.8</v>
      </c>
      <c r="J26">
        <v>55</v>
      </c>
      <c r="K26" s="77">
        <v>1.2</v>
      </c>
      <c r="L26">
        <v>0</v>
      </c>
      <c r="M26" s="77">
        <v>0</v>
      </c>
      <c r="N26">
        <v>3911</v>
      </c>
      <c r="O26" s="77">
        <v>87.789001122334454</v>
      </c>
      <c r="P26">
        <v>17</v>
      </c>
      <c r="Q26" s="77">
        <v>0.4</v>
      </c>
      <c r="R26">
        <v>81</v>
      </c>
      <c r="S26" s="77">
        <v>1.8</v>
      </c>
      <c r="T26">
        <v>152</v>
      </c>
      <c r="U26" s="77">
        <v>3.4</v>
      </c>
      <c r="V26" s="1">
        <v>250</v>
      </c>
      <c r="W26" s="77">
        <v>5.6116722783389452</v>
      </c>
      <c r="X26">
        <v>294</v>
      </c>
      <c r="Y26" s="77">
        <v>6.6</v>
      </c>
      <c r="Z26" s="15"/>
      <c r="AA26" s="18"/>
    </row>
    <row r="27" spans="1:27" x14ac:dyDescent="0.2">
      <c r="A27" t="s">
        <v>397</v>
      </c>
      <c r="B27" s="147" t="s">
        <v>398</v>
      </c>
      <c r="C27">
        <v>3768</v>
      </c>
      <c r="D27">
        <v>3321</v>
      </c>
      <c r="E27" s="77">
        <v>88.1</v>
      </c>
      <c r="F27">
        <v>10</v>
      </c>
      <c r="G27" s="77">
        <v>0.3</v>
      </c>
      <c r="H27">
        <v>66</v>
      </c>
      <c r="I27" s="77">
        <v>1.8</v>
      </c>
      <c r="J27">
        <v>39</v>
      </c>
      <c r="K27" s="77">
        <v>1</v>
      </c>
      <c r="L27">
        <v>0</v>
      </c>
      <c r="M27" s="77">
        <v>0</v>
      </c>
      <c r="N27">
        <v>3436</v>
      </c>
      <c r="O27" s="77">
        <v>91.188959660297243</v>
      </c>
      <c r="P27">
        <v>21</v>
      </c>
      <c r="Q27" s="77">
        <v>0.6</v>
      </c>
      <c r="R27">
        <v>48</v>
      </c>
      <c r="S27" s="77">
        <v>1.3</v>
      </c>
      <c r="T27">
        <v>34</v>
      </c>
      <c r="U27" s="77">
        <v>0.9</v>
      </c>
      <c r="V27" s="1">
        <v>103</v>
      </c>
      <c r="W27" s="77">
        <v>2.7335456475583864</v>
      </c>
      <c r="X27">
        <v>229</v>
      </c>
      <c r="Y27" s="77">
        <v>6.1</v>
      </c>
      <c r="Z27" s="15"/>
      <c r="AA27" s="18"/>
    </row>
    <row r="28" spans="1:27" x14ac:dyDescent="0.2">
      <c r="A28" t="s">
        <v>399</v>
      </c>
      <c r="B28" s="147" t="s">
        <v>105</v>
      </c>
      <c r="C28">
        <v>5929</v>
      </c>
      <c r="D28">
        <v>5451</v>
      </c>
      <c r="E28" s="77">
        <v>91.9</v>
      </c>
      <c r="F28">
        <v>17</v>
      </c>
      <c r="G28" s="77">
        <v>0.3</v>
      </c>
      <c r="H28">
        <v>101</v>
      </c>
      <c r="I28" s="77">
        <v>1.7</v>
      </c>
      <c r="J28">
        <v>57</v>
      </c>
      <c r="K28" s="77">
        <v>1</v>
      </c>
      <c r="L28">
        <v>0</v>
      </c>
      <c r="M28" s="77">
        <v>0</v>
      </c>
      <c r="N28">
        <v>5626</v>
      </c>
      <c r="O28" s="77">
        <v>94.889526058357234</v>
      </c>
      <c r="P28">
        <v>22</v>
      </c>
      <c r="Q28" s="77">
        <v>0.4</v>
      </c>
      <c r="R28">
        <v>56</v>
      </c>
      <c r="S28" s="77">
        <v>0.9</v>
      </c>
      <c r="T28">
        <v>37</v>
      </c>
      <c r="U28" s="77">
        <v>0.6</v>
      </c>
      <c r="V28" s="1">
        <v>115</v>
      </c>
      <c r="W28" s="77">
        <v>1.9396188227357058</v>
      </c>
      <c r="X28">
        <v>188</v>
      </c>
      <c r="Y28" s="77">
        <v>3.2</v>
      </c>
      <c r="Z28" s="15"/>
      <c r="AA28" s="18"/>
    </row>
    <row r="29" spans="1:27" x14ac:dyDescent="0.2">
      <c r="A29" t="s">
        <v>400</v>
      </c>
      <c r="B29" s="147" t="s">
        <v>401</v>
      </c>
      <c r="C29">
        <v>2378</v>
      </c>
      <c r="D29">
        <v>2128</v>
      </c>
      <c r="E29" s="77">
        <v>89.5</v>
      </c>
      <c r="F29">
        <v>5</v>
      </c>
      <c r="G29" s="77">
        <v>0.2</v>
      </c>
      <c r="H29">
        <v>31</v>
      </c>
      <c r="I29" s="77">
        <v>1.3</v>
      </c>
      <c r="J29">
        <v>13</v>
      </c>
      <c r="K29" s="77">
        <v>0.5</v>
      </c>
      <c r="L29">
        <v>0</v>
      </c>
      <c r="M29" s="77">
        <v>0</v>
      </c>
      <c r="N29">
        <v>2177</v>
      </c>
      <c r="O29" s="77">
        <v>91.547518923465105</v>
      </c>
      <c r="P29">
        <v>4</v>
      </c>
      <c r="Q29" s="77">
        <v>0.2</v>
      </c>
      <c r="R29">
        <v>25</v>
      </c>
      <c r="S29" s="77">
        <v>1.1000000000000001</v>
      </c>
      <c r="T29">
        <v>20</v>
      </c>
      <c r="U29" s="77">
        <v>0.8</v>
      </c>
      <c r="V29" s="1">
        <v>49</v>
      </c>
      <c r="W29" s="77">
        <v>2.0605550883095036</v>
      </c>
      <c r="X29">
        <v>152</v>
      </c>
      <c r="Y29" s="77">
        <v>6.4</v>
      </c>
      <c r="Z29" s="15"/>
      <c r="AA29" s="18"/>
    </row>
    <row r="30" spans="1:27" x14ac:dyDescent="0.2">
      <c r="A30" t="s">
        <v>402</v>
      </c>
      <c r="B30" s="147" t="s">
        <v>403</v>
      </c>
      <c r="C30">
        <v>5291</v>
      </c>
      <c r="D30">
        <v>4600</v>
      </c>
      <c r="E30" s="77">
        <v>86.9</v>
      </c>
      <c r="F30">
        <v>21</v>
      </c>
      <c r="G30" s="77">
        <v>0.4</v>
      </c>
      <c r="H30">
        <v>80</v>
      </c>
      <c r="I30" s="77">
        <v>1.5</v>
      </c>
      <c r="J30">
        <v>36</v>
      </c>
      <c r="K30" s="77">
        <v>0.7</v>
      </c>
      <c r="L30">
        <v>0</v>
      </c>
      <c r="M30" s="77">
        <v>0</v>
      </c>
      <c r="N30">
        <v>4737</v>
      </c>
      <c r="O30" s="77">
        <v>89.529389529389519</v>
      </c>
      <c r="P30">
        <v>25</v>
      </c>
      <c r="Q30" s="77">
        <v>0.5</v>
      </c>
      <c r="R30">
        <v>67</v>
      </c>
      <c r="S30" s="77">
        <v>1.3</v>
      </c>
      <c r="T30">
        <v>119</v>
      </c>
      <c r="U30" s="77">
        <v>2.2000000000000002</v>
      </c>
      <c r="V30" s="1">
        <v>211</v>
      </c>
      <c r="W30" s="77">
        <v>3.9879039879039881</v>
      </c>
      <c r="X30">
        <v>343</v>
      </c>
      <c r="Y30" s="77">
        <v>6.5</v>
      </c>
      <c r="Z30" s="15"/>
      <c r="AA30" s="18"/>
    </row>
    <row r="31" spans="1:27" x14ac:dyDescent="0.2">
      <c r="A31" t="s">
        <v>404</v>
      </c>
      <c r="B31" s="147" t="s">
        <v>405</v>
      </c>
      <c r="C31">
        <v>3447</v>
      </c>
      <c r="D31">
        <v>3039</v>
      </c>
      <c r="E31" s="77">
        <v>88.2</v>
      </c>
      <c r="F31">
        <v>10</v>
      </c>
      <c r="G31" s="77">
        <v>0.3</v>
      </c>
      <c r="H31">
        <v>59</v>
      </c>
      <c r="I31" s="77">
        <v>1.7</v>
      </c>
      <c r="J31">
        <v>16</v>
      </c>
      <c r="K31" s="77">
        <v>0.5</v>
      </c>
      <c r="L31">
        <v>0</v>
      </c>
      <c r="M31" s="77">
        <v>0</v>
      </c>
      <c r="N31">
        <v>3124</v>
      </c>
      <c r="O31" s="77">
        <v>90.62953292718305</v>
      </c>
      <c r="P31">
        <v>10</v>
      </c>
      <c r="Q31" s="77">
        <v>0.3</v>
      </c>
      <c r="R31">
        <v>72</v>
      </c>
      <c r="S31" s="77">
        <v>2.1</v>
      </c>
      <c r="T31">
        <v>76</v>
      </c>
      <c r="U31" s="77">
        <v>2.2000000000000002</v>
      </c>
      <c r="V31" s="1">
        <v>158</v>
      </c>
      <c r="W31" s="77">
        <v>4.5836959675079783</v>
      </c>
      <c r="X31">
        <v>165</v>
      </c>
      <c r="Y31" s="77">
        <v>4.8</v>
      </c>
      <c r="Z31" s="15"/>
      <c r="AA31" s="18"/>
    </row>
    <row r="32" spans="1:27" x14ac:dyDescent="0.2">
      <c r="A32" t="s">
        <v>406</v>
      </c>
      <c r="B32" s="147" t="s">
        <v>407</v>
      </c>
      <c r="C32">
        <v>5170</v>
      </c>
      <c r="D32">
        <v>4523</v>
      </c>
      <c r="E32" s="77">
        <v>87.5</v>
      </c>
      <c r="F32">
        <v>9</v>
      </c>
      <c r="G32" s="77">
        <v>0.2</v>
      </c>
      <c r="H32">
        <v>54</v>
      </c>
      <c r="I32" s="77">
        <v>1</v>
      </c>
      <c r="J32">
        <v>33</v>
      </c>
      <c r="K32" s="77">
        <v>0.6</v>
      </c>
      <c r="L32">
        <v>0</v>
      </c>
      <c r="M32" s="77">
        <v>0</v>
      </c>
      <c r="N32">
        <v>4619</v>
      </c>
      <c r="O32" s="77">
        <v>89.342359767891693</v>
      </c>
      <c r="P32">
        <v>22</v>
      </c>
      <c r="Q32" s="77">
        <v>0.4</v>
      </c>
      <c r="R32">
        <v>99</v>
      </c>
      <c r="S32" s="77">
        <v>1.9</v>
      </c>
      <c r="T32">
        <v>196</v>
      </c>
      <c r="U32" s="77">
        <v>3.8</v>
      </c>
      <c r="V32" s="1">
        <v>317</v>
      </c>
      <c r="W32" s="77">
        <v>6.1315280464216642</v>
      </c>
      <c r="X32">
        <v>234</v>
      </c>
      <c r="Y32" s="77">
        <v>4.5</v>
      </c>
      <c r="Z32" s="15"/>
      <c r="AA32" s="18"/>
    </row>
    <row r="33" spans="1:27" x14ac:dyDescent="0.2">
      <c r="A33" t="s">
        <v>408</v>
      </c>
      <c r="B33" s="147" t="s">
        <v>409</v>
      </c>
      <c r="C33">
        <v>6529</v>
      </c>
      <c r="D33">
        <v>5665</v>
      </c>
      <c r="E33" s="77">
        <v>86.8</v>
      </c>
      <c r="F33">
        <v>15</v>
      </c>
      <c r="G33" s="77">
        <v>0.2</v>
      </c>
      <c r="H33">
        <v>71</v>
      </c>
      <c r="I33" s="77">
        <v>1.1000000000000001</v>
      </c>
      <c r="J33">
        <v>40</v>
      </c>
      <c r="K33" s="77">
        <v>0.6</v>
      </c>
      <c r="L33">
        <v>0</v>
      </c>
      <c r="M33" s="77">
        <v>0</v>
      </c>
      <c r="N33">
        <v>5791</v>
      </c>
      <c r="O33" s="77">
        <v>88.696584469290855</v>
      </c>
      <c r="P33">
        <v>24</v>
      </c>
      <c r="Q33" s="77">
        <v>0.4</v>
      </c>
      <c r="R33">
        <v>147</v>
      </c>
      <c r="S33" s="77">
        <v>2.2999999999999998</v>
      </c>
      <c r="T33">
        <v>308</v>
      </c>
      <c r="U33" s="77">
        <v>4.7</v>
      </c>
      <c r="V33" s="1">
        <v>479</v>
      </c>
      <c r="W33" s="77">
        <v>7.336498698116098</v>
      </c>
      <c r="X33">
        <v>259</v>
      </c>
      <c r="Y33" s="77">
        <v>4</v>
      </c>
      <c r="Z33" s="15"/>
      <c r="AA33" s="18"/>
    </row>
    <row r="34" spans="1:27" x14ac:dyDescent="0.2">
      <c r="A34" t="s">
        <v>410</v>
      </c>
      <c r="B34" s="147" t="s">
        <v>411</v>
      </c>
      <c r="C34">
        <v>3971</v>
      </c>
      <c r="D34">
        <v>3541</v>
      </c>
      <c r="E34" s="77">
        <v>89.2</v>
      </c>
      <c r="F34">
        <v>20</v>
      </c>
      <c r="G34" s="77">
        <v>0.5</v>
      </c>
      <c r="H34">
        <v>56</v>
      </c>
      <c r="I34" s="77">
        <v>1.4</v>
      </c>
      <c r="J34">
        <v>32</v>
      </c>
      <c r="K34" s="77">
        <v>0.8</v>
      </c>
      <c r="L34">
        <v>1</v>
      </c>
      <c r="M34" s="77">
        <v>0</v>
      </c>
      <c r="N34">
        <v>3650</v>
      </c>
      <c r="O34" s="77">
        <v>91.916393855452029</v>
      </c>
      <c r="P34">
        <v>33</v>
      </c>
      <c r="Q34" s="77">
        <v>0.8</v>
      </c>
      <c r="R34">
        <v>47</v>
      </c>
      <c r="S34" s="77">
        <v>1.2</v>
      </c>
      <c r="T34">
        <v>37</v>
      </c>
      <c r="U34" s="77">
        <v>0.9</v>
      </c>
      <c r="V34" s="1">
        <v>117</v>
      </c>
      <c r="W34" s="77">
        <v>2.9463611181062705</v>
      </c>
      <c r="X34">
        <v>204</v>
      </c>
      <c r="Y34" s="77">
        <v>5.0999999999999996</v>
      </c>
      <c r="Z34" s="15"/>
      <c r="AA34" s="18"/>
    </row>
    <row r="35" spans="1:27" x14ac:dyDescent="0.2">
      <c r="A35" t="s">
        <v>412</v>
      </c>
      <c r="B35" s="147" t="s">
        <v>111</v>
      </c>
      <c r="C35">
        <v>3952</v>
      </c>
      <c r="D35">
        <v>3586</v>
      </c>
      <c r="E35" s="77">
        <v>90.7</v>
      </c>
      <c r="F35">
        <v>11</v>
      </c>
      <c r="G35" s="77">
        <v>0.3</v>
      </c>
      <c r="H35">
        <v>67</v>
      </c>
      <c r="I35" s="77">
        <v>1.7</v>
      </c>
      <c r="J35">
        <v>29</v>
      </c>
      <c r="K35" s="77">
        <v>0.7</v>
      </c>
      <c r="L35">
        <v>0</v>
      </c>
      <c r="M35" s="77">
        <v>0</v>
      </c>
      <c r="N35">
        <v>3693</v>
      </c>
      <c r="O35" s="77">
        <v>93.446356275303643</v>
      </c>
      <c r="P35">
        <v>10</v>
      </c>
      <c r="Q35" s="77">
        <v>0.3</v>
      </c>
      <c r="R35">
        <v>45</v>
      </c>
      <c r="S35" s="77">
        <v>1.1000000000000001</v>
      </c>
      <c r="T35">
        <v>52</v>
      </c>
      <c r="U35" s="77">
        <v>1.3</v>
      </c>
      <c r="V35" s="1">
        <v>107</v>
      </c>
      <c r="W35" s="77">
        <v>2.7074898785425101</v>
      </c>
      <c r="X35">
        <v>152</v>
      </c>
      <c r="Y35" s="77">
        <v>3.8</v>
      </c>
      <c r="Z35" s="15"/>
      <c r="AA35" s="18"/>
    </row>
    <row r="36" spans="1:27" x14ac:dyDescent="0.2">
      <c r="A36" t="s">
        <v>413</v>
      </c>
      <c r="B36" s="147" t="s">
        <v>414</v>
      </c>
      <c r="C36">
        <v>2025</v>
      </c>
      <c r="D36">
        <v>1813</v>
      </c>
      <c r="E36" s="77">
        <v>89.5</v>
      </c>
      <c r="F36">
        <v>4</v>
      </c>
      <c r="G36" s="77">
        <v>0.2</v>
      </c>
      <c r="H36">
        <v>37</v>
      </c>
      <c r="I36" s="77">
        <v>1.8</v>
      </c>
      <c r="J36">
        <v>30</v>
      </c>
      <c r="K36" s="77">
        <v>1.5</v>
      </c>
      <c r="L36">
        <v>0</v>
      </c>
      <c r="M36" s="77">
        <v>0</v>
      </c>
      <c r="N36">
        <v>1884</v>
      </c>
      <c r="O36" s="77">
        <v>93.037037037037038</v>
      </c>
      <c r="P36">
        <v>12</v>
      </c>
      <c r="Q36" s="77">
        <v>0.6</v>
      </c>
      <c r="R36">
        <v>22</v>
      </c>
      <c r="S36" s="77">
        <v>1.1000000000000001</v>
      </c>
      <c r="T36">
        <v>7</v>
      </c>
      <c r="U36" s="77">
        <v>0.3</v>
      </c>
      <c r="V36" s="1">
        <v>41</v>
      </c>
      <c r="W36" s="77">
        <v>2.0246913580246915</v>
      </c>
      <c r="X36">
        <v>100</v>
      </c>
      <c r="Y36" s="77">
        <v>4.9000000000000004</v>
      </c>
      <c r="Z36" s="15"/>
      <c r="AA36" s="18"/>
    </row>
    <row r="37" spans="1:27" x14ac:dyDescent="0.2">
      <c r="A37" t="s">
        <v>415</v>
      </c>
      <c r="B37" s="147" t="s">
        <v>416</v>
      </c>
      <c r="C37">
        <v>1548</v>
      </c>
      <c r="D37">
        <v>1448</v>
      </c>
      <c r="E37" s="77">
        <v>93.5</v>
      </c>
      <c r="F37">
        <v>8</v>
      </c>
      <c r="G37" s="77">
        <v>0.5</v>
      </c>
      <c r="H37">
        <v>17</v>
      </c>
      <c r="I37" s="77">
        <v>1.1000000000000001</v>
      </c>
      <c r="J37">
        <v>16</v>
      </c>
      <c r="K37" s="77">
        <v>1</v>
      </c>
      <c r="L37">
        <v>0</v>
      </c>
      <c r="M37" s="77">
        <v>0</v>
      </c>
      <c r="N37">
        <v>1489</v>
      </c>
      <c r="O37" s="77">
        <v>96.188630490956072</v>
      </c>
      <c r="P37">
        <v>7</v>
      </c>
      <c r="Q37" s="77">
        <v>0.5</v>
      </c>
      <c r="R37">
        <v>13</v>
      </c>
      <c r="S37" s="77">
        <v>0.8</v>
      </c>
      <c r="T37">
        <v>23</v>
      </c>
      <c r="U37" s="77">
        <v>1.5</v>
      </c>
      <c r="V37" s="1">
        <v>43</v>
      </c>
      <c r="W37" s="77">
        <v>2.7777777777777777</v>
      </c>
      <c r="X37">
        <v>16</v>
      </c>
      <c r="Y37" s="77">
        <v>1</v>
      </c>
      <c r="Z37" s="15"/>
      <c r="AA37" s="18"/>
    </row>
    <row r="38" spans="1:27" x14ac:dyDescent="0.2">
      <c r="A38" t="s">
        <v>417</v>
      </c>
      <c r="B38" s="147" t="s">
        <v>418</v>
      </c>
      <c r="C38">
        <v>4450</v>
      </c>
      <c r="D38">
        <v>4143</v>
      </c>
      <c r="E38" s="77">
        <v>93.1</v>
      </c>
      <c r="F38">
        <v>16</v>
      </c>
      <c r="G38" s="77">
        <v>0.4</v>
      </c>
      <c r="H38">
        <v>74</v>
      </c>
      <c r="I38" s="77">
        <v>1.7</v>
      </c>
      <c r="J38">
        <v>39</v>
      </c>
      <c r="K38" s="77">
        <v>0.9</v>
      </c>
      <c r="L38">
        <v>0</v>
      </c>
      <c r="M38" s="77">
        <v>0</v>
      </c>
      <c r="N38">
        <v>4272</v>
      </c>
      <c r="O38" s="77">
        <v>96</v>
      </c>
      <c r="P38">
        <v>16</v>
      </c>
      <c r="Q38" s="77">
        <v>0.4</v>
      </c>
      <c r="R38">
        <v>37</v>
      </c>
      <c r="S38" s="77">
        <v>0.8</v>
      </c>
      <c r="T38">
        <v>26</v>
      </c>
      <c r="U38" s="77">
        <v>0.6</v>
      </c>
      <c r="V38" s="1">
        <v>79</v>
      </c>
      <c r="W38" s="77">
        <v>1.7752808988764044</v>
      </c>
      <c r="X38">
        <v>99</v>
      </c>
      <c r="Y38" s="77">
        <v>2.2000000000000002</v>
      </c>
      <c r="Z38" s="15"/>
      <c r="AA38" s="18"/>
    </row>
    <row r="39" spans="1:27" x14ac:dyDescent="0.2">
      <c r="A39" t="s">
        <v>419</v>
      </c>
      <c r="B39" s="147" t="s">
        <v>420</v>
      </c>
      <c r="C39">
        <v>2512</v>
      </c>
      <c r="D39">
        <v>2300</v>
      </c>
      <c r="E39" s="77">
        <v>91.6</v>
      </c>
      <c r="F39">
        <v>6</v>
      </c>
      <c r="G39" s="77">
        <v>0.2</v>
      </c>
      <c r="H39">
        <v>45</v>
      </c>
      <c r="I39" s="77">
        <v>1.8</v>
      </c>
      <c r="J39">
        <v>16</v>
      </c>
      <c r="K39" s="77">
        <v>0.6</v>
      </c>
      <c r="L39">
        <v>0</v>
      </c>
      <c r="M39" s="77">
        <v>0</v>
      </c>
      <c r="N39">
        <v>2367</v>
      </c>
      <c r="O39" s="77">
        <v>94.227707006369428</v>
      </c>
      <c r="P39">
        <v>13</v>
      </c>
      <c r="Q39" s="77">
        <v>0.5</v>
      </c>
      <c r="R39">
        <v>20</v>
      </c>
      <c r="S39" s="77">
        <v>0.8</v>
      </c>
      <c r="T39">
        <v>50</v>
      </c>
      <c r="U39" s="77">
        <v>2</v>
      </c>
      <c r="V39" s="1">
        <v>83</v>
      </c>
      <c r="W39" s="77">
        <v>3.3041401273885351</v>
      </c>
      <c r="X39">
        <v>62</v>
      </c>
      <c r="Y39" s="77">
        <v>2.5</v>
      </c>
      <c r="Z39" s="15"/>
      <c r="AA39" s="18"/>
    </row>
    <row r="40" spans="1:27" x14ac:dyDescent="0.2">
      <c r="A40" t="s">
        <v>421</v>
      </c>
      <c r="B40" s="147" t="s">
        <v>422</v>
      </c>
      <c r="C40">
        <v>2331</v>
      </c>
      <c r="D40">
        <v>1729</v>
      </c>
      <c r="E40" s="77">
        <v>74.2</v>
      </c>
      <c r="F40">
        <v>6</v>
      </c>
      <c r="G40" s="77">
        <v>0.3</v>
      </c>
      <c r="H40">
        <v>12</v>
      </c>
      <c r="I40" s="77">
        <v>0.5</v>
      </c>
      <c r="J40">
        <v>10</v>
      </c>
      <c r="K40" s="77">
        <v>0.4</v>
      </c>
      <c r="L40">
        <v>0</v>
      </c>
      <c r="M40" s="77">
        <v>0</v>
      </c>
      <c r="N40">
        <v>1757</v>
      </c>
      <c r="O40" s="77">
        <v>75.37537537537537</v>
      </c>
      <c r="P40">
        <v>10</v>
      </c>
      <c r="Q40" s="77">
        <v>0.4</v>
      </c>
      <c r="R40">
        <v>35</v>
      </c>
      <c r="S40" s="77">
        <v>1.5</v>
      </c>
      <c r="T40">
        <v>435</v>
      </c>
      <c r="U40" s="77">
        <v>18.7</v>
      </c>
      <c r="V40" s="1">
        <v>480</v>
      </c>
      <c r="W40" s="77">
        <v>20.592020592020592</v>
      </c>
      <c r="X40">
        <v>94</v>
      </c>
      <c r="Y40" s="77">
        <v>4</v>
      </c>
      <c r="Z40" s="15"/>
      <c r="AA40" s="18"/>
    </row>
    <row r="41" spans="1:27" x14ac:dyDescent="0.2">
      <c r="A41" t="s">
        <v>423</v>
      </c>
      <c r="B41" s="147" t="s">
        <v>424</v>
      </c>
      <c r="C41">
        <v>2002</v>
      </c>
      <c r="D41">
        <v>1851</v>
      </c>
      <c r="E41" s="77">
        <v>92.5</v>
      </c>
      <c r="F41">
        <v>9</v>
      </c>
      <c r="G41" s="77">
        <v>0.4</v>
      </c>
      <c r="H41">
        <v>17</v>
      </c>
      <c r="I41" s="77">
        <v>0.8</v>
      </c>
      <c r="J41">
        <v>16</v>
      </c>
      <c r="K41" s="77">
        <v>0.8</v>
      </c>
      <c r="L41">
        <v>0</v>
      </c>
      <c r="M41" s="77">
        <v>0</v>
      </c>
      <c r="N41">
        <v>1893</v>
      </c>
      <c r="O41" s="77">
        <v>94.555444555444552</v>
      </c>
      <c r="P41">
        <v>7</v>
      </c>
      <c r="Q41" s="77">
        <v>0.3</v>
      </c>
      <c r="R41">
        <v>22</v>
      </c>
      <c r="S41" s="77">
        <v>1.1000000000000001</v>
      </c>
      <c r="T41">
        <v>24</v>
      </c>
      <c r="U41" s="77">
        <v>1.2</v>
      </c>
      <c r="V41" s="1">
        <v>53</v>
      </c>
      <c r="W41" s="77">
        <v>2.6473526473526472</v>
      </c>
      <c r="X41">
        <v>56</v>
      </c>
      <c r="Y41" s="77">
        <v>2.8</v>
      </c>
      <c r="Z41" s="15"/>
      <c r="AA41" s="18"/>
    </row>
    <row r="42" spans="1:27" x14ac:dyDescent="0.2">
      <c r="A42" t="s">
        <v>425</v>
      </c>
      <c r="B42" s="147" t="s">
        <v>426</v>
      </c>
      <c r="C42">
        <v>2181</v>
      </c>
      <c r="D42">
        <v>2012</v>
      </c>
      <c r="E42" s="77">
        <v>92.3</v>
      </c>
      <c r="F42">
        <v>10</v>
      </c>
      <c r="G42" s="77">
        <v>0.5</v>
      </c>
      <c r="H42">
        <v>37</v>
      </c>
      <c r="I42" s="77">
        <v>1.7</v>
      </c>
      <c r="J42">
        <v>22</v>
      </c>
      <c r="K42" s="77">
        <v>1</v>
      </c>
      <c r="L42">
        <v>0</v>
      </c>
      <c r="M42" s="77">
        <v>0</v>
      </c>
      <c r="N42">
        <v>2081</v>
      </c>
      <c r="O42" s="77">
        <v>95.414947271893624</v>
      </c>
      <c r="P42">
        <v>14</v>
      </c>
      <c r="Q42" s="77">
        <v>0.6</v>
      </c>
      <c r="R42">
        <v>17</v>
      </c>
      <c r="S42" s="77">
        <v>0.8</v>
      </c>
      <c r="T42">
        <v>19</v>
      </c>
      <c r="U42" s="77">
        <v>0.9</v>
      </c>
      <c r="V42" s="1">
        <v>50</v>
      </c>
      <c r="W42" s="77">
        <v>2.2925263640531863</v>
      </c>
      <c r="X42">
        <v>50</v>
      </c>
      <c r="Y42" s="77">
        <v>2.2999999999999998</v>
      </c>
      <c r="Z42" s="15"/>
      <c r="AA42" s="18"/>
    </row>
    <row r="43" spans="1:27" x14ac:dyDescent="0.2">
      <c r="A43" t="s">
        <v>427</v>
      </c>
      <c r="B43" s="147" t="s">
        <v>428</v>
      </c>
      <c r="C43">
        <v>4795</v>
      </c>
      <c r="D43">
        <v>4481</v>
      </c>
      <c r="E43" s="77">
        <v>93.5</v>
      </c>
      <c r="F43">
        <v>17</v>
      </c>
      <c r="G43" s="77">
        <v>0.4</v>
      </c>
      <c r="H43">
        <v>48</v>
      </c>
      <c r="I43" s="77">
        <v>1</v>
      </c>
      <c r="J43">
        <v>28</v>
      </c>
      <c r="K43" s="77">
        <v>0.6</v>
      </c>
      <c r="L43">
        <v>0</v>
      </c>
      <c r="M43" s="77">
        <v>0</v>
      </c>
      <c r="N43">
        <v>4574</v>
      </c>
      <c r="O43" s="77">
        <v>95.391032325338898</v>
      </c>
      <c r="P43">
        <v>19</v>
      </c>
      <c r="Q43" s="77">
        <v>0.4</v>
      </c>
      <c r="R43">
        <v>37</v>
      </c>
      <c r="S43" s="77">
        <v>0.8</v>
      </c>
      <c r="T43">
        <v>78</v>
      </c>
      <c r="U43" s="77">
        <v>1.6</v>
      </c>
      <c r="V43" s="1">
        <v>134</v>
      </c>
      <c r="W43" s="77">
        <v>2.7945776850886341</v>
      </c>
      <c r="X43">
        <v>87</v>
      </c>
      <c r="Y43" s="77">
        <v>1.8</v>
      </c>
      <c r="Z43" s="15"/>
      <c r="AA43" s="18"/>
    </row>
    <row r="44" spans="1:27" x14ac:dyDescent="0.2">
      <c r="A44" t="s">
        <v>429</v>
      </c>
      <c r="B44" s="147" t="s">
        <v>430</v>
      </c>
      <c r="C44">
        <v>5308</v>
      </c>
      <c r="D44">
        <v>4290</v>
      </c>
      <c r="E44" s="77">
        <v>80.8</v>
      </c>
      <c r="F44">
        <v>6</v>
      </c>
      <c r="G44" s="77">
        <v>0.1</v>
      </c>
      <c r="H44">
        <v>34</v>
      </c>
      <c r="I44" s="77">
        <v>0.6</v>
      </c>
      <c r="J44">
        <v>14</v>
      </c>
      <c r="K44" s="77">
        <v>0.3</v>
      </c>
      <c r="L44">
        <v>0</v>
      </c>
      <c r="M44" s="77">
        <v>0</v>
      </c>
      <c r="N44">
        <v>4344</v>
      </c>
      <c r="O44" s="77">
        <v>81.838733986435557</v>
      </c>
      <c r="P44">
        <v>22</v>
      </c>
      <c r="Q44" s="77">
        <v>0.4</v>
      </c>
      <c r="R44">
        <v>81</v>
      </c>
      <c r="S44" s="77">
        <v>1.5</v>
      </c>
      <c r="T44">
        <v>727</v>
      </c>
      <c r="U44" s="77">
        <v>13.7</v>
      </c>
      <c r="V44" s="1">
        <v>830</v>
      </c>
      <c r="W44" s="77">
        <v>15.636774679728713</v>
      </c>
      <c r="X44">
        <v>134</v>
      </c>
      <c r="Y44" s="77">
        <v>2.5</v>
      </c>
      <c r="Z44" s="15"/>
      <c r="AA44" s="18"/>
    </row>
    <row r="45" spans="1:27" s="8" customFormat="1" x14ac:dyDescent="0.2">
      <c r="A45" t="s">
        <v>431</v>
      </c>
      <c r="B45" s="147" t="s">
        <v>432</v>
      </c>
      <c r="C45">
        <v>1697</v>
      </c>
      <c r="D45">
        <v>1595</v>
      </c>
      <c r="E45" s="77">
        <v>94</v>
      </c>
      <c r="F45">
        <v>5</v>
      </c>
      <c r="G45" s="77">
        <v>0.3</v>
      </c>
      <c r="H45">
        <v>24</v>
      </c>
      <c r="I45" s="77">
        <v>1.4</v>
      </c>
      <c r="J45">
        <v>5</v>
      </c>
      <c r="K45" s="77">
        <v>0.3</v>
      </c>
      <c r="L45">
        <v>0</v>
      </c>
      <c r="M45" s="77">
        <v>0</v>
      </c>
      <c r="N45">
        <v>1629</v>
      </c>
      <c r="O45" s="77">
        <v>95.992928697701828</v>
      </c>
      <c r="P45">
        <v>4</v>
      </c>
      <c r="Q45" s="77">
        <v>0.2</v>
      </c>
      <c r="R45">
        <v>19</v>
      </c>
      <c r="S45" s="77">
        <v>1.1000000000000001</v>
      </c>
      <c r="T45">
        <v>11</v>
      </c>
      <c r="U45" s="77">
        <v>0.6</v>
      </c>
      <c r="V45" s="1">
        <v>34</v>
      </c>
      <c r="W45" s="77">
        <v>2.0035356511490869</v>
      </c>
      <c r="X45">
        <v>34</v>
      </c>
      <c r="Y45" s="77">
        <v>2</v>
      </c>
      <c r="Z45" s="34"/>
      <c r="AA45" s="39"/>
    </row>
    <row r="46" spans="1:27" s="8" customFormat="1" x14ac:dyDescent="0.2">
      <c r="A46" t="s">
        <v>433</v>
      </c>
      <c r="B46" s="147" t="s">
        <v>434</v>
      </c>
      <c r="C46">
        <v>2300</v>
      </c>
      <c r="D46">
        <v>1966</v>
      </c>
      <c r="E46" s="77">
        <v>85.5</v>
      </c>
      <c r="F46">
        <v>2</v>
      </c>
      <c r="G46" s="77">
        <v>0.1</v>
      </c>
      <c r="H46">
        <v>21</v>
      </c>
      <c r="I46" s="77">
        <v>0.9</v>
      </c>
      <c r="J46">
        <v>11</v>
      </c>
      <c r="K46" s="77">
        <v>0.5</v>
      </c>
      <c r="L46">
        <v>0</v>
      </c>
      <c r="M46" s="77">
        <v>0</v>
      </c>
      <c r="N46">
        <v>2000</v>
      </c>
      <c r="O46" s="77">
        <v>86.956521739130437</v>
      </c>
      <c r="P46">
        <v>7</v>
      </c>
      <c r="Q46" s="77">
        <v>0.3</v>
      </c>
      <c r="R46">
        <v>25</v>
      </c>
      <c r="S46" s="77">
        <v>1.1000000000000001</v>
      </c>
      <c r="T46">
        <v>205</v>
      </c>
      <c r="U46" s="77">
        <v>8.9</v>
      </c>
      <c r="V46" s="1">
        <v>237</v>
      </c>
      <c r="W46" s="77">
        <v>10.304347826086957</v>
      </c>
      <c r="X46">
        <v>63</v>
      </c>
      <c r="Y46" s="77">
        <v>2.7</v>
      </c>
      <c r="Z46" s="34"/>
      <c r="AA46" s="39"/>
    </row>
    <row r="47" spans="1:27" s="8" customFormat="1" x14ac:dyDescent="0.2">
      <c r="A47" t="s">
        <v>435</v>
      </c>
      <c r="B47" s="147" t="s">
        <v>436</v>
      </c>
      <c r="C47">
        <v>2460</v>
      </c>
      <c r="D47">
        <v>2312</v>
      </c>
      <c r="E47" s="77">
        <v>94</v>
      </c>
      <c r="F47">
        <v>9</v>
      </c>
      <c r="G47" s="77">
        <v>0.4</v>
      </c>
      <c r="H47">
        <v>28</v>
      </c>
      <c r="I47" s="77">
        <v>1.1000000000000001</v>
      </c>
      <c r="J47">
        <v>15</v>
      </c>
      <c r="K47" s="77">
        <v>0.6</v>
      </c>
      <c r="L47">
        <v>1</v>
      </c>
      <c r="M47" s="77">
        <v>0</v>
      </c>
      <c r="N47">
        <v>2365</v>
      </c>
      <c r="O47" s="77">
        <v>96.138211382113823</v>
      </c>
      <c r="P47">
        <v>5</v>
      </c>
      <c r="Q47" s="77">
        <v>0.2</v>
      </c>
      <c r="R47">
        <v>20</v>
      </c>
      <c r="S47" s="77">
        <v>0.8</v>
      </c>
      <c r="T47">
        <v>21</v>
      </c>
      <c r="U47" s="77">
        <v>0.9</v>
      </c>
      <c r="V47" s="1">
        <v>46</v>
      </c>
      <c r="W47" s="77">
        <v>1.8699186991869918</v>
      </c>
      <c r="X47">
        <v>49</v>
      </c>
      <c r="Y47" s="77">
        <v>2</v>
      </c>
      <c r="Z47" s="34"/>
      <c r="AA47" s="39"/>
    </row>
    <row r="48" spans="1:27" s="8" customFormat="1" x14ac:dyDescent="0.2">
      <c r="A48" t="s">
        <v>437</v>
      </c>
      <c r="B48" s="147" t="s">
        <v>438</v>
      </c>
      <c r="C48">
        <v>2088</v>
      </c>
      <c r="D48">
        <v>1934</v>
      </c>
      <c r="E48" s="77">
        <v>92.6</v>
      </c>
      <c r="F48">
        <v>7</v>
      </c>
      <c r="G48" s="77">
        <v>0.3</v>
      </c>
      <c r="H48">
        <v>20</v>
      </c>
      <c r="I48" s="77">
        <v>1</v>
      </c>
      <c r="J48">
        <v>14</v>
      </c>
      <c r="K48" s="77">
        <v>0.7</v>
      </c>
      <c r="L48">
        <v>0</v>
      </c>
      <c r="M48" s="77">
        <v>0</v>
      </c>
      <c r="N48">
        <v>1975</v>
      </c>
      <c r="O48" s="77">
        <v>94.588122605363992</v>
      </c>
      <c r="P48">
        <v>5</v>
      </c>
      <c r="Q48" s="77">
        <v>0.2</v>
      </c>
      <c r="R48">
        <v>32</v>
      </c>
      <c r="S48" s="77">
        <v>1.5</v>
      </c>
      <c r="T48">
        <v>16</v>
      </c>
      <c r="U48" s="77">
        <v>0.8</v>
      </c>
      <c r="V48" s="1">
        <v>53</v>
      </c>
      <c r="W48" s="77">
        <v>2.5383141762452106</v>
      </c>
      <c r="X48">
        <v>60</v>
      </c>
      <c r="Y48" s="77">
        <v>2.9</v>
      </c>
      <c r="Z48" s="34"/>
      <c r="AA48" s="39"/>
    </row>
    <row r="49" spans="1:27" s="8" customFormat="1" x14ac:dyDescent="0.2">
      <c r="A49" t="s">
        <v>439</v>
      </c>
      <c r="B49" s="147" t="s">
        <v>339</v>
      </c>
      <c r="C49">
        <v>7430</v>
      </c>
      <c r="D49">
        <v>6716</v>
      </c>
      <c r="E49" s="77">
        <v>90.4</v>
      </c>
      <c r="F49">
        <v>17</v>
      </c>
      <c r="G49" s="77">
        <v>0.2</v>
      </c>
      <c r="H49">
        <v>73</v>
      </c>
      <c r="I49" s="77">
        <v>1</v>
      </c>
      <c r="J49">
        <v>41</v>
      </c>
      <c r="K49" s="77">
        <v>0.6</v>
      </c>
      <c r="L49">
        <v>0</v>
      </c>
      <c r="M49" s="77">
        <v>0</v>
      </c>
      <c r="N49">
        <v>6847</v>
      </c>
      <c r="O49" s="77">
        <v>92.153432032301481</v>
      </c>
      <c r="P49">
        <v>33</v>
      </c>
      <c r="Q49" s="77">
        <v>0.4</v>
      </c>
      <c r="R49">
        <v>88</v>
      </c>
      <c r="S49" s="77">
        <v>1.2</v>
      </c>
      <c r="T49">
        <v>269</v>
      </c>
      <c r="U49" s="77">
        <v>3.6</v>
      </c>
      <c r="V49" s="1">
        <v>390</v>
      </c>
      <c r="W49" s="77">
        <v>5.2489905787348583</v>
      </c>
      <c r="X49">
        <v>193</v>
      </c>
      <c r="Y49" s="77">
        <v>2.6</v>
      </c>
      <c r="Z49" s="34"/>
      <c r="AA49" s="39"/>
    </row>
    <row r="50" spans="1:27" s="8" customFormat="1" x14ac:dyDescent="0.2">
      <c r="A50" t="s">
        <v>440</v>
      </c>
      <c r="B50" s="147" t="s">
        <v>340</v>
      </c>
      <c r="C50">
        <v>7835</v>
      </c>
      <c r="D50">
        <v>7026</v>
      </c>
      <c r="E50" s="77">
        <v>89.7</v>
      </c>
      <c r="F50">
        <v>29</v>
      </c>
      <c r="G50" s="77">
        <v>0.4</v>
      </c>
      <c r="H50">
        <v>88</v>
      </c>
      <c r="I50" s="77">
        <v>1.1000000000000001</v>
      </c>
      <c r="J50">
        <v>48</v>
      </c>
      <c r="K50" s="77">
        <v>0.6</v>
      </c>
      <c r="L50">
        <v>0</v>
      </c>
      <c r="M50" s="77">
        <v>0</v>
      </c>
      <c r="N50">
        <v>7191</v>
      </c>
      <c r="O50" s="77">
        <v>91.780472239948949</v>
      </c>
      <c r="P50">
        <v>49</v>
      </c>
      <c r="Q50" s="77">
        <v>0.6</v>
      </c>
      <c r="R50">
        <v>68</v>
      </c>
      <c r="S50" s="77">
        <v>0.9</v>
      </c>
      <c r="T50">
        <v>240</v>
      </c>
      <c r="U50" s="77">
        <v>3.1</v>
      </c>
      <c r="V50" s="1">
        <v>357</v>
      </c>
      <c r="W50" s="77">
        <v>4.5564773452456926</v>
      </c>
      <c r="X50">
        <v>287</v>
      </c>
      <c r="Y50" s="77">
        <v>3.7</v>
      </c>
      <c r="Z50" s="34"/>
      <c r="AA50" s="39"/>
    </row>
    <row r="51" spans="1:27" s="8" customFormat="1" x14ac:dyDescent="0.2">
      <c r="A51" t="s">
        <v>441</v>
      </c>
      <c r="B51" s="147" t="s">
        <v>341</v>
      </c>
      <c r="C51">
        <v>7033</v>
      </c>
      <c r="D51">
        <v>6524</v>
      </c>
      <c r="E51" s="77">
        <v>92.8</v>
      </c>
      <c r="F51">
        <v>34</v>
      </c>
      <c r="G51" s="77">
        <v>0.5</v>
      </c>
      <c r="H51">
        <v>82</v>
      </c>
      <c r="I51" s="77">
        <v>1.2</v>
      </c>
      <c r="J51">
        <v>50</v>
      </c>
      <c r="K51" s="77">
        <v>0.7</v>
      </c>
      <c r="L51">
        <v>1</v>
      </c>
      <c r="M51" s="77">
        <v>0</v>
      </c>
      <c r="N51">
        <v>6691</v>
      </c>
      <c r="O51" s="77">
        <v>95.137210294326749</v>
      </c>
      <c r="P51">
        <v>21</v>
      </c>
      <c r="Q51" s="77">
        <v>0.3</v>
      </c>
      <c r="R51">
        <v>87</v>
      </c>
      <c r="S51" s="77">
        <v>1.2</v>
      </c>
      <c r="T51">
        <v>102</v>
      </c>
      <c r="U51" s="77">
        <v>1.5</v>
      </c>
      <c r="V51" s="1">
        <v>210</v>
      </c>
      <c r="W51" s="77">
        <v>2.9859235034835776</v>
      </c>
      <c r="X51">
        <v>132</v>
      </c>
      <c r="Y51" s="77">
        <v>1.9</v>
      </c>
      <c r="Z51" s="34"/>
      <c r="AA51" s="39"/>
    </row>
    <row r="52" spans="1:27" s="8" customFormat="1" x14ac:dyDescent="0.2">
      <c r="A52" t="s">
        <v>442</v>
      </c>
      <c r="B52" s="147" t="s">
        <v>443</v>
      </c>
      <c r="C52">
        <v>2585</v>
      </c>
      <c r="D52">
        <v>1896</v>
      </c>
      <c r="E52" s="77">
        <v>73.3</v>
      </c>
      <c r="F52">
        <v>6</v>
      </c>
      <c r="G52" s="77">
        <v>0.2</v>
      </c>
      <c r="H52">
        <v>27</v>
      </c>
      <c r="I52" s="77">
        <v>1</v>
      </c>
      <c r="J52">
        <v>9</v>
      </c>
      <c r="K52" s="77">
        <v>0.3</v>
      </c>
      <c r="L52">
        <v>1</v>
      </c>
      <c r="M52" s="77">
        <v>0</v>
      </c>
      <c r="N52">
        <v>1939</v>
      </c>
      <c r="O52" s="77">
        <v>75.009671179883938</v>
      </c>
      <c r="P52">
        <v>13</v>
      </c>
      <c r="Q52" s="77">
        <v>0.5</v>
      </c>
      <c r="R52">
        <v>67</v>
      </c>
      <c r="S52" s="77">
        <v>2.6</v>
      </c>
      <c r="T52">
        <v>455</v>
      </c>
      <c r="U52" s="77">
        <v>17.600000000000001</v>
      </c>
      <c r="V52" s="1">
        <v>535</v>
      </c>
      <c r="W52" s="77">
        <v>20.696324951644101</v>
      </c>
      <c r="X52">
        <v>111</v>
      </c>
      <c r="Y52" s="77">
        <v>4.3</v>
      </c>
      <c r="Z52" s="34"/>
      <c r="AA52" s="39"/>
    </row>
    <row r="53" spans="1:27" s="8" customFormat="1" x14ac:dyDescent="0.2">
      <c r="A53" t="s">
        <v>444</v>
      </c>
      <c r="B53" s="147" t="s">
        <v>445</v>
      </c>
      <c r="C53">
        <v>4895</v>
      </c>
      <c r="D53">
        <v>4602</v>
      </c>
      <c r="E53" s="77">
        <v>94</v>
      </c>
      <c r="F53">
        <v>13</v>
      </c>
      <c r="G53" s="77">
        <v>0.3</v>
      </c>
      <c r="H53">
        <v>65</v>
      </c>
      <c r="I53" s="77">
        <v>1.3</v>
      </c>
      <c r="J53">
        <v>21</v>
      </c>
      <c r="K53" s="77">
        <v>0.4</v>
      </c>
      <c r="L53">
        <v>0</v>
      </c>
      <c r="M53" s="77">
        <v>0</v>
      </c>
      <c r="N53">
        <v>4701</v>
      </c>
      <c r="O53" s="77">
        <v>96.03677221654749</v>
      </c>
      <c r="P53">
        <v>9</v>
      </c>
      <c r="Q53" s="77">
        <v>0.2</v>
      </c>
      <c r="R53">
        <v>45</v>
      </c>
      <c r="S53" s="77">
        <v>0.9</v>
      </c>
      <c r="T53">
        <v>49</v>
      </c>
      <c r="U53" s="77">
        <v>1</v>
      </c>
      <c r="V53" s="1">
        <v>103</v>
      </c>
      <c r="W53" s="77">
        <v>2.1041879468845761</v>
      </c>
      <c r="X53">
        <v>91</v>
      </c>
      <c r="Y53" s="77">
        <v>1.9</v>
      </c>
      <c r="Z53" s="34"/>
      <c r="AA53" s="39"/>
    </row>
    <row r="54" spans="1:27" s="8" customFormat="1" x14ac:dyDescent="0.2">
      <c r="A54" t="s">
        <v>446</v>
      </c>
      <c r="B54" s="147" t="s">
        <v>447</v>
      </c>
      <c r="C54">
        <v>2371</v>
      </c>
      <c r="D54">
        <v>2035</v>
      </c>
      <c r="E54" s="77">
        <v>85.8</v>
      </c>
      <c r="F54">
        <v>2</v>
      </c>
      <c r="G54" s="77">
        <v>0.1</v>
      </c>
      <c r="H54">
        <v>23</v>
      </c>
      <c r="I54" s="77">
        <v>1</v>
      </c>
      <c r="J54">
        <v>12</v>
      </c>
      <c r="K54" s="77">
        <v>0.5</v>
      </c>
      <c r="L54">
        <v>0</v>
      </c>
      <c r="M54" s="77">
        <v>0</v>
      </c>
      <c r="N54">
        <v>2072</v>
      </c>
      <c r="O54" s="77">
        <v>87.389287220582034</v>
      </c>
      <c r="P54">
        <v>7</v>
      </c>
      <c r="Q54" s="77">
        <v>0.3</v>
      </c>
      <c r="R54">
        <v>32</v>
      </c>
      <c r="S54" s="77">
        <v>1.3</v>
      </c>
      <c r="T54">
        <v>205</v>
      </c>
      <c r="U54" s="77">
        <v>8.6</v>
      </c>
      <c r="V54" s="1">
        <v>244</v>
      </c>
      <c r="W54" s="77">
        <v>10.2910164487558</v>
      </c>
      <c r="X54">
        <v>55</v>
      </c>
      <c r="Y54" s="77">
        <v>2.2999999999999998</v>
      </c>
      <c r="Z54" s="34"/>
      <c r="AA54" s="39"/>
    </row>
    <row r="55" spans="1:27" s="8" customFormat="1" x14ac:dyDescent="0.2">
      <c r="A55" t="s">
        <v>448</v>
      </c>
      <c r="B55" s="147" t="s">
        <v>449</v>
      </c>
      <c r="C55">
        <v>6305</v>
      </c>
      <c r="D55">
        <v>5853</v>
      </c>
      <c r="E55" s="77">
        <v>92.8</v>
      </c>
      <c r="F55">
        <v>19</v>
      </c>
      <c r="G55" s="77">
        <v>0.3</v>
      </c>
      <c r="H55">
        <v>70</v>
      </c>
      <c r="I55" s="77">
        <v>1.1000000000000001</v>
      </c>
      <c r="J55">
        <v>39</v>
      </c>
      <c r="K55" s="77">
        <v>0.6</v>
      </c>
      <c r="L55">
        <v>0</v>
      </c>
      <c r="M55" s="77">
        <v>0</v>
      </c>
      <c r="N55">
        <v>5981</v>
      </c>
      <c r="O55" s="77">
        <v>94.86122125297382</v>
      </c>
      <c r="P55">
        <v>37</v>
      </c>
      <c r="Q55" s="77">
        <v>0.6</v>
      </c>
      <c r="R55">
        <v>57</v>
      </c>
      <c r="S55" s="77">
        <v>0.9</v>
      </c>
      <c r="T55">
        <v>125</v>
      </c>
      <c r="U55" s="77">
        <v>2</v>
      </c>
      <c r="V55" s="1">
        <v>219</v>
      </c>
      <c r="W55" s="77">
        <v>3.4734337827121333</v>
      </c>
      <c r="X55">
        <v>105</v>
      </c>
      <c r="Y55" s="77">
        <v>1.7</v>
      </c>
      <c r="Z55" s="34"/>
      <c r="AA55" s="39"/>
    </row>
    <row r="56" spans="1:27" s="8" customFormat="1" x14ac:dyDescent="0.2">
      <c r="A56" s="8" t="s">
        <v>450</v>
      </c>
      <c r="B56" s="147" t="s">
        <v>451</v>
      </c>
      <c r="C56">
        <v>2577</v>
      </c>
      <c r="D56">
        <v>2273</v>
      </c>
      <c r="E56" s="77">
        <v>88.2</v>
      </c>
      <c r="F56">
        <v>12</v>
      </c>
      <c r="G56" s="77">
        <v>0.5</v>
      </c>
      <c r="H56">
        <v>44</v>
      </c>
      <c r="I56" s="77">
        <v>1.7</v>
      </c>
      <c r="J56">
        <v>24</v>
      </c>
      <c r="K56" s="77">
        <v>0.9</v>
      </c>
      <c r="L56">
        <v>0</v>
      </c>
      <c r="M56" s="77">
        <v>0</v>
      </c>
      <c r="N56">
        <v>2353</v>
      </c>
      <c r="O56" s="77">
        <v>91.307722157547531</v>
      </c>
      <c r="P56">
        <v>10</v>
      </c>
      <c r="Q56" s="77">
        <v>0.4</v>
      </c>
      <c r="R56">
        <v>40</v>
      </c>
      <c r="S56" s="77">
        <v>1.6</v>
      </c>
      <c r="T56">
        <v>99</v>
      </c>
      <c r="U56" s="77">
        <v>3.8</v>
      </c>
      <c r="V56" s="1">
        <v>149</v>
      </c>
      <c r="W56" s="77">
        <v>5.7819169577027552</v>
      </c>
      <c r="X56">
        <v>75</v>
      </c>
      <c r="Y56" s="77">
        <v>2.9</v>
      </c>
      <c r="Z56" s="34"/>
      <c r="AA56" s="39"/>
    </row>
    <row r="57" spans="1:27" s="8" customFormat="1" x14ac:dyDescent="0.2">
      <c r="A57" t="s">
        <v>452</v>
      </c>
      <c r="B57" s="147" t="s">
        <v>453</v>
      </c>
      <c r="C57">
        <v>2506</v>
      </c>
      <c r="D57">
        <v>2377</v>
      </c>
      <c r="E57" s="77">
        <v>94.9</v>
      </c>
      <c r="F57">
        <v>5</v>
      </c>
      <c r="G57" s="77">
        <v>0.2</v>
      </c>
      <c r="H57">
        <v>18</v>
      </c>
      <c r="I57" s="77">
        <v>0.7</v>
      </c>
      <c r="J57">
        <v>18</v>
      </c>
      <c r="K57" s="77">
        <v>0.7</v>
      </c>
      <c r="L57">
        <v>0</v>
      </c>
      <c r="M57" s="77">
        <v>0</v>
      </c>
      <c r="N57">
        <v>2418</v>
      </c>
      <c r="O57" s="77">
        <v>96.488427773343972</v>
      </c>
      <c r="P57">
        <v>9</v>
      </c>
      <c r="Q57" s="77">
        <v>0.4</v>
      </c>
      <c r="R57">
        <v>13</v>
      </c>
      <c r="S57" s="77">
        <v>0.5</v>
      </c>
      <c r="T57">
        <v>17</v>
      </c>
      <c r="U57" s="77">
        <v>0.7</v>
      </c>
      <c r="V57" s="1">
        <v>39</v>
      </c>
      <c r="W57" s="77">
        <v>1.5562649640861932</v>
      </c>
      <c r="X57">
        <v>49</v>
      </c>
      <c r="Y57" s="77">
        <v>2</v>
      </c>
      <c r="Z57" s="34"/>
      <c r="AA57" s="39"/>
    </row>
    <row r="58" spans="1:27" s="8" customFormat="1" x14ac:dyDescent="0.2">
      <c r="A58" t="s">
        <v>454</v>
      </c>
      <c r="B58" s="147" t="s">
        <v>455</v>
      </c>
      <c r="C58">
        <v>2532</v>
      </c>
      <c r="D58">
        <v>2360</v>
      </c>
      <c r="E58" s="77">
        <v>93.2</v>
      </c>
      <c r="F58">
        <v>11</v>
      </c>
      <c r="G58" s="77">
        <v>0.4</v>
      </c>
      <c r="H58">
        <v>21</v>
      </c>
      <c r="I58" s="77">
        <v>0.8</v>
      </c>
      <c r="J58">
        <v>16</v>
      </c>
      <c r="K58" s="77">
        <v>0.6</v>
      </c>
      <c r="L58">
        <v>3</v>
      </c>
      <c r="M58" s="77">
        <v>0.1</v>
      </c>
      <c r="N58">
        <v>2411</v>
      </c>
      <c r="O58" s="77">
        <v>95.221169036334913</v>
      </c>
      <c r="P58">
        <v>11</v>
      </c>
      <c r="Q58" s="77">
        <v>0.4</v>
      </c>
      <c r="R58">
        <v>21</v>
      </c>
      <c r="S58" s="77">
        <v>0.8</v>
      </c>
      <c r="T58">
        <v>29</v>
      </c>
      <c r="U58" s="77">
        <v>1.1000000000000001</v>
      </c>
      <c r="V58" s="1">
        <v>61</v>
      </c>
      <c r="W58" s="77">
        <v>2.4091627172195893</v>
      </c>
      <c r="X58">
        <v>60</v>
      </c>
      <c r="Y58" s="77">
        <v>2.4</v>
      </c>
      <c r="Z58" s="34"/>
      <c r="AA58" s="39"/>
    </row>
    <row r="59" spans="1:27" s="8" customFormat="1" x14ac:dyDescent="0.2">
      <c r="A59" t="s">
        <v>456</v>
      </c>
      <c r="B59" s="147" t="s">
        <v>457</v>
      </c>
      <c r="C59">
        <v>2404</v>
      </c>
      <c r="D59">
        <v>2076</v>
      </c>
      <c r="E59" s="77">
        <v>86.4</v>
      </c>
      <c r="F59">
        <v>1</v>
      </c>
      <c r="G59" s="77">
        <v>0</v>
      </c>
      <c r="H59">
        <v>36</v>
      </c>
      <c r="I59" s="77">
        <v>1.5</v>
      </c>
      <c r="J59">
        <v>10</v>
      </c>
      <c r="K59" s="77">
        <v>0.4</v>
      </c>
      <c r="L59">
        <v>0</v>
      </c>
      <c r="M59" s="77">
        <v>0</v>
      </c>
      <c r="N59">
        <v>2123</v>
      </c>
      <c r="O59" s="77">
        <v>88.311148086522465</v>
      </c>
      <c r="P59">
        <v>4</v>
      </c>
      <c r="Q59" s="77">
        <v>0.2</v>
      </c>
      <c r="R59">
        <v>40</v>
      </c>
      <c r="S59" s="77">
        <v>1.7</v>
      </c>
      <c r="T59">
        <v>204</v>
      </c>
      <c r="U59" s="77">
        <v>8.5</v>
      </c>
      <c r="V59" s="1">
        <v>248</v>
      </c>
      <c r="W59" s="77">
        <v>10.316139767054908</v>
      </c>
      <c r="X59">
        <v>33</v>
      </c>
      <c r="Y59" s="77">
        <v>1.4</v>
      </c>
      <c r="Z59" s="34"/>
      <c r="AA59" s="39"/>
    </row>
    <row r="60" spans="1:27" s="8" customFormat="1" x14ac:dyDescent="0.2">
      <c r="A60" t="s">
        <v>458</v>
      </c>
      <c r="B60" s="147" t="s">
        <v>459</v>
      </c>
      <c r="C60">
        <v>2706</v>
      </c>
      <c r="D60">
        <v>2487</v>
      </c>
      <c r="E60" s="77">
        <v>91.9</v>
      </c>
      <c r="F60">
        <v>6</v>
      </c>
      <c r="G60" s="77">
        <v>0.2</v>
      </c>
      <c r="H60">
        <v>24</v>
      </c>
      <c r="I60" s="77">
        <v>0.9</v>
      </c>
      <c r="J60">
        <v>25</v>
      </c>
      <c r="K60" s="77">
        <v>0.9</v>
      </c>
      <c r="L60">
        <v>0</v>
      </c>
      <c r="M60" s="77">
        <v>0</v>
      </c>
      <c r="N60">
        <v>2542</v>
      </c>
      <c r="O60" s="77">
        <v>93.939393939393938</v>
      </c>
      <c r="P60">
        <v>10</v>
      </c>
      <c r="Q60" s="77">
        <v>0.4</v>
      </c>
      <c r="R60">
        <v>21</v>
      </c>
      <c r="S60" s="77">
        <v>0.8</v>
      </c>
      <c r="T60">
        <v>61</v>
      </c>
      <c r="U60" s="77">
        <v>2.2999999999999998</v>
      </c>
      <c r="V60" s="1">
        <v>92</v>
      </c>
      <c r="W60" s="77">
        <v>3.3998521803399848</v>
      </c>
      <c r="X60">
        <v>72</v>
      </c>
      <c r="Y60" s="77">
        <v>2.7</v>
      </c>
      <c r="Z60" s="34"/>
      <c r="AA60" s="39"/>
    </row>
    <row r="61" spans="1:27" s="8" customFormat="1" x14ac:dyDescent="0.2">
      <c r="A61" t="s">
        <v>460</v>
      </c>
      <c r="B61" s="147" t="s">
        <v>461</v>
      </c>
      <c r="C61">
        <v>5542</v>
      </c>
      <c r="D61">
        <v>4338</v>
      </c>
      <c r="E61" s="77">
        <v>78.3</v>
      </c>
      <c r="F61">
        <v>6</v>
      </c>
      <c r="G61" s="77">
        <v>0.1</v>
      </c>
      <c r="H61">
        <v>58</v>
      </c>
      <c r="I61" s="77">
        <v>1</v>
      </c>
      <c r="J61">
        <v>22</v>
      </c>
      <c r="K61" s="77">
        <v>0.4</v>
      </c>
      <c r="L61">
        <v>0</v>
      </c>
      <c r="M61" s="77">
        <v>0</v>
      </c>
      <c r="N61">
        <v>4424</v>
      </c>
      <c r="O61" s="77">
        <v>79.826777336701554</v>
      </c>
      <c r="P61">
        <v>11</v>
      </c>
      <c r="Q61" s="77">
        <v>0.2</v>
      </c>
      <c r="R61">
        <v>83</v>
      </c>
      <c r="S61" s="77">
        <v>1.5</v>
      </c>
      <c r="T61">
        <v>883</v>
      </c>
      <c r="U61" s="77">
        <v>15.9</v>
      </c>
      <c r="V61" s="1">
        <v>977</v>
      </c>
      <c r="W61" s="77">
        <v>17.629014796102492</v>
      </c>
      <c r="X61">
        <v>141</v>
      </c>
      <c r="Y61" s="77">
        <v>2.5</v>
      </c>
      <c r="Z61" s="34"/>
      <c r="AA61" s="39"/>
    </row>
    <row r="62" spans="1:27" s="8" customFormat="1" x14ac:dyDescent="0.2">
      <c r="A62" t="s">
        <v>462</v>
      </c>
      <c r="B62" s="147" t="s">
        <v>463</v>
      </c>
      <c r="C62">
        <v>2658</v>
      </c>
      <c r="D62">
        <v>2461</v>
      </c>
      <c r="E62" s="77">
        <v>92.6</v>
      </c>
      <c r="F62">
        <v>5</v>
      </c>
      <c r="G62" s="77">
        <v>0.2</v>
      </c>
      <c r="H62">
        <v>44</v>
      </c>
      <c r="I62" s="77">
        <v>1.7</v>
      </c>
      <c r="J62">
        <v>14</v>
      </c>
      <c r="K62" s="77">
        <v>0.5</v>
      </c>
      <c r="L62">
        <v>0</v>
      </c>
      <c r="M62" s="77">
        <v>0</v>
      </c>
      <c r="N62">
        <v>2524</v>
      </c>
      <c r="O62" s="77">
        <v>94.958615500376226</v>
      </c>
      <c r="P62">
        <v>11</v>
      </c>
      <c r="Q62" s="77">
        <v>0.4</v>
      </c>
      <c r="R62">
        <v>26</v>
      </c>
      <c r="S62" s="77">
        <v>1</v>
      </c>
      <c r="T62">
        <v>35</v>
      </c>
      <c r="U62" s="77">
        <v>1.3</v>
      </c>
      <c r="V62" s="1">
        <v>72</v>
      </c>
      <c r="W62" s="77">
        <v>2.7088036117381491</v>
      </c>
      <c r="X62">
        <v>62</v>
      </c>
      <c r="Y62" s="77">
        <v>2.2999999999999998</v>
      </c>
      <c r="Z62" s="34"/>
      <c r="AA62" s="39"/>
    </row>
    <row r="63" spans="1:27" s="8" customFormat="1" x14ac:dyDescent="0.2">
      <c r="A63" t="s">
        <v>464</v>
      </c>
      <c r="B63" s="147" t="s">
        <v>465</v>
      </c>
      <c r="C63">
        <v>2211</v>
      </c>
      <c r="D63">
        <v>2036</v>
      </c>
      <c r="E63" s="77">
        <v>92.1</v>
      </c>
      <c r="F63">
        <v>7</v>
      </c>
      <c r="G63" s="77">
        <v>0.3</v>
      </c>
      <c r="H63">
        <v>21</v>
      </c>
      <c r="I63" s="77">
        <v>0.9</v>
      </c>
      <c r="J63">
        <v>26</v>
      </c>
      <c r="K63" s="77">
        <v>1.2</v>
      </c>
      <c r="L63">
        <v>0</v>
      </c>
      <c r="M63" s="77">
        <v>0</v>
      </c>
      <c r="N63">
        <v>2090</v>
      </c>
      <c r="O63" s="77">
        <v>94.527363184079604</v>
      </c>
      <c r="P63">
        <v>14</v>
      </c>
      <c r="Q63" s="77">
        <v>0.6</v>
      </c>
      <c r="R63">
        <v>19</v>
      </c>
      <c r="S63" s="77">
        <v>0.9</v>
      </c>
      <c r="T63">
        <v>31</v>
      </c>
      <c r="U63" s="77">
        <v>1.4</v>
      </c>
      <c r="V63" s="1">
        <v>64</v>
      </c>
      <c r="W63" s="77">
        <v>2.8946178199909545</v>
      </c>
      <c r="X63">
        <v>57</v>
      </c>
      <c r="Y63" s="77">
        <v>2.6</v>
      </c>
      <c r="Z63" s="34"/>
      <c r="AA63" s="39"/>
    </row>
    <row r="64" spans="1:27" s="8" customFormat="1" x14ac:dyDescent="0.2">
      <c r="A64" t="s">
        <v>466</v>
      </c>
      <c r="B64" s="182" t="s">
        <v>467</v>
      </c>
      <c r="C64">
        <v>3709</v>
      </c>
      <c r="D64">
        <v>2890</v>
      </c>
      <c r="E64" s="77">
        <v>77.900000000000006</v>
      </c>
      <c r="F64">
        <v>20</v>
      </c>
      <c r="G64" s="77">
        <v>0.5</v>
      </c>
      <c r="H64">
        <v>60</v>
      </c>
      <c r="I64" s="77">
        <v>1.6</v>
      </c>
      <c r="J64">
        <v>38</v>
      </c>
      <c r="K64" s="77">
        <v>1</v>
      </c>
      <c r="L64">
        <v>0</v>
      </c>
      <c r="M64" s="77">
        <v>0</v>
      </c>
      <c r="N64">
        <v>3008</v>
      </c>
      <c r="O64" s="77">
        <v>81.100026961445138</v>
      </c>
      <c r="P64">
        <v>28</v>
      </c>
      <c r="Q64" s="77">
        <v>0.8</v>
      </c>
      <c r="R64">
        <v>57</v>
      </c>
      <c r="S64" s="77">
        <v>1.5</v>
      </c>
      <c r="T64">
        <v>25</v>
      </c>
      <c r="U64" s="77">
        <v>0.7</v>
      </c>
      <c r="V64" s="1">
        <v>110</v>
      </c>
      <c r="W64" s="77">
        <v>2.9657589646805071</v>
      </c>
      <c r="X64">
        <v>591</v>
      </c>
      <c r="Y64" s="77">
        <v>15.9</v>
      </c>
      <c r="Z64" s="26"/>
      <c r="AA64" s="161"/>
    </row>
    <row r="65" spans="1:29" s="8" customFormat="1" x14ac:dyDescent="0.2">
      <c r="A65" t="s">
        <v>468</v>
      </c>
      <c r="B65" s="182" t="s">
        <v>469</v>
      </c>
      <c r="C65">
        <v>7288</v>
      </c>
      <c r="D65">
        <v>6058</v>
      </c>
      <c r="E65" s="77">
        <v>83.1</v>
      </c>
      <c r="F65">
        <v>30</v>
      </c>
      <c r="G65" s="77">
        <v>0.4</v>
      </c>
      <c r="H65">
        <v>197</v>
      </c>
      <c r="I65" s="77">
        <v>2.7</v>
      </c>
      <c r="J65">
        <v>131</v>
      </c>
      <c r="K65" s="77">
        <v>1.8</v>
      </c>
      <c r="L65">
        <v>0</v>
      </c>
      <c r="M65" s="77">
        <v>0</v>
      </c>
      <c r="N65">
        <v>6416</v>
      </c>
      <c r="O65" s="77">
        <v>88.035126234906684</v>
      </c>
      <c r="P65">
        <v>53</v>
      </c>
      <c r="Q65" s="77">
        <v>0.7</v>
      </c>
      <c r="R65">
        <v>139</v>
      </c>
      <c r="S65" s="77">
        <v>1.9</v>
      </c>
      <c r="T65">
        <v>76</v>
      </c>
      <c r="U65" s="77">
        <v>1</v>
      </c>
      <c r="V65" s="1">
        <v>268</v>
      </c>
      <c r="W65" s="77">
        <v>3.6772777167947308</v>
      </c>
      <c r="X65">
        <v>604</v>
      </c>
      <c r="Y65" s="77">
        <v>8.3000000000000007</v>
      </c>
      <c r="Z65" s="26"/>
      <c r="AA65" s="161"/>
    </row>
    <row r="66" spans="1:29" s="8" customFormat="1" x14ac:dyDescent="0.2">
      <c r="A66" t="s">
        <v>470</v>
      </c>
      <c r="B66" s="182" t="s">
        <v>471</v>
      </c>
      <c r="C66">
        <v>3293</v>
      </c>
      <c r="D66">
        <v>2933</v>
      </c>
      <c r="E66" s="77">
        <v>89.1</v>
      </c>
      <c r="F66">
        <v>16</v>
      </c>
      <c r="G66" s="77">
        <v>0.5</v>
      </c>
      <c r="H66">
        <v>72</v>
      </c>
      <c r="I66" s="77">
        <v>2.2000000000000002</v>
      </c>
      <c r="J66">
        <v>37</v>
      </c>
      <c r="K66" s="77">
        <v>1.1000000000000001</v>
      </c>
      <c r="L66">
        <v>0</v>
      </c>
      <c r="M66" s="77">
        <v>0</v>
      </c>
      <c r="N66">
        <v>3058</v>
      </c>
      <c r="O66" s="77">
        <v>92.86365016702095</v>
      </c>
      <c r="P66">
        <v>18</v>
      </c>
      <c r="Q66" s="77">
        <v>0.5</v>
      </c>
      <c r="R66">
        <v>50</v>
      </c>
      <c r="S66" s="77">
        <v>1.5</v>
      </c>
      <c r="T66">
        <v>29</v>
      </c>
      <c r="U66" s="77">
        <v>0.9</v>
      </c>
      <c r="V66" s="1">
        <v>97</v>
      </c>
      <c r="W66" s="77">
        <v>2.9456422714849682</v>
      </c>
      <c r="X66">
        <v>138</v>
      </c>
      <c r="Y66" s="77">
        <v>4.2</v>
      </c>
      <c r="Z66" s="26"/>
      <c r="AA66" s="161"/>
    </row>
    <row r="67" spans="1:29" s="8" customFormat="1" x14ac:dyDescent="0.2">
      <c r="A67" t="s">
        <v>472</v>
      </c>
      <c r="B67" s="182" t="s">
        <v>473</v>
      </c>
      <c r="C67">
        <v>6126</v>
      </c>
      <c r="D67">
        <v>5558</v>
      </c>
      <c r="E67" s="77">
        <v>90.7</v>
      </c>
      <c r="F67">
        <v>26</v>
      </c>
      <c r="G67" s="77">
        <v>0.4</v>
      </c>
      <c r="H67">
        <v>140</v>
      </c>
      <c r="I67" s="77">
        <v>2.2999999999999998</v>
      </c>
      <c r="J67">
        <v>69</v>
      </c>
      <c r="K67" s="77">
        <v>1.1000000000000001</v>
      </c>
      <c r="L67">
        <v>0</v>
      </c>
      <c r="M67" s="77">
        <v>0</v>
      </c>
      <c r="N67">
        <v>5793</v>
      </c>
      <c r="O67" s="77">
        <v>94.564152791380991</v>
      </c>
      <c r="P67">
        <v>28</v>
      </c>
      <c r="Q67" s="77">
        <v>0.5</v>
      </c>
      <c r="R67">
        <v>77</v>
      </c>
      <c r="S67" s="77">
        <v>1.3</v>
      </c>
      <c r="T67">
        <v>29</v>
      </c>
      <c r="U67" s="77">
        <v>0.5</v>
      </c>
      <c r="V67" s="1">
        <v>134</v>
      </c>
      <c r="W67" s="77">
        <v>2.1873979758406792</v>
      </c>
      <c r="X67">
        <v>199</v>
      </c>
      <c r="Y67" s="77">
        <v>3.2</v>
      </c>
      <c r="Z67" s="26"/>
      <c r="AA67" s="161"/>
    </row>
    <row r="68" spans="1:29" s="8" customFormat="1" x14ac:dyDescent="0.2">
      <c r="A68" t="s">
        <v>474</v>
      </c>
      <c r="B68" s="182" t="s">
        <v>475</v>
      </c>
      <c r="C68">
        <v>3175</v>
      </c>
      <c r="D68">
        <v>2738</v>
      </c>
      <c r="E68" s="77">
        <v>86.2</v>
      </c>
      <c r="F68">
        <v>17</v>
      </c>
      <c r="G68" s="77">
        <v>0.5</v>
      </c>
      <c r="H68">
        <v>57</v>
      </c>
      <c r="I68" s="77">
        <v>1.8</v>
      </c>
      <c r="J68">
        <v>42</v>
      </c>
      <c r="K68" s="77">
        <v>1.3</v>
      </c>
      <c r="L68">
        <v>0</v>
      </c>
      <c r="M68" s="77">
        <v>0</v>
      </c>
      <c r="N68">
        <v>2854</v>
      </c>
      <c r="O68" s="77">
        <v>89.889763779527556</v>
      </c>
      <c r="P68">
        <v>14</v>
      </c>
      <c r="Q68" s="77">
        <v>0.4</v>
      </c>
      <c r="R68">
        <v>37</v>
      </c>
      <c r="S68" s="77">
        <v>1.2</v>
      </c>
      <c r="T68">
        <v>27</v>
      </c>
      <c r="U68" s="77">
        <v>0.9</v>
      </c>
      <c r="V68" s="1">
        <v>78</v>
      </c>
      <c r="W68" s="77">
        <v>2.4566929133858264</v>
      </c>
      <c r="X68">
        <v>243</v>
      </c>
      <c r="Y68" s="77">
        <v>7.7</v>
      </c>
      <c r="Z68" s="26"/>
      <c r="AA68" s="161"/>
    </row>
    <row r="69" spans="1:29" x14ac:dyDescent="0.2">
      <c r="A69" t="s">
        <v>476</v>
      </c>
      <c r="B69" s="182" t="s">
        <v>477</v>
      </c>
      <c r="C69">
        <v>2667</v>
      </c>
      <c r="D69">
        <v>2398</v>
      </c>
      <c r="E69" s="77">
        <v>89.9</v>
      </c>
      <c r="F69">
        <v>15</v>
      </c>
      <c r="G69" s="77">
        <v>0.6</v>
      </c>
      <c r="H69">
        <v>36</v>
      </c>
      <c r="I69" s="77">
        <v>1.3</v>
      </c>
      <c r="J69">
        <v>17</v>
      </c>
      <c r="K69" s="77">
        <v>0.6</v>
      </c>
      <c r="L69">
        <v>0</v>
      </c>
      <c r="M69" s="77">
        <v>0</v>
      </c>
      <c r="N69">
        <v>2466</v>
      </c>
      <c r="O69" s="77">
        <v>92.463442069741291</v>
      </c>
      <c r="P69">
        <v>19</v>
      </c>
      <c r="Q69" s="77">
        <v>0.7</v>
      </c>
      <c r="R69">
        <v>37</v>
      </c>
      <c r="S69" s="77">
        <v>1.4</v>
      </c>
      <c r="T69">
        <v>15</v>
      </c>
      <c r="U69" s="77">
        <v>0.6</v>
      </c>
      <c r="V69" s="1">
        <v>71</v>
      </c>
      <c r="W69" s="77">
        <v>2.6621672290963629</v>
      </c>
      <c r="X69">
        <v>130</v>
      </c>
      <c r="Y69" s="77">
        <v>4.9000000000000004</v>
      </c>
      <c r="Z69" s="6"/>
      <c r="AA69" s="149"/>
    </row>
    <row r="70" spans="1:29" x14ac:dyDescent="0.2">
      <c r="A70" t="s">
        <v>478</v>
      </c>
      <c r="B70" s="182" t="s">
        <v>479</v>
      </c>
      <c r="C70">
        <v>3242</v>
      </c>
      <c r="D70">
        <v>2827</v>
      </c>
      <c r="E70" s="77">
        <v>87.2</v>
      </c>
      <c r="F70">
        <v>14</v>
      </c>
      <c r="G70" s="77">
        <v>0.4</v>
      </c>
      <c r="H70">
        <v>65</v>
      </c>
      <c r="I70" s="77">
        <v>2</v>
      </c>
      <c r="J70">
        <v>42</v>
      </c>
      <c r="K70" s="77">
        <v>1.3</v>
      </c>
      <c r="L70">
        <v>0</v>
      </c>
      <c r="M70" s="77">
        <v>0</v>
      </c>
      <c r="N70">
        <v>2948</v>
      </c>
      <c r="O70" s="77">
        <v>90.93152375077112</v>
      </c>
      <c r="P70">
        <v>19</v>
      </c>
      <c r="Q70" s="77">
        <v>0.6</v>
      </c>
      <c r="R70">
        <v>50</v>
      </c>
      <c r="S70" s="77">
        <v>1.5</v>
      </c>
      <c r="T70">
        <v>36</v>
      </c>
      <c r="U70" s="77">
        <v>1.1000000000000001</v>
      </c>
      <c r="V70" s="1">
        <v>105</v>
      </c>
      <c r="W70" s="77">
        <v>3.2387415175817398</v>
      </c>
      <c r="X70">
        <v>189</v>
      </c>
      <c r="Y70" s="77">
        <v>5.8</v>
      </c>
      <c r="Z70" s="6"/>
      <c r="AA70" s="149"/>
    </row>
    <row r="71" spans="1:29" x14ac:dyDescent="0.2">
      <c r="A71" t="s">
        <v>480</v>
      </c>
      <c r="B71" s="182" t="s">
        <v>481</v>
      </c>
      <c r="C71">
        <v>6711</v>
      </c>
      <c r="D71">
        <v>5835</v>
      </c>
      <c r="E71" s="77">
        <v>86.9</v>
      </c>
      <c r="F71">
        <v>43</v>
      </c>
      <c r="G71" s="77">
        <v>0.6</v>
      </c>
      <c r="H71">
        <v>116</v>
      </c>
      <c r="I71" s="77">
        <v>1.7</v>
      </c>
      <c r="J71">
        <v>74</v>
      </c>
      <c r="K71" s="77">
        <v>1.1000000000000001</v>
      </c>
      <c r="L71">
        <v>2</v>
      </c>
      <c r="M71" s="77">
        <v>0</v>
      </c>
      <c r="N71">
        <v>6070</v>
      </c>
      <c r="O71" s="77">
        <v>90.448517359558934</v>
      </c>
      <c r="P71">
        <v>57</v>
      </c>
      <c r="Q71" s="77">
        <v>0.8</v>
      </c>
      <c r="R71">
        <v>108</v>
      </c>
      <c r="S71" s="77">
        <v>1.6</v>
      </c>
      <c r="T71">
        <v>145</v>
      </c>
      <c r="U71" s="77">
        <v>2.2000000000000002</v>
      </c>
      <c r="V71" s="1">
        <v>310</v>
      </c>
      <c r="W71" s="77">
        <v>4.6192817761883473</v>
      </c>
      <c r="X71">
        <v>331</v>
      </c>
      <c r="Y71" s="77">
        <v>4.9000000000000004</v>
      </c>
      <c r="AA71" s="149"/>
    </row>
    <row r="72" spans="1:29" x14ac:dyDescent="0.2">
      <c r="A72" t="s">
        <v>482</v>
      </c>
      <c r="B72" s="182" t="s">
        <v>483</v>
      </c>
      <c r="C72">
        <v>4507</v>
      </c>
      <c r="D72">
        <v>4048</v>
      </c>
      <c r="E72" s="77">
        <v>89.8</v>
      </c>
      <c r="F72">
        <v>26</v>
      </c>
      <c r="G72" s="77">
        <v>0.6</v>
      </c>
      <c r="H72">
        <v>97</v>
      </c>
      <c r="I72" s="77">
        <v>2.2000000000000002</v>
      </c>
      <c r="J72">
        <v>66</v>
      </c>
      <c r="K72" s="77">
        <v>1.5</v>
      </c>
      <c r="L72">
        <v>0</v>
      </c>
      <c r="M72" s="77">
        <v>0</v>
      </c>
      <c r="N72">
        <v>4237</v>
      </c>
      <c r="O72" s="77">
        <v>94.009318837364091</v>
      </c>
      <c r="P72">
        <v>29</v>
      </c>
      <c r="Q72" s="77">
        <v>0.6</v>
      </c>
      <c r="R72">
        <v>58</v>
      </c>
      <c r="S72" s="77">
        <v>1.3</v>
      </c>
      <c r="T72">
        <v>14</v>
      </c>
      <c r="U72" s="77">
        <v>0.3</v>
      </c>
      <c r="V72" s="1">
        <v>101</v>
      </c>
      <c r="W72" s="77">
        <v>2.2409585089860218</v>
      </c>
      <c r="X72">
        <v>169</v>
      </c>
      <c r="Y72" s="77">
        <v>3.7</v>
      </c>
      <c r="Z72" s="16"/>
      <c r="AA72" s="2"/>
      <c r="AB72" s="16"/>
      <c r="AC72" s="19"/>
    </row>
    <row r="73" spans="1:29" x14ac:dyDescent="0.2">
      <c r="A73" t="s">
        <v>484</v>
      </c>
      <c r="B73" s="182" t="s">
        <v>485</v>
      </c>
      <c r="C73">
        <v>9532</v>
      </c>
      <c r="D73">
        <v>7867</v>
      </c>
      <c r="E73" s="77">
        <v>82.5</v>
      </c>
      <c r="F73">
        <v>47</v>
      </c>
      <c r="G73" s="77">
        <v>0.5</v>
      </c>
      <c r="H73">
        <v>212</v>
      </c>
      <c r="I73" s="77">
        <v>2.2000000000000002</v>
      </c>
      <c r="J73">
        <v>110</v>
      </c>
      <c r="K73" s="77">
        <v>1.2</v>
      </c>
      <c r="L73">
        <v>1</v>
      </c>
      <c r="M73" s="77">
        <v>0</v>
      </c>
      <c r="N73">
        <v>8237</v>
      </c>
      <c r="O73" s="77">
        <v>86.414183801930349</v>
      </c>
      <c r="P73">
        <v>81</v>
      </c>
      <c r="Q73" s="77">
        <v>0.8</v>
      </c>
      <c r="R73">
        <v>185</v>
      </c>
      <c r="S73" s="77">
        <v>1.9</v>
      </c>
      <c r="T73">
        <v>380</v>
      </c>
      <c r="U73" s="77">
        <v>4</v>
      </c>
      <c r="V73" s="1">
        <v>646</v>
      </c>
      <c r="W73" s="77">
        <v>6.77717163239614</v>
      </c>
      <c r="X73">
        <v>649</v>
      </c>
      <c r="Y73" s="77">
        <v>6.8</v>
      </c>
    </row>
    <row r="74" spans="1:29" x14ac:dyDescent="0.2">
      <c r="A74" t="s">
        <v>486</v>
      </c>
      <c r="B74" s="182" t="s">
        <v>487</v>
      </c>
      <c r="C74">
        <v>6726</v>
      </c>
      <c r="D74">
        <v>5006</v>
      </c>
      <c r="E74" s="77">
        <v>74.400000000000006</v>
      </c>
      <c r="F74">
        <v>31</v>
      </c>
      <c r="G74" s="77">
        <v>0.5</v>
      </c>
      <c r="H74">
        <v>106</v>
      </c>
      <c r="I74" s="77">
        <v>1.6</v>
      </c>
      <c r="J74">
        <v>49</v>
      </c>
      <c r="K74" s="77">
        <v>0.7</v>
      </c>
      <c r="L74">
        <v>0</v>
      </c>
      <c r="M74" s="77">
        <v>0</v>
      </c>
      <c r="N74">
        <v>5192</v>
      </c>
      <c r="O74" s="77">
        <v>77.192982456140342</v>
      </c>
      <c r="P74">
        <v>58</v>
      </c>
      <c r="Q74" s="77">
        <v>0.9</v>
      </c>
      <c r="R74">
        <v>107</v>
      </c>
      <c r="S74" s="77">
        <v>1.6</v>
      </c>
      <c r="T74">
        <v>692</v>
      </c>
      <c r="U74" s="77">
        <v>10.3</v>
      </c>
      <c r="V74" s="1">
        <v>857</v>
      </c>
      <c r="W74" s="77">
        <v>12.741599762117156</v>
      </c>
      <c r="X74">
        <v>677</v>
      </c>
      <c r="Y74" s="77">
        <v>10.1</v>
      </c>
    </row>
    <row r="75" spans="1:29" x14ac:dyDescent="0.2">
      <c r="A75" t="s">
        <v>488</v>
      </c>
      <c r="B75" s="182" t="s">
        <v>489</v>
      </c>
      <c r="C75">
        <v>7474</v>
      </c>
      <c r="D75">
        <v>5683</v>
      </c>
      <c r="E75" s="77">
        <v>76</v>
      </c>
      <c r="F75">
        <v>48</v>
      </c>
      <c r="G75" s="77">
        <v>0.6</v>
      </c>
      <c r="H75">
        <v>162</v>
      </c>
      <c r="I75" s="77">
        <v>2.2000000000000002</v>
      </c>
      <c r="J75">
        <v>71</v>
      </c>
      <c r="K75" s="77">
        <v>0.9</v>
      </c>
      <c r="L75">
        <v>0</v>
      </c>
      <c r="M75" s="77">
        <v>0</v>
      </c>
      <c r="N75">
        <v>5964</v>
      </c>
      <c r="O75" s="77">
        <v>79.796628311479793</v>
      </c>
      <c r="P75">
        <v>42</v>
      </c>
      <c r="Q75" s="77">
        <v>0.6</v>
      </c>
      <c r="R75">
        <v>131</v>
      </c>
      <c r="S75" s="77">
        <v>1.8</v>
      </c>
      <c r="T75">
        <v>439</v>
      </c>
      <c r="U75" s="77">
        <v>5.9</v>
      </c>
      <c r="V75" s="1">
        <v>612</v>
      </c>
      <c r="W75" s="77">
        <v>8.1883864062081884</v>
      </c>
      <c r="X75">
        <v>898</v>
      </c>
      <c r="Y75" s="77">
        <v>12</v>
      </c>
    </row>
    <row r="76" spans="1:29" x14ac:dyDescent="0.2">
      <c r="A76" t="s">
        <v>490</v>
      </c>
      <c r="B76" s="182" t="s">
        <v>491</v>
      </c>
      <c r="C76">
        <v>3353</v>
      </c>
      <c r="D76">
        <v>3002</v>
      </c>
      <c r="E76" s="77">
        <v>89.5</v>
      </c>
      <c r="F76">
        <v>15</v>
      </c>
      <c r="G76" s="77">
        <v>0.4</v>
      </c>
      <c r="H76">
        <v>53</v>
      </c>
      <c r="I76" s="77">
        <v>1.6</v>
      </c>
      <c r="J76">
        <v>47</v>
      </c>
      <c r="K76" s="77">
        <v>1.4</v>
      </c>
      <c r="L76">
        <v>0</v>
      </c>
      <c r="M76" s="77">
        <v>0</v>
      </c>
      <c r="N76">
        <v>3117</v>
      </c>
      <c r="O76" s="77">
        <v>92.96152699075455</v>
      </c>
      <c r="P76">
        <v>11</v>
      </c>
      <c r="Q76" s="77">
        <v>0.3</v>
      </c>
      <c r="R76">
        <v>31</v>
      </c>
      <c r="S76" s="77">
        <v>0.9</v>
      </c>
      <c r="T76">
        <v>26</v>
      </c>
      <c r="U76" s="77">
        <v>0.8</v>
      </c>
      <c r="V76" s="1">
        <v>68</v>
      </c>
      <c r="W76" s="77">
        <v>2.0280345958842827</v>
      </c>
      <c r="X76">
        <v>168</v>
      </c>
      <c r="Y76" s="77">
        <v>5</v>
      </c>
    </row>
    <row r="77" spans="1:29" x14ac:dyDescent="0.2">
      <c r="A77" t="s">
        <v>492</v>
      </c>
      <c r="B77" s="182" t="s">
        <v>493</v>
      </c>
      <c r="C77">
        <v>3244</v>
      </c>
      <c r="D77">
        <v>2955</v>
      </c>
      <c r="E77" s="77">
        <v>91.1</v>
      </c>
      <c r="F77">
        <v>10</v>
      </c>
      <c r="G77" s="77">
        <v>0.3</v>
      </c>
      <c r="H77">
        <v>71</v>
      </c>
      <c r="I77" s="77">
        <v>2.2000000000000002</v>
      </c>
      <c r="J77">
        <v>42</v>
      </c>
      <c r="K77" s="77">
        <v>1.3</v>
      </c>
      <c r="L77">
        <v>0</v>
      </c>
      <c r="M77" s="77">
        <v>0</v>
      </c>
      <c r="N77">
        <v>3078</v>
      </c>
      <c r="O77" s="77">
        <v>94.882860665844632</v>
      </c>
      <c r="P77">
        <v>11</v>
      </c>
      <c r="Q77" s="77">
        <v>0.3</v>
      </c>
      <c r="R77">
        <v>25</v>
      </c>
      <c r="S77" s="77">
        <v>0.8</v>
      </c>
      <c r="T77">
        <v>23</v>
      </c>
      <c r="U77" s="77">
        <v>0.7</v>
      </c>
      <c r="V77" s="1">
        <v>59</v>
      </c>
      <c r="W77" s="77">
        <v>1.8187422934648583</v>
      </c>
      <c r="X77">
        <v>107</v>
      </c>
      <c r="Y77" s="77">
        <v>3.3</v>
      </c>
    </row>
    <row r="78" spans="1:29" x14ac:dyDescent="0.2">
      <c r="A78" t="s">
        <v>494</v>
      </c>
      <c r="B78" s="182" t="s">
        <v>109</v>
      </c>
      <c r="C78">
        <v>8479</v>
      </c>
      <c r="D78">
        <v>7674</v>
      </c>
      <c r="E78" s="77">
        <v>90.5</v>
      </c>
      <c r="F78">
        <v>26</v>
      </c>
      <c r="G78" s="77">
        <v>0.3</v>
      </c>
      <c r="H78">
        <v>139</v>
      </c>
      <c r="I78" s="77">
        <v>1.6</v>
      </c>
      <c r="J78">
        <v>83</v>
      </c>
      <c r="K78" s="77">
        <v>1</v>
      </c>
      <c r="L78">
        <v>1</v>
      </c>
      <c r="M78" s="77">
        <v>0</v>
      </c>
      <c r="N78">
        <v>7923</v>
      </c>
      <c r="O78" s="77">
        <v>93.442622950819683</v>
      </c>
      <c r="P78">
        <v>28</v>
      </c>
      <c r="Q78" s="77">
        <v>0.3</v>
      </c>
      <c r="R78">
        <v>162</v>
      </c>
      <c r="S78" s="77">
        <v>1.9</v>
      </c>
      <c r="T78">
        <v>97</v>
      </c>
      <c r="U78" s="77">
        <v>1.1000000000000001</v>
      </c>
      <c r="V78" s="1">
        <v>287</v>
      </c>
      <c r="W78" s="77">
        <v>3.3848331171128669</v>
      </c>
      <c r="X78">
        <v>269</v>
      </c>
      <c r="Y78" s="77">
        <v>3.2</v>
      </c>
    </row>
    <row r="79" spans="1:29" x14ac:dyDescent="0.2">
      <c r="A79" t="s">
        <v>495</v>
      </c>
      <c r="B79" s="182" t="s">
        <v>496</v>
      </c>
      <c r="C79">
        <v>6536</v>
      </c>
      <c r="D79">
        <v>5899</v>
      </c>
      <c r="E79" s="77">
        <v>90.3</v>
      </c>
      <c r="F79">
        <v>28</v>
      </c>
      <c r="G79" s="77">
        <v>0.4</v>
      </c>
      <c r="H79">
        <v>140</v>
      </c>
      <c r="I79" s="77">
        <v>2.1</v>
      </c>
      <c r="J79">
        <v>57</v>
      </c>
      <c r="K79" s="77">
        <v>0.9</v>
      </c>
      <c r="L79">
        <v>2</v>
      </c>
      <c r="M79" s="77">
        <v>0</v>
      </c>
      <c r="N79">
        <v>6126</v>
      </c>
      <c r="O79" s="77">
        <v>93.727050183598521</v>
      </c>
      <c r="P79">
        <v>22</v>
      </c>
      <c r="Q79" s="77">
        <v>0.3</v>
      </c>
      <c r="R79">
        <v>84</v>
      </c>
      <c r="S79" s="77">
        <v>1.3</v>
      </c>
      <c r="T79">
        <v>39</v>
      </c>
      <c r="U79" s="77">
        <v>0.6</v>
      </c>
      <c r="V79" s="1">
        <v>145</v>
      </c>
      <c r="W79" s="77">
        <v>2.2184822521419827</v>
      </c>
      <c r="X79">
        <v>265</v>
      </c>
      <c r="Y79" s="77">
        <v>4.0999999999999996</v>
      </c>
    </row>
    <row r="80" spans="1:29" x14ac:dyDescent="0.2">
      <c r="A80" t="s">
        <v>497</v>
      </c>
      <c r="B80" s="182" t="s">
        <v>498</v>
      </c>
      <c r="C80">
        <v>5935</v>
      </c>
      <c r="D80">
        <v>5357</v>
      </c>
      <c r="E80" s="77">
        <v>90.3</v>
      </c>
      <c r="F80">
        <v>31</v>
      </c>
      <c r="G80" s="77">
        <v>0.5</v>
      </c>
      <c r="H80">
        <v>116</v>
      </c>
      <c r="I80" s="77">
        <v>2</v>
      </c>
      <c r="J80">
        <v>68</v>
      </c>
      <c r="K80" s="77">
        <v>1.1000000000000001</v>
      </c>
      <c r="L80">
        <v>0</v>
      </c>
      <c r="M80" s="77">
        <v>0</v>
      </c>
      <c r="N80">
        <v>5572</v>
      </c>
      <c r="O80" s="77">
        <v>93.883740522325184</v>
      </c>
      <c r="P80">
        <v>29</v>
      </c>
      <c r="Q80" s="77">
        <v>0.5</v>
      </c>
      <c r="R80">
        <v>73</v>
      </c>
      <c r="S80" s="77">
        <v>1.2</v>
      </c>
      <c r="T80">
        <v>32</v>
      </c>
      <c r="U80" s="77">
        <v>0.5</v>
      </c>
      <c r="V80" s="1">
        <v>134</v>
      </c>
      <c r="W80" s="77">
        <v>2.2577927548441448</v>
      </c>
      <c r="X80">
        <v>229</v>
      </c>
      <c r="Y80" s="77">
        <v>3.9</v>
      </c>
    </row>
    <row r="81" spans="1:25" x14ac:dyDescent="0.2">
      <c r="A81" t="s">
        <v>499</v>
      </c>
      <c r="B81" s="182" t="s">
        <v>500</v>
      </c>
      <c r="C81">
        <v>6999</v>
      </c>
      <c r="D81">
        <v>5921</v>
      </c>
      <c r="E81" s="77">
        <v>84.6</v>
      </c>
      <c r="F81">
        <v>22</v>
      </c>
      <c r="G81" s="77">
        <v>0.3</v>
      </c>
      <c r="H81">
        <v>149</v>
      </c>
      <c r="I81" s="77">
        <v>2.1</v>
      </c>
      <c r="J81">
        <v>84</v>
      </c>
      <c r="K81" s="77">
        <v>1.2</v>
      </c>
      <c r="L81">
        <v>1</v>
      </c>
      <c r="M81" s="77">
        <v>0</v>
      </c>
      <c r="N81">
        <v>6177</v>
      </c>
      <c r="O81" s="77">
        <v>88.255465066438063</v>
      </c>
      <c r="P81">
        <v>19</v>
      </c>
      <c r="Q81" s="77">
        <v>0.3</v>
      </c>
      <c r="R81">
        <v>141</v>
      </c>
      <c r="S81" s="77">
        <v>2</v>
      </c>
      <c r="T81">
        <v>272</v>
      </c>
      <c r="U81" s="77">
        <v>3.9</v>
      </c>
      <c r="V81" s="1">
        <v>432</v>
      </c>
      <c r="W81" s="77">
        <v>6.17231033004715</v>
      </c>
      <c r="X81">
        <v>390</v>
      </c>
      <c r="Y81" s="77">
        <v>5.6</v>
      </c>
    </row>
    <row r="82" spans="1:25" x14ac:dyDescent="0.2">
      <c r="A82" t="s">
        <v>501</v>
      </c>
      <c r="B82" s="182" t="s">
        <v>502</v>
      </c>
      <c r="C82">
        <v>6515</v>
      </c>
      <c r="D82">
        <v>5444</v>
      </c>
      <c r="E82" s="77">
        <v>83.6</v>
      </c>
      <c r="F82">
        <v>29</v>
      </c>
      <c r="G82" s="77">
        <v>0.4</v>
      </c>
      <c r="H82">
        <v>148</v>
      </c>
      <c r="I82" s="77">
        <v>2.2999999999999998</v>
      </c>
      <c r="J82">
        <v>71</v>
      </c>
      <c r="K82" s="77">
        <v>1.1000000000000001</v>
      </c>
      <c r="L82">
        <v>0</v>
      </c>
      <c r="M82" s="77">
        <v>0</v>
      </c>
      <c r="N82">
        <v>5692</v>
      </c>
      <c r="O82" s="77">
        <v>87.367613200306977</v>
      </c>
      <c r="P82">
        <v>36</v>
      </c>
      <c r="Q82" s="77">
        <v>0.6</v>
      </c>
      <c r="R82">
        <v>127</v>
      </c>
      <c r="S82" s="77">
        <v>1.9</v>
      </c>
      <c r="T82">
        <v>199</v>
      </c>
      <c r="U82" s="77">
        <v>3.1</v>
      </c>
      <c r="V82" s="1">
        <v>362</v>
      </c>
      <c r="W82" s="77">
        <v>5.5564082885648505</v>
      </c>
      <c r="X82">
        <v>461</v>
      </c>
      <c r="Y82" s="77">
        <v>7.1</v>
      </c>
    </row>
    <row r="83" spans="1:25" x14ac:dyDescent="0.2">
      <c r="A83" t="s">
        <v>503</v>
      </c>
      <c r="B83" s="182" t="s">
        <v>504</v>
      </c>
      <c r="C83">
        <v>2870</v>
      </c>
      <c r="D83">
        <v>2487</v>
      </c>
      <c r="E83" s="77">
        <v>86.7</v>
      </c>
      <c r="F83">
        <v>18</v>
      </c>
      <c r="G83" s="77">
        <v>0.6</v>
      </c>
      <c r="H83">
        <v>101</v>
      </c>
      <c r="I83" s="77">
        <v>3.5</v>
      </c>
      <c r="J83">
        <v>34</v>
      </c>
      <c r="K83" s="77">
        <v>1.2</v>
      </c>
      <c r="L83">
        <v>0</v>
      </c>
      <c r="M83" s="77">
        <v>0</v>
      </c>
      <c r="N83">
        <v>2640</v>
      </c>
      <c r="O83" s="77">
        <v>91.986062717770039</v>
      </c>
      <c r="P83">
        <v>14</v>
      </c>
      <c r="Q83" s="77">
        <v>0.5</v>
      </c>
      <c r="R83">
        <v>33</v>
      </c>
      <c r="S83" s="77">
        <v>1.1000000000000001</v>
      </c>
      <c r="T83">
        <v>36</v>
      </c>
      <c r="U83" s="77">
        <v>1.3</v>
      </c>
      <c r="V83" s="1">
        <v>83</v>
      </c>
      <c r="W83" s="77">
        <v>2.8919860627177703</v>
      </c>
      <c r="X83">
        <v>147</v>
      </c>
      <c r="Y83" s="77">
        <v>5.0999999999999996</v>
      </c>
    </row>
    <row r="84" spans="1:25" x14ac:dyDescent="0.2">
      <c r="A84" t="s">
        <v>505</v>
      </c>
      <c r="B84" s="182" t="s">
        <v>506</v>
      </c>
      <c r="C84">
        <v>6815</v>
      </c>
      <c r="D84">
        <v>6101</v>
      </c>
      <c r="E84" s="77">
        <v>89.5</v>
      </c>
      <c r="F84">
        <v>23</v>
      </c>
      <c r="G84" s="77">
        <v>0.3</v>
      </c>
      <c r="H84">
        <v>128</v>
      </c>
      <c r="I84" s="77">
        <v>1.9</v>
      </c>
      <c r="J84">
        <v>83</v>
      </c>
      <c r="K84" s="77">
        <v>1.2</v>
      </c>
      <c r="L84">
        <v>0</v>
      </c>
      <c r="M84" s="77">
        <v>0</v>
      </c>
      <c r="N84">
        <v>6335</v>
      </c>
      <c r="O84" s="77">
        <v>92.956713132795315</v>
      </c>
      <c r="P84">
        <v>47</v>
      </c>
      <c r="Q84" s="77">
        <v>0.7</v>
      </c>
      <c r="R84">
        <v>120</v>
      </c>
      <c r="S84" s="77">
        <v>1.8</v>
      </c>
      <c r="T84">
        <v>112</v>
      </c>
      <c r="U84" s="77">
        <v>1.6</v>
      </c>
      <c r="V84" s="1">
        <v>279</v>
      </c>
      <c r="W84" s="77">
        <v>4.0939104915627293</v>
      </c>
      <c r="X84">
        <v>201</v>
      </c>
      <c r="Y84" s="77">
        <v>2.9</v>
      </c>
    </row>
    <row r="85" spans="1:25" x14ac:dyDescent="0.2">
      <c r="A85" t="s">
        <v>507</v>
      </c>
      <c r="B85" s="182" t="s">
        <v>508</v>
      </c>
      <c r="C85">
        <v>5704</v>
      </c>
      <c r="D85">
        <v>5129</v>
      </c>
      <c r="E85" s="77">
        <v>89.9</v>
      </c>
      <c r="F85">
        <v>29</v>
      </c>
      <c r="G85" s="77">
        <v>0.5</v>
      </c>
      <c r="H85">
        <v>112</v>
      </c>
      <c r="I85" s="77">
        <v>2</v>
      </c>
      <c r="J85">
        <v>56</v>
      </c>
      <c r="K85" s="77">
        <v>1</v>
      </c>
      <c r="L85">
        <v>1</v>
      </c>
      <c r="M85" s="77">
        <v>0</v>
      </c>
      <c r="N85">
        <v>5327</v>
      </c>
      <c r="O85" s="77">
        <v>93.390603085554005</v>
      </c>
      <c r="P85">
        <v>40</v>
      </c>
      <c r="Q85" s="77">
        <v>0.7</v>
      </c>
      <c r="R85">
        <v>50</v>
      </c>
      <c r="S85" s="77">
        <v>0.9</v>
      </c>
      <c r="T85">
        <v>128</v>
      </c>
      <c r="U85" s="77">
        <v>2.2000000000000002</v>
      </c>
      <c r="V85" s="1">
        <v>218</v>
      </c>
      <c r="W85" s="77">
        <v>3.8218793828892004</v>
      </c>
      <c r="X85">
        <v>159</v>
      </c>
      <c r="Y85" s="77">
        <v>2.8</v>
      </c>
    </row>
    <row r="86" spans="1:25" x14ac:dyDescent="0.2">
      <c r="A86" t="s">
        <v>509</v>
      </c>
      <c r="B86" s="182" t="s">
        <v>510</v>
      </c>
      <c r="C86">
        <v>10477</v>
      </c>
      <c r="D86">
        <v>9488</v>
      </c>
      <c r="E86" s="77">
        <v>90.6</v>
      </c>
      <c r="F86">
        <v>32</v>
      </c>
      <c r="G86" s="77">
        <v>0.3</v>
      </c>
      <c r="H86">
        <v>139</v>
      </c>
      <c r="I86" s="77">
        <v>1.3</v>
      </c>
      <c r="J86">
        <v>108</v>
      </c>
      <c r="K86" s="77">
        <v>1</v>
      </c>
      <c r="L86">
        <v>0</v>
      </c>
      <c r="M86" s="77">
        <v>0</v>
      </c>
      <c r="N86">
        <v>9767</v>
      </c>
      <c r="O86" s="77">
        <v>93.223250930609908</v>
      </c>
      <c r="P86">
        <v>50</v>
      </c>
      <c r="Q86" s="77">
        <v>0.5</v>
      </c>
      <c r="R86">
        <v>127</v>
      </c>
      <c r="S86" s="77">
        <v>1.2</v>
      </c>
      <c r="T86">
        <v>151</v>
      </c>
      <c r="U86" s="77">
        <v>1.4</v>
      </c>
      <c r="V86" s="1">
        <v>328</v>
      </c>
      <c r="W86" s="77">
        <v>3.1306671757182403</v>
      </c>
      <c r="X86">
        <v>382</v>
      </c>
      <c r="Y86" s="77">
        <v>3.6</v>
      </c>
    </row>
    <row r="87" spans="1:25" x14ac:dyDescent="0.2">
      <c r="A87" t="s">
        <v>511</v>
      </c>
      <c r="B87" s="182" t="s">
        <v>512</v>
      </c>
      <c r="C87">
        <v>8169</v>
      </c>
      <c r="D87">
        <v>7074</v>
      </c>
      <c r="E87" s="77">
        <v>86.6</v>
      </c>
      <c r="F87">
        <v>40</v>
      </c>
      <c r="G87" s="77">
        <v>0.5</v>
      </c>
      <c r="H87">
        <v>147</v>
      </c>
      <c r="I87" s="77">
        <v>1.8</v>
      </c>
      <c r="J87">
        <v>78</v>
      </c>
      <c r="K87" s="77">
        <v>1</v>
      </c>
      <c r="L87">
        <v>0</v>
      </c>
      <c r="M87" s="77">
        <v>0</v>
      </c>
      <c r="N87">
        <v>7339</v>
      </c>
      <c r="O87" s="77">
        <v>89.839637654547673</v>
      </c>
      <c r="P87">
        <v>50</v>
      </c>
      <c r="Q87" s="77">
        <v>0.6</v>
      </c>
      <c r="R87">
        <v>163</v>
      </c>
      <c r="S87" s="77">
        <v>2</v>
      </c>
      <c r="T87">
        <v>194</v>
      </c>
      <c r="U87" s="77">
        <v>2.4</v>
      </c>
      <c r="V87" s="1">
        <v>407</v>
      </c>
      <c r="W87" s="77">
        <v>4.9822499693964986</v>
      </c>
      <c r="X87">
        <v>423</v>
      </c>
      <c r="Y87" s="77">
        <v>5.2</v>
      </c>
    </row>
    <row r="88" spans="1:25" x14ac:dyDescent="0.2">
      <c r="A88" t="s">
        <v>513</v>
      </c>
      <c r="B88" s="182" t="s">
        <v>514</v>
      </c>
      <c r="C88">
        <v>3091</v>
      </c>
      <c r="D88">
        <v>2852</v>
      </c>
      <c r="E88" s="77">
        <v>92.3</v>
      </c>
      <c r="F88">
        <v>16</v>
      </c>
      <c r="G88" s="77">
        <v>0.5</v>
      </c>
      <c r="H88">
        <v>50</v>
      </c>
      <c r="I88" s="77">
        <v>1.6</v>
      </c>
      <c r="J88">
        <v>26</v>
      </c>
      <c r="K88" s="77">
        <v>0.8</v>
      </c>
      <c r="L88">
        <v>0</v>
      </c>
      <c r="M88" s="77">
        <v>0</v>
      </c>
      <c r="N88">
        <v>2944</v>
      </c>
      <c r="O88" s="77">
        <v>95.244257521837596</v>
      </c>
      <c r="P88">
        <v>13</v>
      </c>
      <c r="Q88" s="77">
        <v>0.4</v>
      </c>
      <c r="R88">
        <v>42</v>
      </c>
      <c r="S88" s="77">
        <v>1.4</v>
      </c>
      <c r="T88">
        <v>23</v>
      </c>
      <c r="U88" s="77">
        <v>0.7</v>
      </c>
      <c r="V88" s="1">
        <v>78</v>
      </c>
      <c r="W88" s="77">
        <v>2.5234551924943385</v>
      </c>
      <c r="X88">
        <v>69</v>
      </c>
      <c r="Y88" s="77">
        <v>2.2000000000000002</v>
      </c>
    </row>
    <row r="89" spans="1:25" x14ac:dyDescent="0.2">
      <c r="A89" t="s">
        <v>515</v>
      </c>
      <c r="B89" s="182" t="s">
        <v>516</v>
      </c>
      <c r="C89">
        <v>6036</v>
      </c>
      <c r="D89">
        <v>5273</v>
      </c>
      <c r="E89" s="77">
        <v>87.4</v>
      </c>
      <c r="F89">
        <v>38</v>
      </c>
      <c r="G89" s="77">
        <v>0.6</v>
      </c>
      <c r="H89">
        <v>154</v>
      </c>
      <c r="I89" s="77">
        <v>2.6</v>
      </c>
      <c r="J89">
        <v>98</v>
      </c>
      <c r="K89" s="77">
        <v>1.6</v>
      </c>
      <c r="L89">
        <v>0</v>
      </c>
      <c r="M89" s="77">
        <v>0</v>
      </c>
      <c r="N89">
        <v>5563</v>
      </c>
      <c r="O89" s="77">
        <v>92.163684559310795</v>
      </c>
      <c r="P89">
        <v>38</v>
      </c>
      <c r="Q89" s="77">
        <v>0.6</v>
      </c>
      <c r="R89">
        <v>100</v>
      </c>
      <c r="S89" s="77">
        <v>1.7</v>
      </c>
      <c r="T89">
        <v>54</v>
      </c>
      <c r="U89" s="77">
        <v>0.9</v>
      </c>
      <c r="V89" s="1">
        <v>192</v>
      </c>
      <c r="W89" s="77">
        <v>3.180914512922465</v>
      </c>
      <c r="X89">
        <v>281</v>
      </c>
      <c r="Y89" s="77">
        <v>4.7</v>
      </c>
    </row>
    <row r="90" spans="1:25" x14ac:dyDescent="0.2">
      <c r="A90" t="s">
        <v>517</v>
      </c>
      <c r="B90" s="182" t="s">
        <v>518</v>
      </c>
      <c r="C90">
        <v>3440</v>
      </c>
      <c r="D90">
        <v>2961</v>
      </c>
      <c r="E90" s="77">
        <v>86.1</v>
      </c>
      <c r="F90">
        <v>29</v>
      </c>
      <c r="G90" s="77">
        <v>0.8</v>
      </c>
      <c r="H90">
        <v>84</v>
      </c>
      <c r="I90" s="77">
        <v>2.4</v>
      </c>
      <c r="J90">
        <v>40</v>
      </c>
      <c r="K90" s="77">
        <v>1.2</v>
      </c>
      <c r="L90">
        <v>0</v>
      </c>
      <c r="M90" s="77">
        <v>0</v>
      </c>
      <c r="N90">
        <v>3114</v>
      </c>
      <c r="O90" s="77">
        <v>90.523255813953483</v>
      </c>
      <c r="P90">
        <v>18</v>
      </c>
      <c r="Q90" s="77">
        <v>0.5</v>
      </c>
      <c r="R90">
        <v>62</v>
      </c>
      <c r="S90" s="77">
        <v>1.8</v>
      </c>
      <c r="T90">
        <v>31</v>
      </c>
      <c r="U90" s="77">
        <v>0.9</v>
      </c>
      <c r="V90" s="1">
        <v>111</v>
      </c>
      <c r="W90" s="77">
        <v>3.2267441860465116</v>
      </c>
      <c r="X90">
        <v>215</v>
      </c>
      <c r="Y90" s="77">
        <v>6.2</v>
      </c>
    </row>
    <row r="91" spans="1:25" x14ac:dyDescent="0.2">
      <c r="A91" t="s">
        <v>519</v>
      </c>
      <c r="B91" s="182" t="s">
        <v>520</v>
      </c>
      <c r="C91">
        <v>6354</v>
      </c>
      <c r="D91">
        <v>5711</v>
      </c>
      <c r="E91" s="77">
        <v>89.9</v>
      </c>
      <c r="F91">
        <v>28</v>
      </c>
      <c r="G91" s="77">
        <v>0.4</v>
      </c>
      <c r="H91">
        <v>126</v>
      </c>
      <c r="I91" s="77">
        <v>2</v>
      </c>
      <c r="J91">
        <v>77</v>
      </c>
      <c r="K91" s="77">
        <v>1.2</v>
      </c>
      <c r="L91">
        <v>0</v>
      </c>
      <c r="M91" s="77">
        <v>0</v>
      </c>
      <c r="N91">
        <v>5942</v>
      </c>
      <c r="O91" s="77">
        <v>93.515895498898331</v>
      </c>
      <c r="P91">
        <v>26</v>
      </c>
      <c r="Q91" s="77">
        <v>0.4</v>
      </c>
      <c r="R91">
        <v>57</v>
      </c>
      <c r="S91" s="77">
        <v>0.9</v>
      </c>
      <c r="T91">
        <v>49</v>
      </c>
      <c r="U91" s="77">
        <v>0.8</v>
      </c>
      <c r="V91" s="1">
        <v>132</v>
      </c>
      <c r="W91" s="77">
        <v>2.0774315391879132</v>
      </c>
      <c r="X91">
        <v>280</v>
      </c>
      <c r="Y91" s="77">
        <v>4.4000000000000004</v>
      </c>
    </row>
    <row r="92" spans="1:25" x14ac:dyDescent="0.2">
      <c r="A92" t="s">
        <v>521</v>
      </c>
      <c r="B92" s="182" t="s">
        <v>522</v>
      </c>
      <c r="C92">
        <v>11041</v>
      </c>
      <c r="D92">
        <v>9990</v>
      </c>
      <c r="E92" s="77">
        <v>90.5</v>
      </c>
      <c r="F92">
        <v>46</v>
      </c>
      <c r="G92" s="77">
        <v>0.4</v>
      </c>
      <c r="H92">
        <v>180</v>
      </c>
      <c r="I92" s="77">
        <v>1.6</v>
      </c>
      <c r="J92">
        <v>91</v>
      </c>
      <c r="K92" s="77">
        <v>0.8</v>
      </c>
      <c r="L92">
        <v>0</v>
      </c>
      <c r="M92" s="77">
        <v>0</v>
      </c>
      <c r="N92">
        <v>10307</v>
      </c>
      <c r="O92" s="77">
        <v>93.352051444615526</v>
      </c>
      <c r="P92">
        <v>35</v>
      </c>
      <c r="Q92" s="77">
        <v>0.3</v>
      </c>
      <c r="R92">
        <v>158</v>
      </c>
      <c r="S92" s="77">
        <v>1.4</v>
      </c>
      <c r="T92">
        <v>127</v>
      </c>
      <c r="U92" s="77">
        <v>1.2</v>
      </c>
      <c r="V92" s="1">
        <v>320</v>
      </c>
      <c r="W92" s="77">
        <v>2.8982881985327413</v>
      </c>
      <c r="X92">
        <v>414</v>
      </c>
      <c r="Y92" s="77">
        <v>3.7</v>
      </c>
    </row>
    <row r="93" spans="1:25" x14ac:dyDescent="0.2">
      <c r="A93" t="s">
        <v>523</v>
      </c>
      <c r="B93" s="144" t="s">
        <v>524</v>
      </c>
      <c r="C93">
        <v>4682</v>
      </c>
      <c r="D93">
        <v>4239</v>
      </c>
      <c r="E93" s="77">
        <v>90.5</v>
      </c>
      <c r="F93">
        <v>17</v>
      </c>
      <c r="G93" s="77">
        <v>0.4</v>
      </c>
      <c r="H93">
        <v>85</v>
      </c>
      <c r="I93" s="77">
        <v>1.8</v>
      </c>
      <c r="J93">
        <v>36</v>
      </c>
      <c r="K93" s="77">
        <v>0.8</v>
      </c>
      <c r="L93">
        <v>0</v>
      </c>
      <c r="M93" s="77">
        <v>0</v>
      </c>
      <c r="N93">
        <v>4377</v>
      </c>
      <c r="O93" s="77">
        <v>93.485689876121313</v>
      </c>
      <c r="P93">
        <v>27</v>
      </c>
      <c r="Q93" s="77">
        <v>0.6</v>
      </c>
      <c r="R93">
        <v>59</v>
      </c>
      <c r="S93" s="77">
        <v>1.3</v>
      </c>
      <c r="T93">
        <v>28</v>
      </c>
      <c r="U93" s="77">
        <v>0.6</v>
      </c>
      <c r="V93" s="1">
        <v>114</v>
      </c>
      <c r="W93" s="77">
        <v>2.4348568987612134</v>
      </c>
      <c r="X93">
        <v>191</v>
      </c>
      <c r="Y93" s="77">
        <v>4.0999999999999996</v>
      </c>
    </row>
    <row r="94" spans="1:25" x14ac:dyDescent="0.2">
      <c r="A94" t="s">
        <v>525</v>
      </c>
      <c r="B94" s="144" t="s">
        <v>99</v>
      </c>
      <c r="C94">
        <v>5048</v>
      </c>
      <c r="D94">
        <v>4272</v>
      </c>
      <c r="E94" s="77">
        <v>84.6</v>
      </c>
      <c r="F94">
        <v>23</v>
      </c>
      <c r="G94" s="77">
        <v>0.5</v>
      </c>
      <c r="H94">
        <v>84</v>
      </c>
      <c r="I94" s="77">
        <v>1.7</v>
      </c>
      <c r="J94">
        <v>41</v>
      </c>
      <c r="K94" s="77">
        <v>0.8</v>
      </c>
      <c r="L94">
        <v>0</v>
      </c>
      <c r="M94" s="77">
        <v>0</v>
      </c>
      <c r="N94">
        <v>4420</v>
      </c>
      <c r="O94" s="77">
        <v>87.559429477020601</v>
      </c>
      <c r="P94">
        <v>34</v>
      </c>
      <c r="Q94" s="77">
        <v>0.7</v>
      </c>
      <c r="R94">
        <v>115</v>
      </c>
      <c r="S94" s="77">
        <v>2.2999999999999998</v>
      </c>
      <c r="T94">
        <v>125</v>
      </c>
      <c r="U94" s="77">
        <v>2.5</v>
      </c>
      <c r="V94" s="1">
        <v>274</v>
      </c>
      <c r="W94" s="77">
        <v>5.4278922345483354</v>
      </c>
      <c r="X94">
        <v>354</v>
      </c>
      <c r="Y94" s="77">
        <v>7</v>
      </c>
    </row>
    <row r="95" spans="1:25" x14ac:dyDescent="0.2">
      <c r="A95" t="s">
        <v>526</v>
      </c>
      <c r="B95" s="144" t="s">
        <v>527</v>
      </c>
      <c r="C95">
        <v>2506</v>
      </c>
      <c r="D95">
        <v>2052</v>
      </c>
      <c r="E95" s="77">
        <v>81.900000000000006</v>
      </c>
      <c r="F95">
        <v>15</v>
      </c>
      <c r="G95" s="77">
        <v>0.6</v>
      </c>
      <c r="H95">
        <v>51</v>
      </c>
      <c r="I95" s="77">
        <v>2</v>
      </c>
      <c r="J95">
        <v>23</v>
      </c>
      <c r="K95" s="77">
        <v>0.9</v>
      </c>
      <c r="L95">
        <v>0</v>
      </c>
      <c r="M95" s="77">
        <v>0</v>
      </c>
      <c r="N95">
        <v>2141</v>
      </c>
      <c r="O95" s="77">
        <v>85.434956105347169</v>
      </c>
      <c r="P95">
        <v>19</v>
      </c>
      <c r="Q95" s="77">
        <v>0.8</v>
      </c>
      <c r="R95">
        <v>78</v>
      </c>
      <c r="S95" s="77">
        <v>3.1</v>
      </c>
      <c r="T95">
        <v>34</v>
      </c>
      <c r="U95" s="77">
        <v>1.4</v>
      </c>
      <c r="V95" s="1">
        <v>131</v>
      </c>
      <c r="W95" s="77">
        <v>5.2274541101356746</v>
      </c>
      <c r="X95">
        <v>234</v>
      </c>
      <c r="Y95" s="77">
        <v>9.3000000000000007</v>
      </c>
    </row>
    <row r="96" spans="1:25" x14ac:dyDescent="0.2">
      <c r="A96" t="s">
        <v>528</v>
      </c>
      <c r="B96" s="144" t="s">
        <v>333</v>
      </c>
      <c r="C96">
        <v>5088</v>
      </c>
      <c r="D96">
        <v>4499</v>
      </c>
      <c r="E96" s="77">
        <v>88.4</v>
      </c>
      <c r="F96">
        <v>41</v>
      </c>
      <c r="G96" s="77">
        <v>0.8</v>
      </c>
      <c r="H96">
        <v>82</v>
      </c>
      <c r="I96" s="77">
        <v>1.6</v>
      </c>
      <c r="J96">
        <v>66</v>
      </c>
      <c r="K96" s="77">
        <v>1.3</v>
      </c>
      <c r="L96">
        <v>0</v>
      </c>
      <c r="M96" s="77">
        <v>0</v>
      </c>
      <c r="N96">
        <v>4688</v>
      </c>
      <c r="O96" s="77">
        <v>92.138364779874209</v>
      </c>
      <c r="P96">
        <v>17</v>
      </c>
      <c r="Q96" s="77">
        <v>0.3</v>
      </c>
      <c r="R96">
        <v>109</v>
      </c>
      <c r="S96" s="77">
        <v>2.1</v>
      </c>
      <c r="T96">
        <v>68</v>
      </c>
      <c r="U96" s="77">
        <v>1.3</v>
      </c>
      <c r="V96" s="1">
        <v>194</v>
      </c>
      <c r="W96" s="77">
        <v>3.8128930817610063</v>
      </c>
      <c r="X96">
        <v>206</v>
      </c>
      <c r="Y96" s="77">
        <v>4</v>
      </c>
    </row>
    <row r="97" spans="1:25" x14ac:dyDescent="0.2">
      <c r="A97" t="s">
        <v>529</v>
      </c>
      <c r="B97" s="144" t="s">
        <v>100</v>
      </c>
      <c r="C97">
        <v>10334</v>
      </c>
      <c r="D97">
        <v>8295</v>
      </c>
      <c r="E97" s="77">
        <v>80.3</v>
      </c>
      <c r="F97">
        <v>41</v>
      </c>
      <c r="G97" s="77">
        <v>0.4</v>
      </c>
      <c r="H97">
        <v>181</v>
      </c>
      <c r="I97" s="77">
        <v>1.8</v>
      </c>
      <c r="J97">
        <v>100</v>
      </c>
      <c r="K97" s="77">
        <v>1</v>
      </c>
      <c r="L97">
        <v>0</v>
      </c>
      <c r="M97" s="77">
        <v>0</v>
      </c>
      <c r="N97">
        <v>8617</v>
      </c>
      <c r="O97" s="77">
        <v>83.384942906909231</v>
      </c>
      <c r="P97">
        <v>56</v>
      </c>
      <c r="Q97" s="77">
        <v>0.5</v>
      </c>
      <c r="R97">
        <v>294</v>
      </c>
      <c r="S97" s="77">
        <v>2.8</v>
      </c>
      <c r="T97">
        <v>201</v>
      </c>
      <c r="U97" s="77">
        <v>1.9</v>
      </c>
      <c r="V97" s="1">
        <v>551</v>
      </c>
      <c r="W97" s="77">
        <v>5.3319140700599963</v>
      </c>
      <c r="X97">
        <v>1166</v>
      </c>
      <c r="Y97" s="77">
        <v>11.3</v>
      </c>
    </row>
    <row r="98" spans="1:25" x14ac:dyDescent="0.2">
      <c r="A98" t="s">
        <v>530</v>
      </c>
      <c r="B98" s="144" t="s">
        <v>531</v>
      </c>
      <c r="C98">
        <v>2478</v>
      </c>
      <c r="D98">
        <v>2108</v>
      </c>
      <c r="E98" s="77">
        <v>85.1</v>
      </c>
      <c r="F98">
        <v>11</v>
      </c>
      <c r="G98" s="77">
        <v>0.4</v>
      </c>
      <c r="H98">
        <v>50</v>
      </c>
      <c r="I98" s="77">
        <v>2</v>
      </c>
      <c r="J98">
        <v>24</v>
      </c>
      <c r="K98" s="77">
        <v>1</v>
      </c>
      <c r="L98">
        <v>0</v>
      </c>
      <c r="M98" s="77">
        <v>0</v>
      </c>
      <c r="N98">
        <v>2193</v>
      </c>
      <c r="O98" s="77">
        <v>88.49878934624698</v>
      </c>
      <c r="P98">
        <v>11</v>
      </c>
      <c r="Q98" s="77">
        <v>0.4</v>
      </c>
      <c r="R98">
        <v>51</v>
      </c>
      <c r="S98" s="77">
        <v>2.1</v>
      </c>
      <c r="T98">
        <v>41</v>
      </c>
      <c r="U98" s="77">
        <v>1.7</v>
      </c>
      <c r="V98" s="1">
        <v>103</v>
      </c>
      <c r="W98" s="77">
        <v>4.1565778853914441</v>
      </c>
      <c r="X98">
        <v>182</v>
      </c>
      <c r="Y98" s="77">
        <v>7.3</v>
      </c>
    </row>
    <row r="99" spans="1:25" x14ac:dyDescent="0.2">
      <c r="A99" t="s">
        <v>532</v>
      </c>
      <c r="B99" s="144" t="s">
        <v>533</v>
      </c>
      <c r="C99">
        <v>2346</v>
      </c>
      <c r="D99">
        <v>2008</v>
      </c>
      <c r="E99" s="77">
        <v>85.6</v>
      </c>
      <c r="F99">
        <v>12</v>
      </c>
      <c r="G99" s="77">
        <v>0.5</v>
      </c>
      <c r="H99">
        <v>46</v>
      </c>
      <c r="I99" s="77">
        <v>2</v>
      </c>
      <c r="J99">
        <v>28</v>
      </c>
      <c r="K99" s="77">
        <v>1.2</v>
      </c>
      <c r="L99">
        <v>0</v>
      </c>
      <c r="M99" s="77">
        <v>0</v>
      </c>
      <c r="N99">
        <v>2094</v>
      </c>
      <c r="O99" s="77">
        <v>89.258312020460366</v>
      </c>
      <c r="P99">
        <v>13</v>
      </c>
      <c r="Q99" s="77">
        <v>0.6</v>
      </c>
      <c r="R99">
        <v>47</v>
      </c>
      <c r="S99" s="77">
        <v>2</v>
      </c>
      <c r="T99">
        <v>30</v>
      </c>
      <c r="U99" s="77">
        <v>1.3</v>
      </c>
      <c r="V99" s="1">
        <v>90</v>
      </c>
      <c r="W99" s="77">
        <v>3.8363171355498724</v>
      </c>
      <c r="X99">
        <v>162</v>
      </c>
      <c r="Y99" s="77">
        <v>6.9</v>
      </c>
    </row>
    <row r="100" spans="1:25" x14ac:dyDescent="0.2">
      <c r="A100" t="s">
        <v>534</v>
      </c>
      <c r="B100" s="144" t="s">
        <v>535</v>
      </c>
      <c r="C100">
        <v>8070</v>
      </c>
      <c r="D100">
        <v>7021</v>
      </c>
      <c r="E100" s="77">
        <v>87</v>
      </c>
      <c r="F100">
        <v>51</v>
      </c>
      <c r="G100" s="77">
        <v>0.6</v>
      </c>
      <c r="H100">
        <v>148</v>
      </c>
      <c r="I100" s="77">
        <v>1.8</v>
      </c>
      <c r="J100">
        <v>81</v>
      </c>
      <c r="K100" s="77">
        <v>1</v>
      </c>
      <c r="L100">
        <v>5</v>
      </c>
      <c r="M100" s="77">
        <v>0.1</v>
      </c>
      <c r="N100">
        <v>7306</v>
      </c>
      <c r="O100" s="77">
        <v>90.53283767038414</v>
      </c>
      <c r="P100">
        <v>33</v>
      </c>
      <c r="Q100" s="77">
        <v>0.4</v>
      </c>
      <c r="R100">
        <v>150</v>
      </c>
      <c r="S100" s="77">
        <v>1.9</v>
      </c>
      <c r="T100">
        <v>118</v>
      </c>
      <c r="U100" s="77">
        <v>1.5</v>
      </c>
      <c r="V100" s="1">
        <v>301</v>
      </c>
      <c r="W100" s="77">
        <v>3.7298636926889714</v>
      </c>
      <c r="X100">
        <v>463</v>
      </c>
      <c r="Y100" s="77">
        <v>5.7</v>
      </c>
    </row>
    <row r="101" spans="1:25" x14ac:dyDescent="0.2">
      <c r="A101" t="s">
        <v>536</v>
      </c>
      <c r="B101" s="144" t="s">
        <v>102</v>
      </c>
      <c r="C101">
        <v>2808</v>
      </c>
      <c r="D101">
        <v>2499</v>
      </c>
      <c r="E101" s="77">
        <v>89</v>
      </c>
      <c r="F101">
        <v>8</v>
      </c>
      <c r="G101" s="77">
        <v>0.3</v>
      </c>
      <c r="H101">
        <v>64</v>
      </c>
      <c r="I101" s="77">
        <v>2.2999999999999998</v>
      </c>
      <c r="J101">
        <v>32</v>
      </c>
      <c r="K101" s="77">
        <v>1.1000000000000001</v>
      </c>
      <c r="L101">
        <v>0</v>
      </c>
      <c r="M101" s="77">
        <v>0</v>
      </c>
      <c r="N101">
        <v>2603</v>
      </c>
      <c r="O101" s="77">
        <v>92.699430199430196</v>
      </c>
      <c r="P101">
        <v>14</v>
      </c>
      <c r="Q101" s="77">
        <v>0.5</v>
      </c>
      <c r="R101">
        <v>43</v>
      </c>
      <c r="S101" s="77">
        <v>1.5</v>
      </c>
      <c r="T101">
        <v>27</v>
      </c>
      <c r="U101" s="77">
        <v>1</v>
      </c>
      <c r="V101" s="1">
        <v>84</v>
      </c>
      <c r="W101" s="77">
        <v>2.9914529914529915</v>
      </c>
      <c r="X101">
        <v>121</v>
      </c>
      <c r="Y101" s="77">
        <v>4.3</v>
      </c>
    </row>
    <row r="102" spans="1:25" x14ac:dyDescent="0.2">
      <c r="A102" t="s">
        <v>537</v>
      </c>
      <c r="B102" s="144" t="s">
        <v>538</v>
      </c>
      <c r="C102">
        <v>2438</v>
      </c>
      <c r="D102">
        <v>2196</v>
      </c>
      <c r="E102" s="77">
        <v>90.1</v>
      </c>
      <c r="F102">
        <v>13</v>
      </c>
      <c r="G102" s="77">
        <v>0.5</v>
      </c>
      <c r="H102">
        <v>40</v>
      </c>
      <c r="I102" s="77">
        <v>1.6</v>
      </c>
      <c r="J102">
        <v>28</v>
      </c>
      <c r="K102" s="77">
        <v>1.1000000000000001</v>
      </c>
      <c r="L102">
        <v>0</v>
      </c>
      <c r="M102" s="77">
        <v>0</v>
      </c>
      <c r="N102">
        <v>2277</v>
      </c>
      <c r="O102" s="77">
        <v>93.396226415094347</v>
      </c>
      <c r="P102">
        <v>8</v>
      </c>
      <c r="Q102" s="77">
        <v>0.3</v>
      </c>
      <c r="R102">
        <v>26</v>
      </c>
      <c r="S102" s="77">
        <v>1.1000000000000001</v>
      </c>
      <c r="T102">
        <v>10</v>
      </c>
      <c r="U102" s="77">
        <v>0.4</v>
      </c>
      <c r="V102" s="1">
        <v>44</v>
      </c>
      <c r="W102" s="77">
        <v>1.8047579983593112</v>
      </c>
      <c r="X102">
        <v>117</v>
      </c>
      <c r="Y102" s="77">
        <v>4.8</v>
      </c>
    </row>
    <row r="103" spans="1:25" x14ac:dyDescent="0.2">
      <c r="A103" t="s">
        <v>539</v>
      </c>
      <c r="B103" s="144" t="s">
        <v>103</v>
      </c>
      <c r="C103">
        <v>4673</v>
      </c>
      <c r="D103">
        <v>3738</v>
      </c>
      <c r="E103" s="77">
        <v>80</v>
      </c>
      <c r="F103">
        <v>20</v>
      </c>
      <c r="G103" s="77">
        <v>0.4</v>
      </c>
      <c r="H103">
        <v>86</v>
      </c>
      <c r="I103" s="77">
        <v>1.8</v>
      </c>
      <c r="J103">
        <v>37</v>
      </c>
      <c r="K103" s="77">
        <v>0.8</v>
      </c>
      <c r="L103">
        <v>0</v>
      </c>
      <c r="M103" s="77">
        <v>0</v>
      </c>
      <c r="N103">
        <v>3881</v>
      </c>
      <c r="O103" s="77">
        <v>83.051572865396963</v>
      </c>
      <c r="P103">
        <v>20</v>
      </c>
      <c r="Q103" s="77">
        <v>0.4</v>
      </c>
      <c r="R103">
        <v>111</v>
      </c>
      <c r="S103" s="77">
        <v>2.4</v>
      </c>
      <c r="T103">
        <v>105</v>
      </c>
      <c r="U103" s="77">
        <v>2.2000000000000002</v>
      </c>
      <c r="V103" s="1">
        <v>236</v>
      </c>
      <c r="W103" s="77">
        <v>5.05028889364434</v>
      </c>
      <c r="X103">
        <v>556</v>
      </c>
      <c r="Y103" s="77">
        <v>11.9</v>
      </c>
    </row>
    <row r="104" spans="1:25" x14ac:dyDescent="0.2">
      <c r="A104" t="s">
        <v>540</v>
      </c>
      <c r="B104" s="144" t="s">
        <v>104</v>
      </c>
      <c r="C104">
        <v>4900</v>
      </c>
      <c r="D104">
        <v>4521</v>
      </c>
      <c r="E104" s="77">
        <v>92.3</v>
      </c>
      <c r="F104">
        <v>10</v>
      </c>
      <c r="G104" s="77">
        <v>0.2</v>
      </c>
      <c r="H104">
        <v>69</v>
      </c>
      <c r="I104" s="77">
        <v>1.4</v>
      </c>
      <c r="J104">
        <v>30</v>
      </c>
      <c r="K104" s="77">
        <v>0.6</v>
      </c>
      <c r="L104">
        <v>2</v>
      </c>
      <c r="M104" s="77">
        <v>0</v>
      </c>
      <c r="N104">
        <v>4632</v>
      </c>
      <c r="O104" s="77">
        <v>94.530612244897966</v>
      </c>
      <c r="P104">
        <v>16</v>
      </c>
      <c r="Q104" s="77">
        <v>0.3</v>
      </c>
      <c r="R104">
        <v>80</v>
      </c>
      <c r="S104" s="77">
        <v>1.6</v>
      </c>
      <c r="T104">
        <v>27</v>
      </c>
      <c r="U104" s="77">
        <v>0.6</v>
      </c>
      <c r="V104" s="1">
        <v>123</v>
      </c>
      <c r="W104" s="77">
        <v>2.510204081632653</v>
      </c>
      <c r="X104">
        <v>145</v>
      </c>
      <c r="Y104" s="77">
        <v>3</v>
      </c>
    </row>
    <row r="105" spans="1:25" x14ac:dyDescent="0.2">
      <c r="A105" t="s">
        <v>541</v>
      </c>
      <c r="B105" s="144" t="s">
        <v>542</v>
      </c>
      <c r="C105">
        <v>4559</v>
      </c>
      <c r="D105">
        <v>3532</v>
      </c>
      <c r="E105" s="77">
        <v>77.5</v>
      </c>
      <c r="F105">
        <v>32</v>
      </c>
      <c r="G105" s="77">
        <v>0.7</v>
      </c>
      <c r="H105">
        <v>97</v>
      </c>
      <c r="I105" s="77">
        <v>2.1</v>
      </c>
      <c r="J105">
        <v>73</v>
      </c>
      <c r="K105" s="77">
        <v>1.6</v>
      </c>
      <c r="L105">
        <v>0</v>
      </c>
      <c r="M105" s="77">
        <v>0</v>
      </c>
      <c r="N105">
        <v>3734</v>
      </c>
      <c r="O105" s="77">
        <v>81.903926299627116</v>
      </c>
      <c r="P105">
        <v>42</v>
      </c>
      <c r="Q105" s="77">
        <v>0.9</v>
      </c>
      <c r="R105">
        <v>169</v>
      </c>
      <c r="S105" s="77">
        <v>3.7</v>
      </c>
      <c r="T105">
        <v>86</v>
      </c>
      <c r="U105" s="77">
        <v>1.9</v>
      </c>
      <c r="V105" s="1">
        <v>297</v>
      </c>
      <c r="W105" s="77">
        <v>6.5145865321342393</v>
      </c>
      <c r="X105">
        <v>528</v>
      </c>
      <c r="Y105" s="77">
        <v>11.6</v>
      </c>
    </row>
    <row r="106" spans="1:25" x14ac:dyDescent="0.2">
      <c r="A106" t="s">
        <v>543</v>
      </c>
      <c r="B106" s="144" t="s">
        <v>106</v>
      </c>
      <c r="C106">
        <v>2670</v>
      </c>
      <c r="D106">
        <v>2339</v>
      </c>
      <c r="E106" s="77">
        <v>87.6</v>
      </c>
      <c r="F106">
        <v>13</v>
      </c>
      <c r="G106" s="77">
        <v>0.5</v>
      </c>
      <c r="H106">
        <v>30</v>
      </c>
      <c r="I106" s="77">
        <v>1.1000000000000001</v>
      </c>
      <c r="J106">
        <v>35</v>
      </c>
      <c r="K106" s="77">
        <v>1.3</v>
      </c>
      <c r="L106">
        <v>0</v>
      </c>
      <c r="M106" s="77">
        <v>0</v>
      </c>
      <c r="N106">
        <v>2417</v>
      </c>
      <c r="O106" s="77">
        <v>90.524344569288388</v>
      </c>
      <c r="P106">
        <v>14</v>
      </c>
      <c r="Q106" s="77">
        <v>0.5</v>
      </c>
      <c r="R106">
        <v>50</v>
      </c>
      <c r="S106" s="77">
        <v>1.9</v>
      </c>
      <c r="T106">
        <v>21</v>
      </c>
      <c r="U106" s="77">
        <v>0.8</v>
      </c>
      <c r="V106" s="1">
        <v>85</v>
      </c>
      <c r="W106" s="77">
        <v>3.1835205992509366</v>
      </c>
      <c r="X106">
        <v>168</v>
      </c>
      <c r="Y106" s="77">
        <v>6.3</v>
      </c>
    </row>
    <row r="107" spans="1:25" x14ac:dyDescent="0.2">
      <c r="A107" t="s">
        <v>544</v>
      </c>
      <c r="B107" s="144" t="s">
        <v>545</v>
      </c>
      <c r="C107">
        <v>2402</v>
      </c>
      <c r="D107">
        <v>2027</v>
      </c>
      <c r="E107" s="77">
        <v>84.4</v>
      </c>
      <c r="F107">
        <v>22</v>
      </c>
      <c r="G107" s="77">
        <v>0.9</v>
      </c>
      <c r="H107">
        <v>46</v>
      </c>
      <c r="I107" s="77">
        <v>1.9</v>
      </c>
      <c r="J107">
        <v>31</v>
      </c>
      <c r="K107" s="77">
        <v>1.3</v>
      </c>
      <c r="L107">
        <v>2</v>
      </c>
      <c r="M107" s="77">
        <v>0.1</v>
      </c>
      <c r="N107">
        <v>2128</v>
      </c>
      <c r="O107" s="77">
        <v>88.592839300582853</v>
      </c>
      <c r="P107">
        <v>17</v>
      </c>
      <c r="Q107" s="77">
        <v>0.7</v>
      </c>
      <c r="R107">
        <v>45</v>
      </c>
      <c r="S107" s="77">
        <v>1.9</v>
      </c>
      <c r="T107">
        <v>19</v>
      </c>
      <c r="U107" s="77">
        <v>0.8</v>
      </c>
      <c r="V107" s="1">
        <v>81</v>
      </c>
      <c r="W107" s="77">
        <v>3.3721898417985017</v>
      </c>
      <c r="X107">
        <v>193</v>
      </c>
      <c r="Y107" s="77">
        <v>8</v>
      </c>
    </row>
    <row r="108" spans="1:25" x14ac:dyDescent="0.2">
      <c r="A108" t="s">
        <v>546</v>
      </c>
      <c r="B108" s="144" t="s">
        <v>547</v>
      </c>
      <c r="C108">
        <v>2656</v>
      </c>
      <c r="D108">
        <v>2359</v>
      </c>
      <c r="E108" s="77">
        <v>88.8</v>
      </c>
      <c r="F108">
        <v>19</v>
      </c>
      <c r="G108" s="77">
        <v>0.7</v>
      </c>
      <c r="H108">
        <v>47</v>
      </c>
      <c r="I108" s="77">
        <v>1.8</v>
      </c>
      <c r="J108">
        <v>31</v>
      </c>
      <c r="K108" s="77">
        <v>1.2</v>
      </c>
      <c r="L108">
        <v>0</v>
      </c>
      <c r="M108" s="77">
        <v>0</v>
      </c>
      <c r="N108">
        <v>2456</v>
      </c>
      <c r="O108" s="77">
        <v>92.46987951807229</v>
      </c>
      <c r="P108">
        <v>20</v>
      </c>
      <c r="Q108" s="77">
        <v>0.8</v>
      </c>
      <c r="R108">
        <v>52</v>
      </c>
      <c r="S108" s="77">
        <v>2</v>
      </c>
      <c r="T108">
        <v>15</v>
      </c>
      <c r="U108" s="77">
        <v>0.6</v>
      </c>
      <c r="V108" s="1">
        <v>87</v>
      </c>
      <c r="W108" s="77">
        <v>3.2756024096385539</v>
      </c>
      <c r="X108">
        <v>113</v>
      </c>
      <c r="Y108" s="77">
        <v>4.3</v>
      </c>
    </row>
    <row r="109" spans="1:25" x14ac:dyDescent="0.2">
      <c r="A109" t="s">
        <v>548</v>
      </c>
      <c r="B109" s="144" t="s">
        <v>549</v>
      </c>
      <c r="C109">
        <v>10600</v>
      </c>
      <c r="D109">
        <v>8706</v>
      </c>
      <c r="E109" s="77">
        <v>82.1</v>
      </c>
      <c r="F109">
        <v>62</v>
      </c>
      <c r="G109" s="77">
        <v>0.6</v>
      </c>
      <c r="H109">
        <v>180</v>
      </c>
      <c r="I109" s="77">
        <v>1.7</v>
      </c>
      <c r="J109">
        <v>152</v>
      </c>
      <c r="K109" s="77">
        <v>1.4</v>
      </c>
      <c r="L109">
        <v>0</v>
      </c>
      <c r="M109" s="77">
        <v>0</v>
      </c>
      <c r="N109">
        <v>9100</v>
      </c>
      <c r="O109" s="77">
        <v>85.84905660377359</v>
      </c>
      <c r="P109">
        <v>66</v>
      </c>
      <c r="Q109" s="77">
        <v>0.6</v>
      </c>
      <c r="R109">
        <v>247</v>
      </c>
      <c r="S109" s="77">
        <v>2.2999999999999998</v>
      </c>
      <c r="T109">
        <v>298</v>
      </c>
      <c r="U109" s="77">
        <v>2.8</v>
      </c>
      <c r="V109" s="1">
        <v>611</v>
      </c>
      <c r="W109" s="77">
        <v>5.7641509433962259</v>
      </c>
      <c r="X109">
        <v>889</v>
      </c>
      <c r="Y109" s="77">
        <v>8.4</v>
      </c>
    </row>
    <row r="110" spans="1:25" x14ac:dyDescent="0.2">
      <c r="A110" t="s">
        <v>550</v>
      </c>
      <c r="B110" s="144" t="s">
        <v>107</v>
      </c>
      <c r="C110">
        <v>4846</v>
      </c>
      <c r="D110">
        <v>4386</v>
      </c>
      <c r="E110" s="77">
        <v>90.5</v>
      </c>
      <c r="F110">
        <v>18</v>
      </c>
      <c r="G110" s="77">
        <v>0.4</v>
      </c>
      <c r="H110">
        <v>78</v>
      </c>
      <c r="I110" s="77">
        <v>1.6</v>
      </c>
      <c r="J110">
        <v>58</v>
      </c>
      <c r="K110" s="77">
        <v>1.2</v>
      </c>
      <c r="L110">
        <v>0</v>
      </c>
      <c r="M110" s="77">
        <v>0</v>
      </c>
      <c r="N110">
        <v>4540</v>
      </c>
      <c r="O110" s="77">
        <v>93.685513825835741</v>
      </c>
      <c r="P110">
        <v>24</v>
      </c>
      <c r="Q110" s="77">
        <v>0.5</v>
      </c>
      <c r="R110">
        <v>79</v>
      </c>
      <c r="S110" s="77">
        <v>1.6</v>
      </c>
      <c r="T110">
        <v>29</v>
      </c>
      <c r="U110" s="77">
        <v>0.6</v>
      </c>
      <c r="V110" s="1">
        <v>132</v>
      </c>
      <c r="W110" s="77">
        <v>2.7238959966983081</v>
      </c>
      <c r="X110">
        <v>174</v>
      </c>
      <c r="Y110" s="77">
        <v>3.6</v>
      </c>
    </row>
    <row r="111" spans="1:25" x14ac:dyDescent="0.2">
      <c r="A111" t="s">
        <v>551</v>
      </c>
      <c r="B111" s="144" t="s">
        <v>552</v>
      </c>
      <c r="C111">
        <v>2657</v>
      </c>
      <c r="D111">
        <v>2224</v>
      </c>
      <c r="E111" s="77">
        <v>83.7</v>
      </c>
      <c r="F111">
        <v>26</v>
      </c>
      <c r="G111" s="77">
        <v>1</v>
      </c>
      <c r="H111">
        <v>66</v>
      </c>
      <c r="I111" s="77">
        <v>2.5</v>
      </c>
      <c r="J111">
        <v>25</v>
      </c>
      <c r="K111" s="77">
        <v>0.9</v>
      </c>
      <c r="L111">
        <v>1</v>
      </c>
      <c r="M111" s="77">
        <v>0</v>
      </c>
      <c r="N111">
        <v>2342</v>
      </c>
      <c r="O111" s="77">
        <v>88.14452389913437</v>
      </c>
      <c r="P111">
        <v>16</v>
      </c>
      <c r="Q111" s="77">
        <v>0.6</v>
      </c>
      <c r="R111">
        <v>76</v>
      </c>
      <c r="S111" s="77">
        <v>2.9</v>
      </c>
      <c r="T111">
        <v>45</v>
      </c>
      <c r="U111" s="77">
        <v>1.7</v>
      </c>
      <c r="V111" s="1">
        <v>137</v>
      </c>
      <c r="W111" s="77">
        <v>5.1561911930748963</v>
      </c>
      <c r="X111">
        <v>178</v>
      </c>
      <c r="Y111" s="77">
        <v>6.7</v>
      </c>
    </row>
    <row r="112" spans="1:25" x14ac:dyDescent="0.2">
      <c r="A112" t="s">
        <v>553</v>
      </c>
      <c r="B112" s="144" t="s">
        <v>108</v>
      </c>
      <c r="C112">
        <v>5610</v>
      </c>
      <c r="D112">
        <v>5063</v>
      </c>
      <c r="E112" s="77">
        <v>90.2</v>
      </c>
      <c r="F112">
        <v>17</v>
      </c>
      <c r="G112" s="77">
        <v>0.3</v>
      </c>
      <c r="H112">
        <v>104</v>
      </c>
      <c r="I112" s="77">
        <v>1.9</v>
      </c>
      <c r="J112">
        <v>64</v>
      </c>
      <c r="K112" s="77">
        <v>1.1000000000000001</v>
      </c>
      <c r="L112">
        <v>3</v>
      </c>
      <c r="M112" s="77">
        <v>0.1</v>
      </c>
      <c r="N112">
        <v>5251</v>
      </c>
      <c r="O112" s="77">
        <v>93.600713012477726</v>
      </c>
      <c r="P112">
        <v>23</v>
      </c>
      <c r="Q112" s="77">
        <v>0.4</v>
      </c>
      <c r="R112">
        <v>92</v>
      </c>
      <c r="S112" s="77">
        <v>1.6</v>
      </c>
      <c r="T112">
        <v>52</v>
      </c>
      <c r="U112" s="77">
        <v>0.9</v>
      </c>
      <c r="V112" s="1">
        <v>167</v>
      </c>
      <c r="W112" s="77">
        <v>2.9768270944741535</v>
      </c>
      <c r="X112">
        <v>192</v>
      </c>
      <c r="Y112" s="77">
        <v>3.4</v>
      </c>
    </row>
    <row r="113" spans="1:25" x14ac:dyDescent="0.2">
      <c r="A113" t="s">
        <v>554</v>
      </c>
      <c r="B113" s="144" t="s">
        <v>555</v>
      </c>
      <c r="C113">
        <v>2551</v>
      </c>
      <c r="D113">
        <v>2271</v>
      </c>
      <c r="E113" s="77">
        <v>89</v>
      </c>
      <c r="F113">
        <v>12</v>
      </c>
      <c r="G113" s="77">
        <v>0.5</v>
      </c>
      <c r="H113">
        <v>41</v>
      </c>
      <c r="I113" s="77">
        <v>1.6</v>
      </c>
      <c r="J113">
        <v>32</v>
      </c>
      <c r="K113" s="77">
        <v>1.3</v>
      </c>
      <c r="L113">
        <v>0</v>
      </c>
      <c r="M113" s="77">
        <v>0</v>
      </c>
      <c r="N113">
        <v>2356</v>
      </c>
      <c r="O113" s="77">
        <v>92.355938847510771</v>
      </c>
      <c r="P113">
        <v>23</v>
      </c>
      <c r="Q113" s="77">
        <v>0.9</v>
      </c>
      <c r="R113">
        <v>31</v>
      </c>
      <c r="S113" s="77">
        <v>1.2</v>
      </c>
      <c r="T113">
        <v>22</v>
      </c>
      <c r="U113" s="77">
        <v>0.9</v>
      </c>
      <c r="V113" s="1">
        <v>76</v>
      </c>
      <c r="W113" s="77">
        <v>2.9792238337906705</v>
      </c>
      <c r="X113">
        <v>119</v>
      </c>
      <c r="Y113" s="77">
        <v>4.7</v>
      </c>
    </row>
    <row r="114" spans="1:25" x14ac:dyDescent="0.2">
      <c r="A114" t="s">
        <v>556</v>
      </c>
      <c r="B114" s="144" t="s">
        <v>557</v>
      </c>
      <c r="C114">
        <v>4679</v>
      </c>
      <c r="D114">
        <v>3672</v>
      </c>
      <c r="E114" s="77">
        <v>78.5</v>
      </c>
      <c r="F114">
        <v>25</v>
      </c>
      <c r="G114" s="77">
        <v>0.5</v>
      </c>
      <c r="H114">
        <v>81</v>
      </c>
      <c r="I114" s="77">
        <v>1.7</v>
      </c>
      <c r="J114">
        <v>32</v>
      </c>
      <c r="K114" s="77">
        <v>0.7</v>
      </c>
      <c r="L114">
        <v>1</v>
      </c>
      <c r="M114" s="77">
        <v>0</v>
      </c>
      <c r="N114">
        <v>3811</v>
      </c>
      <c r="O114" s="77">
        <v>81.449027569993589</v>
      </c>
      <c r="P114">
        <v>33</v>
      </c>
      <c r="Q114" s="77">
        <v>0.7</v>
      </c>
      <c r="R114">
        <v>143</v>
      </c>
      <c r="S114" s="77">
        <v>3.1</v>
      </c>
      <c r="T114">
        <v>244</v>
      </c>
      <c r="U114" s="77">
        <v>5.2</v>
      </c>
      <c r="V114" s="1">
        <v>420</v>
      </c>
      <c r="W114" s="77">
        <v>8.976276982261167</v>
      </c>
      <c r="X114">
        <v>448</v>
      </c>
      <c r="Y114" s="77">
        <v>9.6</v>
      </c>
    </row>
    <row r="115" spans="1:25" x14ac:dyDescent="0.2">
      <c r="A115" t="s">
        <v>558</v>
      </c>
      <c r="B115" s="144" t="s">
        <v>559</v>
      </c>
      <c r="C115">
        <v>2329</v>
      </c>
      <c r="D115">
        <v>2131</v>
      </c>
      <c r="E115" s="77">
        <v>91.5</v>
      </c>
      <c r="F115">
        <v>14</v>
      </c>
      <c r="G115" s="77">
        <v>0.6</v>
      </c>
      <c r="H115">
        <v>34</v>
      </c>
      <c r="I115" s="77">
        <v>1.5</v>
      </c>
      <c r="J115">
        <v>21</v>
      </c>
      <c r="K115" s="77">
        <v>0.9</v>
      </c>
      <c r="L115">
        <v>0</v>
      </c>
      <c r="M115" s="77">
        <v>0</v>
      </c>
      <c r="N115">
        <v>2200</v>
      </c>
      <c r="O115" s="77">
        <v>94.461142121082005</v>
      </c>
      <c r="P115">
        <v>6</v>
      </c>
      <c r="Q115" s="77">
        <v>0.3</v>
      </c>
      <c r="R115">
        <v>26</v>
      </c>
      <c r="S115" s="77">
        <v>1.1000000000000001</v>
      </c>
      <c r="T115">
        <v>6</v>
      </c>
      <c r="U115" s="77">
        <v>0.3</v>
      </c>
      <c r="V115" s="1">
        <v>38</v>
      </c>
      <c r="W115" s="77">
        <v>1.6316015457277802</v>
      </c>
      <c r="X115">
        <v>91</v>
      </c>
      <c r="Y115" s="77">
        <v>3.9</v>
      </c>
    </row>
    <row r="116" spans="1:25" x14ac:dyDescent="0.2">
      <c r="A116" t="s">
        <v>560</v>
      </c>
      <c r="B116" s="144" t="s">
        <v>561</v>
      </c>
      <c r="C116">
        <v>4888</v>
      </c>
      <c r="D116">
        <v>4118</v>
      </c>
      <c r="E116" s="77">
        <v>84.2</v>
      </c>
      <c r="F116">
        <v>29</v>
      </c>
      <c r="G116" s="77">
        <v>0.6</v>
      </c>
      <c r="H116">
        <v>78</v>
      </c>
      <c r="I116" s="77">
        <v>1.6</v>
      </c>
      <c r="J116">
        <v>54</v>
      </c>
      <c r="K116" s="77">
        <v>1.1000000000000001</v>
      </c>
      <c r="L116">
        <v>1</v>
      </c>
      <c r="M116" s="77">
        <v>0</v>
      </c>
      <c r="N116">
        <v>4280</v>
      </c>
      <c r="O116" s="77">
        <v>87.56137479541735</v>
      </c>
      <c r="P116">
        <v>24</v>
      </c>
      <c r="Q116" s="77">
        <v>0.5</v>
      </c>
      <c r="R116">
        <v>59</v>
      </c>
      <c r="S116" s="77">
        <v>1.2</v>
      </c>
      <c r="T116">
        <v>66</v>
      </c>
      <c r="U116" s="77">
        <v>1.4</v>
      </c>
      <c r="V116" s="1">
        <v>149</v>
      </c>
      <c r="W116" s="77">
        <v>3.0482815057283141</v>
      </c>
      <c r="X116">
        <v>459</v>
      </c>
      <c r="Y116" s="77">
        <v>9.4</v>
      </c>
    </row>
    <row r="117" spans="1:25" x14ac:dyDescent="0.2">
      <c r="A117" t="s">
        <v>562</v>
      </c>
      <c r="B117" s="144" t="s">
        <v>110</v>
      </c>
      <c r="C117">
        <v>7145</v>
      </c>
      <c r="D117">
        <v>6213</v>
      </c>
      <c r="E117" s="77">
        <v>87</v>
      </c>
      <c r="F117">
        <v>30</v>
      </c>
      <c r="G117" s="77">
        <v>0.4</v>
      </c>
      <c r="H117">
        <v>111</v>
      </c>
      <c r="I117" s="77">
        <v>1.6</v>
      </c>
      <c r="J117">
        <v>57</v>
      </c>
      <c r="K117" s="77">
        <v>0.8</v>
      </c>
      <c r="L117">
        <v>0</v>
      </c>
      <c r="M117" s="77">
        <v>0</v>
      </c>
      <c r="N117">
        <v>6411</v>
      </c>
      <c r="O117" s="77">
        <v>89.727081875437364</v>
      </c>
      <c r="P117">
        <v>42</v>
      </c>
      <c r="Q117" s="77">
        <v>0.6</v>
      </c>
      <c r="R117">
        <v>143</v>
      </c>
      <c r="S117" s="77">
        <v>2</v>
      </c>
      <c r="T117">
        <v>123</v>
      </c>
      <c r="U117" s="77">
        <v>1.7</v>
      </c>
      <c r="V117" s="1">
        <v>308</v>
      </c>
      <c r="W117" s="77">
        <v>4.3107067879636105</v>
      </c>
      <c r="X117">
        <v>426</v>
      </c>
      <c r="Y117" s="77">
        <v>6</v>
      </c>
    </row>
    <row r="118" spans="1:25" x14ac:dyDescent="0.2">
      <c r="A118" t="s">
        <v>563</v>
      </c>
      <c r="B118" s="144" t="s">
        <v>564</v>
      </c>
      <c r="C118">
        <v>2463</v>
      </c>
      <c r="D118">
        <v>2222</v>
      </c>
      <c r="E118" s="77">
        <v>90.2</v>
      </c>
      <c r="F118">
        <v>10</v>
      </c>
      <c r="G118" s="77">
        <v>0.4</v>
      </c>
      <c r="H118">
        <v>41</v>
      </c>
      <c r="I118" s="77">
        <v>1.7</v>
      </c>
      <c r="J118">
        <v>28</v>
      </c>
      <c r="K118" s="77">
        <v>1.1000000000000001</v>
      </c>
      <c r="L118">
        <v>0</v>
      </c>
      <c r="M118" s="77">
        <v>0</v>
      </c>
      <c r="N118">
        <v>2301</v>
      </c>
      <c r="O118" s="77">
        <v>93.422655298416572</v>
      </c>
      <c r="P118">
        <v>4</v>
      </c>
      <c r="Q118" s="77">
        <v>0.2</v>
      </c>
      <c r="R118">
        <v>39</v>
      </c>
      <c r="S118" s="77">
        <v>1.6</v>
      </c>
      <c r="T118">
        <v>23</v>
      </c>
      <c r="U118" s="77">
        <v>0.9</v>
      </c>
      <c r="V118" s="1">
        <v>66</v>
      </c>
      <c r="W118" s="77">
        <v>2.679658952496955</v>
      </c>
      <c r="X118">
        <v>96</v>
      </c>
      <c r="Y118" s="77">
        <v>3.9</v>
      </c>
    </row>
    <row r="119" spans="1:25" x14ac:dyDescent="0.2">
      <c r="A119" t="s">
        <v>565</v>
      </c>
      <c r="B119" s="144" t="s">
        <v>566</v>
      </c>
      <c r="C119">
        <v>2943</v>
      </c>
      <c r="D119">
        <v>2065</v>
      </c>
      <c r="E119" s="77">
        <v>70.2</v>
      </c>
      <c r="F119">
        <v>6</v>
      </c>
      <c r="G119" s="77">
        <v>0.2</v>
      </c>
      <c r="H119">
        <v>50</v>
      </c>
      <c r="I119" s="77">
        <v>1.7</v>
      </c>
      <c r="J119">
        <v>34</v>
      </c>
      <c r="K119" s="77">
        <v>1.2</v>
      </c>
      <c r="L119">
        <v>0</v>
      </c>
      <c r="M119" s="77">
        <v>0</v>
      </c>
      <c r="N119">
        <v>2155</v>
      </c>
      <c r="O119" s="77">
        <v>73.224600747536527</v>
      </c>
      <c r="P119">
        <v>19</v>
      </c>
      <c r="Q119" s="77">
        <v>0.6</v>
      </c>
      <c r="R119">
        <v>99</v>
      </c>
      <c r="S119" s="77">
        <v>3.4</v>
      </c>
      <c r="T119">
        <v>132</v>
      </c>
      <c r="U119" s="77">
        <v>4.5</v>
      </c>
      <c r="V119" s="1">
        <v>250</v>
      </c>
      <c r="W119" s="77">
        <v>8.4947332653754675</v>
      </c>
      <c r="X119">
        <v>538</v>
      </c>
      <c r="Y119" s="77">
        <v>18.3</v>
      </c>
    </row>
    <row r="120" spans="1:25" x14ac:dyDescent="0.2">
      <c r="A120" t="s">
        <v>567</v>
      </c>
      <c r="B120" s="144" t="s">
        <v>568</v>
      </c>
      <c r="C120">
        <v>2308</v>
      </c>
      <c r="D120">
        <v>1956</v>
      </c>
      <c r="E120" s="77">
        <v>84.7</v>
      </c>
      <c r="F120">
        <v>12</v>
      </c>
      <c r="G120" s="77">
        <v>0.5</v>
      </c>
      <c r="H120">
        <v>49</v>
      </c>
      <c r="I120" s="77">
        <v>2.1</v>
      </c>
      <c r="J120">
        <v>33</v>
      </c>
      <c r="K120" s="77">
        <v>1.4</v>
      </c>
      <c r="L120">
        <v>0</v>
      </c>
      <c r="M120" s="77">
        <v>0</v>
      </c>
      <c r="N120">
        <v>2050</v>
      </c>
      <c r="O120" s="77">
        <v>88.821490467937608</v>
      </c>
      <c r="P120">
        <v>12</v>
      </c>
      <c r="Q120" s="77">
        <v>0.5</v>
      </c>
      <c r="R120">
        <v>76</v>
      </c>
      <c r="S120" s="77">
        <v>3.3</v>
      </c>
      <c r="T120">
        <v>29</v>
      </c>
      <c r="U120" s="77">
        <v>1.3</v>
      </c>
      <c r="V120" s="1">
        <v>117</v>
      </c>
      <c r="W120" s="77">
        <v>5.0693240901213175</v>
      </c>
      <c r="X120">
        <v>141</v>
      </c>
      <c r="Y120" s="77">
        <v>6.1</v>
      </c>
    </row>
    <row r="121" spans="1:25" x14ac:dyDescent="0.2">
      <c r="A121" t="s">
        <v>569</v>
      </c>
      <c r="B121" s="144" t="s">
        <v>570</v>
      </c>
      <c r="C121">
        <v>2404</v>
      </c>
      <c r="D121">
        <v>2195</v>
      </c>
      <c r="E121" s="77">
        <v>91.3</v>
      </c>
      <c r="F121">
        <v>8</v>
      </c>
      <c r="G121" s="77">
        <v>0.3</v>
      </c>
      <c r="H121">
        <v>42</v>
      </c>
      <c r="I121" s="77">
        <v>1.7</v>
      </c>
      <c r="J121">
        <v>27</v>
      </c>
      <c r="K121" s="77">
        <v>1.1000000000000001</v>
      </c>
      <c r="L121">
        <v>0</v>
      </c>
      <c r="M121" s="77">
        <v>0</v>
      </c>
      <c r="N121">
        <v>2272</v>
      </c>
      <c r="O121" s="77">
        <v>94.509151414309486</v>
      </c>
      <c r="P121">
        <v>21</v>
      </c>
      <c r="Q121" s="77">
        <v>0.9</v>
      </c>
      <c r="R121">
        <v>30</v>
      </c>
      <c r="S121" s="77">
        <v>1.2</v>
      </c>
      <c r="T121">
        <v>9</v>
      </c>
      <c r="U121" s="77">
        <v>0.4</v>
      </c>
      <c r="V121" s="1">
        <v>60</v>
      </c>
      <c r="W121" s="77">
        <v>2.4958402662229617</v>
      </c>
      <c r="X121">
        <v>72</v>
      </c>
      <c r="Y121" s="77">
        <v>3</v>
      </c>
    </row>
    <row r="122" spans="1:25" x14ac:dyDescent="0.2">
      <c r="A122" t="s">
        <v>571</v>
      </c>
      <c r="B122" s="144" t="s">
        <v>572</v>
      </c>
      <c r="C122">
        <v>7322</v>
      </c>
      <c r="D122">
        <v>6159</v>
      </c>
      <c r="E122" s="77">
        <v>84.1</v>
      </c>
      <c r="F122">
        <v>51</v>
      </c>
      <c r="G122" s="77">
        <v>0.7</v>
      </c>
      <c r="H122">
        <v>144</v>
      </c>
      <c r="I122" s="77">
        <v>2</v>
      </c>
      <c r="J122">
        <v>81</v>
      </c>
      <c r="K122" s="77">
        <v>1.1000000000000001</v>
      </c>
      <c r="L122">
        <v>0</v>
      </c>
      <c r="M122" s="77">
        <v>0</v>
      </c>
      <c r="N122">
        <v>6435</v>
      </c>
      <c r="O122" s="77">
        <v>87.885823545479383</v>
      </c>
      <c r="P122">
        <v>55</v>
      </c>
      <c r="Q122" s="77">
        <v>0.8</v>
      </c>
      <c r="R122">
        <v>231</v>
      </c>
      <c r="S122" s="77">
        <v>3.2</v>
      </c>
      <c r="T122">
        <v>71</v>
      </c>
      <c r="U122" s="77">
        <v>1</v>
      </c>
      <c r="V122" s="1">
        <v>357</v>
      </c>
      <c r="W122" s="77">
        <v>4.8757170172084123</v>
      </c>
      <c r="X122">
        <v>530</v>
      </c>
      <c r="Y122" s="77">
        <v>7.2</v>
      </c>
    </row>
    <row r="123" spans="1:25" x14ac:dyDescent="0.2">
      <c r="A123" t="s">
        <v>573</v>
      </c>
      <c r="B123" s="144" t="s">
        <v>574</v>
      </c>
      <c r="C123">
        <v>2761</v>
      </c>
      <c r="D123">
        <v>2364</v>
      </c>
      <c r="E123" s="77">
        <v>85.6</v>
      </c>
      <c r="F123">
        <v>17</v>
      </c>
      <c r="G123" s="77">
        <v>0.6</v>
      </c>
      <c r="H123">
        <v>42</v>
      </c>
      <c r="I123" s="77">
        <v>1.5</v>
      </c>
      <c r="J123">
        <v>37</v>
      </c>
      <c r="K123" s="77">
        <v>1.3</v>
      </c>
      <c r="L123">
        <v>0</v>
      </c>
      <c r="M123" s="77">
        <v>0</v>
      </c>
      <c r="N123">
        <v>2460</v>
      </c>
      <c r="O123" s="77">
        <v>89.098152843172755</v>
      </c>
      <c r="P123">
        <v>23</v>
      </c>
      <c r="Q123" s="77">
        <v>0.8</v>
      </c>
      <c r="R123">
        <v>71</v>
      </c>
      <c r="S123" s="77">
        <v>2.6</v>
      </c>
      <c r="T123">
        <v>43</v>
      </c>
      <c r="U123" s="77">
        <v>1.6</v>
      </c>
      <c r="V123" s="1">
        <v>137</v>
      </c>
      <c r="W123" s="77">
        <v>4.961970300615719</v>
      </c>
      <c r="X123">
        <v>164</v>
      </c>
      <c r="Y123" s="77">
        <v>5.9</v>
      </c>
    </row>
    <row r="124" spans="1:25" x14ac:dyDescent="0.2">
      <c r="A124" t="s">
        <v>575</v>
      </c>
      <c r="B124" s="144" t="s">
        <v>112</v>
      </c>
      <c r="C124">
        <v>6014</v>
      </c>
      <c r="D124">
        <v>5101</v>
      </c>
      <c r="E124" s="77">
        <v>84.8</v>
      </c>
      <c r="F124">
        <v>41</v>
      </c>
      <c r="G124" s="77">
        <v>0.7</v>
      </c>
      <c r="H124">
        <v>151</v>
      </c>
      <c r="I124" s="77">
        <v>2.5</v>
      </c>
      <c r="J124">
        <v>90</v>
      </c>
      <c r="K124" s="77">
        <v>1.5</v>
      </c>
      <c r="L124">
        <v>1</v>
      </c>
      <c r="M124" s="77">
        <v>0</v>
      </c>
      <c r="N124">
        <v>5384</v>
      </c>
      <c r="O124" s="77">
        <v>89.524442966411712</v>
      </c>
      <c r="P124">
        <v>21</v>
      </c>
      <c r="Q124" s="77">
        <v>0.3</v>
      </c>
      <c r="R124">
        <v>136</v>
      </c>
      <c r="S124" s="77">
        <v>2.2999999999999998</v>
      </c>
      <c r="T124">
        <v>97</v>
      </c>
      <c r="U124" s="77">
        <v>1.6</v>
      </c>
      <c r="V124" s="1">
        <v>254</v>
      </c>
      <c r="W124" s="77">
        <v>4.223478550049883</v>
      </c>
      <c r="X124">
        <v>376</v>
      </c>
      <c r="Y124" s="77">
        <v>6.3</v>
      </c>
    </row>
    <row r="125" spans="1:25" x14ac:dyDescent="0.2">
      <c r="A125" t="s">
        <v>576</v>
      </c>
      <c r="B125" s="144" t="s">
        <v>577</v>
      </c>
      <c r="C125">
        <v>2700</v>
      </c>
      <c r="D125">
        <v>2352</v>
      </c>
      <c r="E125" s="77">
        <v>87.1</v>
      </c>
      <c r="F125">
        <v>10</v>
      </c>
      <c r="G125" s="77">
        <v>0.4</v>
      </c>
      <c r="H125">
        <v>49</v>
      </c>
      <c r="I125" s="77">
        <v>1.8</v>
      </c>
      <c r="J125">
        <v>30</v>
      </c>
      <c r="K125" s="77">
        <v>1.1000000000000001</v>
      </c>
      <c r="L125">
        <v>2</v>
      </c>
      <c r="M125" s="77">
        <v>0.1</v>
      </c>
      <c r="N125">
        <v>2443</v>
      </c>
      <c r="O125" s="77">
        <v>90.481481481481481</v>
      </c>
      <c r="P125">
        <v>26</v>
      </c>
      <c r="Q125" s="77">
        <v>1</v>
      </c>
      <c r="R125">
        <v>48</v>
      </c>
      <c r="S125" s="77">
        <v>1.8</v>
      </c>
      <c r="T125">
        <v>23</v>
      </c>
      <c r="U125" s="77">
        <v>0.9</v>
      </c>
      <c r="V125" s="1">
        <v>97</v>
      </c>
      <c r="W125" s="77">
        <v>3.5925925925925926</v>
      </c>
      <c r="X125">
        <v>160</v>
      </c>
      <c r="Y125" s="77">
        <v>5.9</v>
      </c>
    </row>
    <row r="126" spans="1:25" x14ac:dyDescent="0.2">
      <c r="A126" t="s">
        <v>578</v>
      </c>
      <c r="B126" s="144" t="s">
        <v>579</v>
      </c>
      <c r="C126">
        <v>6877</v>
      </c>
      <c r="D126">
        <v>6215</v>
      </c>
      <c r="E126" s="77">
        <v>90.4</v>
      </c>
      <c r="F126">
        <v>37</v>
      </c>
      <c r="G126" s="77">
        <v>0.5</v>
      </c>
      <c r="H126">
        <v>112</v>
      </c>
      <c r="I126" s="77">
        <v>1.6</v>
      </c>
      <c r="J126">
        <v>72</v>
      </c>
      <c r="K126" s="77">
        <v>1</v>
      </c>
      <c r="L126">
        <v>0</v>
      </c>
      <c r="M126" s="77">
        <v>0</v>
      </c>
      <c r="N126">
        <v>6436</v>
      </c>
      <c r="O126" s="77">
        <v>93.587320052348417</v>
      </c>
      <c r="P126">
        <v>23</v>
      </c>
      <c r="Q126" s="77">
        <v>0.3</v>
      </c>
      <c r="R126">
        <v>97</v>
      </c>
      <c r="S126" s="77">
        <v>1.4</v>
      </c>
      <c r="T126">
        <v>48</v>
      </c>
      <c r="U126" s="77">
        <v>0.7</v>
      </c>
      <c r="V126" s="1">
        <v>168</v>
      </c>
      <c r="W126" s="77">
        <v>2.4429256943434634</v>
      </c>
      <c r="X126">
        <v>273</v>
      </c>
      <c r="Y126" s="77">
        <v>4</v>
      </c>
    </row>
    <row r="127" spans="1:25" x14ac:dyDescent="0.2">
      <c r="A127" t="s">
        <v>164</v>
      </c>
      <c r="B127" s="148" t="s">
        <v>365</v>
      </c>
      <c r="C127" s="6">
        <v>123867</v>
      </c>
      <c r="D127" s="6">
        <v>82880</v>
      </c>
      <c r="E127" s="149">
        <v>66.910476559535624</v>
      </c>
      <c r="F127" s="6">
        <v>889</v>
      </c>
      <c r="G127" s="77">
        <v>0.71770528066393791</v>
      </c>
      <c r="H127" s="6">
        <v>2517</v>
      </c>
      <c r="I127" s="149">
        <v>2.0320182130833877</v>
      </c>
      <c r="J127" s="6">
        <v>1184</v>
      </c>
      <c r="K127" s="149">
        <v>0.9558639508505089</v>
      </c>
      <c r="L127" s="6">
        <v>16</v>
      </c>
      <c r="M127" s="149">
        <v>1.291708041689877E-2</v>
      </c>
      <c r="N127">
        <v>87486</v>
      </c>
      <c r="O127" s="77">
        <v>70.628981084550375</v>
      </c>
      <c r="P127" s="6">
        <v>1181</v>
      </c>
      <c r="Q127" s="149">
        <v>0.95344199827234055</v>
      </c>
      <c r="R127" s="6">
        <v>7776</v>
      </c>
      <c r="S127" s="149">
        <v>6.2777010826128024</v>
      </c>
      <c r="T127" s="6">
        <v>5341</v>
      </c>
      <c r="U127" s="149">
        <v>4.3118829066660211</v>
      </c>
      <c r="V127" s="1">
        <v>14298</v>
      </c>
      <c r="W127" s="77">
        <v>11.543025987551164</v>
      </c>
      <c r="X127" s="6">
        <v>22083</v>
      </c>
      <c r="Y127" s="149">
        <v>17.827992927898471</v>
      </c>
    </row>
    <row r="128" spans="1:25" x14ac:dyDescent="0.2">
      <c r="A128" t="s">
        <v>165</v>
      </c>
      <c r="B128" s="148" t="s">
        <v>90</v>
      </c>
      <c r="C128" s="6">
        <v>83818</v>
      </c>
      <c r="D128" s="6">
        <v>73204</v>
      </c>
      <c r="E128" s="149">
        <v>87.336848886873938</v>
      </c>
      <c r="F128" s="6">
        <v>279</v>
      </c>
      <c r="G128" s="77">
        <v>0.33286406261184948</v>
      </c>
      <c r="H128" s="6">
        <v>1389</v>
      </c>
      <c r="I128" s="149">
        <v>1.657161946121358</v>
      </c>
      <c r="J128" s="6">
        <v>701</v>
      </c>
      <c r="K128" s="149">
        <v>0.83633587057672587</v>
      </c>
      <c r="L128" s="6">
        <v>3</v>
      </c>
      <c r="M128" s="149">
        <v>3.5791834689446181E-3</v>
      </c>
      <c r="N128">
        <v>75576</v>
      </c>
      <c r="O128" s="77">
        <v>90.166789949652809</v>
      </c>
      <c r="P128" s="6">
        <v>422</v>
      </c>
      <c r="Q128" s="149">
        <v>0.50347180796487634</v>
      </c>
      <c r="R128" s="6">
        <v>1385</v>
      </c>
      <c r="S128" s="149">
        <v>1.6523897014960987</v>
      </c>
      <c r="T128" s="6">
        <v>1733</v>
      </c>
      <c r="U128" s="149">
        <v>2.0675749838936741</v>
      </c>
      <c r="V128" s="1">
        <v>3540</v>
      </c>
      <c r="W128" s="77">
        <v>4.2234364933546491</v>
      </c>
      <c r="X128" s="6">
        <v>4702</v>
      </c>
      <c r="Y128" s="149">
        <v>5.6097735569925309</v>
      </c>
    </row>
    <row r="129" spans="1:25" x14ac:dyDescent="0.2">
      <c r="A129" t="s">
        <v>166</v>
      </c>
      <c r="B129" s="148" t="s">
        <v>91</v>
      </c>
      <c r="C129" s="6">
        <v>95262</v>
      </c>
      <c r="D129" s="6">
        <v>85121</v>
      </c>
      <c r="E129" s="149">
        <v>89.354621989880542</v>
      </c>
      <c r="F129" s="6">
        <v>274</v>
      </c>
      <c r="G129" s="77">
        <v>0.28762780542083938</v>
      </c>
      <c r="H129" s="6">
        <v>1071</v>
      </c>
      <c r="I129" s="149">
        <v>1.1242678087799962</v>
      </c>
      <c r="J129" s="6">
        <v>581</v>
      </c>
      <c r="K129" s="149">
        <v>0.60989691587411554</v>
      </c>
      <c r="L129" s="6">
        <v>6</v>
      </c>
      <c r="M129" s="149">
        <v>6.298419096806702E-3</v>
      </c>
      <c r="N129">
        <v>87053</v>
      </c>
      <c r="O129" s="77">
        <v>91.382712939052297</v>
      </c>
      <c r="P129" s="6">
        <v>378</v>
      </c>
      <c r="Q129" s="149">
        <v>0.3968004030988222</v>
      </c>
      <c r="R129" s="6">
        <v>1065</v>
      </c>
      <c r="S129" s="149">
        <v>1.1179693896831895</v>
      </c>
      <c r="T129" s="6">
        <v>4439</v>
      </c>
      <c r="U129" s="149">
        <v>4.6597803951208245</v>
      </c>
      <c r="V129" s="1">
        <v>5882</v>
      </c>
      <c r="W129" s="77">
        <v>6.1745501879028364</v>
      </c>
      <c r="X129" s="6">
        <v>2327</v>
      </c>
      <c r="Y129" s="149">
        <v>2.4427368730448658</v>
      </c>
    </row>
    <row r="130" spans="1:25" x14ac:dyDescent="0.2">
      <c r="A130" t="s">
        <v>167</v>
      </c>
      <c r="B130" s="150" t="s">
        <v>92</v>
      </c>
      <c r="C130" s="6">
        <v>169508</v>
      </c>
      <c r="D130" s="6">
        <v>147159</v>
      </c>
      <c r="E130" s="149">
        <v>86.815371545885739</v>
      </c>
      <c r="F130" s="6">
        <v>793</v>
      </c>
      <c r="G130" s="77">
        <v>0.46782452745593128</v>
      </c>
      <c r="H130" s="6">
        <v>3357</v>
      </c>
      <c r="I130" s="149">
        <v>1.9804375014748565</v>
      </c>
      <c r="J130" s="6">
        <v>1889</v>
      </c>
      <c r="K130" s="149">
        <v>1.1144016801566887</v>
      </c>
      <c r="L130" s="6">
        <v>8</v>
      </c>
      <c r="M130" s="149">
        <v>4.7195412605894708E-3</v>
      </c>
      <c r="N130">
        <v>153206</v>
      </c>
      <c r="O130" s="77">
        <v>90.382754796233812</v>
      </c>
      <c r="P130" s="6">
        <v>933</v>
      </c>
      <c r="Q130" s="149">
        <v>0.55041649951624705</v>
      </c>
      <c r="R130" s="6">
        <v>2591</v>
      </c>
      <c r="S130" s="149">
        <v>1.5285414257734149</v>
      </c>
      <c r="T130" s="6">
        <v>3500</v>
      </c>
      <c r="U130" s="149">
        <v>2.0647993015078936</v>
      </c>
      <c r="V130" s="1">
        <v>7024</v>
      </c>
      <c r="W130" s="77">
        <v>4.1437572267975549</v>
      </c>
      <c r="X130" s="6">
        <v>9278</v>
      </c>
      <c r="Y130" s="149">
        <v>5.473487976968638</v>
      </c>
    </row>
    <row r="131" spans="1:25" x14ac:dyDescent="0.2">
      <c r="A131" t="s">
        <v>168</v>
      </c>
      <c r="B131" s="144" t="s">
        <v>93</v>
      </c>
      <c r="C131" s="6">
        <v>148755</v>
      </c>
      <c r="D131" s="6">
        <v>127118</v>
      </c>
      <c r="E131" s="149">
        <v>85.454606567846454</v>
      </c>
      <c r="F131" s="6">
        <v>773</v>
      </c>
      <c r="G131" s="77">
        <v>0.51964639844038862</v>
      </c>
      <c r="H131" s="6">
        <v>2659</v>
      </c>
      <c r="I131" s="149">
        <v>1.7875029410776109</v>
      </c>
      <c r="J131" s="6">
        <v>1623</v>
      </c>
      <c r="K131" s="149">
        <v>1.0910557628315014</v>
      </c>
      <c r="L131" s="6">
        <v>18</v>
      </c>
      <c r="M131" s="149">
        <v>1.2100433598870627E-2</v>
      </c>
      <c r="N131">
        <v>132191</v>
      </c>
      <c r="O131" s="77">
        <v>88.864912103794836</v>
      </c>
      <c r="P131" s="6">
        <v>822</v>
      </c>
      <c r="Q131" s="149">
        <v>0.55258646768175856</v>
      </c>
      <c r="R131" s="6">
        <v>3202</v>
      </c>
      <c r="S131" s="149">
        <v>2.1525326879768749</v>
      </c>
      <c r="T131" s="6">
        <v>2315</v>
      </c>
      <c r="U131" s="149">
        <v>1.5562502100769722</v>
      </c>
      <c r="V131" s="1">
        <v>6339</v>
      </c>
      <c r="W131" s="77">
        <v>4.2613693657356055</v>
      </c>
      <c r="X131" s="6">
        <v>10225</v>
      </c>
      <c r="Y131" s="149">
        <v>6.8737185304695636</v>
      </c>
    </row>
    <row r="132" spans="1:25" x14ac:dyDescent="0.2">
      <c r="A132" t="s">
        <v>349</v>
      </c>
      <c r="B132" s="147" t="s">
        <v>350</v>
      </c>
      <c r="C132" s="6">
        <v>621210</v>
      </c>
      <c r="D132" s="6">
        <v>515482</v>
      </c>
      <c r="E132" s="149">
        <v>82.980312615701607</v>
      </c>
      <c r="F132" s="6">
        <v>3008</v>
      </c>
      <c r="G132" s="77">
        <v>0.48421628756781121</v>
      </c>
      <c r="H132" s="6">
        <v>10993</v>
      </c>
      <c r="I132" s="149">
        <v>1.7696109206226558</v>
      </c>
      <c r="J132" s="6">
        <v>5978</v>
      </c>
      <c r="K132" s="149">
        <v>0.9623154810772524</v>
      </c>
      <c r="L132" s="6">
        <v>51</v>
      </c>
      <c r="M132" s="149">
        <v>8.2097841309702029E-3</v>
      </c>
      <c r="N132">
        <v>535512</v>
      </c>
      <c r="O132" s="77">
        <v>86.204665089100303</v>
      </c>
      <c r="P132" s="6">
        <v>3736</v>
      </c>
      <c r="Q132" s="149">
        <v>0.60140693163342507</v>
      </c>
      <c r="R132" s="6">
        <v>16019</v>
      </c>
      <c r="S132" s="149">
        <v>2.5786770979217977</v>
      </c>
      <c r="T132" s="6">
        <v>17328</v>
      </c>
      <c r="U132" s="149">
        <v>2.7893948906166997</v>
      </c>
      <c r="V132" s="1">
        <v>37083</v>
      </c>
      <c r="W132" s="77">
        <v>5.9694789201719223</v>
      </c>
      <c r="X132" s="6">
        <v>48615</v>
      </c>
      <c r="Y132" s="149">
        <v>7.8258559907277734</v>
      </c>
    </row>
    <row r="133" spans="1:25" x14ac:dyDescent="0.2">
      <c r="A133" t="s">
        <v>351</v>
      </c>
      <c r="B133" s="6" t="s">
        <v>352</v>
      </c>
      <c r="C133" s="6">
        <v>5846965</v>
      </c>
      <c r="D133" s="6">
        <v>5062456</v>
      </c>
      <c r="E133" s="149">
        <v>86.582628765521946</v>
      </c>
      <c r="F133" s="6">
        <v>20638</v>
      </c>
      <c r="G133" s="77">
        <v>0.35296944654192391</v>
      </c>
      <c r="H133" s="6">
        <v>77676</v>
      </c>
      <c r="I133" s="149">
        <v>1.328484093884605</v>
      </c>
      <c r="J133" s="6">
        <v>43521</v>
      </c>
      <c r="K133" s="149">
        <v>0.74433488142993842</v>
      </c>
      <c r="L133" s="6">
        <v>459</v>
      </c>
      <c r="M133" s="149">
        <v>7.8502265705370222E-3</v>
      </c>
      <c r="N133">
        <v>5204750</v>
      </c>
      <c r="O133" s="77">
        <v>89.016267413948952</v>
      </c>
      <c r="P133" s="6">
        <v>43682</v>
      </c>
      <c r="Q133" s="149">
        <v>0.74708844674117258</v>
      </c>
      <c r="R133" s="6">
        <v>91708</v>
      </c>
      <c r="S133" s="149">
        <v>1.5684718482152706</v>
      </c>
      <c r="T133" s="6">
        <v>120957</v>
      </c>
      <c r="U133" s="149">
        <v>2.0687142816828903</v>
      </c>
      <c r="V133" s="1">
        <v>256347</v>
      </c>
      <c r="W133" s="77">
        <v>4.3842745766393332</v>
      </c>
      <c r="X133" s="6">
        <v>385868</v>
      </c>
      <c r="Y133" s="149">
        <v>6.5994580094117214</v>
      </c>
    </row>
    <row r="134" spans="1:25" x14ac:dyDescent="0.2">
      <c r="A134" t="s">
        <v>353</v>
      </c>
      <c r="B134" s="6" t="s">
        <v>354</v>
      </c>
      <c r="C134">
        <v>56075912</v>
      </c>
      <c r="D134">
        <v>44882858</v>
      </c>
      <c r="E134" s="149">
        <v>80.039461507108427</v>
      </c>
      <c r="F134">
        <v>214988</v>
      </c>
      <c r="G134" s="77">
        <v>0.38338743380580242</v>
      </c>
      <c r="H134">
        <v>733218</v>
      </c>
      <c r="I134" s="149">
        <v>1.3075453859760677</v>
      </c>
      <c r="J134">
        <v>2732624</v>
      </c>
      <c r="K134" s="149">
        <v>4.8730799063954588</v>
      </c>
      <c r="L134">
        <v>7214</v>
      </c>
      <c r="M134" s="149">
        <v>1.2864703832190906E-2</v>
      </c>
      <c r="N134">
        <v>48570902</v>
      </c>
      <c r="O134" s="77">
        <v>86.616338937117959</v>
      </c>
      <c r="P134">
        <v>407357</v>
      </c>
      <c r="Q134" s="149">
        <v>0.72643847504432923</v>
      </c>
      <c r="R134">
        <v>921251</v>
      </c>
      <c r="S134" s="149">
        <v>1.6428640518588444</v>
      </c>
      <c r="T134">
        <v>1114368</v>
      </c>
      <c r="U134" s="149">
        <v>1.9872489991781139</v>
      </c>
      <c r="V134" s="1">
        <v>2442976</v>
      </c>
      <c r="W134" s="77">
        <v>4.3565515260812875</v>
      </c>
      <c r="X134">
        <v>5062034</v>
      </c>
      <c r="Y134" s="149">
        <v>9.0271095368007561</v>
      </c>
    </row>
  </sheetData>
  <sheetProtection password="EE3C" sheet="1"/>
  <mergeCells count="13">
    <mergeCell ref="X2:Y2"/>
    <mergeCell ref="C1:Y1"/>
    <mergeCell ref="J2:K2"/>
    <mergeCell ref="L2:M2"/>
    <mergeCell ref="P2:Q2"/>
    <mergeCell ref="R2:S2"/>
    <mergeCell ref="N2:O2"/>
    <mergeCell ref="V2:W2"/>
    <mergeCell ref="D2:E2"/>
    <mergeCell ref="F2:G2"/>
    <mergeCell ref="H2:I2"/>
    <mergeCell ref="A1:B2"/>
    <mergeCell ref="T2:U2"/>
  </mergeCells>
  <phoneticPr fontId="4" type="noConversion"/>
  <hyperlinks>
    <hyperlink ref="A1:A2" location="Front!A1" display="Click here to return to homepage"/>
    <hyperlink ref="A1:B2" location="'Data by topic'!A1" display="Click here to return to homepage"/>
  </hyperlinks>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4"/>
  <sheetViews>
    <sheetView workbookViewId="0">
      <pane xSplit="2" ySplit="2" topLeftCell="C3" activePane="bottomRight" state="frozen"/>
      <selection pane="topRight" activeCell="C1" sqref="C1"/>
      <selection pane="bottomLeft" activeCell="A3" sqref="A3"/>
      <selection pane="bottomRight" sqref="A1:B1"/>
    </sheetView>
  </sheetViews>
  <sheetFormatPr defaultRowHeight="12.75" x14ac:dyDescent="0.2"/>
  <cols>
    <col min="1" max="1" width="16.28515625" style="21" customWidth="1"/>
    <col min="2" max="2" width="52.28515625" style="21" bestFit="1" customWidth="1"/>
    <col min="3" max="21" width="16.140625" style="21" customWidth="1"/>
    <col min="22" max="16384" width="9.140625" style="21"/>
  </cols>
  <sheetData>
    <row r="1" spans="1:33" ht="45.75" customHeight="1" x14ac:dyDescent="0.2">
      <c r="A1" s="397" t="s">
        <v>661</v>
      </c>
      <c r="B1" s="398"/>
      <c r="C1" s="368" t="s">
        <v>231</v>
      </c>
      <c r="D1" s="369"/>
      <c r="E1" s="369"/>
      <c r="F1" s="369"/>
      <c r="G1" s="369"/>
      <c r="H1" s="369"/>
      <c r="I1" s="369"/>
      <c r="J1" s="369"/>
      <c r="K1" s="369"/>
      <c r="L1" s="369"/>
      <c r="M1" s="369"/>
      <c r="N1" s="369"/>
      <c r="O1" s="369"/>
      <c r="P1" s="369"/>
      <c r="Q1" s="369"/>
      <c r="R1" s="369"/>
      <c r="S1" s="369"/>
      <c r="T1" s="369"/>
      <c r="U1" s="370"/>
    </row>
    <row r="2" spans="1:33" s="72" customFormat="1" ht="66" customHeight="1" x14ac:dyDescent="0.2">
      <c r="A2" s="229" t="s">
        <v>581</v>
      </c>
      <c r="B2" s="229" t="s">
        <v>580</v>
      </c>
      <c r="C2" s="248" t="s">
        <v>236</v>
      </c>
      <c r="D2" s="249" t="s">
        <v>237</v>
      </c>
      <c r="E2" s="248" t="s">
        <v>238</v>
      </c>
      <c r="F2" s="248" t="s">
        <v>233</v>
      </c>
      <c r="G2" s="248" t="s">
        <v>254</v>
      </c>
      <c r="H2" s="248" t="s">
        <v>239</v>
      </c>
      <c r="I2" s="248" t="s">
        <v>255</v>
      </c>
      <c r="J2" s="248" t="s">
        <v>240</v>
      </c>
      <c r="K2" s="248" t="s">
        <v>241</v>
      </c>
      <c r="L2" s="248" t="s">
        <v>242</v>
      </c>
      <c r="M2" s="248" t="s">
        <v>243</v>
      </c>
      <c r="N2" s="248" t="s">
        <v>251</v>
      </c>
      <c r="O2" s="248" t="s">
        <v>250</v>
      </c>
      <c r="P2" s="248" t="s">
        <v>244</v>
      </c>
      <c r="Q2" s="248" t="s">
        <v>252</v>
      </c>
      <c r="R2" s="250" t="s">
        <v>245</v>
      </c>
      <c r="S2" s="248" t="s">
        <v>253</v>
      </c>
      <c r="T2" s="249" t="s">
        <v>246</v>
      </c>
      <c r="U2" s="248" t="s">
        <v>247</v>
      </c>
    </row>
    <row r="3" spans="1:33" x14ac:dyDescent="0.2">
      <c r="A3" t="s">
        <v>366</v>
      </c>
      <c r="B3" s="147" t="s">
        <v>331</v>
      </c>
      <c r="C3">
        <v>7490</v>
      </c>
      <c r="D3">
        <v>193</v>
      </c>
      <c r="E3">
        <v>8</v>
      </c>
      <c r="F3">
        <v>158</v>
      </c>
      <c r="G3" s="77">
        <v>2.109479305740988</v>
      </c>
      <c r="H3">
        <v>463</v>
      </c>
      <c r="I3" s="77">
        <v>6.181575433911882</v>
      </c>
      <c r="J3">
        <v>30</v>
      </c>
      <c r="K3">
        <v>71</v>
      </c>
      <c r="L3">
        <v>2049</v>
      </c>
      <c r="M3">
        <v>234</v>
      </c>
      <c r="N3">
        <v>2283</v>
      </c>
      <c r="O3" s="77">
        <v>30.480640854472629</v>
      </c>
      <c r="P3">
        <v>1454</v>
      </c>
      <c r="Q3" s="77">
        <v>19.412550066755674</v>
      </c>
      <c r="R3">
        <v>555</v>
      </c>
      <c r="S3" s="77">
        <v>7.4098798397863819</v>
      </c>
      <c r="T3">
        <v>26</v>
      </c>
      <c r="U3">
        <v>2249</v>
      </c>
      <c r="V3" s="16"/>
      <c r="W3" s="18"/>
      <c r="X3" s="16"/>
      <c r="Y3" s="18"/>
      <c r="Z3" s="16"/>
      <c r="AA3" s="17"/>
      <c r="AB3" s="16"/>
      <c r="AC3" s="74"/>
      <c r="AD3" s="16"/>
      <c r="AE3" s="74"/>
      <c r="AF3" s="16"/>
      <c r="AG3" s="16"/>
    </row>
    <row r="4" spans="1:33" x14ac:dyDescent="0.2">
      <c r="A4" t="s">
        <v>367</v>
      </c>
      <c r="B4" s="147" t="s">
        <v>332</v>
      </c>
      <c r="C4">
        <v>6895</v>
      </c>
      <c r="D4">
        <v>257</v>
      </c>
      <c r="E4">
        <v>7</v>
      </c>
      <c r="F4">
        <v>113</v>
      </c>
      <c r="G4" s="77">
        <v>1.6388687454677302</v>
      </c>
      <c r="H4">
        <v>294</v>
      </c>
      <c r="I4" s="77">
        <v>4.2639593908629436</v>
      </c>
      <c r="J4">
        <v>22</v>
      </c>
      <c r="K4">
        <v>62</v>
      </c>
      <c r="L4">
        <v>1497</v>
      </c>
      <c r="M4">
        <v>139</v>
      </c>
      <c r="N4">
        <v>1636</v>
      </c>
      <c r="O4" s="77">
        <v>23.727338651196519</v>
      </c>
      <c r="P4">
        <v>1496</v>
      </c>
      <c r="Q4" s="77">
        <v>21.69688179840464</v>
      </c>
      <c r="R4">
        <v>614</v>
      </c>
      <c r="S4" s="77">
        <v>8.9050036258158087</v>
      </c>
      <c r="T4">
        <v>27</v>
      </c>
      <c r="U4">
        <v>2367</v>
      </c>
      <c r="V4" s="15"/>
      <c r="W4" s="18"/>
      <c r="X4" s="15"/>
      <c r="Y4" s="18"/>
      <c r="Z4" s="15"/>
      <c r="AA4" s="17"/>
      <c r="AB4" s="16"/>
      <c r="AC4" s="74"/>
      <c r="AD4" s="16"/>
      <c r="AE4" s="74"/>
      <c r="AF4" s="16"/>
      <c r="AG4" s="16"/>
    </row>
    <row r="5" spans="1:33" x14ac:dyDescent="0.2">
      <c r="A5" t="s">
        <v>368</v>
      </c>
      <c r="B5" s="147" t="s">
        <v>334</v>
      </c>
      <c r="C5">
        <v>8749</v>
      </c>
      <c r="D5">
        <v>293</v>
      </c>
      <c r="E5">
        <v>15</v>
      </c>
      <c r="F5">
        <v>129</v>
      </c>
      <c r="G5" s="77">
        <v>1.4744542233398101</v>
      </c>
      <c r="H5">
        <v>121</v>
      </c>
      <c r="I5" s="77">
        <v>1.3830152017373414</v>
      </c>
      <c r="J5">
        <v>10</v>
      </c>
      <c r="K5">
        <v>14</v>
      </c>
      <c r="L5">
        <v>712</v>
      </c>
      <c r="M5">
        <v>50</v>
      </c>
      <c r="N5">
        <v>762</v>
      </c>
      <c r="O5" s="77">
        <v>8.7095668076351576</v>
      </c>
      <c r="P5">
        <v>949</v>
      </c>
      <c r="Q5" s="77">
        <v>10.846953937592868</v>
      </c>
      <c r="R5">
        <v>510</v>
      </c>
      <c r="S5" s="77">
        <v>5.8292376271573891</v>
      </c>
      <c r="T5">
        <v>14</v>
      </c>
      <c r="U5">
        <v>5932</v>
      </c>
      <c r="V5" s="15"/>
      <c r="W5" s="18"/>
      <c r="X5" s="15"/>
      <c r="Y5" s="18"/>
      <c r="Z5" s="15"/>
      <c r="AA5" s="17"/>
      <c r="AB5" s="16"/>
      <c r="AC5" s="74"/>
      <c r="AD5" s="16"/>
      <c r="AE5" s="74"/>
      <c r="AF5" s="16"/>
      <c r="AG5" s="16"/>
    </row>
    <row r="6" spans="1:33" x14ac:dyDescent="0.2">
      <c r="A6" t="s">
        <v>369</v>
      </c>
      <c r="B6" s="147" t="s">
        <v>335</v>
      </c>
      <c r="C6">
        <v>6438</v>
      </c>
      <c r="D6">
        <v>203</v>
      </c>
      <c r="E6">
        <v>6</v>
      </c>
      <c r="F6">
        <v>143</v>
      </c>
      <c r="G6" s="77">
        <v>2.2211867039453246</v>
      </c>
      <c r="H6">
        <v>546</v>
      </c>
      <c r="I6" s="77">
        <v>8.4808946877912383</v>
      </c>
      <c r="J6">
        <v>22</v>
      </c>
      <c r="K6">
        <v>54</v>
      </c>
      <c r="L6">
        <v>1992</v>
      </c>
      <c r="M6">
        <v>217</v>
      </c>
      <c r="N6">
        <v>2209</v>
      </c>
      <c r="O6" s="77">
        <v>34.311898105001553</v>
      </c>
      <c r="P6">
        <v>1021</v>
      </c>
      <c r="Q6" s="77">
        <v>15.858962410686548</v>
      </c>
      <c r="R6">
        <v>350</v>
      </c>
      <c r="S6" s="77">
        <v>5.436470953712333</v>
      </c>
      <c r="T6">
        <v>24</v>
      </c>
      <c r="U6">
        <v>1860</v>
      </c>
      <c r="V6" s="15"/>
      <c r="W6" s="18"/>
      <c r="X6" s="15"/>
      <c r="Y6" s="18"/>
      <c r="Z6" s="15"/>
      <c r="AA6" s="17"/>
      <c r="AB6" s="16"/>
      <c r="AC6" s="74"/>
      <c r="AD6" s="16"/>
      <c r="AE6" s="74"/>
      <c r="AF6" s="16"/>
      <c r="AG6" s="16"/>
    </row>
    <row r="7" spans="1:33" x14ac:dyDescent="0.2">
      <c r="A7" t="s">
        <v>370</v>
      </c>
      <c r="B7" s="147" t="s">
        <v>336</v>
      </c>
      <c r="C7">
        <v>7247</v>
      </c>
      <c r="D7">
        <v>234</v>
      </c>
      <c r="E7">
        <v>6</v>
      </c>
      <c r="F7">
        <v>279</v>
      </c>
      <c r="G7" s="77">
        <v>3.8498689112736302</v>
      </c>
      <c r="H7">
        <v>341</v>
      </c>
      <c r="I7" s="77">
        <v>4.7053953360011036</v>
      </c>
      <c r="J7">
        <v>23</v>
      </c>
      <c r="K7">
        <v>36</v>
      </c>
      <c r="L7">
        <v>1611</v>
      </c>
      <c r="M7">
        <v>163</v>
      </c>
      <c r="N7">
        <v>1774</v>
      </c>
      <c r="O7" s="77">
        <v>24.479094797847385</v>
      </c>
      <c r="P7">
        <v>1434</v>
      </c>
      <c r="Q7" s="77">
        <v>19.787498275148337</v>
      </c>
      <c r="R7">
        <v>738</v>
      </c>
      <c r="S7" s="77">
        <v>10.183524216917345</v>
      </c>
      <c r="T7">
        <v>25</v>
      </c>
      <c r="U7">
        <v>2357</v>
      </c>
      <c r="V7" s="15"/>
      <c r="W7" s="18"/>
      <c r="X7" s="15"/>
      <c r="Y7" s="18"/>
      <c r="Z7" s="15"/>
      <c r="AA7" s="17"/>
      <c r="AB7" s="16"/>
      <c r="AC7" s="74"/>
      <c r="AD7" s="16"/>
      <c r="AE7" s="74"/>
      <c r="AF7" s="16"/>
      <c r="AG7" s="16"/>
    </row>
    <row r="8" spans="1:33" x14ac:dyDescent="0.2">
      <c r="A8" t="s">
        <v>371</v>
      </c>
      <c r="B8" s="147" t="s">
        <v>337</v>
      </c>
      <c r="C8">
        <v>7088</v>
      </c>
      <c r="D8">
        <v>268</v>
      </c>
      <c r="E8">
        <v>4</v>
      </c>
      <c r="F8">
        <v>123</v>
      </c>
      <c r="G8" s="77">
        <v>1.7353273137697516</v>
      </c>
      <c r="H8">
        <v>291</v>
      </c>
      <c r="I8" s="77">
        <v>4.1055304740406324</v>
      </c>
      <c r="J8">
        <v>26</v>
      </c>
      <c r="K8">
        <v>54</v>
      </c>
      <c r="L8">
        <v>1830</v>
      </c>
      <c r="M8">
        <v>155</v>
      </c>
      <c r="N8">
        <v>1985</v>
      </c>
      <c r="O8" s="77">
        <v>28.005079006772011</v>
      </c>
      <c r="P8">
        <v>1633</v>
      </c>
      <c r="Q8" s="77">
        <v>23.038939051918735</v>
      </c>
      <c r="R8">
        <v>557</v>
      </c>
      <c r="S8" s="77">
        <v>7.8583521444695252</v>
      </c>
      <c r="T8">
        <v>28</v>
      </c>
      <c r="U8">
        <v>2119</v>
      </c>
      <c r="V8" s="15"/>
      <c r="W8" s="18"/>
      <c r="X8" s="15"/>
      <c r="Y8" s="18"/>
      <c r="Z8" s="15"/>
      <c r="AA8" s="17"/>
      <c r="AB8" s="16"/>
      <c r="AC8" s="74"/>
      <c r="AD8" s="16"/>
      <c r="AE8" s="74"/>
      <c r="AF8" s="16"/>
      <c r="AG8" s="16"/>
    </row>
    <row r="9" spans="1:33" x14ac:dyDescent="0.2">
      <c r="A9" t="s">
        <v>372</v>
      </c>
      <c r="B9" s="147" t="s">
        <v>338</v>
      </c>
      <c r="C9">
        <v>6928</v>
      </c>
      <c r="D9">
        <v>160</v>
      </c>
      <c r="E9">
        <v>4</v>
      </c>
      <c r="F9">
        <v>82</v>
      </c>
      <c r="G9" s="77">
        <v>1.1836027713625865</v>
      </c>
      <c r="H9">
        <v>444</v>
      </c>
      <c r="I9" s="77">
        <v>6.4087759815242489</v>
      </c>
      <c r="J9">
        <v>16</v>
      </c>
      <c r="K9">
        <v>63</v>
      </c>
      <c r="L9">
        <v>1923</v>
      </c>
      <c r="M9">
        <v>171</v>
      </c>
      <c r="N9">
        <v>2094</v>
      </c>
      <c r="O9" s="77">
        <v>30.225173210161664</v>
      </c>
      <c r="P9">
        <v>1430</v>
      </c>
      <c r="Q9" s="77">
        <v>20.640877598152425</v>
      </c>
      <c r="R9">
        <v>510</v>
      </c>
      <c r="S9" s="77">
        <v>7.3614318706697466</v>
      </c>
      <c r="T9">
        <v>19</v>
      </c>
      <c r="U9">
        <v>2106</v>
      </c>
      <c r="V9" s="15"/>
      <c r="W9" s="18"/>
      <c r="X9" s="15"/>
      <c r="Y9" s="18"/>
      <c r="Z9" s="15"/>
      <c r="AA9" s="17"/>
      <c r="AB9" s="16"/>
      <c r="AC9" s="74"/>
      <c r="AD9" s="16"/>
      <c r="AE9" s="74"/>
      <c r="AF9" s="16"/>
      <c r="AG9" s="16"/>
    </row>
    <row r="10" spans="1:33" x14ac:dyDescent="0.2">
      <c r="A10" t="s">
        <v>373</v>
      </c>
      <c r="B10" s="147" t="s">
        <v>342</v>
      </c>
      <c r="C10">
        <v>6488</v>
      </c>
      <c r="D10">
        <v>239</v>
      </c>
      <c r="E10">
        <v>13</v>
      </c>
      <c r="F10">
        <v>142</v>
      </c>
      <c r="G10" s="77">
        <v>2.1886559802712702</v>
      </c>
      <c r="H10">
        <v>113</v>
      </c>
      <c r="I10" s="77">
        <v>1.7416769420468559</v>
      </c>
      <c r="J10">
        <v>5</v>
      </c>
      <c r="K10">
        <v>7</v>
      </c>
      <c r="L10">
        <v>382</v>
      </c>
      <c r="M10">
        <v>25</v>
      </c>
      <c r="N10">
        <v>407</v>
      </c>
      <c r="O10" s="77">
        <v>6.2731196054254008</v>
      </c>
      <c r="P10">
        <v>594</v>
      </c>
      <c r="Q10" s="77">
        <v>9.1553637484586936</v>
      </c>
      <c r="R10">
        <v>656</v>
      </c>
      <c r="S10" s="77">
        <v>10.110974106041924</v>
      </c>
      <c r="T10">
        <v>20</v>
      </c>
      <c r="U10">
        <v>4292</v>
      </c>
      <c r="V10" s="15"/>
      <c r="W10" s="18"/>
      <c r="X10" s="15"/>
      <c r="Y10" s="18"/>
      <c r="Z10" s="15"/>
      <c r="AA10" s="17"/>
      <c r="AB10" s="16"/>
      <c r="AC10" s="74"/>
      <c r="AD10" s="16"/>
      <c r="AE10" s="74"/>
      <c r="AF10" s="16"/>
      <c r="AG10" s="16"/>
    </row>
    <row r="11" spans="1:33" x14ac:dyDescent="0.2">
      <c r="A11" t="s">
        <v>374</v>
      </c>
      <c r="B11" s="147" t="s">
        <v>343</v>
      </c>
      <c r="C11">
        <v>6686</v>
      </c>
      <c r="D11">
        <v>271</v>
      </c>
      <c r="E11">
        <v>11</v>
      </c>
      <c r="F11">
        <v>155</v>
      </c>
      <c r="G11" s="77">
        <v>2.3182769967095425</v>
      </c>
      <c r="H11">
        <v>61</v>
      </c>
      <c r="I11" s="77">
        <v>0.912354172898594</v>
      </c>
      <c r="J11">
        <v>5</v>
      </c>
      <c r="K11">
        <v>8</v>
      </c>
      <c r="L11">
        <v>430</v>
      </c>
      <c r="M11">
        <v>24</v>
      </c>
      <c r="N11">
        <v>454</v>
      </c>
      <c r="O11" s="77">
        <v>6.7903081064911763</v>
      </c>
      <c r="P11">
        <v>768</v>
      </c>
      <c r="Q11" s="77">
        <v>11.486688603051151</v>
      </c>
      <c r="R11">
        <v>412</v>
      </c>
      <c r="S11" s="77">
        <v>6.1621298235118163</v>
      </c>
      <c r="T11">
        <v>18</v>
      </c>
      <c r="U11">
        <v>4523</v>
      </c>
      <c r="V11" s="15"/>
      <c r="W11" s="18"/>
      <c r="X11" s="15"/>
      <c r="Y11" s="18"/>
      <c r="Z11" s="15"/>
      <c r="AA11" s="17"/>
      <c r="AB11" s="16"/>
      <c r="AC11" s="74"/>
      <c r="AD11" s="16"/>
      <c r="AE11" s="74"/>
      <c r="AF11" s="16"/>
      <c r="AG11" s="16"/>
    </row>
    <row r="12" spans="1:33" x14ac:dyDescent="0.2">
      <c r="A12" t="s">
        <v>375</v>
      </c>
      <c r="B12" s="147" t="s">
        <v>344</v>
      </c>
      <c r="C12">
        <v>7029</v>
      </c>
      <c r="D12">
        <v>366</v>
      </c>
      <c r="E12">
        <v>11</v>
      </c>
      <c r="F12">
        <v>436</v>
      </c>
      <c r="G12" s="77">
        <v>6.2028738085076114</v>
      </c>
      <c r="H12">
        <v>213</v>
      </c>
      <c r="I12" s="77">
        <v>3.0303030303030303</v>
      </c>
      <c r="J12">
        <v>11</v>
      </c>
      <c r="K12">
        <v>14</v>
      </c>
      <c r="L12">
        <v>843</v>
      </c>
      <c r="M12">
        <v>58</v>
      </c>
      <c r="N12">
        <v>901</v>
      </c>
      <c r="O12" s="77">
        <v>12.818324085929719</v>
      </c>
      <c r="P12">
        <v>1367</v>
      </c>
      <c r="Q12" s="77">
        <v>19.448001138141983</v>
      </c>
      <c r="R12">
        <v>1189</v>
      </c>
      <c r="S12" s="77">
        <v>16.91563522549438</v>
      </c>
      <c r="T12">
        <v>24</v>
      </c>
      <c r="U12">
        <v>2497</v>
      </c>
      <c r="V12" s="15"/>
      <c r="W12" s="18"/>
      <c r="X12" s="15"/>
      <c r="Y12" s="18"/>
      <c r="Z12" s="15"/>
      <c r="AA12" s="17"/>
      <c r="AB12" s="16"/>
      <c r="AC12" s="74"/>
      <c r="AD12" s="16"/>
      <c r="AE12" s="74"/>
      <c r="AF12" s="16"/>
      <c r="AG12" s="16"/>
    </row>
    <row r="13" spans="1:33" x14ac:dyDescent="0.2">
      <c r="A13" t="s">
        <v>376</v>
      </c>
      <c r="B13" s="147" t="s">
        <v>345</v>
      </c>
      <c r="C13">
        <v>6801</v>
      </c>
      <c r="D13">
        <v>347</v>
      </c>
      <c r="E13">
        <v>20</v>
      </c>
      <c r="F13">
        <v>270</v>
      </c>
      <c r="G13" s="77">
        <v>3.9700044111160127</v>
      </c>
      <c r="H13">
        <v>227</v>
      </c>
      <c r="I13" s="77">
        <v>3.3377444493456845</v>
      </c>
      <c r="J13">
        <v>10</v>
      </c>
      <c r="K13">
        <v>39</v>
      </c>
      <c r="L13">
        <v>1335</v>
      </c>
      <c r="M13">
        <v>125</v>
      </c>
      <c r="N13">
        <v>1460</v>
      </c>
      <c r="O13" s="77">
        <v>21.467431260108807</v>
      </c>
      <c r="P13">
        <v>1042</v>
      </c>
      <c r="Q13" s="77">
        <v>15.321276282899573</v>
      </c>
      <c r="R13">
        <v>922</v>
      </c>
      <c r="S13" s="77">
        <v>13.556829877959123</v>
      </c>
      <c r="T13">
        <v>28</v>
      </c>
      <c r="U13">
        <v>2436</v>
      </c>
      <c r="V13" s="15"/>
      <c r="W13" s="18"/>
      <c r="X13" s="15"/>
      <c r="Y13" s="18"/>
      <c r="Z13" s="15"/>
      <c r="AA13" s="17"/>
      <c r="AB13" s="16"/>
      <c r="AC13" s="74"/>
      <c r="AD13" s="16"/>
      <c r="AE13" s="74"/>
      <c r="AF13" s="16"/>
      <c r="AG13" s="16"/>
    </row>
    <row r="14" spans="1:33" x14ac:dyDescent="0.2">
      <c r="A14" t="s">
        <v>377</v>
      </c>
      <c r="B14" s="147" t="s">
        <v>346</v>
      </c>
      <c r="C14">
        <v>7631</v>
      </c>
      <c r="D14">
        <v>281</v>
      </c>
      <c r="E14">
        <v>13</v>
      </c>
      <c r="F14">
        <v>396</v>
      </c>
      <c r="G14" s="77">
        <v>5.1893591927663474</v>
      </c>
      <c r="H14">
        <v>281</v>
      </c>
      <c r="I14" s="77">
        <v>3.682348316079151</v>
      </c>
      <c r="J14">
        <v>16</v>
      </c>
      <c r="K14">
        <v>33</v>
      </c>
      <c r="L14">
        <v>1505</v>
      </c>
      <c r="M14">
        <v>146</v>
      </c>
      <c r="N14">
        <v>1651</v>
      </c>
      <c r="O14" s="77">
        <v>21.635434412265759</v>
      </c>
      <c r="P14">
        <v>1824</v>
      </c>
      <c r="Q14" s="77">
        <v>23.902502948499542</v>
      </c>
      <c r="R14">
        <v>1069</v>
      </c>
      <c r="S14" s="77">
        <v>14.008648931987944</v>
      </c>
      <c r="T14">
        <v>25</v>
      </c>
      <c r="U14">
        <v>2042</v>
      </c>
      <c r="V14" s="15"/>
      <c r="W14" s="18"/>
      <c r="X14" s="15"/>
      <c r="Y14" s="18"/>
      <c r="Z14" s="15"/>
      <c r="AA14" s="17"/>
      <c r="AB14" s="16"/>
      <c r="AC14" s="74"/>
      <c r="AD14" s="16"/>
      <c r="AE14" s="74"/>
      <c r="AF14" s="16"/>
      <c r="AG14" s="16"/>
    </row>
    <row r="15" spans="1:33" x14ac:dyDescent="0.2">
      <c r="A15" t="s">
        <v>378</v>
      </c>
      <c r="B15" s="147" t="s">
        <v>347</v>
      </c>
      <c r="C15">
        <v>6025</v>
      </c>
      <c r="D15">
        <v>312</v>
      </c>
      <c r="E15">
        <v>9</v>
      </c>
      <c r="F15">
        <v>274</v>
      </c>
      <c r="G15" s="77">
        <v>4.5477178423236513</v>
      </c>
      <c r="H15">
        <v>255</v>
      </c>
      <c r="I15" s="77">
        <v>4.2323651452282158</v>
      </c>
      <c r="J15">
        <v>7</v>
      </c>
      <c r="K15">
        <v>22</v>
      </c>
      <c r="L15">
        <v>1299</v>
      </c>
      <c r="M15">
        <v>83</v>
      </c>
      <c r="N15">
        <v>1382</v>
      </c>
      <c r="O15" s="77">
        <v>22.937759336099585</v>
      </c>
      <c r="P15">
        <v>1070</v>
      </c>
      <c r="Q15" s="77">
        <v>17.759336099585063</v>
      </c>
      <c r="R15">
        <v>578</v>
      </c>
      <c r="S15" s="77">
        <v>9.5933609958506221</v>
      </c>
      <c r="T15">
        <v>29</v>
      </c>
      <c r="U15">
        <v>2087</v>
      </c>
      <c r="V15" s="15"/>
      <c r="W15" s="18"/>
      <c r="X15" s="15"/>
      <c r="Y15" s="18"/>
      <c r="Z15" s="15"/>
      <c r="AA15" s="17"/>
      <c r="AB15" s="16"/>
      <c r="AC15" s="74"/>
      <c r="AD15" s="16"/>
      <c r="AE15" s="74"/>
      <c r="AF15" s="16"/>
      <c r="AG15" s="16"/>
    </row>
    <row r="16" spans="1:33" x14ac:dyDescent="0.2">
      <c r="A16" t="s">
        <v>379</v>
      </c>
      <c r="B16" s="147" t="s">
        <v>348</v>
      </c>
      <c r="C16">
        <v>6788</v>
      </c>
      <c r="D16">
        <v>432</v>
      </c>
      <c r="E16">
        <v>9</v>
      </c>
      <c r="F16">
        <v>212</v>
      </c>
      <c r="G16" s="77">
        <v>3.1231585150265175</v>
      </c>
      <c r="H16">
        <v>212</v>
      </c>
      <c r="I16" s="77">
        <v>3.1231585150265175</v>
      </c>
      <c r="J16">
        <v>12</v>
      </c>
      <c r="K16">
        <v>27</v>
      </c>
      <c r="L16">
        <v>1402</v>
      </c>
      <c r="M16">
        <v>79</v>
      </c>
      <c r="N16">
        <v>1481</v>
      </c>
      <c r="O16" s="77">
        <v>21.81791396582204</v>
      </c>
      <c r="P16">
        <v>1673</v>
      </c>
      <c r="Q16" s="77">
        <v>24.646434885091338</v>
      </c>
      <c r="R16">
        <v>729</v>
      </c>
      <c r="S16" s="77">
        <v>10.739540365350619</v>
      </c>
      <c r="T16">
        <v>22</v>
      </c>
      <c r="U16">
        <v>1979</v>
      </c>
      <c r="V16" s="15"/>
      <c r="W16" s="18"/>
      <c r="X16" s="15"/>
      <c r="Y16" s="18"/>
      <c r="Z16" s="15"/>
      <c r="AA16" s="17"/>
      <c r="AB16" s="16"/>
      <c r="AC16" s="74"/>
      <c r="AD16" s="16"/>
      <c r="AE16" s="74"/>
      <c r="AF16" s="16"/>
      <c r="AG16" s="16"/>
    </row>
    <row r="17" spans="1:33" x14ac:dyDescent="0.2">
      <c r="A17" t="s">
        <v>380</v>
      </c>
      <c r="B17" s="147" t="s">
        <v>381</v>
      </c>
      <c r="C17">
        <v>2802</v>
      </c>
      <c r="D17">
        <v>192</v>
      </c>
      <c r="E17">
        <v>0</v>
      </c>
      <c r="F17">
        <v>39</v>
      </c>
      <c r="G17" s="77">
        <v>1.3918629550321198</v>
      </c>
      <c r="H17">
        <v>75</v>
      </c>
      <c r="I17" s="77">
        <v>2.6766595289079231</v>
      </c>
      <c r="J17">
        <v>3</v>
      </c>
      <c r="K17">
        <v>17</v>
      </c>
      <c r="L17">
        <v>1317</v>
      </c>
      <c r="M17">
        <v>66</v>
      </c>
      <c r="N17">
        <v>1383</v>
      </c>
      <c r="O17" s="77">
        <v>49.357601713062103</v>
      </c>
      <c r="P17">
        <v>102</v>
      </c>
      <c r="Q17" s="77">
        <v>3.6402569593147751</v>
      </c>
      <c r="R17">
        <v>152</v>
      </c>
      <c r="S17" s="77">
        <v>5.4246966452533911</v>
      </c>
      <c r="T17">
        <v>11</v>
      </c>
      <c r="U17">
        <v>828</v>
      </c>
      <c r="V17" s="15"/>
      <c r="W17" s="18"/>
      <c r="X17" s="15"/>
      <c r="Y17" s="18"/>
      <c r="Z17" s="15"/>
      <c r="AA17" s="17"/>
      <c r="AB17" s="16"/>
      <c r="AC17" s="74"/>
      <c r="AD17" s="16"/>
      <c r="AE17" s="74"/>
      <c r="AF17" s="16"/>
      <c r="AG17" s="16"/>
    </row>
    <row r="18" spans="1:33" x14ac:dyDescent="0.2">
      <c r="A18" t="s">
        <v>382</v>
      </c>
      <c r="B18" s="147" t="s">
        <v>101</v>
      </c>
      <c r="C18">
        <v>4434</v>
      </c>
      <c r="D18">
        <v>247</v>
      </c>
      <c r="E18">
        <v>2</v>
      </c>
      <c r="F18">
        <v>52</v>
      </c>
      <c r="G18" s="77">
        <v>1.1727559765448805</v>
      </c>
      <c r="H18">
        <v>75</v>
      </c>
      <c r="I18" s="77">
        <v>1.6914749661705006</v>
      </c>
      <c r="J18">
        <v>5</v>
      </c>
      <c r="K18">
        <v>23</v>
      </c>
      <c r="L18">
        <v>2437</v>
      </c>
      <c r="M18">
        <v>136</v>
      </c>
      <c r="N18">
        <v>2573</v>
      </c>
      <c r="O18" s="77">
        <v>58.028867839422645</v>
      </c>
      <c r="P18">
        <v>76</v>
      </c>
      <c r="Q18" s="77">
        <v>1.7140279657194408</v>
      </c>
      <c r="R18">
        <v>190</v>
      </c>
      <c r="S18" s="77">
        <v>4.2850699142986022</v>
      </c>
      <c r="T18">
        <v>15</v>
      </c>
      <c r="U18">
        <v>1176</v>
      </c>
      <c r="V18" s="15"/>
      <c r="W18" s="18"/>
      <c r="X18" s="15"/>
      <c r="Y18" s="18"/>
      <c r="Z18" s="15"/>
      <c r="AA18" s="17"/>
      <c r="AB18" s="16"/>
      <c r="AC18" s="74"/>
      <c r="AD18" s="16"/>
      <c r="AE18" s="74"/>
      <c r="AF18" s="16"/>
      <c r="AG18" s="16"/>
    </row>
    <row r="19" spans="1:33" x14ac:dyDescent="0.2">
      <c r="A19" t="s">
        <v>383</v>
      </c>
      <c r="B19" s="147" t="s">
        <v>384</v>
      </c>
      <c r="C19">
        <v>3012</v>
      </c>
      <c r="D19">
        <v>196</v>
      </c>
      <c r="E19">
        <v>2</v>
      </c>
      <c r="F19">
        <v>32</v>
      </c>
      <c r="G19" s="77">
        <v>1.0624169986719787</v>
      </c>
      <c r="H19">
        <v>24</v>
      </c>
      <c r="I19" s="77">
        <v>0.79681274900398402</v>
      </c>
      <c r="J19">
        <v>2</v>
      </c>
      <c r="K19">
        <v>17</v>
      </c>
      <c r="L19">
        <v>1546</v>
      </c>
      <c r="M19">
        <v>94</v>
      </c>
      <c r="N19">
        <v>1640</v>
      </c>
      <c r="O19" s="77">
        <v>54.448871181938905</v>
      </c>
      <c r="P19">
        <v>59</v>
      </c>
      <c r="Q19" s="77">
        <v>1.9588313413014609</v>
      </c>
      <c r="R19">
        <v>166</v>
      </c>
      <c r="S19" s="77">
        <v>5.5112881806108893</v>
      </c>
      <c r="T19">
        <v>15</v>
      </c>
      <c r="U19">
        <v>859</v>
      </c>
      <c r="V19" s="15"/>
      <c r="W19" s="18"/>
      <c r="X19" s="15"/>
      <c r="Y19" s="18"/>
      <c r="Z19" s="15"/>
      <c r="AA19" s="17"/>
      <c r="AB19" s="16"/>
      <c r="AC19" s="74"/>
      <c r="AD19" s="16"/>
      <c r="AE19" s="74"/>
      <c r="AF19" s="16"/>
      <c r="AG19" s="16"/>
    </row>
    <row r="20" spans="1:33" x14ac:dyDescent="0.2">
      <c r="A20" t="s">
        <v>385</v>
      </c>
      <c r="B20" s="147" t="s">
        <v>386</v>
      </c>
      <c r="C20">
        <v>3275</v>
      </c>
      <c r="D20">
        <v>213</v>
      </c>
      <c r="E20">
        <v>2</v>
      </c>
      <c r="F20">
        <v>106</v>
      </c>
      <c r="G20" s="77">
        <v>3.2366412213740459</v>
      </c>
      <c r="H20">
        <v>26</v>
      </c>
      <c r="I20" s="77">
        <v>0.79389312977099247</v>
      </c>
      <c r="J20">
        <v>4</v>
      </c>
      <c r="K20">
        <v>13</v>
      </c>
      <c r="L20">
        <v>1693</v>
      </c>
      <c r="M20">
        <v>107</v>
      </c>
      <c r="N20">
        <v>1800</v>
      </c>
      <c r="O20" s="77">
        <v>54.961832061068705</v>
      </c>
      <c r="P20">
        <v>41</v>
      </c>
      <c r="Q20" s="77">
        <v>1.251908396946565</v>
      </c>
      <c r="R20">
        <v>114</v>
      </c>
      <c r="S20" s="77">
        <v>3.4809160305343512</v>
      </c>
      <c r="T20">
        <v>19</v>
      </c>
      <c r="U20">
        <v>937</v>
      </c>
      <c r="V20" s="15"/>
      <c r="W20" s="18"/>
      <c r="X20" s="15"/>
      <c r="Y20" s="18"/>
      <c r="Z20" s="15"/>
      <c r="AA20" s="17"/>
      <c r="AB20" s="16"/>
      <c r="AC20" s="74"/>
      <c r="AD20" s="16"/>
      <c r="AE20" s="74"/>
      <c r="AF20" s="16"/>
      <c r="AG20" s="16"/>
    </row>
    <row r="21" spans="1:33" x14ac:dyDescent="0.2">
      <c r="A21" t="s">
        <v>387</v>
      </c>
      <c r="B21" s="147" t="s">
        <v>388</v>
      </c>
      <c r="C21">
        <v>1653</v>
      </c>
      <c r="D21">
        <v>144</v>
      </c>
      <c r="E21">
        <v>4</v>
      </c>
      <c r="F21">
        <v>39</v>
      </c>
      <c r="G21" s="77">
        <v>2.3593466424682399</v>
      </c>
      <c r="H21">
        <v>12</v>
      </c>
      <c r="I21" s="77">
        <v>0.72595281306715065</v>
      </c>
      <c r="J21">
        <v>2</v>
      </c>
      <c r="K21">
        <v>12</v>
      </c>
      <c r="L21">
        <v>836</v>
      </c>
      <c r="M21">
        <v>43</v>
      </c>
      <c r="N21">
        <v>879</v>
      </c>
      <c r="O21" s="77">
        <v>53.176043557168782</v>
      </c>
      <c r="P21">
        <v>28</v>
      </c>
      <c r="Q21" s="77">
        <v>1.6938898971566849</v>
      </c>
      <c r="R21">
        <v>85</v>
      </c>
      <c r="S21" s="77">
        <v>5.1421657592256507</v>
      </c>
      <c r="T21">
        <v>6</v>
      </c>
      <c r="U21">
        <v>442</v>
      </c>
      <c r="V21" s="15"/>
      <c r="W21" s="18"/>
      <c r="X21" s="15"/>
      <c r="Y21" s="18"/>
      <c r="Z21" s="15"/>
      <c r="AA21" s="17"/>
      <c r="AB21" s="16"/>
      <c r="AC21" s="74"/>
      <c r="AD21" s="16"/>
      <c r="AE21" s="74"/>
      <c r="AF21" s="16"/>
      <c r="AG21" s="16"/>
    </row>
    <row r="22" spans="1:33" x14ac:dyDescent="0.2">
      <c r="A22" t="s">
        <v>389</v>
      </c>
      <c r="B22" s="147" t="s">
        <v>390</v>
      </c>
      <c r="C22">
        <v>2978</v>
      </c>
      <c r="D22">
        <v>187</v>
      </c>
      <c r="E22">
        <v>6</v>
      </c>
      <c r="F22">
        <v>353</v>
      </c>
      <c r="G22" s="77">
        <v>11.853593015446609</v>
      </c>
      <c r="H22">
        <v>40</v>
      </c>
      <c r="I22" s="77">
        <v>1.3431833445265278</v>
      </c>
      <c r="J22">
        <v>4</v>
      </c>
      <c r="K22">
        <v>12</v>
      </c>
      <c r="L22">
        <v>1049</v>
      </c>
      <c r="M22">
        <v>90</v>
      </c>
      <c r="N22">
        <v>1139</v>
      </c>
      <c r="O22" s="77">
        <v>38.247145735392877</v>
      </c>
      <c r="P22">
        <v>40</v>
      </c>
      <c r="Q22" s="77">
        <v>1.3431833445265278</v>
      </c>
      <c r="R22">
        <v>299</v>
      </c>
      <c r="S22" s="77">
        <v>10.040295500335796</v>
      </c>
      <c r="T22">
        <v>16</v>
      </c>
      <c r="U22">
        <v>882</v>
      </c>
      <c r="V22" s="15"/>
      <c r="W22" s="18"/>
      <c r="X22" s="15"/>
      <c r="Y22" s="18"/>
      <c r="Z22" s="15"/>
      <c r="AA22" s="17"/>
      <c r="AB22" s="16"/>
      <c r="AC22" s="74"/>
      <c r="AD22" s="16"/>
      <c r="AE22" s="74"/>
      <c r="AF22" s="16"/>
      <c r="AG22" s="16"/>
    </row>
    <row r="23" spans="1:33" x14ac:dyDescent="0.2">
      <c r="A23" t="s">
        <v>391</v>
      </c>
      <c r="B23" s="147" t="s">
        <v>392</v>
      </c>
      <c r="C23">
        <v>5151</v>
      </c>
      <c r="D23">
        <v>203</v>
      </c>
      <c r="E23">
        <v>2</v>
      </c>
      <c r="F23">
        <v>456</v>
      </c>
      <c r="G23" s="77">
        <v>8.8526499708794404</v>
      </c>
      <c r="H23">
        <v>42</v>
      </c>
      <c r="I23" s="77">
        <v>0.81537565521258015</v>
      </c>
      <c r="J23">
        <v>24</v>
      </c>
      <c r="K23">
        <v>25</v>
      </c>
      <c r="L23">
        <v>2289</v>
      </c>
      <c r="M23">
        <v>179</v>
      </c>
      <c r="N23">
        <v>2468</v>
      </c>
      <c r="O23" s="77">
        <v>47.913026596777328</v>
      </c>
      <c r="P23">
        <v>169</v>
      </c>
      <c r="Q23" s="77">
        <v>3.2809163269268105</v>
      </c>
      <c r="R23">
        <v>341</v>
      </c>
      <c r="S23" s="77">
        <v>6.6200737720830904</v>
      </c>
      <c r="T23">
        <v>12</v>
      </c>
      <c r="U23">
        <v>1409</v>
      </c>
      <c r="V23" s="15"/>
      <c r="W23" s="18"/>
      <c r="X23" s="15"/>
      <c r="Y23" s="18"/>
      <c r="Z23" s="15"/>
      <c r="AA23" s="17"/>
      <c r="AB23" s="16"/>
      <c r="AC23" s="74"/>
      <c r="AD23" s="16"/>
      <c r="AE23" s="74"/>
      <c r="AF23" s="16"/>
      <c r="AG23" s="16"/>
    </row>
    <row r="24" spans="1:33" x14ac:dyDescent="0.2">
      <c r="A24" t="s">
        <v>393</v>
      </c>
      <c r="B24" s="147" t="s">
        <v>394</v>
      </c>
      <c r="C24">
        <v>3187</v>
      </c>
      <c r="D24">
        <v>158</v>
      </c>
      <c r="E24">
        <v>7</v>
      </c>
      <c r="F24">
        <v>316</v>
      </c>
      <c r="G24" s="77">
        <v>9.9152808283652334</v>
      </c>
      <c r="H24">
        <v>19</v>
      </c>
      <c r="I24" s="77">
        <v>0.59617194854094768</v>
      </c>
      <c r="J24">
        <v>11</v>
      </c>
      <c r="K24">
        <v>14</v>
      </c>
      <c r="L24">
        <v>1497</v>
      </c>
      <c r="M24">
        <v>94</v>
      </c>
      <c r="N24">
        <v>1591</v>
      </c>
      <c r="O24" s="77">
        <v>49.921556322560399</v>
      </c>
      <c r="P24">
        <v>90</v>
      </c>
      <c r="Q24" s="77">
        <v>2.8239723878255414</v>
      </c>
      <c r="R24">
        <v>198</v>
      </c>
      <c r="S24" s="77">
        <v>6.2127392532161911</v>
      </c>
      <c r="T24">
        <v>6</v>
      </c>
      <c r="U24">
        <v>777</v>
      </c>
      <c r="V24" s="15"/>
      <c r="W24" s="18"/>
      <c r="X24" s="15"/>
      <c r="Y24" s="18"/>
      <c r="Z24" s="15"/>
      <c r="AA24" s="17"/>
      <c r="AB24" s="16"/>
      <c r="AC24" s="74"/>
      <c r="AD24" s="16"/>
      <c r="AE24" s="74"/>
      <c r="AF24" s="16"/>
      <c r="AG24" s="16"/>
    </row>
    <row r="25" spans="1:33" x14ac:dyDescent="0.2">
      <c r="A25" t="s">
        <v>395</v>
      </c>
      <c r="B25" s="147" t="s">
        <v>396</v>
      </c>
      <c r="C25">
        <v>3201</v>
      </c>
      <c r="D25">
        <v>135</v>
      </c>
      <c r="E25">
        <v>3</v>
      </c>
      <c r="F25">
        <v>299</v>
      </c>
      <c r="G25" s="77">
        <v>9.340830990315526</v>
      </c>
      <c r="H25">
        <v>21</v>
      </c>
      <c r="I25" s="77">
        <v>0.65604498594189309</v>
      </c>
      <c r="J25">
        <v>4</v>
      </c>
      <c r="K25">
        <v>8</v>
      </c>
      <c r="L25">
        <v>1189</v>
      </c>
      <c r="M25">
        <v>98</v>
      </c>
      <c r="N25">
        <v>1287</v>
      </c>
      <c r="O25" s="77">
        <v>40.206185567010309</v>
      </c>
      <c r="P25">
        <v>103</v>
      </c>
      <c r="Q25" s="77">
        <v>3.2177444548578569</v>
      </c>
      <c r="R25">
        <v>298</v>
      </c>
      <c r="S25" s="77">
        <v>9.3095907528897222</v>
      </c>
      <c r="T25">
        <v>12</v>
      </c>
      <c r="U25">
        <v>1031</v>
      </c>
      <c r="V25" s="15"/>
      <c r="W25" s="18"/>
      <c r="X25" s="15"/>
      <c r="Y25" s="18"/>
      <c r="Z25" s="15"/>
      <c r="AA25" s="17"/>
      <c r="AB25" s="16"/>
      <c r="AC25" s="74"/>
      <c r="AD25" s="16"/>
      <c r="AE25" s="74"/>
      <c r="AF25" s="16"/>
      <c r="AG25" s="16"/>
    </row>
    <row r="26" spans="1:33" x14ac:dyDescent="0.2">
      <c r="A26" t="s">
        <v>397</v>
      </c>
      <c r="B26" s="147" t="s">
        <v>398</v>
      </c>
      <c r="C26">
        <v>2765</v>
      </c>
      <c r="D26">
        <v>179</v>
      </c>
      <c r="E26">
        <v>4</v>
      </c>
      <c r="F26">
        <v>29</v>
      </c>
      <c r="G26" s="77">
        <v>1.0488245931283906</v>
      </c>
      <c r="H26">
        <v>20</v>
      </c>
      <c r="I26" s="77">
        <v>0.72332730560578662</v>
      </c>
      <c r="J26">
        <v>3</v>
      </c>
      <c r="K26">
        <v>14</v>
      </c>
      <c r="L26">
        <v>1501</v>
      </c>
      <c r="M26">
        <v>84</v>
      </c>
      <c r="N26">
        <v>1585</v>
      </c>
      <c r="O26" s="77">
        <v>57.32368896925859</v>
      </c>
      <c r="P26">
        <v>64</v>
      </c>
      <c r="Q26" s="77">
        <v>2.3146473779385173</v>
      </c>
      <c r="R26">
        <v>100</v>
      </c>
      <c r="S26" s="77">
        <v>3.6166365280289332</v>
      </c>
      <c r="T26">
        <v>13</v>
      </c>
      <c r="U26">
        <v>754</v>
      </c>
      <c r="V26" s="15"/>
      <c r="W26" s="18"/>
      <c r="X26" s="15"/>
      <c r="Y26" s="18"/>
      <c r="Z26" s="15"/>
      <c r="AA26" s="17"/>
      <c r="AB26" s="16"/>
      <c r="AC26" s="74"/>
      <c r="AD26" s="16"/>
      <c r="AE26" s="74"/>
      <c r="AF26" s="16"/>
      <c r="AG26" s="16"/>
    </row>
    <row r="27" spans="1:33" x14ac:dyDescent="0.2">
      <c r="A27" t="s">
        <v>399</v>
      </c>
      <c r="B27" s="147" t="s">
        <v>105</v>
      </c>
      <c r="C27">
        <v>4301</v>
      </c>
      <c r="D27">
        <v>256</v>
      </c>
      <c r="E27">
        <v>3</v>
      </c>
      <c r="F27">
        <v>100</v>
      </c>
      <c r="G27" s="77">
        <v>2.3250406882120438</v>
      </c>
      <c r="H27">
        <v>52</v>
      </c>
      <c r="I27" s="77">
        <v>1.2090211578702628</v>
      </c>
      <c r="J27">
        <v>8</v>
      </c>
      <c r="K27">
        <v>30</v>
      </c>
      <c r="L27">
        <v>2305</v>
      </c>
      <c r="M27">
        <v>143</v>
      </c>
      <c r="N27">
        <v>2448</v>
      </c>
      <c r="O27" s="77">
        <v>56.916996047430835</v>
      </c>
      <c r="P27">
        <v>59</v>
      </c>
      <c r="Q27" s="77">
        <v>1.3717740060451058</v>
      </c>
      <c r="R27">
        <v>166</v>
      </c>
      <c r="S27" s="77">
        <v>3.8595675424319924</v>
      </c>
      <c r="T27">
        <v>15</v>
      </c>
      <c r="U27">
        <v>1164</v>
      </c>
      <c r="V27" s="15"/>
      <c r="W27" s="18"/>
      <c r="X27" s="15"/>
      <c r="Y27" s="18"/>
      <c r="Z27" s="15"/>
      <c r="AA27" s="17"/>
      <c r="AB27" s="16"/>
      <c r="AC27" s="74"/>
      <c r="AD27" s="16"/>
      <c r="AE27" s="74"/>
      <c r="AF27" s="16"/>
      <c r="AG27" s="16"/>
    </row>
    <row r="28" spans="1:33" x14ac:dyDescent="0.2">
      <c r="A28" t="s">
        <v>400</v>
      </c>
      <c r="B28" s="147" t="s">
        <v>401</v>
      </c>
      <c r="C28">
        <v>1713</v>
      </c>
      <c r="D28">
        <v>79</v>
      </c>
      <c r="E28">
        <v>2</v>
      </c>
      <c r="F28">
        <v>20</v>
      </c>
      <c r="G28" s="77">
        <v>1.1675423234092235</v>
      </c>
      <c r="H28">
        <v>16</v>
      </c>
      <c r="I28" s="77">
        <v>0.93403385872737887</v>
      </c>
      <c r="J28">
        <v>4</v>
      </c>
      <c r="K28">
        <v>4</v>
      </c>
      <c r="L28">
        <v>981</v>
      </c>
      <c r="M28">
        <v>60</v>
      </c>
      <c r="N28">
        <v>1041</v>
      </c>
      <c r="O28" s="77">
        <v>60.770577933450085</v>
      </c>
      <c r="P28">
        <v>18</v>
      </c>
      <c r="Q28" s="77">
        <v>1.0507880910683012</v>
      </c>
      <c r="R28">
        <v>39</v>
      </c>
      <c r="S28" s="77">
        <v>2.276707530647986</v>
      </c>
      <c r="T28">
        <v>6</v>
      </c>
      <c r="U28">
        <v>484</v>
      </c>
      <c r="V28" s="15"/>
      <c r="W28" s="18"/>
      <c r="X28" s="15"/>
      <c r="Y28" s="18"/>
      <c r="Z28" s="15"/>
      <c r="AA28" s="17"/>
      <c r="AB28" s="16"/>
      <c r="AC28" s="74"/>
      <c r="AD28" s="16"/>
      <c r="AE28" s="74"/>
      <c r="AF28" s="16"/>
      <c r="AG28" s="16"/>
    </row>
    <row r="29" spans="1:33" x14ac:dyDescent="0.2">
      <c r="A29" t="s">
        <v>402</v>
      </c>
      <c r="B29" s="147" t="s">
        <v>403</v>
      </c>
      <c r="C29">
        <v>3798</v>
      </c>
      <c r="D29">
        <v>140</v>
      </c>
      <c r="E29">
        <v>1</v>
      </c>
      <c r="F29">
        <v>193</v>
      </c>
      <c r="G29" s="77">
        <v>5.0816219062664558</v>
      </c>
      <c r="H29">
        <v>35</v>
      </c>
      <c r="I29" s="77">
        <v>0.92153765139547128</v>
      </c>
      <c r="J29">
        <v>12</v>
      </c>
      <c r="K29">
        <v>19</v>
      </c>
      <c r="L29">
        <v>1826</v>
      </c>
      <c r="M29">
        <v>161</v>
      </c>
      <c r="N29">
        <v>1987</v>
      </c>
      <c r="O29" s="77">
        <v>52.317008952080045</v>
      </c>
      <c r="P29">
        <v>41</v>
      </c>
      <c r="Q29" s="77">
        <v>1.0795155344918377</v>
      </c>
      <c r="R29">
        <v>165</v>
      </c>
      <c r="S29" s="77">
        <v>4.3443917851500791</v>
      </c>
      <c r="T29">
        <v>19</v>
      </c>
      <c r="U29">
        <v>1186</v>
      </c>
      <c r="V29" s="15"/>
      <c r="W29" s="18"/>
      <c r="X29" s="15"/>
      <c r="Y29" s="18"/>
      <c r="Z29" s="15"/>
      <c r="AA29" s="17"/>
      <c r="AB29" s="16"/>
      <c r="AC29" s="74"/>
      <c r="AD29" s="16"/>
      <c r="AE29" s="74"/>
      <c r="AF29" s="16"/>
      <c r="AG29" s="16"/>
    </row>
    <row r="30" spans="1:33" x14ac:dyDescent="0.2">
      <c r="A30" t="s">
        <v>404</v>
      </c>
      <c r="B30" s="147" t="s">
        <v>405</v>
      </c>
      <c r="C30">
        <v>2460</v>
      </c>
      <c r="D30">
        <v>86</v>
      </c>
      <c r="E30">
        <v>1</v>
      </c>
      <c r="F30">
        <v>108</v>
      </c>
      <c r="G30" s="77">
        <v>4.3902439024390238</v>
      </c>
      <c r="H30">
        <v>32</v>
      </c>
      <c r="I30" s="77">
        <v>1.3008130081300813</v>
      </c>
      <c r="J30">
        <v>5</v>
      </c>
      <c r="K30">
        <v>16</v>
      </c>
      <c r="L30">
        <v>1196</v>
      </c>
      <c r="M30">
        <v>136</v>
      </c>
      <c r="N30">
        <v>1332</v>
      </c>
      <c r="O30" s="77">
        <v>54.146341463414636</v>
      </c>
      <c r="P30">
        <v>38</v>
      </c>
      <c r="Q30" s="77">
        <v>1.5447154471544715</v>
      </c>
      <c r="R30">
        <v>124</v>
      </c>
      <c r="S30" s="77">
        <v>5.0406504065040654</v>
      </c>
      <c r="T30">
        <v>16</v>
      </c>
      <c r="U30">
        <v>702</v>
      </c>
      <c r="V30" s="15"/>
      <c r="W30" s="18"/>
      <c r="X30" s="15"/>
      <c r="Y30" s="18"/>
      <c r="Z30" s="15"/>
      <c r="AA30" s="17"/>
      <c r="AB30" s="16"/>
      <c r="AC30" s="74"/>
      <c r="AD30" s="16"/>
      <c r="AE30" s="74"/>
      <c r="AF30" s="16"/>
      <c r="AG30" s="16"/>
    </row>
    <row r="31" spans="1:33" x14ac:dyDescent="0.2">
      <c r="A31" t="s">
        <v>406</v>
      </c>
      <c r="B31" s="147" t="s">
        <v>407</v>
      </c>
      <c r="C31">
        <v>3812</v>
      </c>
      <c r="D31">
        <v>134</v>
      </c>
      <c r="E31">
        <v>3</v>
      </c>
      <c r="F31">
        <v>55</v>
      </c>
      <c r="G31" s="77">
        <v>1.4428121720881428</v>
      </c>
      <c r="H31">
        <v>33</v>
      </c>
      <c r="I31" s="77">
        <v>0.86568730325288568</v>
      </c>
      <c r="J31">
        <v>7</v>
      </c>
      <c r="K31">
        <v>21</v>
      </c>
      <c r="L31">
        <v>2315</v>
      </c>
      <c r="M31">
        <v>159</v>
      </c>
      <c r="N31">
        <v>2474</v>
      </c>
      <c r="O31" s="77">
        <v>64.900314795382997</v>
      </c>
      <c r="P31">
        <v>104</v>
      </c>
      <c r="Q31" s="77">
        <v>2.7282266526757608</v>
      </c>
      <c r="R31">
        <v>122</v>
      </c>
      <c r="S31" s="77">
        <v>3.2004197271773345</v>
      </c>
      <c r="T31">
        <v>14</v>
      </c>
      <c r="U31">
        <v>845</v>
      </c>
      <c r="V31" s="15"/>
      <c r="W31" s="18"/>
      <c r="X31" s="15"/>
      <c r="Y31" s="18"/>
      <c r="Z31" s="15"/>
      <c r="AA31" s="17"/>
      <c r="AB31" s="16"/>
      <c r="AC31" s="74"/>
      <c r="AD31" s="16"/>
      <c r="AE31" s="74"/>
      <c r="AF31" s="16"/>
      <c r="AG31" s="16"/>
    </row>
    <row r="32" spans="1:33" x14ac:dyDescent="0.2">
      <c r="A32" t="s">
        <v>408</v>
      </c>
      <c r="B32" s="147" t="s">
        <v>409</v>
      </c>
      <c r="C32">
        <v>4841</v>
      </c>
      <c r="D32">
        <v>199</v>
      </c>
      <c r="E32">
        <v>4</v>
      </c>
      <c r="F32">
        <v>50</v>
      </c>
      <c r="G32" s="77">
        <v>1.0328444536252839</v>
      </c>
      <c r="H32">
        <v>70</v>
      </c>
      <c r="I32" s="77">
        <v>1.4459822350753977</v>
      </c>
      <c r="J32">
        <v>3</v>
      </c>
      <c r="K32">
        <v>27</v>
      </c>
      <c r="L32">
        <v>2628</v>
      </c>
      <c r="M32">
        <v>233</v>
      </c>
      <c r="N32">
        <v>2861</v>
      </c>
      <c r="O32" s="77">
        <v>59.099359636438756</v>
      </c>
      <c r="P32">
        <v>147</v>
      </c>
      <c r="Q32" s="77">
        <v>3.0365626936583352</v>
      </c>
      <c r="R32">
        <v>188</v>
      </c>
      <c r="S32" s="77">
        <v>3.8834951456310676</v>
      </c>
      <c r="T32">
        <v>17</v>
      </c>
      <c r="U32">
        <v>1275</v>
      </c>
      <c r="V32" s="15"/>
      <c r="W32" s="18"/>
      <c r="X32" s="15"/>
      <c r="Y32" s="18"/>
      <c r="Z32" s="15"/>
      <c r="AA32" s="17"/>
      <c r="AB32" s="16"/>
      <c r="AC32" s="74"/>
      <c r="AD32" s="16"/>
      <c r="AE32" s="74"/>
      <c r="AF32" s="16"/>
      <c r="AG32" s="16"/>
    </row>
    <row r="33" spans="1:33" x14ac:dyDescent="0.2">
      <c r="A33" t="s">
        <v>410</v>
      </c>
      <c r="B33" s="147" t="s">
        <v>411</v>
      </c>
      <c r="C33">
        <v>2943</v>
      </c>
      <c r="D33">
        <v>195</v>
      </c>
      <c r="E33">
        <v>8</v>
      </c>
      <c r="F33">
        <v>62</v>
      </c>
      <c r="G33" s="77">
        <v>2.1066938498131158</v>
      </c>
      <c r="H33">
        <v>50</v>
      </c>
      <c r="I33" s="77">
        <v>1.6989466530750934</v>
      </c>
      <c r="J33">
        <v>1</v>
      </c>
      <c r="K33">
        <v>26</v>
      </c>
      <c r="L33">
        <v>1528</v>
      </c>
      <c r="M33">
        <v>123</v>
      </c>
      <c r="N33">
        <v>1651</v>
      </c>
      <c r="O33" s="77">
        <v>56.099218484539584</v>
      </c>
      <c r="P33">
        <v>25</v>
      </c>
      <c r="Q33" s="77">
        <v>0.8494733265375467</v>
      </c>
      <c r="R33">
        <v>90</v>
      </c>
      <c r="S33" s="77">
        <v>3.0581039755351682</v>
      </c>
      <c r="T33">
        <v>10</v>
      </c>
      <c r="U33">
        <v>825</v>
      </c>
      <c r="V33" s="15"/>
      <c r="W33" s="18"/>
      <c r="X33" s="15"/>
      <c r="Y33" s="18"/>
      <c r="Z33" s="15"/>
      <c r="AA33" s="17"/>
      <c r="AB33" s="16"/>
      <c r="AC33" s="74"/>
      <c r="AD33" s="16"/>
      <c r="AE33" s="74"/>
      <c r="AF33" s="16"/>
      <c r="AG33" s="16"/>
    </row>
    <row r="34" spans="1:33" x14ac:dyDescent="0.2">
      <c r="A34" t="s">
        <v>412</v>
      </c>
      <c r="B34" s="147" t="s">
        <v>111</v>
      </c>
      <c r="C34">
        <v>2935</v>
      </c>
      <c r="D34">
        <v>121</v>
      </c>
      <c r="E34">
        <v>1</v>
      </c>
      <c r="F34">
        <v>56</v>
      </c>
      <c r="G34" s="77">
        <v>1.9080068143100513</v>
      </c>
      <c r="H34">
        <v>47</v>
      </c>
      <c r="I34" s="77">
        <v>1.6013628620102214</v>
      </c>
      <c r="J34">
        <v>1</v>
      </c>
      <c r="K34">
        <v>12</v>
      </c>
      <c r="L34">
        <v>1647</v>
      </c>
      <c r="M34">
        <v>93</v>
      </c>
      <c r="N34">
        <v>1740</v>
      </c>
      <c r="O34" s="77">
        <v>59.284497444633729</v>
      </c>
      <c r="P34">
        <v>23</v>
      </c>
      <c r="Q34" s="77">
        <v>0.78364565587734236</v>
      </c>
      <c r="R34">
        <v>102</v>
      </c>
      <c r="S34" s="77">
        <v>3.475298126064736</v>
      </c>
      <c r="T34">
        <v>7</v>
      </c>
      <c r="U34">
        <v>825</v>
      </c>
      <c r="V34" s="15"/>
      <c r="W34" s="18"/>
      <c r="X34" s="15"/>
      <c r="Y34" s="18"/>
      <c r="Z34" s="15"/>
      <c r="AA34" s="17"/>
      <c r="AB34" s="16"/>
      <c r="AC34" s="74"/>
      <c r="AD34" s="16"/>
      <c r="AE34" s="74"/>
      <c r="AF34" s="16"/>
      <c r="AG34" s="16"/>
    </row>
    <row r="35" spans="1:33" x14ac:dyDescent="0.2">
      <c r="A35" t="s">
        <v>413</v>
      </c>
      <c r="B35" s="147" t="s">
        <v>414</v>
      </c>
      <c r="C35">
        <v>1453</v>
      </c>
      <c r="D35">
        <v>103</v>
      </c>
      <c r="E35">
        <v>0</v>
      </c>
      <c r="F35">
        <v>14</v>
      </c>
      <c r="G35" s="77">
        <v>0.96352374397797658</v>
      </c>
      <c r="H35">
        <v>31</v>
      </c>
      <c r="I35" s="77">
        <v>2.1335168616655196</v>
      </c>
      <c r="J35">
        <v>1</v>
      </c>
      <c r="K35">
        <v>4</v>
      </c>
      <c r="L35">
        <v>738</v>
      </c>
      <c r="M35">
        <v>47</v>
      </c>
      <c r="N35">
        <v>785</v>
      </c>
      <c r="O35" s="77">
        <v>54.026152787336542</v>
      </c>
      <c r="P35">
        <v>28</v>
      </c>
      <c r="Q35" s="77">
        <v>1.9270474879559532</v>
      </c>
      <c r="R35">
        <v>86</v>
      </c>
      <c r="S35" s="77">
        <v>5.9187887130075705</v>
      </c>
      <c r="T35">
        <v>7</v>
      </c>
      <c r="U35">
        <v>394</v>
      </c>
      <c r="V35" s="15"/>
      <c r="W35" s="18"/>
      <c r="X35" s="15"/>
      <c r="Y35" s="18"/>
      <c r="Z35" s="15"/>
      <c r="AA35" s="17"/>
      <c r="AB35" s="16"/>
      <c r="AC35" s="74"/>
      <c r="AD35" s="16"/>
      <c r="AE35" s="74"/>
      <c r="AF35" s="16"/>
      <c r="AG35" s="16"/>
    </row>
    <row r="36" spans="1:33" x14ac:dyDescent="0.2">
      <c r="A36" t="s">
        <v>415</v>
      </c>
      <c r="B36" s="147" t="s">
        <v>416</v>
      </c>
      <c r="C36">
        <v>1161</v>
      </c>
      <c r="D36">
        <v>24</v>
      </c>
      <c r="E36">
        <v>0</v>
      </c>
      <c r="F36">
        <v>9</v>
      </c>
      <c r="G36" s="77">
        <v>0.77519379844961245</v>
      </c>
      <c r="H36">
        <v>17</v>
      </c>
      <c r="I36" s="77">
        <v>1.4642549526270456</v>
      </c>
      <c r="J36">
        <v>3</v>
      </c>
      <c r="K36">
        <v>3</v>
      </c>
      <c r="L36">
        <v>592</v>
      </c>
      <c r="M36">
        <v>54</v>
      </c>
      <c r="N36">
        <v>646</v>
      </c>
      <c r="O36" s="77">
        <v>55.641688199827733</v>
      </c>
      <c r="P36">
        <v>31</v>
      </c>
      <c r="Q36" s="77">
        <v>2.6701119724375539</v>
      </c>
      <c r="R36">
        <v>33</v>
      </c>
      <c r="S36" s="77">
        <v>2.842377260981912</v>
      </c>
      <c r="T36">
        <v>7</v>
      </c>
      <c r="U36">
        <v>388</v>
      </c>
      <c r="V36" s="15"/>
      <c r="W36" s="18"/>
      <c r="X36" s="15"/>
      <c r="Y36" s="18"/>
      <c r="Z36" s="15"/>
      <c r="AA36" s="17"/>
      <c r="AB36" s="16"/>
      <c r="AC36" s="74"/>
      <c r="AD36" s="16"/>
      <c r="AE36" s="74"/>
      <c r="AF36" s="16"/>
      <c r="AG36" s="16"/>
    </row>
    <row r="37" spans="1:33" x14ac:dyDescent="0.2">
      <c r="A37" t="s">
        <v>417</v>
      </c>
      <c r="B37" s="147" t="s">
        <v>418</v>
      </c>
      <c r="C37">
        <v>3357</v>
      </c>
      <c r="D37">
        <v>169</v>
      </c>
      <c r="E37">
        <v>5</v>
      </c>
      <c r="F37">
        <v>44</v>
      </c>
      <c r="G37" s="77">
        <v>1.3106940720881739</v>
      </c>
      <c r="H37">
        <v>49</v>
      </c>
      <c r="I37" s="77">
        <v>1.459636580280012</v>
      </c>
      <c r="J37">
        <v>1</v>
      </c>
      <c r="K37">
        <v>28</v>
      </c>
      <c r="L37">
        <v>1839</v>
      </c>
      <c r="M37">
        <v>103</v>
      </c>
      <c r="N37">
        <v>1942</v>
      </c>
      <c r="O37" s="77">
        <v>57.849270181709855</v>
      </c>
      <c r="P37">
        <v>33</v>
      </c>
      <c r="Q37" s="77">
        <v>0.98302055406613054</v>
      </c>
      <c r="R37">
        <v>97</v>
      </c>
      <c r="S37" s="77">
        <v>2.8894846589216563</v>
      </c>
      <c r="T37">
        <v>17</v>
      </c>
      <c r="U37">
        <v>972</v>
      </c>
      <c r="V37" s="15"/>
      <c r="W37" s="18"/>
      <c r="X37" s="15"/>
      <c r="Y37" s="18"/>
      <c r="Z37" s="15"/>
      <c r="AA37" s="17"/>
      <c r="AB37" s="16"/>
      <c r="AC37" s="74"/>
      <c r="AD37" s="16"/>
      <c r="AE37" s="74"/>
      <c r="AF37" s="16"/>
      <c r="AG37" s="16"/>
    </row>
    <row r="38" spans="1:33" x14ac:dyDescent="0.2">
      <c r="A38" t="s">
        <v>419</v>
      </c>
      <c r="B38" s="147" t="s">
        <v>420</v>
      </c>
      <c r="C38">
        <v>1794</v>
      </c>
      <c r="D38">
        <v>74</v>
      </c>
      <c r="E38">
        <v>0</v>
      </c>
      <c r="F38">
        <v>21</v>
      </c>
      <c r="G38" s="77">
        <v>1.1705685618729096</v>
      </c>
      <c r="H38">
        <v>25</v>
      </c>
      <c r="I38" s="77">
        <v>1.3935340022296545</v>
      </c>
      <c r="J38">
        <v>3</v>
      </c>
      <c r="K38">
        <v>7</v>
      </c>
      <c r="L38">
        <v>904</v>
      </c>
      <c r="M38">
        <v>47</v>
      </c>
      <c r="N38">
        <v>951</v>
      </c>
      <c r="O38" s="77">
        <v>53.010033444816052</v>
      </c>
      <c r="P38">
        <v>34</v>
      </c>
      <c r="Q38" s="77">
        <v>1.89520624303233</v>
      </c>
      <c r="R38">
        <v>77</v>
      </c>
      <c r="S38" s="77">
        <v>4.2920847268673352</v>
      </c>
      <c r="T38">
        <v>6</v>
      </c>
      <c r="U38">
        <v>596</v>
      </c>
      <c r="V38" s="15"/>
      <c r="W38" s="18"/>
      <c r="X38" s="15"/>
      <c r="Y38" s="18"/>
      <c r="Z38" s="15"/>
      <c r="AA38" s="17"/>
      <c r="AB38" s="16"/>
      <c r="AC38" s="74"/>
      <c r="AD38" s="16"/>
      <c r="AE38" s="74"/>
      <c r="AF38" s="16"/>
      <c r="AG38" s="16"/>
    </row>
    <row r="39" spans="1:33" x14ac:dyDescent="0.2">
      <c r="A39" t="s">
        <v>421</v>
      </c>
      <c r="B39" s="147" t="s">
        <v>422</v>
      </c>
      <c r="C39">
        <v>1691</v>
      </c>
      <c r="D39">
        <v>35</v>
      </c>
      <c r="E39">
        <v>1</v>
      </c>
      <c r="F39">
        <v>3</v>
      </c>
      <c r="G39" s="77">
        <v>0.17740981667652278</v>
      </c>
      <c r="H39">
        <v>37</v>
      </c>
      <c r="I39" s="77">
        <v>2.1880544056771143</v>
      </c>
      <c r="J39">
        <v>4</v>
      </c>
      <c r="K39">
        <v>13</v>
      </c>
      <c r="L39">
        <v>561</v>
      </c>
      <c r="M39">
        <v>137</v>
      </c>
      <c r="N39">
        <v>698</v>
      </c>
      <c r="O39" s="77">
        <v>41.27735068007096</v>
      </c>
      <c r="P39">
        <v>60</v>
      </c>
      <c r="Q39" s="77">
        <v>3.5481963335304552</v>
      </c>
      <c r="R39">
        <v>255</v>
      </c>
      <c r="S39" s="77">
        <v>15.079834417504435</v>
      </c>
      <c r="T39">
        <v>11</v>
      </c>
      <c r="U39">
        <v>574</v>
      </c>
      <c r="V39" s="15"/>
      <c r="W39" s="18"/>
      <c r="X39" s="15"/>
      <c r="Y39" s="18"/>
      <c r="Z39" s="15"/>
      <c r="AA39" s="17"/>
      <c r="AB39" s="16"/>
      <c r="AC39" s="74"/>
      <c r="AD39" s="16"/>
      <c r="AE39" s="74"/>
      <c r="AF39" s="16"/>
      <c r="AG39" s="16"/>
    </row>
    <row r="40" spans="1:33" x14ac:dyDescent="0.2">
      <c r="A40" t="s">
        <v>423</v>
      </c>
      <c r="B40" s="147" t="s">
        <v>424</v>
      </c>
      <c r="C40">
        <v>1445</v>
      </c>
      <c r="D40">
        <v>43</v>
      </c>
      <c r="E40">
        <v>0</v>
      </c>
      <c r="F40">
        <v>20</v>
      </c>
      <c r="G40" s="77">
        <v>1.3840830449826991</v>
      </c>
      <c r="H40">
        <v>35</v>
      </c>
      <c r="I40" s="77">
        <v>2.422145328719723</v>
      </c>
      <c r="J40">
        <v>1</v>
      </c>
      <c r="K40">
        <v>8</v>
      </c>
      <c r="L40">
        <v>762</v>
      </c>
      <c r="M40">
        <v>58</v>
      </c>
      <c r="N40">
        <v>820</v>
      </c>
      <c r="O40" s="77">
        <v>56.747404844290664</v>
      </c>
      <c r="P40">
        <v>36</v>
      </c>
      <c r="Q40" s="77">
        <v>2.4913494809688581</v>
      </c>
      <c r="R40">
        <v>54</v>
      </c>
      <c r="S40" s="77">
        <v>3.7370242214532867</v>
      </c>
      <c r="T40">
        <v>3</v>
      </c>
      <c r="U40">
        <v>425</v>
      </c>
      <c r="V40" s="15"/>
      <c r="W40" s="18"/>
      <c r="X40" s="15"/>
      <c r="Y40" s="18"/>
      <c r="Z40" s="15"/>
      <c r="AA40" s="17"/>
      <c r="AB40" s="16"/>
      <c r="AC40" s="74"/>
      <c r="AD40" s="16"/>
      <c r="AE40" s="74"/>
      <c r="AF40" s="16"/>
      <c r="AG40" s="16"/>
    </row>
    <row r="41" spans="1:33" x14ac:dyDescent="0.2">
      <c r="A41" t="s">
        <v>425</v>
      </c>
      <c r="B41" s="147" t="s">
        <v>426</v>
      </c>
      <c r="C41">
        <v>1645</v>
      </c>
      <c r="D41">
        <v>93</v>
      </c>
      <c r="E41">
        <v>0</v>
      </c>
      <c r="F41">
        <v>19</v>
      </c>
      <c r="G41" s="77">
        <v>1.1550151975683891</v>
      </c>
      <c r="H41">
        <v>17</v>
      </c>
      <c r="I41" s="77">
        <v>1.0334346504559271</v>
      </c>
      <c r="J41">
        <v>1</v>
      </c>
      <c r="K41">
        <v>12</v>
      </c>
      <c r="L41">
        <v>854</v>
      </c>
      <c r="M41">
        <v>58</v>
      </c>
      <c r="N41">
        <v>912</v>
      </c>
      <c r="O41" s="77">
        <v>55.440729483282681</v>
      </c>
      <c r="P41">
        <v>16</v>
      </c>
      <c r="Q41" s="77">
        <v>0.97264437689969607</v>
      </c>
      <c r="R41">
        <v>77</v>
      </c>
      <c r="S41" s="77">
        <v>4.6808510638297873</v>
      </c>
      <c r="T41">
        <v>4</v>
      </c>
      <c r="U41">
        <v>494</v>
      </c>
      <c r="V41" s="15"/>
      <c r="W41" s="18"/>
      <c r="X41" s="15"/>
      <c r="Y41" s="18"/>
      <c r="Z41" s="15"/>
      <c r="AA41" s="17"/>
      <c r="AB41" s="16"/>
      <c r="AC41" s="74"/>
      <c r="AD41" s="16"/>
      <c r="AE41" s="74"/>
      <c r="AF41" s="16"/>
      <c r="AG41" s="16"/>
    </row>
    <row r="42" spans="1:33" x14ac:dyDescent="0.2">
      <c r="A42" t="s">
        <v>427</v>
      </c>
      <c r="B42" s="147" t="s">
        <v>428</v>
      </c>
      <c r="C42">
        <v>3495</v>
      </c>
      <c r="D42">
        <v>162</v>
      </c>
      <c r="E42">
        <v>0</v>
      </c>
      <c r="F42">
        <v>23</v>
      </c>
      <c r="G42" s="77">
        <v>0.65808297567954221</v>
      </c>
      <c r="H42">
        <v>22</v>
      </c>
      <c r="I42" s="77">
        <v>0.62947067238912735</v>
      </c>
      <c r="J42">
        <v>5</v>
      </c>
      <c r="K42">
        <v>17</v>
      </c>
      <c r="L42">
        <v>1676</v>
      </c>
      <c r="M42">
        <v>113</v>
      </c>
      <c r="N42">
        <v>1789</v>
      </c>
      <c r="O42" s="77">
        <v>51.187410586552218</v>
      </c>
      <c r="P42">
        <v>52</v>
      </c>
      <c r="Q42" s="77">
        <v>1.4878397711015738</v>
      </c>
      <c r="R42">
        <v>102</v>
      </c>
      <c r="S42" s="77">
        <v>2.9184549356223175</v>
      </c>
      <c r="T42">
        <v>12</v>
      </c>
      <c r="U42">
        <v>1311</v>
      </c>
      <c r="V42" s="15"/>
      <c r="W42" s="18"/>
      <c r="X42" s="15"/>
      <c r="Y42" s="18"/>
      <c r="Z42" s="15"/>
      <c r="AA42" s="17"/>
      <c r="AB42" s="16"/>
      <c r="AC42" s="74"/>
      <c r="AD42" s="16"/>
      <c r="AE42" s="74"/>
      <c r="AF42" s="16"/>
      <c r="AG42" s="16"/>
    </row>
    <row r="43" spans="1:33" x14ac:dyDescent="0.2">
      <c r="A43" t="s">
        <v>429</v>
      </c>
      <c r="B43" s="147" t="s">
        <v>430</v>
      </c>
      <c r="C43">
        <v>3785</v>
      </c>
      <c r="D43">
        <v>58</v>
      </c>
      <c r="E43">
        <v>2</v>
      </c>
      <c r="F43">
        <v>9</v>
      </c>
      <c r="G43" s="77">
        <v>0.23778071334214002</v>
      </c>
      <c r="H43">
        <v>51</v>
      </c>
      <c r="I43" s="77">
        <v>1.3474240422721269</v>
      </c>
      <c r="J43">
        <v>8</v>
      </c>
      <c r="K43">
        <v>15</v>
      </c>
      <c r="L43">
        <v>1486</v>
      </c>
      <c r="M43">
        <v>241</v>
      </c>
      <c r="N43">
        <v>1727</v>
      </c>
      <c r="O43" s="77">
        <v>45.627476882430642</v>
      </c>
      <c r="P43">
        <v>155</v>
      </c>
      <c r="Q43" s="77">
        <v>4.0951122853368567</v>
      </c>
      <c r="R43">
        <v>440</v>
      </c>
      <c r="S43" s="77">
        <v>11.624834874504623</v>
      </c>
      <c r="T43">
        <v>11</v>
      </c>
      <c r="U43">
        <v>1309</v>
      </c>
      <c r="V43" s="15"/>
      <c r="W43" s="18"/>
      <c r="X43" s="15"/>
      <c r="Y43" s="18"/>
      <c r="Z43" s="15"/>
      <c r="AA43" s="17"/>
      <c r="AB43" s="16"/>
      <c r="AC43" s="74"/>
      <c r="AD43" s="16"/>
      <c r="AE43" s="74"/>
      <c r="AF43" s="16"/>
      <c r="AG43" s="16"/>
    </row>
    <row r="44" spans="1:33" x14ac:dyDescent="0.2">
      <c r="A44" t="s">
        <v>431</v>
      </c>
      <c r="B44" s="147" t="s">
        <v>432</v>
      </c>
      <c r="C44">
        <v>1197</v>
      </c>
      <c r="D44">
        <v>24</v>
      </c>
      <c r="E44">
        <v>0</v>
      </c>
      <c r="F44">
        <v>7</v>
      </c>
      <c r="G44" s="77">
        <v>0.58479532163742687</v>
      </c>
      <c r="H44">
        <v>39</v>
      </c>
      <c r="I44" s="77">
        <v>3.2581453634085209</v>
      </c>
      <c r="J44">
        <v>3</v>
      </c>
      <c r="K44">
        <v>8</v>
      </c>
      <c r="L44">
        <v>527</v>
      </c>
      <c r="M44">
        <v>66</v>
      </c>
      <c r="N44">
        <v>593</v>
      </c>
      <c r="O44" s="77">
        <v>49.540517961570593</v>
      </c>
      <c r="P44">
        <v>38</v>
      </c>
      <c r="Q44" s="77">
        <v>3.1746031746031744</v>
      </c>
      <c r="R44">
        <v>62</v>
      </c>
      <c r="S44" s="77">
        <v>5.1796157059314947</v>
      </c>
      <c r="T44">
        <v>0</v>
      </c>
      <c r="U44">
        <v>423</v>
      </c>
      <c r="V44" s="15"/>
      <c r="W44" s="18"/>
      <c r="X44" s="15"/>
      <c r="Y44" s="18"/>
      <c r="Z44" s="15"/>
      <c r="AA44" s="17"/>
      <c r="AB44" s="16"/>
      <c r="AC44" s="74"/>
      <c r="AD44" s="16"/>
      <c r="AE44" s="74"/>
      <c r="AF44" s="16"/>
      <c r="AG44" s="16"/>
    </row>
    <row r="45" spans="1:33" x14ac:dyDescent="0.2">
      <c r="A45" t="s">
        <v>433</v>
      </c>
      <c r="B45" s="147" t="s">
        <v>434</v>
      </c>
      <c r="C45">
        <v>1681</v>
      </c>
      <c r="D45">
        <v>32</v>
      </c>
      <c r="E45">
        <v>1</v>
      </c>
      <c r="F45">
        <v>1</v>
      </c>
      <c r="G45" s="77">
        <v>5.9488399762046403E-2</v>
      </c>
      <c r="H45">
        <v>26</v>
      </c>
      <c r="I45" s="77">
        <v>1.5466983938132064</v>
      </c>
      <c r="J45">
        <v>5</v>
      </c>
      <c r="K45">
        <v>10</v>
      </c>
      <c r="L45">
        <v>668</v>
      </c>
      <c r="M45">
        <v>94</v>
      </c>
      <c r="N45">
        <v>762</v>
      </c>
      <c r="O45" s="77">
        <v>45.330160618679358</v>
      </c>
      <c r="P45">
        <v>67</v>
      </c>
      <c r="Q45" s="77">
        <v>3.9857227840571086</v>
      </c>
      <c r="R45">
        <v>161</v>
      </c>
      <c r="S45" s="77">
        <v>9.5776323616894707</v>
      </c>
      <c r="T45">
        <v>7</v>
      </c>
      <c r="U45">
        <v>609</v>
      </c>
      <c r="V45" s="15"/>
      <c r="W45" s="18"/>
      <c r="X45" s="15"/>
      <c r="Y45" s="18"/>
      <c r="Z45" s="15"/>
      <c r="AA45" s="17"/>
      <c r="AB45" s="16"/>
      <c r="AC45" s="74"/>
      <c r="AD45" s="16"/>
      <c r="AE45" s="74"/>
      <c r="AF45" s="16"/>
      <c r="AG45" s="16"/>
    </row>
    <row r="46" spans="1:33" x14ac:dyDescent="0.2">
      <c r="A46" t="s">
        <v>435</v>
      </c>
      <c r="B46" s="147" t="s">
        <v>436</v>
      </c>
      <c r="C46">
        <v>1723</v>
      </c>
      <c r="D46">
        <v>30</v>
      </c>
      <c r="E46">
        <v>1</v>
      </c>
      <c r="F46">
        <v>15</v>
      </c>
      <c r="G46" s="77">
        <v>0.87057457922228665</v>
      </c>
      <c r="H46">
        <v>51</v>
      </c>
      <c r="I46" s="77">
        <v>2.959953569355775</v>
      </c>
      <c r="J46">
        <v>1</v>
      </c>
      <c r="K46">
        <v>11</v>
      </c>
      <c r="L46">
        <v>788</v>
      </c>
      <c r="M46">
        <v>71</v>
      </c>
      <c r="N46">
        <v>859</v>
      </c>
      <c r="O46" s="77">
        <v>49.854904236796287</v>
      </c>
      <c r="P46">
        <v>49</v>
      </c>
      <c r="Q46" s="77">
        <v>2.8438769587928032</v>
      </c>
      <c r="R46">
        <v>77</v>
      </c>
      <c r="S46" s="77">
        <v>4.4689495066744049</v>
      </c>
      <c r="T46">
        <v>3</v>
      </c>
      <c r="U46">
        <v>626</v>
      </c>
      <c r="V46" s="15"/>
      <c r="W46" s="18"/>
      <c r="X46" s="15"/>
      <c r="Y46" s="18"/>
      <c r="Z46" s="15"/>
      <c r="AA46" s="17"/>
      <c r="AB46" s="16"/>
      <c r="AC46" s="74"/>
      <c r="AD46" s="16"/>
      <c r="AE46" s="74"/>
      <c r="AF46" s="16"/>
      <c r="AG46" s="16"/>
    </row>
    <row r="47" spans="1:33" x14ac:dyDescent="0.2">
      <c r="A47" t="s">
        <v>437</v>
      </c>
      <c r="B47" s="147" t="s">
        <v>438</v>
      </c>
      <c r="C47">
        <v>1522</v>
      </c>
      <c r="D47">
        <v>67</v>
      </c>
      <c r="E47">
        <v>3</v>
      </c>
      <c r="F47">
        <v>25</v>
      </c>
      <c r="G47" s="77">
        <v>1.64257555847569</v>
      </c>
      <c r="H47">
        <v>11</v>
      </c>
      <c r="I47" s="77">
        <v>0.72273324572930353</v>
      </c>
      <c r="J47">
        <v>3</v>
      </c>
      <c r="K47">
        <v>6</v>
      </c>
      <c r="L47">
        <v>807</v>
      </c>
      <c r="M47">
        <v>40</v>
      </c>
      <c r="N47">
        <v>847</v>
      </c>
      <c r="O47" s="77">
        <v>55.650459921156369</v>
      </c>
      <c r="P47">
        <v>18</v>
      </c>
      <c r="Q47" s="77">
        <v>1.1826544021024967</v>
      </c>
      <c r="R47">
        <v>58</v>
      </c>
      <c r="S47" s="77">
        <v>3.8107752956636007</v>
      </c>
      <c r="T47">
        <v>6</v>
      </c>
      <c r="U47">
        <v>478</v>
      </c>
      <c r="V47" s="15"/>
      <c r="W47" s="18"/>
      <c r="X47" s="15"/>
      <c r="Y47" s="18"/>
      <c r="Z47" s="15"/>
      <c r="AA47" s="17"/>
      <c r="AB47" s="16"/>
      <c r="AC47" s="74"/>
      <c r="AD47" s="16"/>
      <c r="AE47" s="74"/>
      <c r="AF47" s="16"/>
      <c r="AG47" s="16"/>
    </row>
    <row r="48" spans="1:33" x14ac:dyDescent="0.2">
      <c r="A48" t="s">
        <v>439</v>
      </c>
      <c r="B48" s="147" t="s">
        <v>339</v>
      </c>
      <c r="C48">
        <v>5290</v>
      </c>
      <c r="D48">
        <v>120</v>
      </c>
      <c r="E48">
        <v>5</v>
      </c>
      <c r="F48">
        <v>79</v>
      </c>
      <c r="G48" s="77">
        <v>1.4933837429111532</v>
      </c>
      <c r="H48">
        <v>70</v>
      </c>
      <c r="I48" s="77">
        <v>1.3232514177693762</v>
      </c>
      <c r="J48">
        <v>34</v>
      </c>
      <c r="K48">
        <v>20</v>
      </c>
      <c r="L48">
        <v>2136</v>
      </c>
      <c r="M48">
        <v>251</v>
      </c>
      <c r="N48">
        <v>2387</v>
      </c>
      <c r="O48" s="77">
        <v>45.12287334593573</v>
      </c>
      <c r="P48">
        <v>285</v>
      </c>
      <c r="Q48" s="77">
        <v>5.3875236294896034</v>
      </c>
      <c r="R48">
        <v>275</v>
      </c>
      <c r="S48" s="77">
        <v>5.1984877126654059</v>
      </c>
      <c r="T48">
        <v>19</v>
      </c>
      <c r="U48">
        <v>1996</v>
      </c>
      <c r="V48" s="15"/>
      <c r="W48" s="18"/>
      <c r="X48" s="15"/>
      <c r="Y48" s="18"/>
      <c r="Z48" s="15"/>
      <c r="AA48" s="17"/>
      <c r="AB48" s="16"/>
      <c r="AC48" s="74"/>
      <c r="AD48" s="16"/>
      <c r="AE48" s="74"/>
      <c r="AF48" s="16"/>
      <c r="AG48" s="16"/>
    </row>
    <row r="49" spans="1:33" x14ac:dyDescent="0.2">
      <c r="A49" t="s">
        <v>440</v>
      </c>
      <c r="B49" s="147" t="s">
        <v>340</v>
      </c>
      <c r="C49">
        <v>5771</v>
      </c>
      <c r="D49">
        <v>160</v>
      </c>
      <c r="E49">
        <v>4</v>
      </c>
      <c r="F49">
        <v>112</v>
      </c>
      <c r="G49" s="77">
        <v>1.9407381736267544</v>
      </c>
      <c r="H49">
        <v>46</v>
      </c>
      <c r="I49" s="77">
        <v>0.79708889273955985</v>
      </c>
      <c r="J49">
        <v>17</v>
      </c>
      <c r="K49">
        <v>22</v>
      </c>
      <c r="L49">
        <v>2215</v>
      </c>
      <c r="M49">
        <v>210</v>
      </c>
      <c r="N49">
        <v>2425</v>
      </c>
      <c r="O49" s="77">
        <v>42.020447062900715</v>
      </c>
      <c r="P49">
        <v>324</v>
      </c>
      <c r="Q49" s="77">
        <v>5.6142782879916826</v>
      </c>
      <c r="R49">
        <v>514</v>
      </c>
      <c r="S49" s="77">
        <v>8.9066019753942136</v>
      </c>
      <c r="T49">
        <v>59</v>
      </c>
      <c r="U49">
        <v>2088</v>
      </c>
      <c r="V49" s="15"/>
      <c r="W49" s="18"/>
      <c r="X49" s="15"/>
      <c r="Y49" s="18"/>
      <c r="Z49" s="15"/>
      <c r="AA49" s="17"/>
      <c r="AB49" s="16"/>
      <c r="AC49" s="74"/>
      <c r="AD49" s="16"/>
      <c r="AE49" s="74"/>
      <c r="AF49" s="16"/>
      <c r="AG49" s="16"/>
    </row>
    <row r="50" spans="1:33" x14ac:dyDescent="0.2">
      <c r="A50" t="s">
        <v>441</v>
      </c>
      <c r="B50" s="147" t="s">
        <v>341</v>
      </c>
      <c r="C50">
        <v>4954</v>
      </c>
      <c r="D50">
        <v>150</v>
      </c>
      <c r="E50">
        <v>4</v>
      </c>
      <c r="F50">
        <v>69</v>
      </c>
      <c r="G50" s="77">
        <v>1.3928138877674607</v>
      </c>
      <c r="H50">
        <v>37</v>
      </c>
      <c r="I50" s="77">
        <v>0.74687121517965283</v>
      </c>
      <c r="J50">
        <v>12</v>
      </c>
      <c r="K50">
        <v>15</v>
      </c>
      <c r="L50">
        <v>2127</v>
      </c>
      <c r="M50">
        <v>179</v>
      </c>
      <c r="N50">
        <v>2306</v>
      </c>
      <c r="O50" s="77">
        <v>46.548243843358897</v>
      </c>
      <c r="P50">
        <v>224</v>
      </c>
      <c r="Q50" s="77">
        <v>4.5215987081146549</v>
      </c>
      <c r="R50">
        <v>221</v>
      </c>
      <c r="S50" s="77">
        <v>4.461041582559548</v>
      </c>
      <c r="T50">
        <v>17</v>
      </c>
      <c r="U50">
        <v>1899</v>
      </c>
      <c r="V50" s="15"/>
      <c r="W50" s="18"/>
      <c r="X50" s="15"/>
      <c r="Y50" s="18"/>
      <c r="Z50" s="15"/>
      <c r="AA50" s="17"/>
      <c r="AB50" s="16"/>
      <c r="AC50" s="74"/>
      <c r="AD50" s="16"/>
      <c r="AE50" s="74"/>
      <c r="AF50" s="16"/>
      <c r="AG50" s="16"/>
    </row>
    <row r="51" spans="1:33" x14ac:dyDescent="0.2">
      <c r="A51" t="s">
        <v>442</v>
      </c>
      <c r="B51" s="147" t="s">
        <v>443</v>
      </c>
      <c r="C51">
        <v>1914</v>
      </c>
      <c r="D51">
        <v>47</v>
      </c>
      <c r="E51">
        <v>1</v>
      </c>
      <c r="F51">
        <v>9</v>
      </c>
      <c r="G51" s="77">
        <v>0.47021943573667713</v>
      </c>
      <c r="H51">
        <v>33</v>
      </c>
      <c r="I51" s="77">
        <v>1.7241379310344827</v>
      </c>
      <c r="J51">
        <v>8</v>
      </c>
      <c r="K51">
        <v>9</v>
      </c>
      <c r="L51">
        <v>573</v>
      </c>
      <c r="M51">
        <v>123</v>
      </c>
      <c r="N51">
        <v>696</v>
      </c>
      <c r="O51" s="77">
        <v>36.363636363636367</v>
      </c>
      <c r="P51">
        <v>57</v>
      </c>
      <c r="Q51" s="77">
        <v>2.9780564263322882</v>
      </c>
      <c r="R51">
        <v>371</v>
      </c>
      <c r="S51" s="77">
        <v>19.383490073145246</v>
      </c>
      <c r="T51">
        <v>10</v>
      </c>
      <c r="U51">
        <v>673</v>
      </c>
      <c r="V51" s="15"/>
      <c r="W51" s="18"/>
      <c r="X51" s="15"/>
      <c r="Y51" s="18"/>
      <c r="Z51" s="15"/>
      <c r="AA51" s="17"/>
      <c r="AB51" s="16"/>
      <c r="AC51" s="74"/>
      <c r="AD51" s="16"/>
      <c r="AE51" s="74"/>
      <c r="AF51" s="16"/>
      <c r="AG51" s="16"/>
    </row>
    <row r="52" spans="1:33" x14ac:dyDescent="0.2">
      <c r="A52" t="s">
        <v>444</v>
      </c>
      <c r="B52" s="147" t="s">
        <v>445</v>
      </c>
      <c r="C52">
        <v>3573</v>
      </c>
      <c r="D52">
        <v>172</v>
      </c>
      <c r="E52">
        <v>3</v>
      </c>
      <c r="F52">
        <v>26</v>
      </c>
      <c r="G52" s="77">
        <v>0.72767982087881333</v>
      </c>
      <c r="H52">
        <v>36</v>
      </c>
      <c r="I52" s="77">
        <v>1.0075566750629723</v>
      </c>
      <c r="J52">
        <v>6</v>
      </c>
      <c r="K52">
        <v>13</v>
      </c>
      <c r="L52">
        <v>1669</v>
      </c>
      <c r="M52">
        <v>85</v>
      </c>
      <c r="N52">
        <v>1754</v>
      </c>
      <c r="O52" s="77">
        <v>49.090400223901483</v>
      </c>
      <c r="P52">
        <v>24</v>
      </c>
      <c r="Q52" s="77">
        <v>0.67170445004198154</v>
      </c>
      <c r="R52">
        <v>120</v>
      </c>
      <c r="S52" s="77">
        <v>3.3585222502099077</v>
      </c>
      <c r="T52">
        <v>9</v>
      </c>
      <c r="U52">
        <v>1410</v>
      </c>
      <c r="V52" s="15"/>
      <c r="W52" s="18"/>
      <c r="X52" s="15"/>
      <c r="Y52" s="18"/>
      <c r="Z52" s="15"/>
      <c r="AA52" s="17"/>
      <c r="AB52" s="16"/>
      <c r="AC52" s="74"/>
      <c r="AD52" s="16"/>
      <c r="AE52" s="74"/>
      <c r="AF52" s="16"/>
      <c r="AG52" s="16"/>
    </row>
    <row r="53" spans="1:33" x14ac:dyDescent="0.2">
      <c r="A53" t="s">
        <v>446</v>
      </c>
      <c r="B53" s="147" t="s">
        <v>447</v>
      </c>
      <c r="C53">
        <v>1745</v>
      </c>
      <c r="D53">
        <v>89</v>
      </c>
      <c r="E53">
        <v>5</v>
      </c>
      <c r="F53">
        <v>12</v>
      </c>
      <c r="G53" s="77">
        <v>0.68767908309455583</v>
      </c>
      <c r="H53">
        <v>35</v>
      </c>
      <c r="I53" s="77">
        <v>2.005730659025788</v>
      </c>
      <c r="J53">
        <v>4</v>
      </c>
      <c r="K53">
        <v>3</v>
      </c>
      <c r="L53">
        <v>646</v>
      </c>
      <c r="M53">
        <v>92</v>
      </c>
      <c r="N53">
        <v>738</v>
      </c>
      <c r="O53" s="77">
        <v>42.292263610315182</v>
      </c>
      <c r="P53">
        <v>55</v>
      </c>
      <c r="Q53" s="77">
        <v>3.151862464183381</v>
      </c>
      <c r="R53">
        <v>174</v>
      </c>
      <c r="S53" s="77">
        <v>9.9713467048710598</v>
      </c>
      <c r="T53">
        <v>9</v>
      </c>
      <c r="U53">
        <v>621</v>
      </c>
      <c r="V53" s="15"/>
      <c r="W53" s="18"/>
      <c r="X53" s="15"/>
      <c r="Y53" s="18"/>
      <c r="Z53" s="15"/>
      <c r="AA53" s="17"/>
      <c r="AB53" s="16"/>
      <c r="AC53" s="74"/>
      <c r="AD53" s="16"/>
      <c r="AE53" s="74"/>
      <c r="AF53" s="16"/>
      <c r="AG53" s="16"/>
    </row>
    <row r="54" spans="1:33" x14ac:dyDescent="0.2">
      <c r="A54" t="s">
        <v>448</v>
      </c>
      <c r="B54" s="147" t="s">
        <v>449</v>
      </c>
      <c r="C54">
        <v>4669</v>
      </c>
      <c r="D54">
        <v>193</v>
      </c>
      <c r="E54">
        <v>4</v>
      </c>
      <c r="F54">
        <v>29</v>
      </c>
      <c r="G54" s="77">
        <v>0.6211180124223602</v>
      </c>
      <c r="H54">
        <v>33</v>
      </c>
      <c r="I54" s="77">
        <v>0.7067894624116513</v>
      </c>
      <c r="J54">
        <v>15</v>
      </c>
      <c r="K54">
        <v>24</v>
      </c>
      <c r="L54">
        <v>2126</v>
      </c>
      <c r="M54">
        <v>153</v>
      </c>
      <c r="N54">
        <v>2279</v>
      </c>
      <c r="O54" s="77">
        <v>48.811308631398589</v>
      </c>
      <c r="P54">
        <v>60</v>
      </c>
      <c r="Q54" s="77">
        <v>1.285071749839366</v>
      </c>
      <c r="R54">
        <v>139</v>
      </c>
      <c r="S54" s="77">
        <v>2.9770828871278647</v>
      </c>
      <c r="T54">
        <v>16</v>
      </c>
      <c r="U54">
        <v>1877</v>
      </c>
      <c r="V54" s="15"/>
      <c r="W54" s="18"/>
      <c r="X54" s="15"/>
      <c r="Y54" s="18"/>
      <c r="Z54" s="15"/>
      <c r="AA54" s="17"/>
      <c r="AB54" s="16"/>
      <c r="AC54" s="74"/>
      <c r="AD54" s="16"/>
      <c r="AE54" s="74"/>
      <c r="AF54" s="16"/>
      <c r="AG54" s="16"/>
    </row>
    <row r="55" spans="1:33" x14ac:dyDescent="0.2">
      <c r="A55" s="8" t="s">
        <v>450</v>
      </c>
      <c r="B55" s="147" t="s">
        <v>451</v>
      </c>
      <c r="C55">
        <v>1905</v>
      </c>
      <c r="D55">
        <v>50</v>
      </c>
      <c r="E55">
        <v>1</v>
      </c>
      <c r="F55">
        <v>23</v>
      </c>
      <c r="G55" s="77">
        <v>1.2073490813648293</v>
      </c>
      <c r="H55">
        <v>32</v>
      </c>
      <c r="I55" s="77">
        <v>1.6797900262467191</v>
      </c>
      <c r="J55">
        <v>7</v>
      </c>
      <c r="K55">
        <v>7</v>
      </c>
      <c r="L55">
        <v>961</v>
      </c>
      <c r="M55">
        <v>93</v>
      </c>
      <c r="N55">
        <v>1054</v>
      </c>
      <c r="O55" s="77">
        <v>55.328083989501309</v>
      </c>
      <c r="P55">
        <v>22</v>
      </c>
      <c r="Q55" s="77">
        <v>1.1548556430446193</v>
      </c>
      <c r="R55">
        <v>114</v>
      </c>
      <c r="S55" s="77">
        <v>5.984251968503937</v>
      </c>
      <c r="T55">
        <v>14</v>
      </c>
      <c r="U55">
        <v>581</v>
      </c>
      <c r="V55" s="15"/>
      <c r="W55" s="18"/>
      <c r="X55" s="15"/>
      <c r="Y55" s="18"/>
      <c r="Z55" s="15"/>
      <c r="AA55" s="17"/>
      <c r="AB55" s="16"/>
      <c r="AC55" s="74"/>
      <c r="AD55" s="16"/>
      <c r="AE55" s="74"/>
      <c r="AF55" s="16"/>
      <c r="AG55" s="16"/>
    </row>
    <row r="56" spans="1:33" x14ac:dyDescent="0.2">
      <c r="A56" t="s">
        <v>452</v>
      </c>
      <c r="B56" s="147" t="s">
        <v>453</v>
      </c>
      <c r="C56">
        <v>1876</v>
      </c>
      <c r="D56">
        <v>43</v>
      </c>
      <c r="E56">
        <v>1</v>
      </c>
      <c r="F56">
        <v>13</v>
      </c>
      <c r="G56" s="77">
        <v>0.69296375266524524</v>
      </c>
      <c r="H56">
        <v>45</v>
      </c>
      <c r="I56" s="77">
        <v>2.398720682302772</v>
      </c>
      <c r="J56">
        <v>0</v>
      </c>
      <c r="K56">
        <v>11</v>
      </c>
      <c r="L56">
        <v>943</v>
      </c>
      <c r="M56">
        <v>89</v>
      </c>
      <c r="N56">
        <v>1032</v>
      </c>
      <c r="O56" s="77">
        <v>55.010660980810236</v>
      </c>
      <c r="P56">
        <v>70</v>
      </c>
      <c r="Q56" s="77">
        <v>3.7313432835820892</v>
      </c>
      <c r="R56">
        <v>68</v>
      </c>
      <c r="S56" s="77">
        <v>3.624733475479744</v>
      </c>
      <c r="T56">
        <v>4</v>
      </c>
      <c r="U56">
        <v>589</v>
      </c>
      <c r="V56" s="15"/>
      <c r="W56" s="18"/>
      <c r="X56" s="15"/>
      <c r="Y56" s="18"/>
      <c r="Z56" s="15"/>
      <c r="AA56" s="17"/>
      <c r="AB56" s="16"/>
      <c r="AC56" s="74"/>
      <c r="AD56" s="16"/>
      <c r="AE56" s="74"/>
      <c r="AF56" s="16"/>
      <c r="AG56" s="16"/>
    </row>
    <row r="57" spans="1:33" x14ac:dyDescent="0.2">
      <c r="A57" t="s">
        <v>454</v>
      </c>
      <c r="B57" s="147" t="s">
        <v>455</v>
      </c>
      <c r="C57">
        <v>1850</v>
      </c>
      <c r="D57">
        <v>64</v>
      </c>
      <c r="E57">
        <v>1</v>
      </c>
      <c r="F57">
        <v>22</v>
      </c>
      <c r="G57" s="77">
        <v>1.1891891891891893</v>
      </c>
      <c r="H57">
        <v>47</v>
      </c>
      <c r="I57" s="77">
        <v>2.5405405405405408</v>
      </c>
      <c r="J57">
        <v>0</v>
      </c>
      <c r="K57">
        <v>12</v>
      </c>
      <c r="L57">
        <v>839</v>
      </c>
      <c r="M57">
        <v>61</v>
      </c>
      <c r="N57">
        <v>900</v>
      </c>
      <c r="O57" s="77">
        <v>48.648648648648653</v>
      </c>
      <c r="P57">
        <v>43</v>
      </c>
      <c r="Q57" s="77">
        <v>2.3243243243243241</v>
      </c>
      <c r="R57">
        <v>142</v>
      </c>
      <c r="S57" s="77">
        <v>7.6756756756756754</v>
      </c>
      <c r="T57">
        <v>2</v>
      </c>
      <c r="U57">
        <v>617</v>
      </c>
      <c r="V57" s="15"/>
      <c r="W57" s="18"/>
      <c r="X57" s="15"/>
      <c r="Y57" s="18"/>
      <c r="Z57" s="15"/>
      <c r="AA57" s="17"/>
      <c r="AB57" s="16"/>
      <c r="AC57" s="74"/>
      <c r="AD57" s="16"/>
      <c r="AE57" s="74"/>
      <c r="AF57" s="16"/>
      <c r="AG57" s="16"/>
    </row>
    <row r="58" spans="1:33" x14ac:dyDescent="0.2">
      <c r="A58" t="s">
        <v>456</v>
      </c>
      <c r="B58" s="147" t="s">
        <v>457</v>
      </c>
      <c r="C58">
        <v>1789</v>
      </c>
      <c r="D58">
        <v>37</v>
      </c>
      <c r="E58">
        <v>0</v>
      </c>
      <c r="F58">
        <v>2</v>
      </c>
      <c r="G58" s="77">
        <v>0.11179429849077697</v>
      </c>
      <c r="H58">
        <v>21</v>
      </c>
      <c r="I58" s="77">
        <v>1.1738401341531581</v>
      </c>
      <c r="J58">
        <v>8</v>
      </c>
      <c r="K58">
        <v>8</v>
      </c>
      <c r="L58">
        <v>703</v>
      </c>
      <c r="M58">
        <v>96</v>
      </c>
      <c r="N58">
        <v>799</v>
      </c>
      <c r="O58" s="77">
        <v>44.661822247065395</v>
      </c>
      <c r="P58">
        <v>79</v>
      </c>
      <c r="Q58" s="77">
        <v>4.4158747903856908</v>
      </c>
      <c r="R58">
        <v>147</v>
      </c>
      <c r="S58" s="77">
        <v>8.2168809390721069</v>
      </c>
      <c r="T58">
        <v>3</v>
      </c>
      <c r="U58">
        <v>685</v>
      </c>
      <c r="V58" s="15"/>
      <c r="W58" s="18"/>
      <c r="X58" s="15"/>
      <c r="Y58" s="18"/>
      <c r="Z58" s="15"/>
      <c r="AA58" s="17"/>
      <c r="AB58" s="16"/>
      <c r="AC58" s="74"/>
      <c r="AD58" s="16"/>
      <c r="AE58" s="74"/>
      <c r="AF58" s="16"/>
      <c r="AG58" s="16"/>
    </row>
    <row r="59" spans="1:33" x14ac:dyDescent="0.2">
      <c r="A59" t="s">
        <v>458</v>
      </c>
      <c r="B59" s="147" t="s">
        <v>459</v>
      </c>
      <c r="C59">
        <v>1977</v>
      </c>
      <c r="D59">
        <v>51</v>
      </c>
      <c r="E59">
        <v>0</v>
      </c>
      <c r="F59">
        <v>13</v>
      </c>
      <c r="G59" s="77">
        <v>0.6575619625695498</v>
      </c>
      <c r="H59">
        <v>23</v>
      </c>
      <c r="I59" s="77">
        <v>1.163378856853819</v>
      </c>
      <c r="J59">
        <v>4</v>
      </c>
      <c r="K59">
        <v>9</v>
      </c>
      <c r="L59">
        <v>1073</v>
      </c>
      <c r="M59">
        <v>75</v>
      </c>
      <c r="N59">
        <v>1148</v>
      </c>
      <c r="O59" s="77">
        <v>58.067779463834093</v>
      </c>
      <c r="P59">
        <v>49</v>
      </c>
      <c r="Q59" s="77">
        <v>2.4785027819929186</v>
      </c>
      <c r="R59">
        <v>95</v>
      </c>
      <c r="S59" s="77">
        <v>4.8052604957005567</v>
      </c>
      <c r="T59">
        <v>2</v>
      </c>
      <c r="U59">
        <v>583</v>
      </c>
      <c r="V59" s="15"/>
      <c r="W59" s="18"/>
      <c r="X59" s="15"/>
      <c r="Y59" s="18"/>
      <c r="Z59" s="15"/>
      <c r="AA59" s="17"/>
      <c r="AB59" s="16"/>
      <c r="AC59" s="74"/>
      <c r="AD59" s="16"/>
      <c r="AE59" s="74"/>
      <c r="AF59" s="16"/>
      <c r="AG59" s="16"/>
    </row>
    <row r="60" spans="1:33" x14ac:dyDescent="0.2">
      <c r="A60" t="s">
        <v>460</v>
      </c>
      <c r="B60" s="147" t="s">
        <v>461</v>
      </c>
      <c r="C60">
        <v>3915</v>
      </c>
      <c r="D60">
        <v>54</v>
      </c>
      <c r="E60">
        <v>1</v>
      </c>
      <c r="F60">
        <v>8</v>
      </c>
      <c r="G60" s="77">
        <v>0.20434227330779056</v>
      </c>
      <c r="H60">
        <v>54</v>
      </c>
      <c r="I60" s="77">
        <v>1.3793103448275863</v>
      </c>
      <c r="J60">
        <v>18</v>
      </c>
      <c r="K60">
        <v>12</v>
      </c>
      <c r="L60">
        <v>1333</v>
      </c>
      <c r="M60">
        <v>273</v>
      </c>
      <c r="N60">
        <v>1606</v>
      </c>
      <c r="O60" s="77">
        <v>41.021711366538952</v>
      </c>
      <c r="P60">
        <v>143</v>
      </c>
      <c r="Q60" s="77">
        <v>3.6526181353767564</v>
      </c>
      <c r="R60">
        <v>359</v>
      </c>
      <c r="S60" s="77">
        <v>9.1698595146871007</v>
      </c>
      <c r="T60">
        <v>26</v>
      </c>
      <c r="U60">
        <v>1634</v>
      </c>
      <c r="V60" s="15"/>
      <c r="W60" s="18"/>
      <c r="X60" s="15"/>
      <c r="Y60" s="18"/>
      <c r="Z60" s="15"/>
      <c r="AA60" s="17"/>
      <c r="AB60" s="16"/>
      <c r="AC60" s="74"/>
      <c r="AD60" s="16"/>
      <c r="AE60" s="74"/>
      <c r="AF60" s="16"/>
      <c r="AG60" s="16"/>
    </row>
    <row r="61" spans="1:33" x14ac:dyDescent="0.2">
      <c r="A61" t="s">
        <v>462</v>
      </c>
      <c r="B61" s="147" t="s">
        <v>463</v>
      </c>
      <c r="C61">
        <v>1919</v>
      </c>
      <c r="D61">
        <v>85</v>
      </c>
      <c r="E61">
        <v>0</v>
      </c>
      <c r="F61">
        <v>24</v>
      </c>
      <c r="G61" s="77">
        <v>1.2506513809275663</v>
      </c>
      <c r="H61">
        <v>19</v>
      </c>
      <c r="I61" s="77">
        <v>0.99009900990099009</v>
      </c>
      <c r="J61">
        <v>2</v>
      </c>
      <c r="K61">
        <v>12</v>
      </c>
      <c r="L61">
        <v>910</v>
      </c>
      <c r="M61">
        <v>73</v>
      </c>
      <c r="N61">
        <v>983</v>
      </c>
      <c r="O61" s="77">
        <v>51.224596143824911</v>
      </c>
      <c r="P61">
        <v>26</v>
      </c>
      <c r="Q61" s="77">
        <v>1.354872329338197</v>
      </c>
      <c r="R61">
        <v>84</v>
      </c>
      <c r="S61" s="77">
        <v>4.3772798332464831</v>
      </c>
      <c r="T61">
        <v>3</v>
      </c>
      <c r="U61">
        <v>681</v>
      </c>
      <c r="V61" s="15"/>
      <c r="W61" s="18"/>
      <c r="X61" s="15"/>
      <c r="Y61" s="18"/>
      <c r="Z61" s="15"/>
      <c r="AA61" s="17"/>
      <c r="AB61" s="16"/>
      <c r="AC61" s="74"/>
      <c r="AD61" s="16"/>
      <c r="AE61" s="74"/>
      <c r="AF61" s="16"/>
      <c r="AG61" s="16"/>
    </row>
    <row r="62" spans="1:33" x14ac:dyDescent="0.2">
      <c r="A62" t="s">
        <v>464</v>
      </c>
      <c r="B62" s="147" t="s">
        <v>465</v>
      </c>
      <c r="C62">
        <v>1615</v>
      </c>
      <c r="D62">
        <v>76</v>
      </c>
      <c r="E62">
        <v>1</v>
      </c>
      <c r="F62">
        <v>18</v>
      </c>
      <c r="G62" s="77">
        <v>1.1145510835913313</v>
      </c>
      <c r="H62">
        <v>10</v>
      </c>
      <c r="I62" s="77">
        <v>0.61919504643962853</v>
      </c>
      <c r="J62">
        <v>3</v>
      </c>
      <c r="K62">
        <v>4</v>
      </c>
      <c r="L62">
        <v>756</v>
      </c>
      <c r="M62">
        <v>65</v>
      </c>
      <c r="N62">
        <v>821</v>
      </c>
      <c r="O62" s="77">
        <v>50.835913312693506</v>
      </c>
      <c r="P62">
        <v>15</v>
      </c>
      <c r="Q62" s="77">
        <v>0.92879256965944268</v>
      </c>
      <c r="R62">
        <v>58</v>
      </c>
      <c r="S62" s="77">
        <v>3.5913312693498449</v>
      </c>
      <c r="T62">
        <v>4</v>
      </c>
      <c r="U62">
        <v>605</v>
      </c>
      <c r="V62" s="15"/>
      <c r="W62" s="18"/>
      <c r="X62" s="15"/>
      <c r="Y62" s="18"/>
      <c r="Z62" s="15"/>
      <c r="AA62" s="17"/>
      <c r="AB62" s="16"/>
      <c r="AC62" s="74"/>
      <c r="AD62" s="16"/>
      <c r="AE62" s="74"/>
      <c r="AF62" s="16"/>
      <c r="AG62" s="16"/>
    </row>
    <row r="63" spans="1:33" x14ac:dyDescent="0.2">
      <c r="A63" t="s">
        <v>466</v>
      </c>
      <c r="B63" s="182" t="s">
        <v>467</v>
      </c>
      <c r="C63">
        <v>2788</v>
      </c>
      <c r="D63">
        <v>157</v>
      </c>
      <c r="E63">
        <v>3</v>
      </c>
      <c r="F63">
        <v>66</v>
      </c>
      <c r="G63" s="77">
        <v>2.3672883787661405</v>
      </c>
      <c r="H63">
        <v>25</v>
      </c>
      <c r="I63" s="77">
        <v>0.89670014347202287</v>
      </c>
      <c r="J63">
        <v>7</v>
      </c>
      <c r="K63">
        <v>16</v>
      </c>
      <c r="L63">
        <v>1411</v>
      </c>
      <c r="M63">
        <v>106</v>
      </c>
      <c r="N63">
        <v>1517</v>
      </c>
      <c r="O63" s="77">
        <v>54.411764705882348</v>
      </c>
      <c r="P63">
        <v>32</v>
      </c>
      <c r="Q63" s="77">
        <v>1.1477761836441895</v>
      </c>
      <c r="R63">
        <v>92</v>
      </c>
      <c r="S63" s="77">
        <v>3.2998565279770444</v>
      </c>
      <c r="T63">
        <v>7</v>
      </c>
      <c r="U63">
        <v>866</v>
      </c>
      <c r="V63" s="16"/>
      <c r="W63" s="74"/>
      <c r="X63" s="22"/>
      <c r="Y63" s="74"/>
      <c r="Z63" s="16"/>
      <c r="AA63" s="16"/>
    </row>
    <row r="64" spans="1:33" x14ac:dyDescent="0.2">
      <c r="A64" t="s">
        <v>468</v>
      </c>
      <c r="B64" s="182" t="s">
        <v>469</v>
      </c>
      <c r="C64">
        <v>5600</v>
      </c>
      <c r="D64">
        <v>223</v>
      </c>
      <c r="E64">
        <v>15</v>
      </c>
      <c r="F64">
        <v>137</v>
      </c>
      <c r="G64" s="77">
        <v>2.4464285714285712</v>
      </c>
      <c r="H64">
        <v>61</v>
      </c>
      <c r="I64" s="77">
        <v>1.0892857142857144</v>
      </c>
      <c r="J64">
        <v>6</v>
      </c>
      <c r="K64">
        <v>22</v>
      </c>
      <c r="L64">
        <v>2229</v>
      </c>
      <c r="M64">
        <v>121</v>
      </c>
      <c r="N64">
        <v>2350</v>
      </c>
      <c r="O64" s="77">
        <v>41.964285714285715</v>
      </c>
      <c r="P64">
        <v>164</v>
      </c>
      <c r="Q64" s="77">
        <v>2.9285714285714288</v>
      </c>
      <c r="R64">
        <v>484</v>
      </c>
      <c r="S64" s="77">
        <v>8.6428571428571423</v>
      </c>
      <c r="T64">
        <v>30</v>
      </c>
      <c r="U64">
        <v>2108</v>
      </c>
      <c r="W64" s="74"/>
      <c r="Y64" s="74"/>
    </row>
    <row r="65" spans="1:25" x14ac:dyDescent="0.2">
      <c r="A65" t="s">
        <v>470</v>
      </c>
      <c r="B65" s="182" t="s">
        <v>471</v>
      </c>
      <c r="C65">
        <v>2348</v>
      </c>
      <c r="D65">
        <v>146</v>
      </c>
      <c r="E65">
        <v>5</v>
      </c>
      <c r="F65">
        <v>77</v>
      </c>
      <c r="G65" s="77">
        <v>3.2793867120954001</v>
      </c>
      <c r="H65">
        <v>21</v>
      </c>
      <c r="I65" s="77">
        <v>0.89437819420783649</v>
      </c>
      <c r="J65">
        <v>3</v>
      </c>
      <c r="K65">
        <v>5</v>
      </c>
      <c r="L65">
        <v>1167</v>
      </c>
      <c r="M65">
        <v>67</v>
      </c>
      <c r="N65">
        <v>1234</v>
      </c>
      <c r="O65" s="77">
        <v>52.555366269165248</v>
      </c>
      <c r="P65">
        <v>24</v>
      </c>
      <c r="Q65" s="77">
        <v>1.0221465076660987</v>
      </c>
      <c r="R65">
        <v>88</v>
      </c>
      <c r="S65" s="77">
        <v>3.7478705281090292</v>
      </c>
      <c r="T65">
        <v>11</v>
      </c>
      <c r="U65">
        <v>734</v>
      </c>
      <c r="W65" s="74"/>
      <c r="Y65" s="74"/>
    </row>
    <row r="66" spans="1:25" x14ac:dyDescent="0.2">
      <c r="A66" t="s">
        <v>472</v>
      </c>
      <c r="B66" s="182" t="s">
        <v>473</v>
      </c>
      <c r="C66">
        <v>4574</v>
      </c>
      <c r="D66">
        <v>270</v>
      </c>
      <c r="E66">
        <v>4</v>
      </c>
      <c r="F66">
        <v>69</v>
      </c>
      <c r="G66" s="77">
        <v>1.5085264538696983</v>
      </c>
      <c r="H66">
        <v>64</v>
      </c>
      <c r="I66" s="77">
        <v>1.3992129427197202</v>
      </c>
      <c r="J66">
        <v>3</v>
      </c>
      <c r="K66">
        <v>20</v>
      </c>
      <c r="L66">
        <v>2543</v>
      </c>
      <c r="M66">
        <v>155</v>
      </c>
      <c r="N66">
        <v>2698</v>
      </c>
      <c r="O66" s="77">
        <v>58.985570616528207</v>
      </c>
      <c r="P66">
        <v>66</v>
      </c>
      <c r="Q66" s="77">
        <v>1.4429383471797115</v>
      </c>
      <c r="R66">
        <v>136</v>
      </c>
      <c r="S66" s="77">
        <v>2.9733275032794051</v>
      </c>
      <c r="T66">
        <v>17</v>
      </c>
      <c r="U66">
        <v>1227</v>
      </c>
      <c r="W66" s="74"/>
      <c r="Y66" s="74"/>
    </row>
    <row r="67" spans="1:25" x14ac:dyDescent="0.2">
      <c r="A67" t="s">
        <v>474</v>
      </c>
      <c r="B67" s="182" t="s">
        <v>475</v>
      </c>
      <c r="C67">
        <v>2337</v>
      </c>
      <c r="D67">
        <v>207</v>
      </c>
      <c r="E67">
        <v>3</v>
      </c>
      <c r="F67">
        <v>100</v>
      </c>
      <c r="G67" s="77">
        <v>4.2789901583226362</v>
      </c>
      <c r="H67">
        <v>9</v>
      </c>
      <c r="I67" s="77">
        <v>0.38510911424903727</v>
      </c>
      <c r="J67">
        <v>0</v>
      </c>
      <c r="K67">
        <v>11</v>
      </c>
      <c r="L67">
        <v>1118</v>
      </c>
      <c r="M67">
        <v>58</v>
      </c>
      <c r="N67">
        <v>1176</v>
      </c>
      <c r="O67" s="77">
        <v>50.320924261874197</v>
      </c>
      <c r="P67">
        <v>10</v>
      </c>
      <c r="Q67" s="77">
        <v>0.42789901583226364</v>
      </c>
      <c r="R67">
        <v>107</v>
      </c>
      <c r="S67" s="77">
        <v>4.5785194694052205</v>
      </c>
      <c r="T67">
        <v>8</v>
      </c>
      <c r="U67">
        <v>706</v>
      </c>
      <c r="W67" s="74"/>
      <c r="Y67" s="74"/>
    </row>
    <row r="68" spans="1:25" x14ac:dyDescent="0.2">
      <c r="A68" t="s">
        <v>476</v>
      </c>
      <c r="B68" s="182" t="s">
        <v>477</v>
      </c>
      <c r="C68">
        <v>2021</v>
      </c>
      <c r="D68">
        <v>169</v>
      </c>
      <c r="E68">
        <v>4</v>
      </c>
      <c r="F68">
        <v>49</v>
      </c>
      <c r="G68" s="77">
        <v>2.4245423057892133</v>
      </c>
      <c r="H68">
        <v>24</v>
      </c>
      <c r="I68" s="77">
        <v>1.1875309252845125</v>
      </c>
      <c r="J68">
        <v>1</v>
      </c>
      <c r="K68">
        <v>1</v>
      </c>
      <c r="L68">
        <v>990</v>
      </c>
      <c r="M68">
        <v>59</v>
      </c>
      <c r="N68">
        <v>1049</v>
      </c>
      <c r="O68" s="77">
        <v>51.904997525977237</v>
      </c>
      <c r="P68">
        <v>17</v>
      </c>
      <c r="Q68" s="77">
        <v>0.84116773874319639</v>
      </c>
      <c r="R68">
        <v>68</v>
      </c>
      <c r="S68" s="77">
        <v>3.3646709549727856</v>
      </c>
      <c r="T68">
        <v>8</v>
      </c>
      <c r="U68">
        <v>631</v>
      </c>
    </row>
    <row r="69" spans="1:25" x14ac:dyDescent="0.2">
      <c r="A69" t="s">
        <v>478</v>
      </c>
      <c r="B69" s="182" t="s">
        <v>479</v>
      </c>
      <c r="C69">
        <v>2429</v>
      </c>
      <c r="D69">
        <v>109</v>
      </c>
      <c r="E69">
        <v>2</v>
      </c>
      <c r="F69">
        <v>37</v>
      </c>
      <c r="G69" s="77">
        <v>1.5232606010703995</v>
      </c>
      <c r="H69">
        <v>108</v>
      </c>
      <c r="I69" s="77">
        <v>4.4462741869081928</v>
      </c>
      <c r="J69">
        <v>0</v>
      </c>
      <c r="K69">
        <v>13</v>
      </c>
      <c r="L69">
        <v>1324</v>
      </c>
      <c r="M69">
        <v>94</v>
      </c>
      <c r="N69">
        <v>1418</v>
      </c>
      <c r="O69" s="77">
        <v>58.377933305887197</v>
      </c>
      <c r="P69">
        <v>60</v>
      </c>
      <c r="Q69" s="77">
        <v>2.470152326060107</v>
      </c>
      <c r="R69">
        <v>95</v>
      </c>
      <c r="S69" s="77">
        <v>3.9110745162618357</v>
      </c>
      <c r="T69">
        <v>10</v>
      </c>
      <c r="U69">
        <v>577</v>
      </c>
    </row>
    <row r="70" spans="1:25" x14ac:dyDescent="0.2">
      <c r="A70" t="s">
        <v>480</v>
      </c>
      <c r="B70" s="182" t="s">
        <v>481</v>
      </c>
      <c r="C70">
        <v>4929</v>
      </c>
      <c r="D70">
        <v>214</v>
      </c>
      <c r="E70">
        <v>6</v>
      </c>
      <c r="F70">
        <v>203</v>
      </c>
      <c r="G70" s="77">
        <v>4.1184824508013795</v>
      </c>
      <c r="H70">
        <v>65</v>
      </c>
      <c r="I70" s="77">
        <v>1.3187259078920675</v>
      </c>
      <c r="J70">
        <v>14</v>
      </c>
      <c r="K70">
        <v>30</v>
      </c>
      <c r="L70">
        <v>2383</v>
      </c>
      <c r="M70">
        <v>192</v>
      </c>
      <c r="N70">
        <v>2575</v>
      </c>
      <c r="O70" s="77">
        <v>52.24183404341651</v>
      </c>
      <c r="P70">
        <v>207</v>
      </c>
      <c r="Q70" s="77">
        <v>4.1996348143639688</v>
      </c>
      <c r="R70">
        <v>290</v>
      </c>
      <c r="S70" s="77">
        <v>5.8835463582876848</v>
      </c>
      <c r="T70">
        <v>10</v>
      </c>
      <c r="U70">
        <v>1315</v>
      </c>
    </row>
    <row r="71" spans="1:25" x14ac:dyDescent="0.2">
      <c r="A71" t="s">
        <v>482</v>
      </c>
      <c r="B71" s="182" t="s">
        <v>483</v>
      </c>
      <c r="C71">
        <v>3338</v>
      </c>
      <c r="D71">
        <v>240</v>
      </c>
      <c r="E71">
        <v>1</v>
      </c>
      <c r="F71">
        <v>135</v>
      </c>
      <c r="G71" s="77">
        <v>4.0443379269023367</v>
      </c>
      <c r="H71">
        <v>23</v>
      </c>
      <c r="I71" s="77">
        <v>0.68903535050928699</v>
      </c>
      <c r="J71">
        <v>4</v>
      </c>
      <c r="K71">
        <v>19</v>
      </c>
      <c r="L71">
        <v>1730</v>
      </c>
      <c r="M71">
        <v>94</v>
      </c>
      <c r="N71">
        <v>1824</v>
      </c>
      <c r="O71" s="77">
        <v>54.643499101258243</v>
      </c>
      <c r="P71">
        <v>30</v>
      </c>
      <c r="Q71" s="77">
        <v>0.89874176153385255</v>
      </c>
      <c r="R71">
        <v>110</v>
      </c>
      <c r="S71" s="77">
        <v>3.2953864589574597</v>
      </c>
      <c r="T71">
        <v>9</v>
      </c>
      <c r="U71">
        <v>943</v>
      </c>
    </row>
    <row r="72" spans="1:25" x14ac:dyDescent="0.2">
      <c r="A72" t="s">
        <v>484</v>
      </c>
      <c r="B72" s="182" t="s">
        <v>485</v>
      </c>
      <c r="C72">
        <v>7025</v>
      </c>
      <c r="D72">
        <v>191</v>
      </c>
      <c r="E72">
        <v>5</v>
      </c>
      <c r="F72">
        <v>210</v>
      </c>
      <c r="G72" s="77">
        <v>2.9893238434163703</v>
      </c>
      <c r="H72">
        <v>125</v>
      </c>
      <c r="I72" s="77">
        <v>1.7793594306049825</v>
      </c>
      <c r="J72">
        <v>26</v>
      </c>
      <c r="K72">
        <v>42</v>
      </c>
      <c r="L72">
        <v>2940</v>
      </c>
      <c r="M72">
        <v>271</v>
      </c>
      <c r="N72">
        <v>3211</v>
      </c>
      <c r="O72" s="77">
        <v>45.708185053380781</v>
      </c>
      <c r="P72">
        <v>293</v>
      </c>
      <c r="Q72" s="77">
        <v>4.1708185053380777</v>
      </c>
      <c r="R72">
        <v>690</v>
      </c>
      <c r="S72" s="77">
        <v>9.8220640569395012</v>
      </c>
      <c r="T72">
        <v>26</v>
      </c>
      <c r="U72">
        <v>2206</v>
      </c>
    </row>
    <row r="73" spans="1:25" x14ac:dyDescent="0.2">
      <c r="A73" t="s">
        <v>486</v>
      </c>
      <c r="B73" s="182" t="s">
        <v>487</v>
      </c>
      <c r="C73">
        <v>4767</v>
      </c>
      <c r="D73">
        <v>52</v>
      </c>
      <c r="E73">
        <v>1</v>
      </c>
      <c r="F73">
        <v>71</v>
      </c>
      <c r="G73" s="77">
        <v>1.4894063352213132</v>
      </c>
      <c r="H73">
        <v>130</v>
      </c>
      <c r="I73" s="77">
        <v>2.7270820222362069</v>
      </c>
      <c r="J73">
        <v>30</v>
      </c>
      <c r="K73">
        <v>27</v>
      </c>
      <c r="L73">
        <v>1675</v>
      </c>
      <c r="M73">
        <v>260</v>
      </c>
      <c r="N73">
        <v>1935</v>
      </c>
      <c r="O73" s="77">
        <v>40.591567023285087</v>
      </c>
      <c r="P73">
        <v>203</v>
      </c>
      <c r="Q73" s="77">
        <v>4.2584434654919239</v>
      </c>
      <c r="R73">
        <v>777</v>
      </c>
      <c r="S73" s="77">
        <v>16.299559471365637</v>
      </c>
      <c r="T73">
        <v>15</v>
      </c>
      <c r="U73">
        <v>1526</v>
      </c>
    </row>
    <row r="74" spans="1:25" x14ac:dyDescent="0.2">
      <c r="A74" t="s">
        <v>488</v>
      </c>
      <c r="B74" s="182" t="s">
        <v>489</v>
      </c>
      <c r="C74">
        <v>5499</v>
      </c>
      <c r="D74">
        <v>153</v>
      </c>
      <c r="E74">
        <v>5</v>
      </c>
      <c r="F74">
        <v>318</v>
      </c>
      <c r="G74" s="77">
        <v>5.7828696126568468</v>
      </c>
      <c r="H74">
        <v>84</v>
      </c>
      <c r="I74" s="77">
        <v>1.5275504637206765</v>
      </c>
      <c r="J74">
        <v>21</v>
      </c>
      <c r="K74">
        <v>15</v>
      </c>
      <c r="L74">
        <v>2467</v>
      </c>
      <c r="M74">
        <v>189</v>
      </c>
      <c r="N74">
        <v>2656</v>
      </c>
      <c r="O74" s="77">
        <v>48.299690852882343</v>
      </c>
      <c r="P74">
        <v>236</v>
      </c>
      <c r="Q74" s="77">
        <v>4.2916893980723767</v>
      </c>
      <c r="R74">
        <v>811</v>
      </c>
      <c r="S74" s="77">
        <v>14.748136024731769</v>
      </c>
      <c r="T74">
        <v>17</v>
      </c>
      <c r="U74">
        <v>1183</v>
      </c>
    </row>
    <row r="75" spans="1:25" x14ac:dyDescent="0.2">
      <c r="A75" t="s">
        <v>490</v>
      </c>
      <c r="B75" s="182" t="s">
        <v>491</v>
      </c>
      <c r="C75">
        <v>2414</v>
      </c>
      <c r="D75">
        <v>162</v>
      </c>
      <c r="E75">
        <v>5</v>
      </c>
      <c r="F75">
        <v>89</v>
      </c>
      <c r="G75" s="77">
        <v>3.6868268434134217</v>
      </c>
      <c r="H75">
        <v>17</v>
      </c>
      <c r="I75" s="77">
        <v>0.70422535211267612</v>
      </c>
      <c r="J75">
        <v>0</v>
      </c>
      <c r="K75">
        <v>8</v>
      </c>
      <c r="L75">
        <v>1179</v>
      </c>
      <c r="M75">
        <v>47</v>
      </c>
      <c r="N75">
        <v>1226</v>
      </c>
      <c r="O75" s="77">
        <v>50.787075393537698</v>
      </c>
      <c r="P75">
        <v>21</v>
      </c>
      <c r="Q75" s="77">
        <v>0.86992543496271746</v>
      </c>
      <c r="R75">
        <v>134</v>
      </c>
      <c r="S75" s="77">
        <v>5.5509527754763877</v>
      </c>
      <c r="T75">
        <v>7</v>
      </c>
      <c r="U75">
        <v>745</v>
      </c>
    </row>
    <row r="76" spans="1:25" x14ac:dyDescent="0.2">
      <c r="A76" t="s">
        <v>492</v>
      </c>
      <c r="B76" s="182" t="s">
        <v>493</v>
      </c>
      <c r="C76">
        <v>2436</v>
      </c>
      <c r="D76">
        <v>91</v>
      </c>
      <c r="E76">
        <v>3</v>
      </c>
      <c r="F76">
        <v>79</v>
      </c>
      <c r="G76" s="77">
        <v>3.2430213464696225</v>
      </c>
      <c r="H76">
        <v>27</v>
      </c>
      <c r="I76" s="77">
        <v>1.1083743842364533</v>
      </c>
      <c r="J76">
        <v>0</v>
      </c>
      <c r="K76">
        <v>15</v>
      </c>
      <c r="L76">
        <v>1295</v>
      </c>
      <c r="M76">
        <v>87</v>
      </c>
      <c r="N76">
        <v>1382</v>
      </c>
      <c r="O76" s="77">
        <v>56.73234811165846</v>
      </c>
      <c r="P76">
        <v>58</v>
      </c>
      <c r="Q76" s="77">
        <v>2.3809523809523809</v>
      </c>
      <c r="R76">
        <v>65</v>
      </c>
      <c r="S76" s="77">
        <v>2.6683087027914612</v>
      </c>
      <c r="T76">
        <v>8</v>
      </c>
      <c r="U76">
        <v>708</v>
      </c>
    </row>
    <row r="77" spans="1:25" x14ac:dyDescent="0.2">
      <c r="A77" t="s">
        <v>494</v>
      </c>
      <c r="B77" s="182" t="s">
        <v>109</v>
      </c>
      <c r="C77">
        <v>6285</v>
      </c>
      <c r="D77">
        <v>255</v>
      </c>
      <c r="E77">
        <v>4</v>
      </c>
      <c r="F77">
        <v>58</v>
      </c>
      <c r="G77" s="77">
        <v>0.92283214001591085</v>
      </c>
      <c r="H77">
        <v>80</v>
      </c>
      <c r="I77" s="77">
        <v>1.2728719172633254</v>
      </c>
      <c r="J77">
        <v>7</v>
      </c>
      <c r="K77">
        <v>26</v>
      </c>
      <c r="L77">
        <v>3195</v>
      </c>
      <c r="M77">
        <v>247</v>
      </c>
      <c r="N77">
        <v>3442</v>
      </c>
      <c r="O77" s="77">
        <v>54.765314240254568</v>
      </c>
      <c r="P77">
        <v>71</v>
      </c>
      <c r="Q77" s="77">
        <v>1.1296738265712012</v>
      </c>
      <c r="R77">
        <v>366</v>
      </c>
      <c r="S77" s="77">
        <v>5.8233890214797137</v>
      </c>
      <c r="T77">
        <v>16</v>
      </c>
      <c r="U77">
        <v>1960</v>
      </c>
    </row>
    <row r="78" spans="1:25" x14ac:dyDescent="0.2">
      <c r="A78" t="s">
        <v>495</v>
      </c>
      <c r="B78" s="182" t="s">
        <v>496</v>
      </c>
      <c r="C78">
        <v>4811</v>
      </c>
      <c r="D78">
        <v>251</v>
      </c>
      <c r="E78">
        <v>5</v>
      </c>
      <c r="F78">
        <v>66</v>
      </c>
      <c r="G78" s="77">
        <v>1.3718561629598836</v>
      </c>
      <c r="H78">
        <v>72</v>
      </c>
      <c r="I78" s="77">
        <v>1.4965703595926003</v>
      </c>
      <c r="J78">
        <v>2</v>
      </c>
      <c r="K78">
        <v>30</v>
      </c>
      <c r="L78">
        <v>2562</v>
      </c>
      <c r="M78">
        <v>152</v>
      </c>
      <c r="N78">
        <v>2714</v>
      </c>
      <c r="O78" s="77">
        <v>56.412388276865521</v>
      </c>
      <c r="P78">
        <v>38</v>
      </c>
      <c r="Q78" s="77">
        <v>0.78985657867387238</v>
      </c>
      <c r="R78">
        <v>276</v>
      </c>
      <c r="S78" s="77">
        <v>5.7368530451049677</v>
      </c>
      <c r="T78">
        <v>14</v>
      </c>
      <c r="U78">
        <v>1343</v>
      </c>
    </row>
    <row r="79" spans="1:25" x14ac:dyDescent="0.2">
      <c r="A79" t="s">
        <v>497</v>
      </c>
      <c r="B79" s="182" t="s">
        <v>498</v>
      </c>
      <c r="C79">
        <v>4426</v>
      </c>
      <c r="D79">
        <v>300</v>
      </c>
      <c r="E79">
        <v>1</v>
      </c>
      <c r="F79">
        <v>75</v>
      </c>
      <c r="G79" s="77">
        <v>1.6945323090826931</v>
      </c>
      <c r="H79">
        <v>50</v>
      </c>
      <c r="I79" s="77">
        <v>1.1296882060551288</v>
      </c>
      <c r="J79">
        <v>6</v>
      </c>
      <c r="K79">
        <v>11</v>
      </c>
      <c r="L79">
        <v>2439</v>
      </c>
      <c r="M79">
        <v>141</v>
      </c>
      <c r="N79">
        <v>2580</v>
      </c>
      <c r="O79" s="77">
        <v>58.291911432444643</v>
      </c>
      <c r="P79">
        <v>51</v>
      </c>
      <c r="Q79" s="77">
        <v>1.1522819701762312</v>
      </c>
      <c r="R79">
        <v>186</v>
      </c>
      <c r="S79" s="77">
        <v>4.2024401265250786</v>
      </c>
      <c r="T79">
        <v>25</v>
      </c>
      <c r="U79">
        <v>1141</v>
      </c>
    </row>
    <row r="80" spans="1:25" x14ac:dyDescent="0.2">
      <c r="A80" t="s">
        <v>499</v>
      </c>
      <c r="B80" s="182" t="s">
        <v>500</v>
      </c>
      <c r="C80">
        <v>5337</v>
      </c>
      <c r="D80">
        <v>143</v>
      </c>
      <c r="E80">
        <v>5</v>
      </c>
      <c r="F80">
        <v>66</v>
      </c>
      <c r="G80" s="77">
        <v>1.2366498032602586</v>
      </c>
      <c r="H80">
        <v>195</v>
      </c>
      <c r="I80" s="77">
        <v>3.6537380550871275</v>
      </c>
      <c r="J80">
        <v>19</v>
      </c>
      <c r="K80">
        <v>40</v>
      </c>
      <c r="L80">
        <v>2756</v>
      </c>
      <c r="M80">
        <v>239</v>
      </c>
      <c r="N80">
        <v>2995</v>
      </c>
      <c r="O80" s="77">
        <v>56.117669102492037</v>
      </c>
      <c r="P80">
        <v>270</v>
      </c>
      <c r="Q80" s="77">
        <v>5.0590219224283306</v>
      </c>
      <c r="R80">
        <v>358</v>
      </c>
      <c r="S80" s="77">
        <v>6.7078883267753424</v>
      </c>
      <c r="T80">
        <v>15</v>
      </c>
      <c r="U80">
        <v>1231</v>
      </c>
    </row>
    <row r="81" spans="1:21" x14ac:dyDescent="0.2">
      <c r="A81" t="s">
        <v>501</v>
      </c>
      <c r="B81" s="182" t="s">
        <v>502</v>
      </c>
      <c r="C81">
        <v>4717</v>
      </c>
      <c r="D81">
        <v>173</v>
      </c>
      <c r="E81">
        <v>2</v>
      </c>
      <c r="F81">
        <v>74</v>
      </c>
      <c r="G81" s="77">
        <v>1.5687937248251005</v>
      </c>
      <c r="H81">
        <v>156</v>
      </c>
      <c r="I81" s="77">
        <v>3.307186771252915</v>
      </c>
      <c r="J81">
        <v>21</v>
      </c>
      <c r="K81">
        <v>17</v>
      </c>
      <c r="L81">
        <v>2081</v>
      </c>
      <c r="M81">
        <v>148</v>
      </c>
      <c r="N81">
        <v>2229</v>
      </c>
      <c r="O81" s="77">
        <v>47.25461098155607</v>
      </c>
      <c r="P81">
        <v>181</v>
      </c>
      <c r="Q81" s="77">
        <v>3.8371846512613952</v>
      </c>
      <c r="R81">
        <v>406</v>
      </c>
      <c r="S81" s="77">
        <v>8.6071655713377151</v>
      </c>
      <c r="T81">
        <v>24</v>
      </c>
      <c r="U81">
        <v>1434</v>
      </c>
    </row>
    <row r="82" spans="1:21" x14ac:dyDescent="0.2">
      <c r="A82" t="s">
        <v>503</v>
      </c>
      <c r="B82" s="182" t="s">
        <v>504</v>
      </c>
      <c r="C82">
        <v>2141</v>
      </c>
      <c r="D82">
        <v>79</v>
      </c>
      <c r="E82">
        <v>0</v>
      </c>
      <c r="F82">
        <v>25</v>
      </c>
      <c r="G82" s="77">
        <v>1.1676786548341895</v>
      </c>
      <c r="H82">
        <v>69</v>
      </c>
      <c r="I82" s="77">
        <v>3.2227930873423634</v>
      </c>
      <c r="J82">
        <v>4</v>
      </c>
      <c r="K82">
        <v>10</v>
      </c>
      <c r="L82">
        <v>1024</v>
      </c>
      <c r="M82">
        <v>95</v>
      </c>
      <c r="N82">
        <v>1119</v>
      </c>
      <c r="O82" s="77">
        <v>52.265296590378327</v>
      </c>
      <c r="P82">
        <v>56</v>
      </c>
      <c r="Q82" s="77">
        <v>2.6156001868285848</v>
      </c>
      <c r="R82">
        <v>99</v>
      </c>
      <c r="S82" s="77">
        <v>4.6240074731433909</v>
      </c>
      <c r="T82">
        <v>6</v>
      </c>
      <c r="U82">
        <v>674</v>
      </c>
    </row>
    <row r="83" spans="1:21" x14ac:dyDescent="0.2">
      <c r="A83" t="s">
        <v>505</v>
      </c>
      <c r="B83" s="182" t="s">
        <v>506</v>
      </c>
      <c r="C83">
        <v>5097</v>
      </c>
      <c r="D83">
        <v>220</v>
      </c>
      <c r="E83">
        <v>3</v>
      </c>
      <c r="F83">
        <v>156</v>
      </c>
      <c r="G83" s="77">
        <v>3.0606238964096524</v>
      </c>
      <c r="H83">
        <v>76</v>
      </c>
      <c r="I83" s="77">
        <v>1.4910731803021386</v>
      </c>
      <c r="J83">
        <v>8</v>
      </c>
      <c r="K83">
        <v>14</v>
      </c>
      <c r="L83">
        <v>2561</v>
      </c>
      <c r="M83">
        <v>175</v>
      </c>
      <c r="N83">
        <v>2736</v>
      </c>
      <c r="O83" s="77">
        <v>53.678634490876988</v>
      </c>
      <c r="P83">
        <v>136</v>
      </c>
      <c r="Q83" s="77">
        <v>2.6682362173827743</v>
      </c>
      <c r="R83">
        <v>335</v>
      </c>
      <c r="S83" s="77">
        <v>6.5724936237002147</v>
      </c>
      <c r="T83">
        <v>10</v>
      </c>
      <c r="U83">
        <v>1403</v>
      </c>
    </row>
    <row r="84" spans="1:21" x14ac:dyDescent="0.2">
      <c r="A84" t="s">
        <v>507</v>
      </c>
      <c r="B84" s="182" t="s">
        <v>508</v>
      </c>
      <c r="C84">
        <v>4231</v>
      </c>
      <c r="D84">
        <v>135</v>
      </c>
      <c r="E84">
        <v>1</v>
      </c>
      <c r="F84">
        <v>99</v>
      </c>
      <c r="G84" s="77">
        <v>2.3398723705979672</v>
      </c>
      <c r="H84">
        <v>54</v>
      </c>
      <c r="I84" s="77">
        <v>1.2762940203261641</v>
      </c>
      <c r="J84">
        <v>12</v>
      </c>
      <c r="K84">
        <v>17</v>
      </c>
      <c r="L84">
        <v>2001</v>
      </c>
      <c r="M84">
        <v>174</v>
      </c>
      <c r="N84">
        <v>2175</v>
      </c>
      <c r="O84" s="77">
        <v>51.406286929803827</v>
      </c>
      <c r="P84">
        <v>154</v>
      </c>
      <c r="Q84" s="77">
        <v>3.639801465374616</v>
      </c>
      <c r="R84">
        <v>281</v>
      </c>
      <c r="S84" s="77">
        <v>6.6414559205861492</v>
      </c>
      <c r="T84">
        <v>16</v>
      </c>
      <c r="U84">
        <v>1287</v>
      </c>
    </row>
    <row r="85" spans="1:21" x14ac:dyDescent="0.2">
      <c r="A85" t="s">
        <v>509</v>
      </c>
      <c r="B85" s="182" t="s">
        <v>510</v>
      </c>
      <c r="C85">
        <v>7934</v>
      </c>
      <c r="D85">
        <v>205</v>
      </c>
      <c r="E85">
        <v>9</v>
      </c>
      <c r="F85">
        <v>291</v>
      </c>
      <c r="G85" s="77">
        <v>3.6677590118477439</v>
      </c>
      <c r="H85">
        <v>133</v>
      </c>
      <c r="I85" s="77">
        <v>1.6763297201915808</v>
      </c>
      <c r="J85">
        <v>29</v>
      </c>
      <c r="K85">
        <v>34</v>
      </c>
      <c r="L85">
        <v>3552</v>
      </c>
      <c r="M85">
        <v>340</v>
      </c>
      <c r="N85">
        <v>3892</v>
      </c>
      <c r="O85" s="77">
        <v>49.054701285606249</v>
      </c>
      <c r="P85">
        <v>291</v>
      </c>
      <c r="Q85" s="77">
        <v>3.6677590118477439</v>
      </c>
      <c r="R85">
        <v>732</v>
      </c>
      <c r="S85" s="77">
        <v>9.2261154524829845</v>
      </c>
      <c r="T85">
        <v>34</v>
      </c>
      <c r="U85">
        <v>2284</v>
      </c>
    </row>
    <row r="86" spans="1:21" x14ac:dyDescent="0.2">
      <c r="A86" t="s">
        <v>511</v>
      </c>
      <c r="B86" s="182" t="s">
        <v>512</v>
      </c>
      <c r="C86">
        <v>5851</v>
      </c>
      <c r="D86">
        <v>215</v>
      </c>
      <c r="E86">
        <v>7</v>
      </c>
      <c r="F86">
        <v>389</v>
      </c>
      <c r="G86" s="77">
        <v>6.6484361647581602</v>
      </c>
      <c r="H86">
        <v>129</v>
      </c>
      <c r="I86" s="77">
        <v>2.2047513245599042</v>
      </c>
      <c r="J86">
        <v>12</v>
      </c>
      <c r="K86">
        <v>16</v>
      </c>
      <c r="L86">
        <v>2514</v>
      </c>
      <c r="M86">
        <v>214</v>
      </c>
      <c r="N86">
        <v>2728</v>
      </c>
      <c r="O86" s="77">
        <v>46.624508631003245</v>
      </c>
      <c r="P86">
        <v>151</v>
      </c>
      <c r="Q86" s="77">
        <v>2.5807554264228338</v>
      </c>
      <c r="R86">
        <v>467</v>
      </c>
      <c r="S86" s="77">
        <v>7.9815416168176379</v>
      </c>
      <c r="T86">
        <v>21</v>
      </c>
      <c r="U86">
        <v>1716</v>
      </c>
    </row>
    <row r="87" spans="1:21" x14ac:dyDescent="0.2">
      <c r="A87" t="s">
        <v>513</v>
      </c>
      <c r="B87" s="182" t="s">
        <v>514</v>
      </c>
      <c r="C87">
        <v>2292</v>
      </c>
      <c r="D87">
        <v>107</v>
      </c>
      <c r="E87">
        <v>2</v>
      </c>
      <c r="F87">
        <v>35</v>
      </c>
      <c r="G87" s="77">
        <v>1.5270506108202444</v>
      </c>
      <c r="H87">
        <v>38</v>
      </c>
      <c r="I87" s="77">
        <v>1.6579406631762654</v>
      </c>
      <c r="J87">
        <v>1</v>
      </c>
      <c r="K87">
        <v>4</v>
      </c>
      <c r="L87">
        <v>1270</v>
      </c>
      <c r="M87">
        <v>81</v>
      </c>
      <c r="N87">
        <v>1351</v>
      </c>
      <c r="O87" s="77">
        <v>58.944153577661432</v>
      </c>
      <c r="P87">
        <v>24</v>
      </c>
      <c r="Q87" s="77">
        <v>1.0471204188481675</v>
      </c>
      <c r="R87">
        <v>103</v>
      </c>
      <c r="S87" s="77">
        <v>4.493891797556719</v>
      </c>
      <c r="T87">
        <v>8</v>
      </c>
      <c r="U87">
        <v>619</v>
      </c>
    </row>
    <row r="88" spans="1:21" x14ac:dyDescent="0.2">
      <c r="A88" t="s">
        <v>515</v>
      </c>
      <c r="B88" s="182" t="s">
        <v>516</v>
      </c>
      <c r="C88">
        <v>4404</v>
      </c>
      <c r="D88">
        <v>310</v>
      </c>
      <c r="E88">
        <v>8</v>
      </c>
      <c r="F88">
        <v>125</v>
      </c>
      <c r="G88" s="77">
        <v>2.8383287920072662</v>
      </c>
      <c r="H88">
        <v>58</v>
      </c>
      <c r="I88" s="77">
        <v>1.3169845594913716</v>
      </c>
      <c r="J88">
        <v>6</v>
      </c>
      <c r="K88">
        <v>16</v>
      </c>
      <c r="L88">
        <v>2059</v>
      </c>
      <c r="M88">
        <v>113</v>
      </c>
      <c r="N88">
        <v>2172</v>
      </c>
      <c r="O88" s="77">
        <v>49.31880108991826</v>
      </c>
      <c r="P88">
        <v>126</v>
      </c>
      <c r="Q88" s="77">
        <v>2.8610354223433241</v>
      </c>
      <c r="R88">
        <v>103</v>
      </c>
      <c r="S88" s="77">
        <v>2.3387829246139873</v>
      </c>
      <c r="T88">
        <v>10</v>
      </c>
      <c r="U88">
        <v>1470</v>
      </c>
    </row>
    <row r="89" spans="1:21" x14ac:dyDescent="0.2">
      <c r="A89" t="s">
        <v>517</v>
      </c>
      <c r="B89" s="182" t="s">
        <v>518</v>
      </c>
      <c r="C89">
        <v>2501</v>
      </c>
      <c r="D89">
        <v>140</v>
      </c>
      <c r="E89">
        <v>1</v>
      </c>
      <c r="F89">
        <v>49</v>
      </c>
      <c r="G89" s="77">
        <v>1.9592163134746103</v>
      </c>
      <c r="H89">
        <v>32</v>
      </c>
      <c r="I89" s="77">
        <v>1.2794882047181129</v>
      </c>
      <c r="J89">
        <v>1</v>
      </c>
      <c r="K89">
        <v>23</v>
      </c>
      <c r="L89">
        <v>1349</v>
      </c>
      <c r="M89">
        <v>94</v>
      </c>
      <c r="N89">
        <v>1443</v>
      </c>
      <c r="O89" s="77">
        <v>57.696921231507389</v>
      </c>
      <c r="P89">
        <v>59</v>
      </c>
      <c r="Q89" s="77">
        <v>2.3590563774490203</v>
      </c>
      <c r="R89">
        <v>127</v>
      </c>
      <c r="S89" s="77">
        <v>5.0779688124750102</v>
      </c>
      <c r="T89">
        <v>5</v>
      </c>
      <c r="U89">
        <v>621</v>
      </c>
    </row>
    <row r="90" spans="1:21" x14ac:dyDescent="0.2">
      <c r="A90" t="s">
        <v>519</v>
      </c>
      <c r="B90" s="182" t="s">
        <v>520</v>
      </c>
      <c r="C90">
        <v>4694</v>
      </c>
      <c r="D90">
        <v>252</v>
      </c>
      <c r="E90">
        <v>3</v>
      </c>
      <c r="F90">
        <v>82</v>
      </c>
      <c r="G90" s="77">
        <v>1.7469109501491265</v>
      </c>
      <c r="H90">
        <v>63</v>
      </c>
      <c r="I90" s="77">
        <v>1.342138900724329</v>
      </c>
      <c r="J90">
        <v>5</v>
      </c>
      <c r="K90">
        <v>24</v>
      </c>
      <c r="L90">
        <v>2492</v>
      </c>
      <c r="M90">
        <v>178</v>
      </c>
      <c r="N90">
        <v>2670</v>
      </c>
      <c r="O90" s="77">
        <v>56.881124840221567</v>
      </c>
      <c r="P90">
        <v>44</v>
      </c>
      <c r="Q90" s="77">
        <v>0.93736685129953123</v>
      </c>
      <c r="R90">
        <v>156</v>
      </c>
      <c r="S90" s="77">
        <v>3.3233915636983387</v>
      </c>
      <c r="T90">
        <v>18</v>
      </c>
      <c r="U90">
        <v>1377</v>
      </c>
    </row>
    <row r="91" spans="1:21" x14ac:dyDescent="0.2">
      <c r="A91" t="s">
        <v>521</v>
      </c>
      <c r="B91" s="182" t="s">
        <v>522</v>
      </c>
      <c r="C91">
        <v>8120</v>
      </c>
      <c r="D91">
        <v>274</v>
      </c>
      <c r="E91">
        <v>6</v>
      </c>
      <c r="F91">
        <v>85</v>
      </c>
      <c r="G91" s="77">
        <v>1.0467980295566501</v>
      </c>
      <c r="H91">
        <v>236</v>
      </c>
      <c r="I91" s="77">
        <v>2.9064039408866997</v>
      </c>
      <c r="J91">
        <v>17</v>
      </c>
      <c r="K91">
        <v>53</v>
      </c>
      <c r="L91">
        <v>4312</v>
      </c>
      <c r="M91">
        <v>307</v>
      </c>
      <c r="N91">
        <v>4619</v>
      </c>
      <c r="O91" s="77">
        <v>56.884236453201979</v>
      </c>
      <c r="P91">
        <v>154</v>
      </c>
      <c r="Q91" s="77">
        <v>1.896551724137931</v>
      </c>
      <c r="R91">
        <v>333</v>
      </c>
      <c r="S91" s="77">
        <v>4.1009852216748772</v>
      </c>
      <c r="T91">
        <v>23</v>
      </c>
      <c r="U91">
        <v>2320</v>
      </c>
    </row>
    <row r="92" spans="1:21" x14ac:dyDescent="0.2">
      <c r="A92" t="s">
        <v>523</v>
      </c>
      <c r="B92" s="144" t="s">
        <v>524</v>
      </c>
      <c r="C92">
        <v>3428</v>
      </c>
      <c r="D92">
        <v>253</v>
      </c>
      <c r="E92">
        <v>4</v>
      </c>
      <c r="F92">
        <v>77</v>
      </c>
      <c r="G92" s="77">
        <v>2.2462077012835473</v>
      </c>
      <c r="H92">
        <v>47</v>
      </c>
      <c r="I92" s="77">
        <v>1.3710618436406068</v>
      </c>
      <c r="J92">
        <v>5</v>
      </c>
      <c r="K92">
        <v>16</v>
      </c>
      <c r="L92">
        <v>1722</v>
      </c>
      <c r="M92">
        <v>103</v>
      </c>
      <c r="N92">
        <v>1825</v>
      </c>
      <c r="O92" s="77">
        <v>53.238039673278884</v>
      </c>
      <c r="P92">
        <v>37</v>
      </c>
      <c r="Q92" s="77">
        <v>1.0793465577596266</v>
      </c>
      <c r="R92">
        <v>119</v>
      </c>
      <c r="S92" s="77">
        <v>3.471411901983664</v>
      </c>
      <c r="T92">
        <v>15</v>
      </c>
      <c r="U92">
        <v>1030</v>
      </c>
    </row>
    <row r="93" spans="1:21" x14ac:dyDescent="0.2">
      <c r="A93" t="s">
        <v>525</v>
      </c>
      <c r="B93" s="144" t="s">
        <v>99</v>
      </c>
      <c r="C93">
        <v>3861</v>
      </c>
      <c r="D93">
        <v>178</v>
      </c>
      <c r="E93">
        <v>2</v>
      </c>
      <c r="F93">
        <v>46</v>
      </c>
      <c r="G93" s="77">
        <v>1.1914011914011913</v>
      </c>
      <c r="H93">
        <v>288</v>
      </c>
      <c r="I93" s="77">
        <v>7.4592074592074589</v>
      </c>
      <c r="J93">
        <v>6</v>
      </c>
      <c r="K93">
        <v>20</v>
      </c>
      <c r="L93">
        <v>1923</v>
      </c>
      <c r="M93">
        <v>127</v>
      </c>
      <c r="N93">
        <v>2050</v>
      </c>
      <c r="O93" s="77">
        <v>53.095053095053089</v>
      </c>
      <c r="P93">
        <v>89</v>
      </c>
      <c r="Q93" s="77">
        <v>2.305102305102305</v>
      </c>
      <c r="R93">
        <v>268</v>
      </c>
      <c r="S93" s="77">
        <v>6.941206941206941</v>
      </c>
      <c r="T93">
        <v>13</v>
      </c>
      <c r="U93">
        <v>901</v>
      </c>
    </row>
    <row r="94" spans="1:21" x14ac:dyDescent="0.2">
      <c r="A94" t="s">
        <v>526</v>
      </c>
      <c r="B94" s="144" t="s">
        <v>527</v>
      </c>
      <c r="C94">
        <v>1739</v>
      </c>
      <c r="D94">
        <v>134</v>
      </c>
      <c r="E94">
        <v>6</v>
      </c>
      <c r="F94">
        <v>42</v>
      </c>
      <c r="G94" s="77">
        <v>2.4151811385853938</v>
      </c>
      <c r="H94">
        <v>48</v>
      </c>
      <c r="I94" s="77">
        <v>2.7602070155261642</v>
      </c>
      <c r="J94">
        <v>5</v>
      </c>
      <c r="K94">
        <v>10</v>
      </c>
      <c r="L94">
        <v>628</v>
      </c>
      <c r="M94">
        <v>35</v>
      </c>
      <c r="N94">
        <v>663</v>
      </c>
      <c r="O94" s="77">
        <v>38.125359401955144</v>
      </c>
      <c r="P94">
        <v>242</v>
      </c>
      <c r="Q94" s="77">
        <v>13.916043703277744</v>
      </c>
      <c r="R94">
        <v>67</v>
      </c>
      <c r="S94" s="77">
        <v>3.8527889591719378</v>
      </c>
      <c r="T94">
        <v>11</v>
      </c>
      <c r="U94">
        <v>511</v>
      </c>
    </row>
    <row r="95" spans="1:21" x14ac:dyDescent="0.2">
      <c r="A95" t="s">
        <v>528</v>
      </c>
      <c r="B95" s="144" t="s">
        <v>333</v>
      </c>
      <c r="C95">
        <v>3735</v>
      </c>
      <c r="D95">
        <v>202</v>
      </c>
      <c r="E95">
        <v>5</v>
      </c>
      <c r="F95">
        <v>145</v>
      </c>
      <c r="G95" s="77">
        <v>3.8821954484605086</v>
      </c>
      <c r="H95">
        <v>25</v>
      </c>
      <c r="I95" s="77">
        <v>0.66934404283801874</v>
      </c>
      <c r="J95">
        <v>8</v>
      </c>
      <c r="K95">
        <v>24</v>
      </c>
      <c r="L95">
        <v>1733</v>
      </c>
      <c r="M95">
        <v>124</v>
      </c>
      <c r="N95">
        <v>1857</v>
      </c>
      <c r="O95" s="77">
        <v>49.718875502008032</v>
      </c>
      <c r="P95">
        <v>135</v>
      </c>
      <c r="Q95" s="77">
        <v>3.6144578313253009</v>
      </c>
      <c r="R95">
        <v>278</v>
      </c>
      <c r="S95" s="77">
        <v>7.4431057563587686</v>
      </c>
      <c r="T95">
        <v>8</v>
      </c>
      <c r="U95">
        <v>1048</v>
      </c>
    </row>
    <row r="96" spans="1:21" x14ac:dyDescent="0.2">
      <c r="A96" t="s">
        <v>529</v>
      </c>
      <c r="B96" s="144" t="s">
        <v>100</v>
      </c>
      <c r="C96">
        <v>7043</v>
      </c>
      <c r="D96">
        <v>364</v>
      </c>
      <c r="E96">
        <v>9</v>
      </c>
      <c r="F96">
        <v>213</v>
      </c>
      <c r="G96" s="77">
        <v>3.0242794263808039</v>
      </c>
      <c r="H96">
        <v>280</v>
      </c>
      <c r="I96" s="77">
        <v>3.9755785886696011</v>
      </c>
      <c r="J96">
        <v>7</v>
      </c>
      <c r="K96">
        <v>41</v>
      </c>
      <c r="L96">
        <v>3974</v>
      </c>
      <c r="M96">
        <v>214</v>
      </c>
      <c r="N96">
        <v>4188</v>
      </c>
      <c r="O96" s="77">
        <v>59.463296890529605</v>
      </c>
      <c r="P96">
        <v>122</v>
      </c>
      <c r="Q96" s="77">
        <v>1.7322163850631833</v>
      </c>
      <c r="R96">
        <v>293</v>
      </c>
      <c r="S96" s="77">
        <v>4.1601590231435468</v>
      </c>
      <c r="T96">
        <v>33</v>
      </c>
      <c r="U96">
        <v>1493</v>
      </c>
    </row>
    <row r="97" spans="1:21" x14ac:dyDescent="0.2">
      <c r="A97" t="s">
        <v>530</v>
      </c>
      <c r="B97" s="144" t="s">
        <v>531</v>
      </c>
      <c r="C97">
        <v>1772</v>
      </c>
      <c r="D97">
        <v>131</v>
      </c>
      <c r="E97">
        <v>3</v>
      </c>
      <c r="F97">
        <v>43</v>
      </c>
      <c r="G97" s="77">
        <v>2.4266365688487586</v>
      </c>
      <c r="H97">
        <v>57</v>
      </c>
      <c r="I97" s="77">
        <v>3.2167042889390518</v>
      </c>
      <c r="J97">
        <v>2</v>
      </c>
      <c r="K97">
        <v>12</v>
      </c>
      <c r="L97">
        <v>907</v>
      </c>
      <c r="M97">
        <v>50</v>
      </c>
      <c r="N97">
        <v>957</v>
      </c>
      <c r="O97" s="77">
        <v>54.006772009029348</v>
      </c>
      <c r="P97">
        <v>40</v>
      </c>
      <c r="Q97" s="77">
        <v>2.2573363431151243</v>
      </c>
      <c r="R97">
        <v>58</v>
      </c>
      <c r="S97" s="77">
        <v>3.2731376975169297</v>
      </c>
      <c r="T97">
        <v>8</v>
      </c>
      <c r="U97">
        <v>461</v>
      </c>
    </row>
    <row r="98" spans="1:21" x14ac:dyDescent="0.2">
      <c r="A98" t="s">
        <v>532</v>
      </c>
      <c r="B98" s="144" t="s">
        <v>533</v>
      </c>
      <c r="C98">
        <v>1647</v>
      </c>
      <c r="D98">
        <v>86</v>
      </c>
      <c r="E98">
        <v>2</v>
      </c>
      <c r="F98">
        <v>36</v>
      </c>
      <c r="G98" s="77">
        <v>2.1857923497267762</v>
      </c>
      <c r="H98">
        <v>54</v>
      </c>
      <c r="I98" s="77">
        <v>3.278688524590164</v>
      </c>
      <c r="J98">
        <v>1</v>
      </c>
      <c r="K98">
        <v>10</v>
      </c>
      <c r="L98">
        <v>747</v>
      </c>
      <c r="M98">
        <v>48</v>
      </c>
      <c r="N98">
        <v>795</v>
      </c>
      <c r="O98" s="77">
        <v>48.269581056466308</v>
      </c>
      <c r="P98">
        <v>112</v>
      </c>
      <c r="Q98" s="77">
        <v>6.8002428658166361</v>
      </c>
      <c r="R98">
        <v>55</v>
      </c>
      <c r="S98" s="77">
        <v>3.3394049787492412</v>
      </c>
      <c r="T98">
        <v>6</v>
      </c>
      <c r="U98">
        <v>490</v>
      </c>
    </row>
    <row r="99" spans="1:21" x14ac:dyDescent="0.2">
      <c r="A99" t="s">
        <v>534</v>
      </c>
      <c r="B99" s="144" t="s">
        <v>535</v>
      </c>
      <c r="C99">
        <v>5754</v>
      </c>
      <c r="D99">
        <v>331</v>
      </c>
      <c r="E99">
        <v>5</v>
      </c>
      <c r="F99">
        <v>68</v>
      </c>
      <c r="G99" s="77">
        <v>1.1817865832464372</v>
      </c>
      <c r="H99">
        <v>213</v>
      </c>
      <c r="I99" s="77">
        <v>3.7017726798748698</v>
      </c>
      <c r="J99">
        <v>5</v>
      </c>
      <c r="K99">
        <v>70</v>
      </c>
      <c r="L99">
        <v>2891</v>
      </c>
      <c r="M99">
        <v>163</v>
      </c>
      <c r="N99">
        <v>3054</v>
      </c>
      <c r="O99" s="77">
        <v>53.076120959332641</v>
      </c>
      <c r="P99">
        <v>293</v>
      </c>
      <c r="Q99" s="77">
        <v>5.0921098366353839</v>
      </c>
      <c r="R99">
        <v>253</v>
      </c>
      <c r="S99" s="77">
        <v>4.3969412582551275</v>
      </c>
      <c r="T99">
        <v>20</v>
      </c>
      <c r="U99">
        <v>1442</v>
      </c>
    </row>
    <row r="100" spans="1:21" x14ac:dyDescent="0.2">
      <c r="A100" t="s">
        <v>536</v>
      </c>
      <c r="B100" s="144" t="s">
        <v>102</v>
      </c>
      <c r="C100">
        <v>2013</v>
      </c>
      <c r="D100">
        <v>131</v>
      </c>
      <c r="E100">
        <v>6</v>
      </c>
      <c r="F100">
        <v>105</v>
      </c>
      <c r="G100" s="77">
        <v>5.216095380029806</v>
      </c>
      <c r="H100">
        <v>28</v>
      </c>
      <c r="I100" s="77">
        <v>1.3909587680079483</v>
      </c>
      <c r="J100">
        <v>1</v>
      </c>
      <c r="K100">
        <v>9</v>
      </c>
      <c r="L100">
        <v>979</v>
      </c>
      <c r="M100">
        <v>53</v>
      </c>
      <c r="N100">
        <v>1032</v>
      </c>
      <c r="O100" s="77">
        <v>51.266766020864388</v>
      </c>
      <c r="P100">
        <v>47</v>
      </c>
      <c r="Q100" s="77">
        <v>2.3348236462990561</v>
      </c>
      <c r="R100">
        <v>74</v>
      </c>
      <c r="S100" s="77">
        <v>3.6761053154495777</v>
      </c>
      <c r="T100">
        <v>5</v>
      </c>
      <c r="U100">
        <v>575</v>
      </c>
    </row>
    <row r="101" spans="1:21" x14ac:dyDescent="0.2">
      <c r="A101" t="s">
        <v>537</v>
      </c>
      <c r="B101" s="144" t="s">
        <v>538</v>
      </c>
      <c r="C101">
        <v>1740</v>
      </c>
      <c r="D101">
        <v>139</v>
      </c>
      <c r="E101">
        <v>1</v>
      </c>
      <c r="F101">
        <v>91</v>
      </c>
      <c r="G101" s="77">
        <v>5.2298850574712645</v>
      </c>
      <c r="H101">
        <v>17</v>
      </c>
      <c r="I101" s="77">
        <v>0.97701149425287359</v>
      </c>
      <c r="J101">
        <v>0</v>
      </c>
      <c r="K101">
        <v>11</v>
      </c>
      <c r="L101">
        <v>840</v>
      </c>
      <c r="M101">
        <v>44</v>
      </c>
      <c r="N101">
        <v>884</v>
      </c>
      <c r="O101" s="77">
        <v>50.804597701149426</v>
      </c>
      <c r="P101">
        <v>46</v>
      </c>
      <c r="Q101" s="77">
        <v>2.6436781609195403</v>
      </c>
      <c r="R101">
        <v>71</v>
      </c>
      <c r="S101" s="77">
        <v>4.0804597701149428</v>
      </c>
      <c r="T101">
        <v>5</v>
      </c>
      <c r="U101">
        <v>475</v>
      </c>
    </row>
    <row r="102" spans="1:21" x14ac:dyDescent="0.2">
      <c r="A102" t="s">
        <v>539</v>
      </c>
      <c r="B102" s="144" t="s">
        <v>103</v>
      </c>
      <c r="C102">
        <v>3365</v>
      </c>
      <c r="D102">
        <v>141</v>
      </c>
      <c r="E102">
        <v>9</v>
      </c>
      <c r="F102">
        <v>53</v>
      </c>
      <c r="G102" s="77">
        <v>1.575037147102526</v>
      </c>
      <c r="H102">
        <v>191</v>
      </c>
      <c r="I102" s="77">
        <v>5.6760772659732543</v>
      </c>
      <c r="J102">
        <v>4</v>
      </c>
      <c r="K102">
        <v>32</v>
      </c>
      <c r="L102">
        <v>1329</v>
      </c>
      <c r="M102">
        <v>129</v>
      </c>
      <c r="N102">
        <v>1458</v>
      </c>
      <c r="O102" s="77">
        <v>43.328380386329869</v>
      </c>
      <c r="P102">
        <v>328</v>
      </c>
      <c r="Q102" s="77">
        <v>9.7473997028231807</v>
      </c>
      <c r="R102">
        <v>154</v>
      </c>
      <c r="S102" s="77">
        <v>4.5765230312035658</v>
      </c>
      <c r="T102">
        <v>12</v>
      </c>
      <c r="U102">
        <v>983</v>
      </c>
    </row>
    <row r="103" spans="1:21" x14ac:dyDescent="0.2">
      <c r="A103" t="s">
        <v>540</v>
      </c>
      <c r="B103" s="144" t="s">
        <v>104</v>
      </c>
      <c r="C103">
        <v>3634</v>
      </c>
      <c r="D103">
        <v>242</v>
      </c>
      <c r="E103">
        <v>5</v>
      </c>
      <c r="F103">
        <v>118</v>
      </c>
      <c r="G103" s="77">
        <v>3.2471106219042376</v>
      </c>
      <c r="H103">
        <v>30</v>
      </c>
      <c r="I103" s="77">
        <v>0.82553659878921293</v>
      </c>
      <c r="J103">
        <v>2</v>
      </c>
      <c r="K103">
        <v>23</v>
      </c>
      <c r="L103">
        <v>1889</v>
      </c>
      <c r="M103">
        <v>89</v>
      </c>
      <c r="N103">
        <v>1978</v>
      </c>
      <c r="O103" s="77">
        <v>54.430379746835442</v>
      </c>
      <c r="P103">
        <v>71</v>
      </c>
      <c r="Q103" s="77">
        <v>1.9537699504678041</v>
      </c>
      <c r="R103">
        <v>159</v>
      </c>
      <c r="S103" s="77">
        <v>4.3753439735828286</v>
      </c>
      <c r="T103">
        <v>14</v>
      </c>
      <c r="U103">
        <v>992</v>
      </c>
    </row>
    <row r="104" spans="1:21" x14ac:dyDescent="0.2">
      <c r="A104" t="s">
        <v>541</v>
      </c>
      <c r="B104" s="144" t="s">
        <v>542</v>
      </c>
      <c r="C104">
        <v>3359</v>
      </c>
      <c r="D104">
        <v>206</v>
      </c>
      <c r="E104">
        <v>12</v>
      </c>
      <c r="F104">
        <v>79</v>
      </c>
      <c r="G104" s="77">
        <v>2.3518904435843999</v>
      </c>
      <c r="H104">
        <v>116</v>
      </c>
      <c r="I104" s="77">
        <v>3.4534087526049415</v>
      </c>
      <c r="J104">
        <v>2</v>
      </c>
      <c r="K104">
        <v>20</v>
      </c>
      <c r="L104">
        <v>1060</v>
      </c>
      <c r="M104">
        <v>50</v>
      </c>
      <c r="N104">
        <v>1110</v>
      </c>
      <c r="O104" s="77">
        <v>33.045549270616256</v>
      </c>
      <c r="P104">
        <v>438</v>
      </c>
      <c r="Q104" s="77">
        <v>13.039595117594521</v>
      </c>
      <c r="R104">
        <v>112</v>
      </c>
      <c r="S104" s="77">
        <v>3.3343256921702888</v>
      </c>
      <c r="T104">
        <v>18</v>
      </c>
      <c r="U104">
        <v>1246</v>
      </c>
    </row>
    <row r="105" spans="1:21" x14ac:dyDescent="0.2">
      <c r="A105" t="s">
        <v>543</v>
      </c>
      <c r="B105" s="144" t="s">
        <v>106</v>
      </c>
      <c r="C105">
        <v>2008</v>
      </c>
      <c r="D105">
        <v>99</v>
      </c>
      <c r="E105">
        <v>2</v>
      </c>
      <c r="F105">
        <v>25</v>
      </c>
      <c r="G105" s="77">
        <v>1.2450199203187251</v>
      </c>
      <c r="H105">
        <v>102</v>
      </c>
      <c r="I105" s="77">
        <v>5.0796812749003983</v>
      </c>
      <c r="J105">
        <v>5</v>
      </c>
      <c r="K105">
        <v>26</v>
      </c>
      <c r="L105">
        <v>1162</v>
      </c>
      <c r="M105">
        <v>73</v>
      </c>
      <c r="N105">
        <v>1235</v>
      </c>
      <c r="O105" s="77">
        <v>61.503984063745023</v>
      </c>
      <c r="P105">
        <v>58</v>
      </c>
      <c r="Q105" s="77">
        <v>2.8884462151394419</v>
      </c>
      <c r="R105">
        <v>44</v>
      </c>
      <c r="S105" s="77">
        <v>2.1912350597609564</v>
      </c>
      <c r="T105">
        <v>3</v>
      </c>
      <c r="U105">
        <v>409</v>
      </c>
    </row>
    <row r="106" spans="1:21" x14ac:dyDescent="0.2">
      <c r="A106" t="s">
        <v>544</v>
      </c>
      <c r="B106" s="144" t="s">
        <v>545</v>
      </c>
      <c r="C106">
        <v>1748</v>
      </c>
      <c r="D106">
        <v>96</v>
      </c>
      <c r="E106">
        <v>3</v>
      </c>
      <c r="F106">
        <v>59</v>
      </c>
      <c r="G106" s="77">
        <v>3.3752860411899315</v>
      </c>
      <c r="H106">
        <v>44</v>
      </c>
      <c r="I106" s="77">
        <v>2.5171624713958809</v>
      </c>
      <c r="J106">
        <v>1</v>
      </c>
      <c r="K106">
        <v>9</v>
      </c>
      <c r="L106">
        <v>808</v>
      </c>
      <c r="M106">
        <v>38</v>
      </c>
      <c r="N106">
        <v>846</v>
      </c>
      <c r="O106" s="77">
        <v>48.398169336384441</v>
      </c>
      <c r="P106">
        <v>100</v>
      </c>
      <c r="Q106" s="77">
        <v>5.720823798627003</v>
      </c>
      <c r="R106">
        <v>52</v>
      </c>
      <c r="S106" s="77">
        <v>2.9748283752860414</v>
      </c>
      <c r="T106">
        <v>12</v>
      </c>
      <c r="U106">
        <v>526</v>
      </c>
    </row>
    <row r="107" spans="1:21" x14ac:dyDescent="0.2">
      <c r="A107" t="s">
        <v>546</v>
      </c>
      <c r="B107" s="144" t="s">
        <v>547</v>
      </c>
      <c r="C107">
        <v>1889</v>
      </c>
      <c r="D107">
        <v>133</v>
      </c>
      <c r="E107">
        <v>2</v>
      </c>
      <c r="F107">
        <v>51</v>
      </c>
      <c r="G107" s="77">
        <v>2.6998411858125992</v>
      </c>
      <c r="H107">
        <v>25</v>
      </c>
      <c r="I107" s="77">
        <v>1.3234515616728428</v>
      </c>
      <c r="J107">
        <v>1</v>
      </c>
      <c r="K107">
        <v>11</v>
      </c>
      <c r="L107">
        <v>886</v>
      </c>
      <c r="M107">
        <v>57</v>
      </c>
      <c r="N107">
        <v>943</v>
      </c>
      <c r="O107" s="77">
        <v>49.920592906299625</v>
      </c>
      <c r="P107">
        <v>85</v>
      </c>
      <c r="Q107" s="77">
        <v>4.499735309687666</v>
      </c>
      <c r="R107">
        <v>45</v>
      </c>
      <c r="S107" s="77">
        <v>2.3822128110111174</v>
      </c>
      <c r="T107">
        <v>6</v>
      </c>
      <c r="U107">
        <v>587</v>
      </c>
    </row>
    <row r="108" spans="1:21" x14ac:dyDescent="0.2">
      <c r="A108" t="s">
        <v>548</v>
      </c>
      <c r="B108" s="144" t="s">
        <v>549</v>
      </c>
      <c r="C108">
        <v>7586</v>
      </c>
      <c r="D108">
        <v>344</v>
      </c>
      <c r="E108">
        <v>4</v>
      </c>
      <c r="F108">
        <v>113</v>
      </c>
      <c r="G108" s="77">
        <v>1.4895860796203533</v>
      </c>
      <c r="H108">
        <v>353</v>
      </c>
      <c r="I108" s="77">
        <v>4.6533087266016349</v>
      </c>
      <c r="J108">
        <v>13</v>
      </c>
      <c r="K108">
        <v>71</v>
      </c>
      <c r="L108">
        <v>3091</v>
      </c>
      <c r="M108">
        <v>237</v>
      </c>
      <c r="N108">
        <v>3328</v>
      </c>
      <c r="O108" s="77">
        <v>43.870287371473765</v>
      </c>
      <c r="P108">
        <v>1026</v>
      </c>
      <c r="Q108" s="77">
        <v>13.524914315844978</v>
      </c>
      <c r="R108">
        <v>371</v>
      </c>
      <c r="S108" s="77">
        <v>4.8905879251252307</v>
      </c>
      <c r="T108">
        <v>19</v>
      </c>
      <c r="U108">
        <v>1944</v>
      </c>
    </row>
    <row r="109" spans="1:21" x14ac:dyDescent="0.2">
      <c r="A109" t="s">
        <v>550</v>
      </c>
      <c r="B109" s="144" t="s">
        <v>107</v>
      </c>
      <c r="C109">
        <v>3445</v>
      </c>
      <c r="D109">
        <v>207</v>
      </c>
      <c r="E109">
        <v>5</v>
      </c>
      <c r="F109">
        <v>53</v>
      </c>
      <c r="G109" s="77">
        <v>1.5384615384615385</v>
      </c>
      <c r="H109">
        <v>135</v>
      </c>
      <c r="I109" s="77">
        <v>3.9187227866473147</v>
      </c>
      <c r="J109">
        <v>3</v>
      </c>
      <c r="K109">
        <v>17</v>
      </c>
      <c r="L109">
        <v>1716</v>
      </c>
      <c r="M109">
        <v>93</v>
      </c>
      <c r="N109">
        <v>1809</v>
      </c>
      <c r="O109" s="77">
        <v>52.510885341074022</v>
      </c>
      <c r="P109">
        <v>59</v>
      </c>
      <c r="Q109" s="77">
        <v>1.7126269956458633</v>
      </c>
      <c r="R109">
        <v>177</v>
      </c>
      <c r="S109" s="77">
        <v>5.1378809869375912</v>
      </c>
      <c r="T109">
        <v>12</v>
      </c>
      <c r="U109">
        <v>968</v>
      </c>
    </row>
    <row r="110" spans="1:21" x14ac:dyDescent="0.2">
      <c r="A110" t="s">
        <v>551</v>
      </c>
      <c r="B110" s="144" t="s">
        <v>552</v>
      </c>
      <c r="C110">
        <v>1966</v>
      </c>
      <c r="D110">
        <v>104</v>
      </c>
      <c r="E110">
        <v>0</v>
      </c>
      <c r="F110">
        <v>30</v>
      </c>
      <c r="G110" s="77">
        <v>1.5259409969481181</v>
      </c>
      <c r="H110">
        <v>55</v>
      </c>
      <c r="I110" s="77">
        <v>2.7975584944048828</v>
      </c>
      <c r="J110">
        <v>1</v>
      </c>
      <c r="K110">
        <v>19</v>
      </c>
      <c r="L110">
        <v>1147</v>
      </c>
      <c r="M110">
        <v>60</v>
      </c>
      <c r="N110">
        <v>1207</v>
      </c>
      <c r="O110" s="77">
        <v>61.393692777212614</v>
      </c>
      <c r="P110">
        <v>68</v>
      </c>
      <c r="Q110" s="77">
        <v>3.4587995930824009</v>
      </c>
      <c r="R110">
        <v>34</v>
      </c>
      <c r="S110" s="77">
        <v>1.7293997965412005</v>
      </c>
      <c r="T110">
        <v>10</v>
      </c>
      <c r="U110">
        <v>438</v>
      </c>
    </row>
    <row r="111" spans="1:21" x14ac:dyDescent="0.2">
      <c r="A111" t="s">
        <v>553</v>
      </c>
      <c r="B111" s="144" t="s">
        <v>108</v>
      </c>
      <c r="C111">
        <v>4012</v>
      </c>
      <c r="D111">
        <v>262</v>
      </c>
      <c r="E111">
        <v>7</v>
      </c>
      <c r="F111">
        <v>207</v>
      </c>
      <c r="G111" s="77">
        <v>5.1595214356929215</v>
      </c>
      <c r="H111">
        <v>51</v>
      </c>
      <c r="I111" s="77">
        <v>1.2711864406779663</v>
      </c>
      <c r="J111">
        <v>7</v>
      </c>
      <c r="K111">
        <v>21</v>
      </c>
      <c r="L111">
        <v>1891</v>
      </c>
      <c r="M111">
        <v>113</v>
      </c>
      <c r="N111">
        <v>2004</v>
      </c>
      <c r="O111" s="77">
        <v>49.950149551345966</v>
      </c>
      <c r="P111">
        <v>87</v>
      </c>
      <c r="Q111" s="77">
        <v>2.1684945164506484</v>
      </c>
      <c r="R111">
        <v>220</v>
      </c>
      <c r="S111" s="77">
        <v>5.483549351944168</v>
      </c>
      <c r="T111">
        <v>17</v>
      </c>
      <c r="U111">
        <v>1129</v>
      </c>
    </row>
    <row r="112" spans="1:21" x14ac:dyDescent="0.2">
      <c r="A112" t="s">
        <v>554</v>
      </c>
      <c r="B112" s="144" t="s">
        <v>555</v>
      </c>
      <c r="C112">
        <v>1863</v>
      </c>
      <c r="D112">
        <v>121</v>
      </c>
      <c r="E112">
        <v>1</v>
      </c>
      <c r="F112">
        <v>121</v>
      </c>
      <c r="G112" s="77">
        <v>6.4949006977992481</v>
      </c>
      <c r="H112">
        <v>16</v>
      </c>
      <c r="I112" s="77">
        <v>0.85882984433709075</v>
      </c>
      <c r="J112">
        <v>0</v>
      </c>
      <c r="K112">
        <v>16</v>
      </c>
      <c r="L112">
        <v>765</v>
      </c>
      <c r="M112">
        <v>56</v>
      </c>
      <c r="N112">
        <v>821</v>
      </c>
      <c r="O112" s="77">
        <v>44.068706387546968</v>
      </c>
      <c r="P112">
        <v>57</v>
      </c>
      <c r="Q112" s="77">
        <v>3.0595813204508859</v>
      </c>
      <c r="R112">
        <v>117</v>
      </c>
      <c r="S112" s="77">
        <v>6.2801932367149762</v>
      </c>
      <c r="T112">
        <v>14</v>
      </c>
      <c r="U112">
        <v>579</v>
      </c>
    </row>
    <row r="113" spans="1:21" x14ac:dyDescent="0.2">
      <c r="A113" t="s">
        <v>556</v>
      </c>
      <c r="B113" s="144" t="s">
        <v>557</v>
      </c>
      <c r="C113">
        <v>3507</v>
      </c>
      <c r="D113">
        <v>149</v>
      </c>
      <c r="E113">
        <v>2</v>
      </c>
      <c r="F113">
        <v>68</v>
      </c>
      <c r="G113" s="77">
        <v>1.9389791844881665</v>
      </c>
      <c r="H113">
        <v>209</v>
      </c>
      <c r="I113" s="77">
        <v>5.9595095523239241</v>
      </c>
      <c r="J113">
        <v>9</v>
      </c>
      <c r="K113">
        <v>20</v>
      </c>
      <c r="L113">
        <v>1419</v>
      </c>
      <c r="M113">
        <v>99</v>
      </c>
      <c r="N113">
        <v>1518</v>
      </c>
      <c r="O113" s="77">
        <v>43.284858853721133</v>
      </c>
      <c r="P113">
        <v>443</v>
      </c>
      <c r="Q113" s="77">
        <v>12.631879098944967</v>
      </c>
      <c r="R113">
        <v>227</v>
      </c>
      <c r="S113" s="77">
        <v>6.4727687482178498</v>
      </c>
      <c r="T113">
        <v>13</v>
      </c>
      <c r="U113">
        <v>849</v>
      </c>
    </row>
    <row r="114" spans="1:21" x14ac:dyDescent="0.2">
      <c r="A114" t="s">
        <v>558</v>
      </c>
      <c r="B114" s="144" t="s">
        <v>559</v>
      </c>
      <c r="C114">
        <v>1685</v>
      </c>
      <c r="D114">
        <v>112</v>
      </c>
      <c r="E114">
        <v>1</v>
      </c>
      <c r="F114">
        <v>66</v>
      </c>
      <c r="G114" s="77">
        <v>3.9169139465875373</v>
      </c>
      <c r="H114">
        <v>24</v>
      </c>
      <c r="I114" s="77">
        <v>1.4243323442136497</v>
      </c>
      <c r="J114">
        <v>2</v>
      </c>
      <c r="K114">
        <v>9</v>
      </c>
      <c r="L114">
        <v>828</v>
      </c>
      <c r="M114">
        <v>35</v>
      </c>
      <c r="N114">
        <v>863</v>
      </c>
      <c r="O114" s="77">
        <v>51.216617210682493</v>
      </c>
      <c r="P114">
        <v>32</v>
      </c>
      <c r="Q114" s="77">
        <v>1.8991097922848663</v>
      </c>
      <c r="R114">
        <v>56</v>
      </c>
      <c r="S114" s="77">
        <v>3.3234421364985161</v>
      </c>
      <c r="T114">
        <v>6</v>
      </c>
      <c r="U114">
        <v>514</v>
      </c>
    </row>
    <row r="115" spans="1:21" x14ac:dyDescent="0.2">
      <c r="A115" t="s">
        <v>560</v>
      </c>
      <c r="B115" s="144" t="s">
        <v>561</v>
      </c>
      <c r="C115">
        <v>3548</v>
      </c>
      <c r="D115">
        <v>212</v>
      </c>
      <c r="E115">
        <v>3</v>
      </c>
      <c r="F115">
        <v>73</v>
      </c>
      <c r="G115" s="77">
        <v>2.0574971815107106</v>
      </c>
      <c r="H115">
        <v>51</v>
      </c>
      <c r="I115" s="77">
        <v>1.4374295377677564</v>
      </c>
      <c r="J115">
        <v>5</v>
      </c>
      <c r="K115">
        <v>19</v>
      </c>
      <c r="L115">
        <v>1782</v>
      </c>
      <c r="M115">
        <v>95</v>
      </c>
      <c r="N115">
        <v>1877</v>
      </c>
      <c r="O115" s="77">
        <v>52.903043968432918</v>
      </c>
      <c r="P115">
        <v>54</v>
      </c>
      <c r="Q115" s="77">
        <v>1.5219842164599773</v>
      </c>
      <c r="R115">
        <v>353</v>
      </c>
      <c r="S115" s="77">
        <v>9.9492671927846672</v>
      </c>
      <c r="T115">
        <v>18</v>
      </c>
      <c r="U115">
        <v>883</v>
      </c>
    </row>
    <row r="116" spans="1:21" x14ac:dyDescent="0.2">
      <c r="A116" t="s">
        <v>562</v>
      </c>
      <c r="B116" s="144" t="s">
        <v>110</v>
      </c>
      <c r="C116">
        <v>5276</v>
      </c>
      <c r="D116">
        <v>194</v>
      </c>
      <c r="E116">
        <v>3</v>
      </c>
      <c r="F116">
        <v>67</v>
      </c>
      <c r="G116" s="77">
        <v>1.269901440485216</v>
      </c>
      <c r="H116">
        <v>238</v>
      </c>
      <c r="I116" s="77">
        <v>4.5109931766489764</v>
      </c>
      <c r="J116">
        <v>4</v>
      </c>
      <c r="K116">
        <v>54</v>
      </c>
      <c r="L116">
        <v>2478</v>
      </c>
      <c r="M116">
        <v>168</v>
      </c>
      <c r="N116">
        <v>2646</v>
      </c>
      <c r="O116" s="77">
        <v>50.151630022744506</v>
      </c>
      <c r="P116">
        <v>327</v>
      </c>
      <c r="Q116" s="77">
        <v>6.1978771796815764</v>
      </c>
      <c r="R116">
        <v>307</v>
      </c>
      <c r="S116" s="77">
        <v>5.8188021228203182</v>
      </c>
      <c r="T116">
        <v>17</v>
      </c>
      <c r="U116">
        <v>1419</v>
      </c>
    </row>
    <row r="117" spans="1:21" x14ac:dyDescent="0.2">
      <c r="A117" t="s">
        <v>563</v>
      </c>
      <c r="B117" s="144" t="s">
        <v>564</v>
      </c>
      <c r="C117">
        <v>1825</v>
      </c>
      <c r="D117">
        <v>105</v>
      </c>
      <c r="E117">
        <v>1</v>
      </c>
      <c r="F117">
        <v>21</v>
      </c>
      <c r="G117" s="77">
        <v>1.1506849315068493</v>
      </c>
      <c r="H117">
        <v>42</v>
      </c>
      <c r="I117" s="77">
        <v>2.3013698630136985</v>
      </c>
      <c r="J117">
        <v>1</v>
      </c>
      <c r="K117">
        <v>9</v>
      </c>
      <c r="L117">
        <v>1035</v>
      </c>
      <c r="M117">
        <v>64</v>
      </c>
      <c r="N117">
        <v>1099</v>
      </c>
      <c r="O117" s="77">
        <v>60.219178082191782</v>
      </c>
      <c r="P117">
        <v>66</v>
      </c>
      <c r="Q117" s="77">
        <v>3.6164383561643838</v>
      </c>
      <c r="R117">
        <v>78</v>
      </c>
      <c r="S117" s="77">
        <v>4.2739726027397262</v>
      </c>
      <c r="T117">
        <v>4</v>
      </c>
      <c r="U117">
        <v>399</v>
      </c>
    </row>
    <row r="118" spans="1:21" x14ac:dyDescent="0.2">
      <c r="A118" t="s">
        <v>565</v>
      </c>
      <c r="B118" s="144" t="s">
        <v>566</v>
      </c>
      <c r="C118">
        <v>2216</v>
      </c>
      <c r="D118">
        <v>56</v>
      </c>
      <c r="E118">
        <v>3</v>
      </c>
      <c r="F118">
        <v>38</v>
      </c>
      <c r="G118" s="77">
        <v>1.7148014440433215</v>
      </c>
      <c r="H118">
        <v>185</v>
      </c>
      <c r="I118" s="77">
        <v>8.3483754512635393</v>
      </c>
      <c r="J118">
        <v>6</v>
      </c>
      <c r="K118">
        <v>12</v>
      </c>
      <c r="L118">
        <v>945</v>
      </c>
      <c r="M118">
        <v>87</v>
      </c>
      <c r="N118">
        <v>1032</v>
      </c>
      <c r="O118" s="77">
        <v>46.570397111913358</v>
      </c>
      <c r="P118">
        <v>292</v>
      </c>
      <c r="Q118" s="77">
        <v>13.176895306859207</v>
      </c>
      <c r="R118">
        <v>77</v>
      </c>
      <c r="S118" s="77">
        <v>3.4747292418772564</v>
      </c>
      <c r="T118">
        <v>7</v>
      </c>
      <c r="U118">
        <v>508</v>
      </c>
    </row>
    <row r="119" spans="1:21" x14ac:dyDescent="0.2">
      <c r="A119" t="s">
        <v>567</v>
      </c>
      <c r="B119" s="144" t="s">
        <v>568</v>
      </c>
      <c r="C119">
        <v>1670</v>
      </c>
      <c r="D119">
        <v>114</v>
      </c>
      <c r="E119">
        <v>1</v>
      </c>
      <c r="F119">
        <v>47</v>
      </c>
      <c r="G119" s="77">
        <v>2.8143712574850301</v>
      </c>
      <c r="H119">
        <v>46</v>
      </c>
      <c r="I119" s="77">
        <v>2.7544910179640718</v>
      </c>
      <c r="J119">
        <v>1</v>
      </c>
      <c r="K119">
        <v>14</v>
      </c>
      <c r="L119">
        <v>802</v>
      </c>
      <c r="M119">
        <v>42</v>
      </c>
      <c r="N119">
        <v>844</v>
      </c>
      <c r="O119" s="77">
        <v>50.538922155688624</v>
      </c>
      <c r="P119">
        <v>59</v>
      </c>
      <c r="Q119" s="77">
        <v>3.5329341317365266</v>
      </c>
      <c r="R119">
        <v>88</v>
      </c>
      <c r="S119" s="77">
        <v>5.2694610778443112</v>
      </c>
      <c r="T119">
        <v>8</v>
      </c>
      <c r="U119">
        <v>448</v>
      </c>
    </row>
    <row r="120" spans="1:21" x14ac:dyDescent="0.2">
      <c r="A120" t="s">
        <v>569</v>
      </c>
      <c r="B120" s="144" t="s">
        <v>570</v>
      </c>
      <c r="C120">
        <v>1775</v>
      </c>
      <c r="D120">
        <v>141</v>
      </c>
      <c r="E120">
        <v>3</v>
      </c>
      <c r="F120">
        <v>106</v>
      </c>
      <c r="G120" s="77">
        <v>5.971830985915493</v>
      </c>
      <c r="H120">
        <v>6</v>
      </c>
      <c r="I120" s="77">
        <v>0.3380281690140845</v>
      </c>
      <c r="J120">
        <v>3</v>
      </c>
      <c r="K120">
        <v>8</v>
      </c>
      <c r="L120">
        <v>865</v>
      </c>
      <c r="M120">
        <v>36</v>
      </c>
      <c r="N120">
        <v>901</v>
      </c>
      <c r="O120" s="77">
        <v>50.760563380281688</v>
      </c>
      <c r="P120">
        <v>18</v>
      </c>
      <c r="Q120" s="77">
        <v>1.0140845070422535</v>
      </c>
      <c r="R120">
        <v>56</v>
      </c>
      <c r="S120" s="77">
        <v>3.1549295774647885</v>
      </c>
      <c r="T120">
        <v>6</v>
      </c>
      <c r="U120">
        <v>527</v>
      </c>
    </row>
    <row r="121" spans="1:21" x14ac:dyDescent="0.2">
      <c r="A121" t="s">
        <v>571</v>
      </c>
      <c r="B121" s="144" t="s">
        <v>572</v>
      </c>
      <c r="C121">
        <v>5095</v>
      </c>
      <c r="D121">
        <v>341</v>
      </c>
      <c r="E121">
        <v>8</v>
      </c>
      <c r="F121">
        <v>196</v>
      </c>
      <c r="G121" s="77">
        <v>3.8469087340529931</v>
      </c>
      <c r="H121">
        <v>166</v>
      </c>
      <c r="I121" s="77">
        <v>3.2580961727183513</v>
      </c>
      <c r="J121">
        <v>4</v>
      </c>
      <c r="K121">
        <v>44</v>
      </c>
      <c r="L121">
        <v>1979</v>
      </c>
      <c r="M121">
        <v>106</v>
      </c>
      <c r="N121">
        <v>2085</v>
      </c>
      <c r="O121" s="77">
        <v>40.922473012757607</v>
      </c>
      <c r="P121">
        <v>546</v>
      </c>
      <c r="Q121" s="77">
        <v>10.716388616290482</v>
      </c>
      <c r="R121">
        <v>145</v>
      </c>
      <c r="S121" s="77">
        <v>2.845927379784102</v>
      </c>
      <c r="T121">
        <v>17</v>
      </c>
      <c r="U121">
        <v>1543</v>
      </c>
    </row>
    <row r="122" spans="1:21" x14ac:dyDescent="0.2">
      <c r="A122" t="s">
        <v>573</v>
      </c>
      <c r="B122" s="144" t="s">
        <v>574</v>
      </c>
      <c r="C122">
        <v>2043</v>
      </c>
      <c r="D122">
        <v>165</v>
      </c>
      <c r="E122">
        <v>3</v>
      </c>
      <c r="F122">
        <v>49</v>
      </c>
      <c r="G122" s="77">
        <v>2.3984336759667158</v>
      </c>
      <c r="H122">
        <v>38</v>
      </c>
      <c r="I122" s="77">
        <v>1.8600097895252081</v>
      </c>
      <c r="J122">
        <v>3</v>
      </c>
      <c r="K122">
        <v>16</v>
      </c>
      <c r="L122">
        <v>917</v>
      </c>
      <c r="M122">
        <v>72</v>
      </c>
      <c r="N122">
        <v>989</v>
      </c>
      <c r="O122" s="77">
        <v>48.409202153695546</v>
      </c>
      <c r="P122">
        <v>170</v>
      </c>
      <c r="Q122" s="77">
        <v>8.3210964268232992</v>
      </c>
      <c r="R122">
        <v>76</v>
      </c>
      <c r="S122" s="77">
        <v>3.7200195790504162</v>
      </c>
      <c r="T122">
        <v>6</v>
      </c>
      <c r="U122">
        <v>528</v>
      </c>
    </row>
    <row r="123" spans="1:21" x14ac:dyDescent="0.2">
      <c r="A123" t="s">
        <v>575</v>
      </c>
      <c r="B123" s="144" t="s">
        <v>112</v>
      </c>
      <c r="C123">
        <v>4518</v>
      </c>
      <c r="D123">
        <v>253</v>
      </c>
      <c r="E123">
        <v>2</v>
      </c>
      <c r="F123">
        <v>228</v>
      </c>
      <c r="G123" s="77">
        <v>5.046480743691899</v>
      </c>
      <c r="H123">
        <v>106</v>
      </c>
      <c r="I123" s="77">
        <v>2.3461708720672863</v>
      </c>
      <c r="J123">
        <v>6</v>
      </c>
      <c r="K123">
        <v>35</v>
      </c>
      <c r="L123">
        <v>1753</v>
      </c>
      <c r="M123">
        <v>122</v>
      </c>
      <c r="N123">
        <v>1875</v>
      </c>
      <c r="O123" s="77">
        <v>41.50066401062417</v>
      </c>
      <c r="P123">
        <v>422</v>
      </c>
      <c r="Q123" s="77">
        <v>9.3404161133244799</v>
      </c>
      <c r="R123">
        <v>517</v>
      </c>
      <c r="S123" s="77">
        <v>11.443116423196106</v>
      </c>
      <c r="T123">
        <v>16</v>
      </c>
      <c r="U123">
        <v>1058</v>
      </c>
    </row>
    <row r="124" spans="1:21" x14ac:dyDescent="0.2">
      <c r="A124" t="s">
        <v>576</v>
      </c>
      <c r="B124" s="144" t="s">
        <v>577</v>
      </c>
      <c r="C124">
        <v>1978</v>
      </c>
      <c r="D124">
        <v>136</v>
      </c>
      <c r="E124">
        <v>4</v>
      </c>
      <c r="F124">
        <v>107</v>
      </c>
      <c r="G124" s="77">
        <v>5.4095045500505563</v>
      </c>
      <c r="H124">
        <v>22</v>
      </c>
      <c r="I124" s="77">
        <v>1.1122345803842264</v>
      </c>
      <c r="J124">
        <v>3</v>
      </c>
      <c r="K124">
        <v>12</v>
      </c>
      <c r="L124">
        <v>980</v>
      </c>
      <c r="M124">
        <v>48</v>
      </c>
      <c r="N124">
        <v>1028</v>
      </c>
      <c r="O124" s="77">
        <v>51.97168857431749</v>
      </c>
      <c r="P124">
        <v>83</v>
      </c>
      <c r="Q124" s="77">
        <v>4.1961577350859454</v>
      </c>
      <c r="R124">
        <v>70</v>
      </c>
      <c r="S124" s="77">
        <v>3.5389282103134483</v>
      </c>
      <c r="T124">
        <v>9</v>
      </c>
      <c r="U124">
        <v>504</v>
      </c>
    </row>
    <row r="125" spans="1:21" x14ac:dyDescent="0.2">
      <c r="A125" t="s">
        <v>578</v>
      </c>
      <c r="B125" s="144" t="s">
        <v>579</v>
      </c>
      <c r="C125">
        <v>5036</v>
      </c>
      <c r="D125">
        <v>290</v>
      </c>
      <c r="E125">
        <v>2</v>
      </c>
      <c r="F125">
        <v>53</v>
      </c>
      <c r="G125" s="77">
        <v>1.0524225575853852</v>
      </c>
      <c r="H125">
        <v>146</v>
      </c>
      <c r="I125" s="77">
        <v>2.8991262907069104</v>
      </c>
      <c r="J125">
        <v>6</v>
      </c>
      <c r="K125">
        <v>47</v>
      </c>
      <c r="L125">
        <v>2727</v>
      </c>
      <c r="M125">
        <v>184</v>
      </c>
      <c r="N125">
        <v>2911</v>
      </c>
      <c r="O125" s="77">
        <v>57.803812549642572</v>
      </c>
      <c r="P125">
        <v>159</v>
      </c>
      <c r="Q125" s="77">
        <v>3.1572676727561553</v>
      </c>
      <c r="R125">
        <v>176</v>
      </c>
      <c r="S125" s="77">
        <v>3.494837172359015</v>
      </c>
      <c r="T125">
        <v>13</v>
      </c>
      <c r="U125">
        <v>1233</v>
      </c>
    </row>
    <row r="126" spans="1:21" x14ac:dyDescent="0.2">
      <c r="A126" t="s">
        <v>164</v>
      </c>
      <c r="B126" s="148" t="s">
        <v>89</v>
      </c>
      <c r="C126" s="15">
        <v>98283</v>
      </c>
      <c r="D126" s="15">
        <v>3856</v>
      </c>
      <c r="E126" s="15">
        <v>136</v>
      </c>
      <c r="F126" s="15">
        <v>2912</v>
      </c>
      <c r="G126" s="77">
        <v>2.9628725211888121</v>
      </c>
      <c r="H126" s="15">
        <v>3862</v>
      </c>
      <c r="I126" s="77">
        <v>3.9294689824282942</v>
      </c>
      <c r="J126" s="15">
        <v>215</v>
      </c>
      <c r="K126" s="15">
        <v>504</v>
      </c>
      <c r="L126" s="15">
        <v>18810</v>
      </c>
      <c r="M126" s="15">
        <v>1669</v>
      </c>
      <c r="N126" s="15">
        <v>20479</v>
      </c>
      <c r="O126" s="77">
        <v>20.836767294445632</v>
      </c>
      <c r="P126" s="15">
        <v>17755</v>
      </c>
      <c r="Q126" s="77">
        <v>18.065179125586319</v>
      </c>
      <c r="R126" s="15">
        <v>9389</v>
      </c>
      <c r="S126" s="77">
        <v>9.5530254469236802</v>
      </c>
      <c r="T126" s="15">
        <v>329</v>
      </c>
      <c r="U126" s="15">
        <v>38846</v>
      </c>
    </row>
    <row r="127" spans="1:21" x14ac:dyDescent="0.2">
      <c r="A127" t="s">
        <v>165</v>
      </c>
      <c r="B127" s="148" t="s">
        <v>90</v>
      </c>
      <c r="C127" s="15">
        <v>60714</v>
      </c>
      <c r="D127" s="15">
        <v>3167</v>
      </c>
      <c r="E127" s="15">
        <v>55</v>
      </c>
      <c r="F127" s="15">
        <v>2379</v>
      </c>
      <c r="G127" s="77">
        <v>3.9183713805712026</v>
      </c>
      <c r="H127" s="15">
        <v>720</v>
      </c>
      <c r="I127" s="77">
        <v>1.1858879335902759</v>
      </c>
      <c r="J127" s="15">
        <v>104</v>
      </c>
      <c r="K127" s="15">
        <v>314</v>
      </c>
      <c r="L127" s="15">
        <v>30518</v>
      </c>
      <c r="M127" s="15">
        <v>2146</v>
      </c>
      <c r="N127" s="15">
        <v>32664</v>
      </c>
      <c r="O127" s="77">
        <v>53.799782587212178</v>
      </c>
      <c r="P127" s="15">
        <v>1255</v>
      </c>
      <c r="Q127" s="77">
        <v>2.067068550910828</v>
      </c>
      <c r="R127" s="15">
        <v>3025</v>
      </c>
      <c r="S127" s="77">
        <v>4.9823763876535896</v>
      </c>
      <c r="T127" s="15">
        <v>236</v>
      </c>
      <c r="U127" s="15">
        <v>16795</v>
      </c>
    </row>
    <row r="128" spans="1:21" x14ac:dyDescent="0.2">
      <c r="A128" t="s">
        <v>166</v>
      </c>
      <c r="B128" s="148" t="s">
        <v>91</v>
      </c>
      <c r="C128" s="15">
        <v>69258</v>
      </c>
      <c r="D128" s="15">
        <v>2202</v>
      </c>
      <c r="E128" s="15">
        <v>44</v>
      </c>
      <c r="F128" s="15">
        <v>655</v>
      </c>
      <c r="G128" s="77">
        <v>0.94573912039042418</v>
      </c>
      <c r="H128" s="15">
        <v>921</v>
      </c>
      <c r="I128" s="77">
        <v>1.329810274625314</v>
      </c>
      <c r="J128" s="15">
        <v>176</v>
      </c>
      <c r="K128" s="15">
        <v>319</v>
      </c>
      <c r="L128" s="15">
        <v>30474</v>
      </c>
      <c r="M128" s="15">
        <v>3000</v>
      </c>
      <c r="N128" s="15">
        <v>33474</v>
      </c>
      <c r="O128" s="77">
        <v>48.332322619769556</v>
      </c>
      <c r="P128" s="15">
        <v>2065</v>
      </c>
      <c r="Q128" s="77">
        <v>2.9816050131392764</v>
      </c>
      <c r="R128" s="15">
        <v>4374</v>
      </c>
      <c r="S128" s="77">
        <v>6.3155158970804814</v>
      </c>
      <c r="T128" s="15">
        <v>284</v>
      </c>
      <c r="U128" s="15">
        <v>24744</v>
      </c>
    </row>
    <row r="129" spans="1:21" x14ac:dyDescent="0.2">
      <c r="A129" t="s">
        <v>167</v>
      </c>
      <c r="B129" s="150" t="s">
        <v>92</v>
      </c>
      <c r="C129" s="15">
        <v>125346</v>
      </c>
      <c r="D129" s="15">
        <v>5443</v>
      </c>
      <c r="E129" s="15">
        <v>119</v>
      </c>
      <c r="F129" s="15">
        <v>3315</v>
      </c>
      <c r="G129" s="77">
        <v>2.6446795270690728</v>
      </c>
      <c r="H129" s="15">
        <v>2224</v>
      </c>
      <c r="I129" s="77">
        <v>1.7742887686882709</v>
      </c>
      <c r="J129" s="15">
        <v>265</v>
      </c>
      <c r="K129" s="15">
        <v>579</v>
      </c>
      <c r="L129" s="15">
        <v>60618</v>
      </c>
      <c r="M129" s="15">
        <v>4498</v>
      </c>
      <c r="N129" s="15">
        <v>65116</v>
      </c>
      <c r="O129" s="77">
        <v>51.949005153734461</v>
      </c>
      <c r="P129" s="15">
        <v>3227</v>
      </c>
      <c r="Q129" s="77">
        <v>2.57447385636558</v>
      </c>
      <c r="R129" s="15">
        <v>8275</v>
      </c>
      <c r="S129" s="77">
        <v>6.6017264212659352</v>
      </c>
      <c r="T129" s="15">
        <v>428</v>
      </c>
      <c r="U129" s="15">
        <v>36355</v>
      </c>
    </row>
    <row r="130" spans="1:21" x14ac:dyDescent="0.2">
      <c r="A130" t="s">
        <v>168</v>
      </c>
      <c r="B130" s="144" t="s">
        <v>93</v>
      </c>
      <c r="C130" s="15">
        <v>107779</v>
      </c>
      <c r="D130" s="15">
        <v>6172</v>
      </c>
      <c r="E130" s="15">
        <v>129</v>
      </c>
      <c r="F130" s="15">
        <v>2894</v>
      </c>
      <c r="G130" s="77">
        <v>2.6851241893133171</v>
      </c>
      <c r="H130" s="15">
        <v>3454</v>
      </c>
      <c r="I130" s="77">
        <v>3.2047059260152722</v>
      </c>
      <c r="J130" s="15">
        <v>132</v>
      </c>
      <c r="K130" s="15">
        <v>787</v>
      </c>
      <c r="L130" s="15">
        <v>50598</v>
      </c>
      <c r="M130" s="15">
        <v>3114</v>
      </c>
      <c r="N130" s="15">
        <v>53712</v>
      </c>
      <c r="O130" s="77">
        <v>49.835311145956076</v>
      </c>
      <c r="P130" s="15">
        <v>6211</v>
      </c>
      <c r="Q130" s="77">
        <v>5.7627181547425748</v>
      </c>
      <c r="R130" s="15">
        <v>5247</v>
      </c>
      <c r="S130" s="77">
        <v>4.8682953079913531</v>
      </c>
      <c r="T130" s="15">
        <v>401</v>
      </c>
      <c r="U130" s="15">
        <v>28640</v>
      </c>
    </row>
    <row r="131" spans="1:21" x14ac:dyDescent="0.2">
      <c r="A131" t="s">
        <v>349</v>
      </c>
      <c r="B131" s="147" t="s">
        <v>350</v>
      </c>
      <c r="C131" s="147">
        <v>461380</v>
      </c>
      <c r="D131" s="147">
        <v>20840</v>
      </c>
      <c r="E131" s="147">
        <v>483</v>
      </c>
      <c r="F131" s="147">
        <v>12155</v>
      </c>
      <c r="G131" s="77">
        <v>2.6344878408253498</v>
      </c>
      <c r="H131" s="147">
        <v>11181</v>
      </c>
      <c r="I131" s="77">
        <v>2.4233820278295548</v>
      </c>
      <c r="J131" s="147">
        <v>892</v>
      </c>
      <c r="K131" s="147">
        <v>2503</v>
      </c>
      <c r="L131" s="147">
        <v>191018</v>
      </c>
      <c r="M131" s="147">
        <v>14427</v>
      </c>
      <c r="N131" s="15">
        <v>205445</v>
      </c>
      <c r="O131" s="77">
        <v>44.52837140751658</v>
      </c>
      <c r="P131" s="147">
        <v>30513</v>
      </c>
      <c r="Q131" s="77">
        <v>6.6134206077419915</v>
      </c>
      <c r="R131" s="147">
        <v>30310</v>
      </c>
      <c r="S131" s="77">
        <v>6.5694221682777751</v>
      </c>
      <c r="T131" s="147">
        <v>1678</v>
      </c>
      <c r="U131" s="147">
        <v>145380</v>
      </c>
    </row>
    <row r="132" spans="1:21" x14ac:dyDescent="0.2">
      <c r="A132" t="s">
        <v>351</v>
      </c>
      <c r="B132" s="6" t="s">
        <v>352</v>
      </c>
      <c r="C132" s="15">
        <v>4245544</v>
      </c>
      <c r="D132" s="15">
        <v>161428</v>
      </c>
      <c r="E132" s="15">
        <v>33110</v>
      </c>
      <c r="F132" s="15">
        <v>205077</v>
      </c>
      <c r="G132" s="77">
        <v>4.8304057147917909</v>
      </c>
      <c r="H132" s="15">
        <v>106303</v>
      </c>
      <c r="I132" s="77">
        <v>2.5038722952818295</v>
      </c>
      <c r="J132" s="15">
        <v>13227</v>
      </c>
      <c r="K132" s="15">
        <v>22475</v>
      </c>
      <c r="L132" s="15">
        <v>1757121</v>
      </c>
      <c r="M132" s="15">
        <v>143749</v>
      </c>
      <c r="N132" s="15">
        <v>1900870</v>
      </c>
      <c r="O132" s="77">
        <v>44.773296425617069</v>
      </c>
      <c r="P132" s="15">
        <v>100651</v>
      </c>
      <c r="Q132" s="77">
        <v>2.3707444793882715</v>
      </c>
      <c r="R132" s="15">
        <v>288663</v>
      </c>
      <c r="S132" s="77">
        <v>6.7991993487760345</v>
      </c>
      <c r="T132" s="15">
        <v>17708</v>
      </c>
      <c r="U132" s="15">
        <v>1396032</v>
      </c>
    </row>
    <row r="133" spans="1:21" x14ac:dyDescent="0.2">
      <c r="A133" t="s">
        <v>353</v>
      </c>
      <c r="B133" s="6" t="s">
        <v>354</v>
      </c>
      <c r="C133" s="15">
        <v>41126540</v>
      </c>
      <c r="D133" s="15">
        <v>1422708</v>
      </c>
      <c r="E133" s="15">
        <v>1028800</v>
      </c>
      <c r="F133" s="15">
        <v>1371025</v>
      </c>
      <c r="G133" s="77">
        <v>3.3336745566245058</v>
      </c>
      <c r="H133" s="15">
        <v>1949442</v>
      </c>
      <c r="I133" s="77">
        <v>4.740106996601221</v>
      </c>
      <c r="J133" s="15">
        <v>137988</v>
      </c>
      <c r="K133" s="15">
        <v>214244</v>
      </c>
      <c r="L133" s="15">
        <v>15264527</v>
      </c>
      <c r="M133" s="15">
        <v>1357280</v>
      </c>
      <c r="N133" s="15">
        <v>16621807</v>
      </c>
      <c r="O133" s="77">
        <v>40.416254321418727</v>
      </c>
      <c r="P133" s="15">
        <v>762334</v>
      </c>
      <c r="Q133" s="77">
        <v>1.853630283510356</v>
      </c>
      <c r="R133" s="15">
        <v>2846588</v>
      </c>
      <c r="S133" s="77">
        <v>6.9215353394669235</v>
      </c>
      <c r="T133" s="15">
        <v>171400</v>
      </c>
      <c r="U133" s="15">
        <v>14600204</v>
      </c>
    </row>
    <row r="134" spans="1:21" x14ac:dyDescent="0.2">
      <c r="C134" s="147"/>
      <c r="D134" s="16"/>
    </row>
  </sheetData>
  <sheetProtection password="EE3C" sheet="1" objects="1" scenarios="1"/>
  <mergeCells count="2">
    <mergeCell ref="C1:U1"/>
    <mergeCell ref="A1:B1"/>
  </mergeCells>
  <phoneticPr fontId="14" type="noConversion"/>
  <hyperlinks>
    <hyperlink ref="A1" location="Front!A1" display="Click here to return to homepage"/>
    <hyperlink ref="A1:B1" location="'Data by topic'!A1" display="Click here to return to homepage"/>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workbookViewId="0">
      <pane xSplit="2" ySplit="2" topLeftCell="C3" activePane="bottomRight" state="frozen"/>
      <selection pane="topRight" activeCell="C1" sqref="C1"/>
      <selection pane="bottomLeft" activeCell="A3" sqref="A3"/>
      <selection pane="bottomRight" sqref="A1:B1"/>
    </sheetView>
  </sheetViews>
  <sheetFormatPr defaultRowHeight="12.75" x14ac:dyDescent="0.2"/>
  <cols>
    <col min="1" max="1" width="16.28515625" style="21" customWidth="1"/>
    <col min="2" max="2" width="52.28515625" style="21" bestFit="1" customWidth="1"/>
    <col min="3" max="4" width="16.140625" style="21" customWidth="1"/>
    <col min="5" max="5" width="16.140625" style="74" customWidth="1"/>
    <col min="6" max="10" width="16.140625" style="21" customWidth="1"/>
    <col min="11" max="11" width="16.140625" style="74" customWidth="1"/>
    <col min="12" max="14" width="16.140625" style="21" customWidth="1"/>
    <col min="15" max="15" width="16.140625" style="74" customWidth="1"/>
    <col min="16" max="18" width="16.140625" style="21" customWidth="1"/>
    <col min="19" max="16384" width="9.140625" style="21"/>
  </cols>
  <sheetData>
    <row r="1" spans="1:19" ht="48.75" customHeight="1" x14ac:dyDescent="0.2">
      <c r="A1" s="399" t="s">
        <v>661</v>
      </c>
      <c r="B1" s="341"/>
      <c r="C1" s="368" t="s">
        <v>329</v>
      </c>
      <c r="D1" s="369"/>
      <c r="E1" s="369"/>
      <c r="F1" s="369"/>
      <c r="G1" s="369"/>
      <c r="H1" s="369"/>
      <c r="I1" s="369"/>
      <c r="J1" s="369"/>
      <c r="K1" s="369"/>
      <c r="L1" s="369"/>
      <c r="M1" s="369"/>
      <c r="N1" s="369"/>
      <c r="O1" s="369"/>
      <c r="P1" s="369"/>
      <c r="Q1" s="369"/>
      <c r="R1" s="370"/>
    </row>
    <row r="2" spans="1:19" s="72" customFormat="1" ht="88.5" customHeight="1" x14ac:dyDescent="0.2">
      <c r="A2" s="229" t="s">
        <v>581</v>
      </c>
      <c r="B2" s="229" t="s">
        <v>580</v>
      </c>
      <c r="C2" s="251" t="s">
        <v>258</v>
      </c>
      <c r="D2" s="251" t="s">
        <v>259</v>
      </c>
      <c r="E2" s="252" t="s">
        <v>271</v>
      </c>
      <c r="F2" s="251" t="s">
        <v>260</v>
      </c>
      <c r="G2" s="251" t="s">
        <v>261</v>
      </c>
      <c r="H2" s="251" t="s">
        <v>262</v>
      </c>
      <c r="I2" s="251" t="s">
        <v>263</v>
      </c>
      <c r="J2" s="251" t="s">
        <v>264</v>
      </c>
      <c r="K2" s="252" t="s">
        <v>272</v>
      </c>
      <c r="L2" s="251" t="s">
        <v>265</v>
      </c>
      <c r="M2" s="251" t="s">
        <v>266</v>
      </c>
      <c r="N2" s="251" t="s">
        <v>267</v>
      </c>
      <c r="O2" s="252" t="s">
        <v>278</v>
      </c>
      <c r="P2" s="251" t="s">
        <v>268</v>
      </c>
      <c r="Q2" s="251" t="s">
        <v>269</v>
      </c>
      <c r="R2" s="251" t="s">
        <v>270</v>
      </c>
    </row>
    <row r="3" spans="1:19" x14ac:dyDescent="0.2">
      <c r="A3" t="s">
        <v>366</v>
      </c>
      <c r="B3" s="147" t="s">
        <v>331</v>
      </c>
      <c r="C3">
        <v>8024</v>
      </c>
      <c r="D3">
        <v>1618</v>
      </c>
      <c r="E3" s="77">
        <v>20.2</v>
      </c>
      <c r="F3">
        <v>956</v>
      </c>
      <c r="G3">
        <v>871</v>
      </c>
      <c r="H3">
        <v>244</v>
      </c>
      <c r="I3">
        <v>769</v>
      </c>
      <c r="J3">
        <v>2903</v>
      </c>
      <c r="K3" s="77">
        <v>36.200000000000003</v>
      </c>
      <c r="L3">
        <v>663</v>
      </c>
      <c r="M3">
        <v>178</v>
      </c>
      <c r="N3">
        <v>693</v>
      </c>
      <c r="O3" s="77">
        <v>8.6</v>
      </c>
      <c r="P3">
        <v>292</v>
      </c>
      <c r="Q3">
        <v>41</v>
      </c>
      <c r="R3">
        <v>358</v>
      </c>
      <c r="S3"/>
    </row>
    <row r="4" spans="1:19" x14ac:dyDescent="0.2">
      <c r="A4" t="s">
        <v>367</v>
      </c>
      <c r="B4" s="147" t="s">
        <v>332</v>
      </c>
      <c r="C4">
        <v>7629</v>
      </c>
      <c r="D4">
        <v>1383</v>
      </c>
      <c r="E4" s="77">
        <v>18.100000000000001</v>
      </c>
      <c r="F4">
        <v>682</v>
      </c>
      <c r="G4">
        <v>767</v>
      </c>
      <c r="H4">
        <v>209</v>
      </c>
      <c r="I4">
        <v>703</v>
      </c>
      <c r="J4">
        <v>3248</v>
      </c>
      <c r="K4" s="77">
        <v>42.6</v>
      </c>
      <c r="L4">
        <v>637</v>
      </c>
      <c r="M4">
        <v>151</v>
      </c>
      <c r="N4">
        <v>840</v>
      </c>
      <c r="O4" s="77">
        <v>11</v>
      </c>
      <c r="P4">
        <v>209</v>
      </c>
      <c r="Q4">
        <v>49</v>
      </c>
      <c r="R4">
        <v>581</v>
      </c>
      <c r="S4"/>
    </row>
    <row r="5" spans="1:19" x14ac:dyDescent="0.2">
      <c r="A5" t="s">
        <v>368</v>
      </c>
      <c r="B5" s="147" t="s">
        <v>334</v>
      </c>
      <c r="C5">
        <v>9129</v>
      </c>
      <c r="D5">
        <v>336</v>
      </c>
      <c r="E5" s="77">
        <v>3.7</v>
      </c>
      <c r="F5">
        <v>209</v>
      </c>
      <c r="G5">
        <v>470</v>
      </c>
      <c r="H5">
        <v>77</v>
      </c>
      <c r="I5">
        <v>3836</v>
      </c>
      <c r="J5">
        <v>3822</v>
      </c>
      <c r="K5" s="77">
        <v>41.9</v>
      </c>
      <c r="L5">
        <v>379</v>
      </c>
      <c r="M5">
        <v>66</v>
      </c>
      <c r="N5">
        <v>5573</v>
      </c>
      <c r="O5" s="77">
        <v>61</v>
      </c>
      <c r="P5">
        <v>426</v>
      </c>
      <c r="Q5">
        <v>39</v>
      </c>
      <c r="R5">
        <v>5105</v>
      </c>
      <c r="S5"/>
    </row>
    <row r="6" spans="1:19" x14ac:dyDescent="0.2">
      <c r="A6" t="s">
        <v>369</v>
      </c>
      <c r="B6" s="147" t="s">
        <v>335</v>
      </c>
      <c r="C6">
        <v>7135</v>
      </c>
      <c r="D6">
        <v>1369</v>
      </c>
      <c r="E6" s="77">
        <v>19.2</v>
      </c>
      <c r="F6">
        <v>731</v>
      </c>
      <c r="G6">
        <v>868</v>
      </c>
      <c r="H6">
        <v>290</v>
      </c>
      <c r="I6">
        <v>665</v>
      </c>
      <c r="J6">
        <v>2699</v>
      </c>
      <c r="K6" s="77">
        <v>37.799999999999997</v>
      </c>
      <c r="L6">
        <v>513</v>
      </c>
      <c r="M6">
        <v>179</v>
      </c>
      <c r="N6">
        <v>348</v>
      </c>
      <c r="O6" s="77">
        <v>4.9000000000000004</v>
      </c>
      <c r="P6">
        <v>130</v>
      </c>
      <c r="Q6">
        <v>21</v>
      </c>
      <c r="R6">
        <v>196</v>
      </c>
      <c r="S6"/>
    </row>
    <row r="7" spans="1:19" x14ac:dyDescent="0.2">
      <c r="A7" t="s">
        <v>370</v>
      </c>
      <c r="B7" s="147" t="s">
        <v>336</v>
      </c>
      <c r="C7">
        <v>7916</v>
      </c>
      <c r="D7">
        <v>1186</v>
      </c>
      <c r="E7" s="77">
        <v>15</v>
      </c>
      <c r="F7">
        <v>626</v>
      </c>
      <c r="G7">
        <v>806</v>
      </c>
      <c r="H7">
        <v>225</v>
      </c>
      <c r="I7">
        <v>969</v>
      </c>
      <c r="J7">
        <v>3475</v>
      </c>
      <c r="K7" s="77">
        <v>43.9</v>
      </c>
      <c r="L7">
        <v>629</v>
      </c>
      <c r="M7">
        <v>242</v>
      </c>
      <c r="N7">
        <v>1294</v>
      </c>
      <c r="O7" s="77">
        <v>16.3</v>
      </c>
      <c r="P7">
        <v>381</v>
      </c>
      <c r="Q7">
        <v>80</v>
      </c>
      <c r="R7">
        <v>831</v>
      </c>
      <c r="S7"/>
    </row>
    <row r="8" spans="1:19" x14ac:dyDescent="0.2">
      <c r="A8" t="s">
        <v>371</v>
      </c>
      <c r="B8" s="147" t="s">
        <v>337</v>
      </c>
      <c r="C8">
        <v>7796</v>
      </c>
      <c r="D8">
        <v>1455</v>
      </c>
      <c r="E8" s="77">
        <v>18.7</v>
      </c>
      <c r="F8">
        <v>760</v>
      </c>
      <c r="G8">
        <v>821</v>
      </c>
      <c r="H8">
        <v>167</v>
      </c>
      <c r="I8">
        <v>686</v>
      </c>
      <c r="J8">
        <v>3331</v>
      </c>
      <c r="K8" s="77">
        <v>42.7</v>
      </c>
      <c r="L8">
        <v>576</v>
      </c>
      <c r="M8">
        <v>161</v>
      </c>
      <c r="N8">
        <v>568</v>
      </c>
      <c r="O8" s="77">
        <v>7.3</v>
      </c>
      <c r="P8">
        <v>207</v>
      </c>
      <c r="Q8">
        <v>35</v>
      </c>
      <c r="R8">
        <v>324</v>
      </c>
      <c r="S8"/>
    </row>
    <row r="9" spans="1:19" x14ac:dyDescent="0.2">
      <c r="A9" t="s">
        <v>372</v>
      </c>
      <c r="B9" s="147" t="s">
        <v>338</v>
      </c>
      <c r="C9">
        <v>7507</v>
      </c>
      <c r="D9">
        <v>1660</v>
      </c>
      <c r="E9" s="77">
        <v>22.1</v>
      </c>
      <c r="F9">
        <v>947</v>
      </c>
      <c r="G9">
        <v>925</v>
      </c>
      <c r="H9">
        <v>247</v>
      </c>
      <c r="I9">
        <v>728</v>
      </c>
      <c r="J9">
        <v>2362</v>
      </c>
      <c r="K9" s="77">
        <v>31.5</v>
      </c>
      <c r="L9">
        <v>638</v>
      </c>
      <c r="M9">
        <v>158</v>
      </c>
      <c r="N9">
        <v>484</v>
      </c>
      <c r="O9" s="77">
        <v>6.4</v>
      </c>
      <c r="P9">
        <v>214</v>
      </c>
      <c r="Q9">
        <v>15</v>
      </c>
      <c r="R9">
        <v>252</v>
      </c>
      <c r="S9"/>
    </row>
    <row r="10" spans="1:19" x14ac:dyDescent="0.2">
      <c r="A10" t="s">
        <v>373</v>
      </c>
      <c r="B10" s="147" t="s">
        <v>342</v>
      </c>
      <c r="C10">
        <v>6742</v>
      </c>
      <c r="D10">
        <v>191</v>
      </c>
      <c r="E10" s="77">
        <v>2.8</v>
      </c>
      <c r="F10">
        <v>160</v>
      </c>
      <c r="G10">
        <v>323</v>
      </c>
      <c r="H10">
        <v>22</v>
      </c>
      <c r="I10">
        <v>2741</v>
      </c>
      <c r="J10">
        <v>2990</v>
      </c>
      <c r="K10" s="77">
        <v>44.3</v>
      </c>
      <c r="L10">
        <v>315</v>
      </c>
      <c r="M10">
        <v>52</v>
      </c>
      <c r="N10">
        <v>4164</v>
      </c>
      <c r="O10" s="77">
        <v>61.8</v>
      </c>
      <c r="P10">
        <v>403</v>
      </c>
      <c r="Q10">
        <v>62</v>
      </c>
      <c r="R10">
        <v>3698</v>
      </c>
      <c r="S10"/>
    </row>
    <row r="11" spans="1:19" x14ac:dyDescent="0.2">
      <c r="A11" t="s">
        <v>374</v>
      </c>
      <c r="B11" s="147" t="s">
        <v>343</v>
      </c>
      <c r="C11">
        <v>7101</v>
      </c>
      <c r="D11">
        <v>120</v>
      </c>
      <c r="E11" s="77">
        <v>1.7</v>
      </c>
      <c r="F11">
        <v>104</v>
      </c>
      <c r="G11">
        <v>326</v>
      </c>
      <c r="H11">
        <v>13</v>
      </c>
      <c r="I11">
        <v>2336</v>
      </c>
      <c r="J11">
        <v>3924</v>
      </c>
      <c r="K11" s="77">
        <v>55.3</v>
      </c>
      <c r="L11">
        <v>278</v>
      </c>
      <c r="M11">
        <v>75</v>
      </c>
      <c r="N11">
        <v>4233</v>
      </c>
      <c r="O11" s="77">
        <v>59.6</v>
      </c>
      <c r="P11">
        <v>374</v>
      </c>
      <c r="Q11">
        <v>26</v>
      </c>
      <c r="R11">
        <v>3833</v>
      </c>
      <c r="S11"/>
    </row>
    <row r="12" spans="1:19" x14ac:dyDescent="0.2">
      <c r="A12" t="s">
        <v>375</v>
      </c>
      <c r="B12" s="147" t="s">
        <v>344</v>
      </c>
      <c r="C12">
        <v>7300</v>
      </c>
      <c r="D12">
        <v>411</v>
      </c>
      <c r="E12" s="77">
        <v>5.6</v>
      </c>
      <c r="F12">
        <v>346</v>
      </c>
      <c r="G12">
        <v>493</v>
      </c>
      <c r="H12">
        <v>41</v>
      </c>
      <c r="I12">
        <v>1083</v>
      </c>
      <c r="J12">
        <v>4424</v>
      </c>
      <c r="K12" s="77">
        <v>60.6</v>
      </c>
      <c r="L12">
        <v>502</v>
      </c>
      <c r="M12">
        <v>193</v>
      </c>
      <c r="N12">
        <v>1919</v>
      </c>
      <c r="O12" s="77">
        <v>26.3</v>
      </c>
      <c r="P12">
        <v>508</v>
      </c>
      <c r="Q12">
        <v>135</v>
      </c>
      <c r="R12">
        <v>1275</v>
      </c>
      <c r="S12"/>
    </row>
    <row r="13" spans="1:19" x14ac:dyDescent="0.2">
      <c r="A13" t="s">
        <v>376</v>
      </c>
      <c r="B13" s="147" t="s">
        <v>345</v>
      </c>
      <c r="C13">
        <v>7604</v>
      </c>
      <c r="D13">
        <v>762</v>
      </c>
      <c r="E13" s="77">
        <v>10</v>
      </c>
      <c r="F13">
        <v>446</v>
      </c>
      <c r="G13">
        <v>684</v>
      </c>
      <c r="H13">
        <v>139</v>
      </c>
      <c r="I13">
        <v>1074</v>
      </c>
      <c r="J13">
        <v>4106</v>
      </c>
      <c r="K13" s="77">
        <v>54</v>
      </c>
      <c r="L13">
        <v>393</v>
      </c>
      <c r="M13">
        <v>223</v>
      </c>
      <c r="N13">
        <v>1295</v>
      </c>
      <c r="O13" s="77">
        <v>17</v>
      </c>
      <c r="P13">
        <v>228</v>
      </c>
      <c r="Q13">
        <v>22</v>
      </c>
      <c r="R13">
        <v>1045</v>
      </c>
      <c r="S13"/>
    </row>
    <row r="14" spans="1:19" x14ac:dyDescent="0.2">
      <c r="A14" t="s">
        <v>377</v>
      </c>
      <c r="B14" s="147" t="s">
        <v>346</v>
      </c>
      <c r="C14">
        <v>8057</v>
      </c>
      <c r="D14">
        <v>860</v>
      </c>
      <c r="E14" s="77">
        <v>10.7</v>
      </c>
      <c r="F14">
        <v>440</v>
      </c>
      <c r="G14">
        <v>605</v>
      </c>
      <c r="H14">
        <v>146</v>
      </c>
      <c r="I14">
        <v>1072</v>
      </c>
      <c r="J14">
        <v>4434</v>
      </c>
      <c r="K14" s="77">
        <v>55</v>
      </c>
      <c r="L14">
        <v>500</v>
      </c>
      <c r="M14">
        <v>107</v>
      </c>
      <c r="N14">
        <v>1473</v>
      </c>
      <c r="O14" s="77">
        <v>18.3</v>
      </c>
      <c r="P14">
        <v>552</v>
      </c>
      <c r="Q14">
        <v>98</v>
      </c>
      <c r="R14">
        <v>821</v>
      </c>
      <c r="S14"/>
    </row>
    <row r="15" spans="1:19" x14ac:dyDescent="0.2">
      <c r="A15" t="s">
        <v>378</v>
      </c>
      <c r="B15" s="147" t="s">
        <v>347</v>
      </c>
      <c r="C15">
        <v>6688</v>
      </c>
      <c r="D15">
        <v>659</v>
      </c>
      <c r="E15" s="77">
        <v>9.9</v>
      </c>
      <c r="F15">
        <v>508</v>
      </c>
      <c r="G15">
        <v>655</v>
      </c>
      <c r="H15">
        <v>98</v>
      </c>
      <c r="I15">
        <v>614</v>
      </c>
      <c r="J15">
        <v>3788</v>
      </c>
      <c r="K15" s="77">
        <v>56.6</v>
      </c>
      <c r="L15">
        <v>366</v>
      </c>
      <c r="M15">
        <v>288</v>
      </c>
      <c r="N15">
        <v>741</v>
      </c>
      <c r="O15" s="77">
        <v>11.1</v>
      </c>
      <c r="P15">
        <v>195</v>
      </c>
      <c r="Q15">
        <v>29</v>
      </c>
      <c r="R15">
        <v>517</v>
      </c>
      <c r="S15"/>
    </row>
    <row r="16" spans="1:19" x14ac:dyDescent="0.2">
      <c r="A16" t="s">
        <v>379</v>
      </c>
      <c r="B16" s="147" t="s">
        <v>348</v>
      </c>
      <c r="C16">
        <v>7379</v>
      </c>
      <c r="D16">
        <v>596</v>
      </c>
      <c r="E16" s="77">
        <v>8.1</v>
      </c>
      <c r="F16">
        <v>379</v>
      </c>
      <c r="G16">
        <v>545</v>
      </c>
      <c r="H16">
        <v>106</v>
      </c>
      <c r="I16">
        <v>667</v>
      </c>
      <c r="J16">
        <v>4663</v>
      </c>
      <c r="K16" s="77">
        <v>63.2</v>
      </c>
      <c r="L16">
        <v>423</v>
      </c>
      <c r="M16">
        <v>153</v>
      </c>
      <c r="N16">
        <v>881</v>
      </c>
      <c r="O16" s="77">
        <v>11.9</v>
      </c>
      <c r="P16">
        <v>271</v>
      </c>
      <c r="Q16">
        <v>19</v>
      </c>
      <c r="R16">
        <v>591</v>
      </c>
      <c r="S16"/>
    </row>
    <row r="17" spans="1:19" x14ac:dyDescent="0.2">
      <c r="A17" t="s">
        <v>380</v>
      </c>
      <c r="B17" s="147" t="s">
        <v>381</v>
      </c>
      <c r="C17">
        <v>3287</v>
      </c>
      <c r="D17">
        <v>622</v>
      </c>
      <c r="E17" s="77">
        <v>18.899999999999999</v>
      </c>
      <c r="F17">
        <v>322</v>
      </c>
      <c r="G17">
        <v>454</v>
      </c>
      <c r="H17">
        <v>150</v>
      </c>
      <c r="I17">
        <v>357</v>
      </c>
      <c r="J17">
        <v>1237</v>
      </c>
      <c r="K17" s="77">
        <v>37.6</v>
      </c>
      <c r="L17">
        <v>145</v>
      </c>
      <c r="M17">
        <v>92</v>
      </c>
      <c r="N17">
        <v>59</v>
      </c>
      <c r="O17" s="77">
        <v>1.8</v>
      </c>
      <c r="P17">
        <v>25</v>
      </c>
      <c r="Q17">
        <v>6</v>
      </c>
      <c r="R17">
        <v>28</v>
      </c>
      <c r="S17"/>
    </row>
    <row r="18" spans="1:19" x14ac:dyDescent="0.2">
      <c r="A18" t="s">
        <v>382</v>
      </c>
      <c r="B18" s="147" t="s">
        <v>101</v>
      </c>
      <c r="C18">
        <v>5041</v>
      </c>
      <c r="D18">
        <v>940</v>
      </c>
      <c r="E18" s="77">
        <v>18.600000000000001</v>
      </c>
      <c r="F18">
        <v>623</v>
      </c>
      <c r="G18">
        <v>808</v>
      </c>
      <c r="H18">
        <v>274</v>
      </c>
      <c r="I18">
        <v>583</v>
      </c>
      <c r="J18">
        <v>1622</v>
      </c>
      <c r="K18" s="77">
        <v>32.200000000000003</v>
      </c>
      <c r="L18">
        <v>191</v>
      </c>
      <c r="M18">
        <v>149</v>
      </c>
      <c r="N18">
        <v>110</v>
      </c>
      <c r="O18" s="77">
        <v>2.2000000000000002</v>
      </c>
      <c r="P18">
        <v>59</v>
      </c>
      <c r="Q18">
        <v>8</v>
      </c>
      <c r="R18">
        <v>43</v>
      </c>
      <c r="S18"/>
    </row>
    <row r="19" spans="1:19" x14ac:dyDescent="0.2">
      <c r="A19" t="s">
        <v>383</v>
      </c>
      <c r="B19" s="147" t="s">
        <v>384</v>
      </c>
      <c r="C19">
        <v>3407</v>
      </c>
      <c r="D19">
        <v>728</v>
      </c>
      <c r="E19" s="77">
        <v>21.4</v>
      </c>
      <c r="F19">
        <v>391</v>
      </c>
      <c r="G19">
        <v>525</v>
      </c>
      <c r="H19">
        <v>187</v>
      </c>
      <c r="I19">
        <v>389</v>
      </c>
      <c r="J19">
        <v>1034</v>
      </c>
      <c r="K19" s="77">
        <v>30.3</v>
      </c>
      <c r="L19">
        <v>153</v>
      </c>
      <c r="M19">
        <v>64</v>
      </c>
      <c r="N19">
        <v>72</v>
      </c>
      <c r="O19" s="77">
        <v>2.1</v>
      </c>
      <c r="P19">
        <v>40</v>
      </c>
      <c r="Q19">
        <v>10</v>
      </c>
      <c r="R19">
        <v>21</v>
      </c>
      <c r="S19"/>
    </row>
    <row r="20" spans="1:19" x14ac:dyDescent="0.2">
      <c r="A20" t="s">
        <v>385</v>
      </c>
      <c r="B20" s="147" t="s">
        <v>386</v>
      </c>
      <c r="C20">
        <v>3616</v>
      </c>
      <c r="D20">
        <v>803</v>
      </c>
      <c r="E20" s="77">
        <v>22.2</v>
      </c>
      <c r="F20">
        <v>550</v>
      </c>
      <c r="G20">
        <v>635</v>
      </c>
      <c r="H20">
        <v>151</v>
      </c>
      <c r="I20">
        <v>420</v>
      </c>
      <c r="J20">
        <v>886</v>
      </c>
      <c r="K20" s="77">
        <v>24.5</v>
      </c>
      <c r="L20">
        <v>171</v>
      </c>
      <c r="M20">
        <v>108</v>
      </c>
      <c r="N20">
        <v>67</v>
      </c>
      <c r="O20" s="77">
        <v>1.9</v>
      </c>
      <c r="P20">
        <v>34</v>
      </c>
      <c r="Q20">
        <v>5</v>
      </c>
      <c r="R20">
        <v>27</v>
      </c>
      <c r="S20"/>
    </row>
    <row r="21" spans="1:19" x14ac:dyDescent="0.2">
      <c r="A21" t="s">
        <v>387</v>
      </c>
      <c r="B21" s="147" t="s">
        <v>388</v>
      </c>
      <c r="C21">
        <v>1809</v>
      </c>
      <c r="D21">
        <v>315</v>
      </c>
      <c r="E21" s="77">
        <v>17.399999999999999</v>
      </c>
      <c r="F21">
        <v>215</v>
      </c>
      <c r="G21">
        <v>293</v>
      </c>
      <c r="H21">
        <v>75</v>
      </c>
      <c r="I21">
        <v>215</v>
      </c>
      <c r="J21">
        <v>601</v>
      </c>
      <c r="K21" s="77">
        <v>33.200000000000003</v>
      </c>
      <c r="L21">
        <v>95</v>
      </c>
      <c r="M21">
        <v>65</v>
      </c>
      <c r="N21">
        <v>33</v>
      </c>
      <c r="O21" s="77">
        <v>1.8</v>
      </c>
      <c r="P21">
        <v>13</v>
      </c>
      <c r="Q21">
        <v>0</v>
      </c>
      <c r="R21">
        <v>20</v>
      </c>
      <c r="S21"/>
    </row>
    <row r="22" spans="1:19" x14ac:dyDescent="0.2">
      <c r="A22" t="s">
        <v>389</v>
      </c>
      <c r="B22" s="147" t="s">
        <v>390</v>
      </c>
      <c r="C22">
        <v>3443</v>
      </c>
      <c r="D22">
        <v>668</v>
      </c>
      <c r="E22" s="77">
        <v>19.399999999999999</v>
      </c>
      <c r="F22">
        <v>314</v>
      </c>
      <c r="G22">
        <v>439</v>
      </c>
      <c r="H22">
        <v>91</v>
      </c>
      <c r="I22">
        <v>352</v>
      </c>
      <c r="J22">
        <v>1347</v>
      </c>
      <c r="K22" s="77">
        <v>39.1</v>
      </c>
      <c r="L22">
        <v>232</v>
      </c>
      <c r="M22">
        <v>125</v>
      </c>
      <c r="N22">
        <v>98</v>
      </c>
      <c r="O22" s="77">
        <v>2.8</v>
      </c>
      <c r="P22">
        <v>34</v>
      </c>
      <c r="Q22">
        <v>4</v>
      </c>
      <c r="R22">
        <v>59</v>
      </c>
      <c r="S22"/>
    </row>
    <row r="23" spans="1:19" x14ac:dyDescent="0.2">
      <c r="A23" t="s">
        <v>391</v>
      </c>
      <c r="B23" s="147" t="s">
        <v>392</v>
      </c>
      <c r="C23">
        <v>5631</v>
      </c>
      <c r="D23">
        <v>997</v>
      </c>
      <c r="E23" s="77">
        <v>17.7</v>
      </c>
      <c r="F23">
        <v>693</v>
      </c>
      <c r="G23">
        <v>835</v>
      </c>
      <c r="H23">
        <v>182</v>
      </c>
      <c r="I23">
        <v>609</v>
      </c>
      <c r="J23">
        <v>1947</v>
      </c>
      <c r="K23" s="77">
        <v>34.6</v>
      </c>
      <c r="L23">
        <v>368</v>
      </c>
      <c r="M23">
        <v>133</v>
      </c>
      <c r="N23">
        <v>111</v>
      </c>
      <c r="O23" s="77">
        <v>2</v>
      </c>
      <c r="P23">
        <v>51</v>
      </c>
      <c r="Q23">
        <v>9</v>
      </c>
      <c r="R23">
        <v>51</v>
      </c>
      <c r="S23"/>
    </row>
    <row r="24" spans="1:19" x14ac:dyDescent="0.2">
      <c r="A24" t="s">
        <v>393</v>
      </c>
      <c r="B24" s="147" t="s">
        <v>394</v>
      </c>
      <c r="C24">
        <v>3369</v>
      </c>
      <c r="D24">
        <v>404</v>
      </c>
      <c r="E24" s="77">
        <v>12</v>
      </c>
      <c r="F24">
        <v>401</v>
      </c>
      <c r="G24">
        <v>495</v>
      </c>
      <c r="H24">
        <v>104</v>
      </c>
      <c r="I24">
        <v>405</v>
      </c>
      <c r="J24">
        <v>1351</v>
      </c>
      <c r="K24" s="77">
        <v>40.1</v>
      </c>
      <c r="L24">
        <v>209</v>
      </c>
      <c r="M24">
        <v>86</v>
      </c>
      <c r="N24">
        <v>88</v>
      </c>
      <c r="O24" s="77">
        <v>2.6</v>
      </c>
      <c r="P24">
        <v>43</v>
      </c>
      <c r="Q24">
        <v>4</v>
      </c>
      <c r="R24">
        <v>41</v>
      </c>
      <c r="S24"/>
    </row>
    <row r="25" spans="1:19" x14ac:dyDescent="0.2">
      <c r="A25" t="s">
        <v>395</v>
      </c>
      <c r="B25" s="147" t="s">
        <v>396</v>
      </c>
      <c r="C25">
        <v>3686</v>
      </c>
      <c r="D25">
        <v>765</v>
      </c>
      <c r="E25" s="77">
        <v>20.8</v>
      </c>
      <c r="F25">
        <v>458</v>
      </c>
      <c r="G25">
        <v>542</v>
      </c>
      <c r="H25">
        <v>109</v>
      </c>
      <c r="I25">
        <v>367</v>
      </c>
      <c r="J25">
        <v>1232</v>
      </c>
      <c r="K25" s="77">
        <v>33.4</v>
      </c>
      <c r="L25">
        <v>213</v>
      </c>
      <c r="M25">
        <v>88</v>
      </c>
      <c r="N25">
        <v>95</v>
      </c>
      <c r="O25" s="77">
        <v>2.6</v>
      </c>
      <c r="P25">
        <v>34</v>
      </c>
      <c r="Q25">
        <v>8</v>
      </c>
      <c r="R25">
        <v>53</v>
      </c>
      <c r="S25"/>
    </row>
    <row r="26" spans="1:19" x14ac:dyDescent="0.2">
      <c r="A26" t="s">
        <v>397</v>
      </c>
      <c r="B26" s="147" t="s">
        <v>398</v>
      </c>
      <c r="C26">
        <v>3069</v>
      </c>
      <c r="D26">
        <v>680</v>
      </c>
      <c r="E26" s="77">
        <v>22.2</v>
      </c>
      <c r="F26">
        <v>417</v>
      </c>
      <c r="G26">
        <v>481</v>
      </c>
      <c r="H26">
        <v>142</v>
      </c>
      <c r="I26">
        <v>335</v>
      </c>
      <c r="J26">
        <v>841</v>
      </c>
      <c r="K26" s="77">
        <v>27.4</v>
      </c>
      <c r="L26">
        <v>173</v>
      </c>
      <c r="M26">
        <v>81</v>
      </c>
      <c r="N26">
        <v>62</v>
      </c>
      <c r="O26" s="77">
        <v>2</v>
      </c>
      <c r="P26">
        <v>30</v>
      </c>
      <c r="Q26">
        <v>6</v>
      </c>
      <c r="R26">
        <v>26</v>
      </c>
      <c r="S26"/>
    </row>
    <row r="27" spans="1:19" x14ac:dyDescent="0.2">
      <c r="A27" t="s">
        <v>399</v>
      </c>
      <c r="B27" s="147" t="s">
        <v>105</v>
      </c>
      <c r="C27">
        <v>4750</v>
      </c>
      <c r="D27">
        <v>997</v>
      </c>
      <c r="E27" s="77">
        <v>21</v>
      </c>
      <c r="F27">
        <v>641</v>
      </c>
      <c r="G27">
        <v>816</v>
      </c>
      <c r="H27">
        <v>227</v>
      </c>
      <c r="I27">
        <v>566</v>
      </c>
      <c r="J27">
        <v>1305</v>
      </c>
      <c r="K27" s="77">
        <v>27.5</v>
      </c>
      <c r="L27">
        <v>198</v>
      </c>
      <c r="M27">
        <v>152</v>
      </c>
      <c r="N27">
        <v>81</v>
      </c>
      <c r="O27" s="77">
        <v>1.7</v>
      </c>
      <c r="P27">
        <v>43</v>
      </c>
      <c r="Q27">
        <v>10</v>
      </c>
      <c r="R27">
        <v>28</v>
      </c>
      <c r="S27"/>
    </row>
    <row r="28" spans="1:19" x14ac:dyDescent="0.2">
      <c r="A28" t="s">
        <v>400</v>
      </c>
      <c r="B28" s="147" t="s">
        <v>401</v>
      </c>
      <c r="C28">
        <v>1899</v>
      </c>
      <c r="D28">
        <v>432</v>
      </c>
      <c r="E28" s="77">
        <v>22.7</v>
      </c>
      <c r="F28">
        <v>236</v>
      </c>
      <c r="G28">
        <v>292</v>
      </c>
      <c r="H28">
        <v>111</v>
      </c>
      <c r="I28">
        <v>237</v>
      </c>
      <c r="J28">
        <v>471</v>
      </c>
      <c r="K28" s="77">
        <v>24.8</v>
      </c>
      <c r="L28">
        <v>120</v>
      </c>
      <c r="M28">
        <v>47</v>
      </c>
      <c r="N28">
        <v>37</v>
      </c>
      <c r="O28" s="77">
        <v>1.9</v>
      </c>
      <c r="P28">
        <v>18</v>
      </c>
      <c r="Q28">
        <v>1</v>
      </c>
      <c r="R28">
        <v>18</v>
      </c>
      <c r="S28"/>
    </row>
    <row r="29" spans="1:19" x14ac:dyDescent="0.2">
      <c r="A29" t="s">
        <v>402</v>
      </c>
      <c r="B29" s="147" t="s">
        <v>403</v>
      </c>
      <c r="C29">
        <v>4326</v>
      </c>
      <c r="D29">
        <v>1243</v>
      </c>
      <c r="E29" s="77">
        <v>28.7</v>
      </c>
      <c r="F29">
        <v>639</v>
      </c>
      <c r="G29">
        <v>685</v>
      </c>
      <c r="H29">
        <v>193</v>
      </c>
      <c r="I29">
        <v>475</v>
      </c>
      <c r="J29">
        <v>785</v>
      </c>
      <c r="K29" s="77">
        <v>18.100000000000001</v>
      </c>
      <c r="L29">
        <v>306</v>
      </c>
      <c r="M29">
        <v>89</v>
      </c>
      <c r="N29">
        <v>75</v>
      </c>
      <c r="O29" s="77">
        <v>1.7</v>
      </c>
      <c r="P29">
        <v>42</v>
      </c>
      <c r="Q29">
        <v>8</v>
      </c>
      <c r="R29">
        <v>25</v>
      </c>
      <c r="S29"/>
    </row>
    <row r="30" spans="1:19" x14ac:dyDescent="0.2">
      <c r="A30" t="s">
        <v>404</v>
      </c>
      <c r="B30" s="147" t="s">
        <v>405</v>
      </c>
      <c r="C30">
        <v>2680</v>
      </c>
      <c r="D30">
        <v>730</v>
      </c>
      <c r="E30" s="77">
        <v>27.2</v>
      </c>
      <c r="F30">
        <v>442</v>
      </c>
      <c r="G30">
        <v>472</v>
      </c>
      <c r="H30">
        <v>111</v>
      </c>
      <c r="I30">
        <v>327</v>
      </c>
      <c r="J30">
        <v>446</v>
      </c>
      <c r="K30" s="77">
        <v>16.600000000000001</v>
      </c>
      <c r="L30">
        <v>152</v>
      </c>
      <c r="M30">
        <v>70</v>
      </c>
      <c r="N30">
        <v>63</v>
      </c>
      <c r="O30" s="77">
        <v>2.4</v>
      </c>
      <c r="P30">
        <v>31</v>
      </c>
      <c r="Q30">
        <v>8</v>
      </c>
      <c r="R30">
        <v>23</v>
      </c>
      <c r="S30"/>
    </row>
    <row r="31" spans="1:19" x14ac:dyDescent="0.2">
      <c r="A31" t="s">
        <v>406</v>
      </c>
      <c r="B31" s="147" t="s">
        <v>407</v>
      </c>
      <c r="C31">
        <v>4061</v>
      </c>
      <c r="D31">
        <v>833</v>
      </c>
      <c r="E31" s="77">
        <v>20.5</v>
      </c>
      <c r="F31">
        <v>657</v>
      </c>
      <c r="G31">
        <v>690</v>
      </c>
      <c r="H31">
        <v>198</v>
      </c>
      <c r="I31">
        <v>521</v>
      </c>
      <c r="J31">
        <v>912</v>
      </c>
      <c r="K31" s="77">
        <v>22.5</v>
      </c>
      <c r="L31">
        <v>250</v>
      </c>
      <c r="M31">
        <v>97</v>
      </c>
      <c r="N31">
        <v>81</v>
      </c>
      <c r="O31" s="77">
        <v>2</v>
      </c>
      <c r="P31">
        <v>42</v>
      </c>
      <c r="Q31">
        <v>8</v>
      </c>
      <c r="R31">
        <v>30</v>
      </c>
      <c r="S31"/>
    </row>
    <row r="32" spans="1:19" x14ac:dyDescent="0.2">
      <c r="A32" t="s">
        <v>408</v>
      </c>
      <c r="B32" s="147" t="s">
        <v>409</v>
      </c>
      <c r="C32">
        <v>5340</v>
      </c>
      <c r="D32">
        <v>1420</v>
      </c>
      <c r="E32" s="77">
        <v>26.6</v>
      </c>
      <c r="F32">
        <v>756</v>
      </c>
      <c r="G32">
        <v>866</v>
      </c>
      <c r="H32">
        <v>220</v>
      </c>
      <c r="I32">
        <v>605</v>
      </c>
      <c r="J32">
        <v>1076</v>
      </c>
      <c r="K32" s="77">
        <v>20.100000000000001</v>
      </c>
      <c r="L32">
        <v>397</v>
      </c>
      <c r="M32">
        <v>121</v>
      </c>
      <c r="N32">
        <v>97</v>
      </c>
      <c r="O32" s="77">
        <v>1.8</v>
      </c>
      <c r="P32">
        <v>51</v>
      </c>
      <c r="Q32">
        <v>3</v>
      </c>
      <c r="R32">
        <v>40</v>
      </c>
      <c r="S32"/>
    </row>
    <row r="33" spans="1:19" x14ac:dyDescent="0.2">
      <c r="A33" t="s">
        <v>410</v>
      </c>
      <c r="B33" s="147" t="s">
        <v>411</v>
      </c>
      <c r="C33">
        <v>3221</v>
      </c>
      <c r="D33">
        <v>677</v>
      </c>
      <c r="E33" s="77">
        <v>21</v>
      </c>
      <c r="F33">
        <v>424</v>
      </c>
      <c r="G33">
        <v>469</v>
      </c>
      <c r="H33">
        <v>167</v>
      </c>
      <c r="I33">
        <v>386</v>
      </c>
      <c r="J33">
        <v>951</v>
      </c>
      <c r="K33" s="77">
        <v>29.5</v>
      </c>
      <c r="L33">
        <v>147</v>
      </c>
      <c r="M33">
        <v>91</v>
      </c>
      <c r="N33">
        <v>52</v>
      </c>
      <c r="O33" s="77">
        <v>1.6</v>
      </c>
      <c r="P33">
        <v>23</v>
      </c>
      <c r="Q33">
        <v>1</v>
      </c>
      <c r="R33">
        <v>25</v>
      </c>
      <c r="S33"/>
    </row>
    <row r="34" spans="1:19" x14ac:dyDescent="0.2">
      <c r="A34" t="s">
        <v>412</v>
      </c>
      <c r="B34" s="147" t="s">
        <v>111</v>
      </c>
      <c r="C34">
        <v>3207</v>
      </c>
      <c r="D34">
        <v>587</v>
      </c>
      <c r="E34" s="77">
        <v>18.3</v>
      </c>
      <c r="F34">
        <v>507</v>
      </c>
      <c r="G34">
        <v>521</v>
      </c>
      <c r="H34">
        <v>164</v>
      </c>
      <c r="I34">
        <v>397</v>
      </c>
      <c r="J34">
        <v>870</v>
      </c>
      <c r="K34" s="77">
        <v>27.1</v>
      </c>
      <c r="L34">
        <v>161</v>
      </c>
      <c r="M34">
        <v>81</v>
      </c>
      <c r="N34">
        <v>47</v>
      </c>
      <c r="O34" s="77">
        <v>1.5</v>
      </c>
      <c r="P34">
        <v>20</v>
      </c>
      <c r="Q34">
        <v>3</v>
      </c>
      <c r="R34">
        <v>24</v>
      </c>
      <c r="S34"/>
    </row>
    <row r="35" spans="1:19" x14ac:dyDescent="0.2">
      <c r="A35" t="s">
        <v>413</v>
      </c>
      <c r="B35" s="147" t="s">
        <v>414</v>
      </c>
      <c r="C35">
        <v>1639</v>
      </c>
      <c r="D35">
        <v>286</v>
      </c>
      <c r="E35" s="77">
        <v>17.399999999999999</v>
      </c>
      <c r="F35">
        <v>158</v>
      </c>
      <c r="G35">
        <v>238</v>
      </c>
      <c r="H35">
        <v>72</v>
      </c>
      <c r="I35">
        <v>154</v>
      </c>
      <c r="J35">
        <v>669</v>
      </c>
      <c r="K35" s="77">
        <v>40.799999999999997</v>
      </c>
      <c r="L35">
        <v>62</v>
      </c>
      <c r="M35">
        <v>41</v>
      </c>
      <c r="N35">
        <v>34</v>
      </c>
      <c r="O35" s="77">
        <v>2.1</v>
      </c>
      <c r="P35">
        <v>16</v>
      </c>
      <c r="Q35">
        <v>1</v>
      </c>
      <c r="R35">
        <v>14</v>
      </c>
      <c r="S35"/>
    </row>
    <row r="36" spans="1:19" x14ac:dyDescent="0.2">
      <c r="A36" t="s">
        <v>415</v>
      </c>
      <c r="B36" s="147" t="s">
        <v>416</v>
      </c>
      <c r="C36">
        <v>1307</v>
      </c>
      <c r="D36">
        <v>374</v>
      </c>
      <c r="E36" s="77">
        <v>28.6</v>
      </c>
      <c r="F36">
        <v>223</v>
      </c>
      <c r="G36">
        <v>238</v>
      </c>
      <c r="H36">
        <v>70</v>
      </c>
      <c r="I36">
        <v>143</v>
      </c>
      <c r="J36">
        <v>193</v>
      </c>
      <c r="K36" s="77">
        <v>14.8</v>
      </c>
      <c r="L36">
        <v>66</v>
      </c>
      <c r="M36">
        <v>38</v>
      </c>
      <c r="N36">
        <v>19</v>
      </c>
      <c r="O36" s="77">
        <v>1.5</v>
      </c>
      <c r="P36">
        <v>13</v>
      </c>
      <c r="Q36">
        <v>3</v>
      </c>
      <c r="R36">
        <v>3</v>
      </c>
      <c r="S36"/>
    </row>
    <row r="37" spans="1:19" x14ac:dyDescent="0.2">
      <c r="A37" t="s">
        <v>417</v>
      </c>
      <c r="B37" s="147" t="s">
        <v>418</v>
      </c>
      <c r="C37">
        <v>3606</v>
      </c>
      <c r="D37">
        <v>889</v>
      </c>
      <c r="E37" s="77">
        <v>24.7</v>
      </c>
      <c r="F37">
        <v>596</v>
      </c>
      <c r="G37">
        <v>661</v>
      </c>
      <c r="H37">
        <v>174</v>
      </c>
      <c r="I37">
        <v>471</v>
      </c>
      <c r="J37">
        <v>653</v>
      </c>
      <c r="K37" s="77">
        <v>18.100000000000001</v>
      </c>
      <c r="L37">
        <v>162</v>
      </c>
      <c r="M37">
        <v>114</v>
      </c>
      <c r="N37">
        <v>59</v>
      </c>
      <c r="O37" s="77">
        <v>1.6</v>
      </c>
      <c r="P37">
        <v>28</v>
      </c>
      <c r="Q37">
        <v>3</v>
      </c>
      <c r="R37">
        <v>28</v>
      </c>
      <c r="S37"/>
    </row>
    <row r="38" spans="1:19" x14ac:dyDescent="0.2">
      <c r="A38" t="s">
        <v>419</v>
      </c>
      <c r="B38" s="147" t="s">
        <v>420</v>
      </c>
      <c r="C38">
        <v>2035</v>
      </c>
      <c r="D38">
        <v>637</v>
      </c>
      <c r="E38" s="77">
        <v>31.3</v>
      </c>
      <c r="F38">
        <v>295</v>
      </c>
      <c r="G38">
        <v>367</v>
      </c>
      <c r="H38">
        <v>86</v>
      </c>
      <c r="I38">
        <v>213</v>
      </c>
      <c r="J38">
        <v>323</v>
      </c>
      <c r="K38" s="77">
        <v>15.9</v>
      </c>
      <c r="L38">
        <v>114</v>
      </c>
      <c r="M38">
        <v>58</v>
      </c>
      <c r="N38">
        <v>35</v>
      </c>
      <c r="O38" s="77">
        <v>1.7</v>
      </c>
      <c r="P38">
        <v>17</v>
      </c>
      <c r="Q38">
        <v>5</v>
      </c>
      <c r="R38">
        <v>10</v>
      </c>
      <c r="S38"/>
    </row>
    <row r="39" spans="1:19" x14ac:dyDescent="0.2">
      <c r="A39" t="s">
        <v>421</v>
      </c>
      <c r="B39" s="147" t="s">
        <v>422</v>
      </c>
      <c r="C39">
        <v>1873</v>
      </c>
      <c r="D39">
        <v>600</v>
      </c>
      <c r="E39" s="77">
        <v>32</v>
      </c>
      <c r="F39">
        <v>281</v>
      </c>
      <c r="G39">
        <v>264</v>
      </c>
      <c r="H39">
        <v>49</v>
      </c>
      <c r="I39">
        <v>153</v>
      </c>
      <c r="J39">
        <v>260</v>
      </c>
      <c r="K39" s="77">
        <v>13.9</v>
      </c>
      <c r="L39">
        <v>266</v>
      </c>
      <c r="M39">
        <v>47</v>
      </c>
      <c r="N39">
        <v>44</v>
      </c>
      <c r="O39" s="77">
        <v>2.2999999999999998</v>
      </c>
      <c r="P39">
        <v>19</v>
      </c>
      <c r="Q39">
        <v>2</v>
      </c>
      <c r="R39">
        <v>21</v>
      </c>
      <c r="S39"/>
    </row>
    <row r="40" spans="1:19" x14ac:dyDescent="0.2">
      <c r="A40" t="s">
        <v>423</v>
      </c>
      <c r="B40" s="147" t="s">
        <v>424</v>
      </c>
      <c r="C40">
        <v>1636</v>
      </c>
      <c r="D40">
        <v>388</v>
      </c>
      <c r="E40" s="77">
        <v>23.7</v>
      </c>
      <c r="F40">
        <v>250</v>
      </c>
      <c r="G40">
        <v>324</v>
      </c>
      <c r="H40">
        <v>90</v>
      </c>
      <c r="I40">
        <v>227</v>
      </c>
      <c r="J40">
        <v>299</v>
      </c>
      <c r="K40" s="77">
        <v>18.3</v>
      </c>
      <c r="L40">
        <v>58</v>
      </c>
      <c r="M40">
        <v>56</v>
      </c>
      <c r="N40">
        <v>35</v>
      </c>
      <c r="O40" s="77">
        <v>2.1</v>
      </c>
      <c r="P40">
        <v>14</v>
      </c>
      <c r="Q40">
        <v>3</v>
      </c>
      <c r="R40">
        <v>18</v>
      </c>
      <c r="S40"/>
    </row>
    <row r="41" spans="1:19" x14ac:dyDescent="0.2">
      <c r="A41" t="s">
        <v>425</v>
      </c>
      <c r="B41" s="147" t="s">
        <v>426</v>
      </c>
      <c r="C41">
        <v>1807</v>
      </c>
      <c r="D41">
        <v>445</v>
      </c>
      <c r="E41" s="77">
        <v>24.6</v>
      </c>
      <c r="F41">
        <v>271</v>
      </c>
      <c r="G41">
        <v>346</v>
      </c>
      <c r="H41">
        <v>94</v>
      </c>
      <c r="I41">
        <v>204</v>
      </c>
      <c r="J41">
        <v>351</v>
      </c>
      <c r="K41" s="77">
        <v>19.399999999999999</v>
      </c>
      <c r="L41">
        <v>96</v>
      </c>
      <c r="M41">
        <v>54</v>
      </c>
      <c r="N41">
        <v>28</v>
      </c>
      <c r="O41" s="77">
        <v>1.5</v>
      </c>
      <c r="P41">
        <v>10</v>
      </c>
      <c r="Q41">
        <v>1</v>
      </c>
      <c r="R41">
        <v>16</v>
      </c>
      <c r="S41"/>
    </row>
    <row r="42" spans="1:19" x14ac:dyDescent="0.2">
      <c r="A42" t="s">
        <v>427</v>
      </c>
      <c r="B42" s="147" t="s">
        <v>428</v>
      </c>
      <c r="C42">
        <v>3953</v>
      </c>
      <c r="D42">
        <v>1244</v>
      </c>
      <c r="E42" s="77">
        <v>31.5</v>
      </c>
      <c r="F42">
        <v>579</v>
      </c>
      <c r="G42">
        <v>699</v>
      </c>
      <c r="H42">
        <v>175</v>
      </c>
      <c r="I42">
        <v>443</v>
      </c>
      <c r="J42">
        <v>603</v>
      </c>
      <c r="K42" s="77">
        <v>15.3</v>
      </c>
      <c r="L42">
        <v>210</v>
      </c>
      <c r="M42">
        <v>102</v>
      </c>
      <c r="N42">
        <v>64</v>
      </c>
      <c r="O42" s="77">
        <v>1.6</v>
      </c>
      <c r="P42">
        <v>34</v>
      </c>
      <c r="Q42">
        <v>5</v>
      </c>
      <c r="R42">
        <v>25</v>
      </c>
      <c r="S42"/>
    </row>
    <row r="43" spans="1:19" x14ac:dyDescent="0.2">
      <c r="A43" t="s">
        <v>429</v>
      </c>
      <c r="B43" s="147" t="s">
        <v>430</v>
      </c>
      <c r="C43">
        <v>4419</v>
      </c>
      <c r="D43">
        <v>1449</v>
      </c>
      <c r="E43" s="77">
        <v>32.799999999999997</v>
      </c>
      <c r="F43">
        <v>609</v>
      </c>
      <c r="G43">
        <v>726</v>
      </c>
      <c r="H43">
        <v>146</v>
      </c>
      <c r="I43">
        <v>412</v>
      </c>
      <c r="J43">
        <v>547</v>
      </c>
      <c r="K43" s="77">
        <v>12.4</v>
      </c>
      <c r="L43">
        <v>530</v>
      </c>
      <c r="M43">
        <v>112</v>
      </c>
      <c r="N43">
        <v>69</v>
      </c>
      <c r="O43" s="77">
        <v>1.6</v>
      </c>
      <c r="P43">
        <v>37</v>
      </c>
      <c r="Q43">
        <v>12</v>
      </c>
      <c r="R43">
        <v>20</v>
      </c>
      <c r="S43"/>
    </row>
    <row r="44" spans="1:19" s="33" customFormat="1" x14ac:dyDescent="0.2">
      <c r="A44" t="s">
        <v>431</v>
      </c>
      <c r="B44" s="147" t="s">
        <v>432</v>
      </c>
      <c r="C44">
        <v>1331</v>
      </c>
      <c r="D44">
        <v>464</v>
      </c>
      <c r="E44" s="77">
        <v>34.9</v>
      </c>
      <c r="F44">
        <v>242</v>
      </c>
      <c r="G44">
        <v>239</v>
      </c>
      <c r="H44">
        <v>41</v>
      </c>
      <c r="I44">
        <v>145</v>
      </c>
      <c r="J44">
        <v>144</v>
      </c>
      <c r="K44" s="77">
        <v>10.8</v>
      </c>
      <c r="L44">
        <v>56</v>
      </c>
      <c r="M44">
        <v>41</v>
      </c>
      <c r="N44">
        <v>23</v>
      </c>
      <c r="O44" s="77">
        <v>1.7</v>
      </c>
      <c r="P44">
        <v>9</v>
      </c>
      <c r="Q44">
        <v>3</v>
      </c>
      <c r="R44">
        <v>11</v>
      </c>
      <c r="S44"/>
    </row>
    <row r="45" spans="1:19" s="33" customFormat="1" x14ac:dyDescent="0.2">
      <c r="A45" t="s">
        <v>433</v>
      </c>
      <c r="B45" s="147" t="s">
        <v>434</v>
      </c>
      <c r="C45">
        <v>1938</v>
      </c>
      <c r="D45">
        <v>675</v>
      </c>
      <c r="E45" s="77">
        <v>34.799999999999997</v>
      </c>
      <c r="F45">
        <v>302</v>
      </c>
      <c r="G45">
        <v>310</v>
      </c>
      <c r="H45">
        <v>67</v>
      </c>
      <c r="I45">
        <v>153</v>
      </c>
      <c r="J45">
        <v>254</v>
      </c>
      <c r="K45" s="77">
        <v>13.1</v>
      </c>
      <c r="L45">
        <v>177</v>
      </c>
      <c r="M45">
        <v>49</v>
      </c>
      <c r="N45">
        <v>60</v>
      </c>
      <c r="O45" s="77">
        <v>3.1</v>
      </c>
      <c r="P45">
        <v>38</v>
      </c>
      <c r="Q45">
        <v>2</v>
      </c>
      <c r="R45">
        <v>19</v>
      </c>
      <c r="S45"/>
    </row>
    <row r="46" spans="1:19" s="33" customFormat="1" x14ac:dyDescent="0.2">
      <c r="A46" t="s">
        <v>435</v>
      </c>
      <c r="B46" s="147" t="s">
        <v>436</v>
      </c>
      <c r="C46">
        <v>2018</v>
      </c>
      <c r="D46">
        <v>662</v>
      </c>
      <c r="E46" s="77">
        <v>32.799999999999997</v>
      </c>
      <c r="F46">
        <v>330</v>
      </c>
      <c r="G46">
        <v>336</v>
      </c>
      <c r="H46">
        <v>91</v>
      </c>
      <c r="I46">
        <v>217</v>
      </c>
      <c r="J46">
        <v>305</v>
      </c>
      <c r="K46" s="77">
        <v>15.1</v>
      </c>
      <c r="L46">
        <v>77</v>
      </c>
      <c r="M46">
        <v>48</v>
      </c>
      <c r="N46">
        <v>44</v>
      </c>
      <c r="O46" s="77">
        <v>2.2000000000000002</v>
      </c>
      <c r="P46">
        <v>18</v>
      </c>
      <c r="Q46">
        <v>7</v>
      </c>
      <c r="R46">
        <v>19</v>
      </c>
      <c r="S46"/>
    </row>
    <row r="47" spans="1:19" s="33" customFormat="1" x14ac:dyDescent="0.2">
      <c r="A47" t="s">
        <v>437</v>
      </c>
      <c r="B47" s="147" t="s">
        <v>438</v>
      </c>
      <c r="C47">
        <v>1672</v>
      </c>
      <c r="D47">
        <v>460</v>
      </c>
      <c r="E47" s="77">
        <v>27.5</v>
      </c>
      <c r="F47">
        <v>293</v>
      </c>
      <c r="G47">
        <v>277</v>
      </c>
      <c r="H47">
        <v>62</v>
      </c>
      <c r="I47">
        <v>217</v>
      </c>
      <c r="J47">
        <v>289</v>
      </c>
      <c r="K47" s="77">
        <v>17.3</v>
      </c>
      <c r="L47">
        <v>74</v>
      </c>
      <c r="M47">
        <v>41</v>
      </c>
      <c r="N47">
        <v>24</v>
      </c>
      <c r="O47" s="77">
        <v>1.4</v>
      </c>
      <c r="P47">
        <v>9</v>
      </c>
      <c r="Q47">
        <v>1</v>
      </c>
      <c r="R47">
        <v>14</v>
      </c>
      <c r="S47"/>
    </row>
    <row r="48" spans="1:19" s="33" customFormat="1" x14ac:dyDescent="0.2">
      <c r="A48" t="s">
        <v>439</v>
      </c>
      <c r="B48" s="147" t="s">
        <v>339</v>
      </c>
      <c r="C48">
        <v>6174</v>
      </c>
      <c r="D48">
        <v>2046</v>
      </c>
      <c r="E48" s="77">
        <v>33.1</v>
      </c>
      <c r="F48">
        <v>926</v>
      </c>
      <c r="G48">
        <v>1021</v>
      </c>
      <c r="H48">
        <v>255</v>
      </c>
      <c r="I48">
        <v>652</v>
      </c>
      <c r="J48">
        <v>820</v>
      </c>
      <c r="K48" s="77">
        <v>13.3</v>
      </c>
      <c r="L48">
        <v>454</v>
      </c>
      <c r="M48">
        <v>130</v>
      </c>
      <c r="N48">
        <v>100</v>
      </c>
      <c r="O48" s="77">
        <v>1.6</v>
      </c>
      <c r="P48">
        <v>40</v>
      </c>
      <c r="Q48">
        <v>12</v>
      </c>
      <c r="R48">
        <v>48</v>
      </c>
      <c r="S48"/>
    </row>
    <row r="49" spans="1:19" s="33" customFormat="1" x14ac:dyDescent="0.2">
      <c r="A49" t="s">
        <v>440</v>
      </c>
      <c r="B49" s="147" t="s">
        <v>340</v>
      </c>
      <c r="C49">
        <v>6417</v>
      </c>
      <c r="D49">
        <v>1848</v>
      </c>
      <c r="E49" s="77">
        <v>28.8</v>
      </c>
      <c r="F49">
        <v>1105</v>
      </c>
      <c r="G49">
        <v>1221</v>
      </c>
      <c r="H49">
        <v>226</v>
      </c>
      <c r="I49">
        <v>728</v>
      </c>
      <c r="J49">
        <v>896</v>
      </c>
      <c r="K49" s="77">
        <v>14</v>
      </c>
      <c r="L49">
        <v>393</v>
      </c>
      <c r="M49">
        <v>172</v>
      </c>
      <c r="N49">
        <v>174</v>
      </c>
      <c r="O49" s="77">
        <v>2.7</v>
      </c>
      <c r="P49">
        <v>74</v>
      </c>
      <c r="Q49">
        <v>12</v>
      </c>
      <c r="R49">
        <v>88</v>
      </c>
      <c r="S49"/>
    </row>
    <row r="50" spans="1:19" s="33" customFormat="1" x14ac:dyDescent="0.2">
      <c r="A50" t="s">
        <v>441</v>
      </c>
      <c r="B50" s="147" t="s">
        <v>341</v>
      </c>
      <c r="C50">
        <v>5894</v>
      </c>
      <c r="D50">
        <v>1866</v>
      </c>
      <c r="E50" s="77">
        <v>31.7</v>
      </c>
      <c r="F50">
        <v>908</v>
      </c>
      <c r="G50">
        <v>1025</v>
      </c>
      <c r="H50">
        <v>266</v>
      </c>
      <c r="I50">
        <v>566</v>
      </c>
      <c r="J50">
        <v>933</v>
      </c>
      <c r="K50" s="77">
        <v>15.8</v>
      </c>
      <c r="L50">
        <v>330</v>
      </c>
      <c r="M50">
        <v>149</v>
      </c>
      <c r="N50">
        <v>93</v>
      </c>
      <c r="O50" s="77">
        <v>1.6</v>
      </c>
      <c r="P50">
        <v>40</v>
      </c>
      <c r="Q50">
        <v>13</v>
      </c>
      <c r="R50">
        <v>40</v>
      </c>
      <c r="S50"/>
    </row>
    <row r="51" spans="1:19" s="33" customFormat="1" x14ac:dyDescent="0.2">
      <c r="A51" t="s">
        <v>442</v>
      </c>
      <c r="B51" s="147" t="s">
        <v>443</v>
      </c>
      <c r="C51">
        <v>2270</v>
      </c>
      <c r="D51">
        <v>859</v>
      </c>
      <c r="E51" s="77">
        <v>37.799999999999997</v>
      </c>
      <c r="F51">
        <v>294</v>
      </c>
      <c r="G51">
        <v>279</v>
      </c>
      <c r="H51">
        <v>64</v>
      </c>
      <c r="I51">
        <v>139</v>
      </c>
      <c r="J51">
        <v>285</v>
      </c>
      <c r="K51" s="77">
        <v>12.6</v>
      </c>
      <c r="L51">
        <v>350</v>
      </c>
      <c r="M51">
        <v>47</v>
      </c>
      <c r="N51">
        <v>56</v>
      </c>
      <c r="O51" s="77">
        <v>2.5</v>
      </c>
      <c r="P51">
        <v>28</v>
      </c>
      <c r="Q51">
        <v>6</v>
      </c>
      <c r="R51">
        <v>22</v>
      </c>
      <c r="S51"/>
    </row>
    <row r="52" spans="1:19" s="33" customFormat="1" x14ac:dyDescent="0.2">
      <c r="A52" t="s">
        <v>444</v>
      </c>
      <c r="B52" s="147" t="s">
        <v>445</v>
      </c>
      <c r="C52">
        <v>4001</v>
      </c>
      <c r="D52">
        <v>1339</v>
      </c>
      <c r="E52" s="77">
        <v>33.5</v>
      </c>
      <c r="F52">
        <v>615</v>
      </c>
      <c r="G52">
        <v>655</v>
      </c>
      <c r="H52">
        <v>142</v>
      </c>
      <c r="I52">
        <v>416</v>
      </c>
      <c r="J52">
        <v>638</v>
      </c>
      <c r="K52" s="77">
        <v>15.9</v>
      </c>
      <c r="L52">
        <v>196</v>
      </c>
      <c r="M52">
        <v>109</v>
      </c>
      <c r="N52">
        <v>67</v>
      </c>
      <c r="O52" s="77">
        <v>1.7</v>
      </c>
      <c r="P52">
        <v>19</v>
      </c>
      <c r="Q52">
        <v>4</v>
      </c>
      <c r="R52">
        <v>43</v>
      </c>
      <c r="S52"/>
    </row>
    <row r="53" spans="1:19" s="33" customFormat="1" x14ac:dyDescent="0.2">
      <c r="A53" t="s">
        <v>446</v>
      </c>
      <c r="B53" s="147" t="s">
        <v>447</v>
      </c>
      <c r="C53">
        <v>1943</v>
      </c>
      <c r="D53">
        <v>571</v>
      </c>
      <c r="E53" s="77">
        <v>29.4</v>
      </c>
      <c r="F53">
        <v>299</v>
      </c>
      <c r="G53">
        <v>315</v>
      </c>
      <c r="H53">
        <v>67</v>
      </c>
      <c r="I53">
        <v>187</v>
      </c>
      <c r="J53">
        <v>344</v>
      </c>
      <c r="K53" s="77">
        <v>17.7</v>
      </c>
      <c r="L53">
        <v>160</v>
      </c>
      <c r="M53">
        <v>60</v>
      </c>
      <c r="N53">
        <v>41</v>
      </c>
      <c r="O53" s="77">
        <v>2.1</v>
      </c>
      <c r="P53">
        <v>24</v>
      </c>
      <c r="Q53">
        <v>8</v>
      </c>
      <c r="R53">
        <v>9</v>
      </c>
      <c r="S53"/>
    </row>
    <row r="54" spans="1:19" s="33" customFormat="1" x14ac:dyDescent="0.2">
      <c r="A54" t="s">
        <v>448</v>
      </c>
      <c r="B54" s="147" t="s">
        <v>449</v>
      </c>
      <c r="C54">
        <v>5369</v>
      </c>
      <c r="D54">
        <v>1845</v>
      </c>
      <c r="E54" s="77">
        <v>34.4</v>
      </c>
      <c r="F54">
        <v>765</v>
      </c>
      <c r="G54">
        <v>858</v>
      </c>
      <c r="H54">
        <v>225</v>
      </c>
      <c r="I54">
        <v>538</v>
      </c>
      <c r="J54">
        <v>825</v>
      </c>
      <c r="K54" s="77">
        <v>15.4</v>
      </c>
      <c r="L54">
        <v>313</v>
      </c>
      <c r="M54">
        <v>111</v>
      </c>
      <c r="N54">
        <v>88</v>
      </c>
      <c r="O54" s="77">
        <v>1.6</v>
      </c>
      <c r="P54">
        <v>34</v>
      </c>
      <c r="Q54">
        <v>5</v>
      </c>
      <c r="R54">
        <v>49</v>
      </c>
      <c r="S54"/>
    </row>
    <row r="55" spans="1:19" s="33" customFormat="1" x14ac:dyDescent="0.2">
      <c r="A55" s="8" t="s">
        <v>450</v>
      </c>
      <c r="B55" s="147" t="s">
        <v>451</v>
      </c>
      <c r="C55">
        <v>2057</v>
      </c>
      <c r="D55">
        <v>506</v>
      </c>
      <c r="E55" s="77">
        <v>24.6</v>
      </c>
      <c r="F55">
        <v>357</v>
      </c>
      <c r="G55">
        <v>363</v>
      </c>
      <c r="H55">
        <v>59</v>
      </c>
      <c r="I55">
        <v>264</v>
      </c>
      <c r="J55">
        <v>375</v>
      </c>
      <c r="K55" s="77">
        <v>18.2</v>
      </c>
      <c r="L55">
        <v>133</v>
      </c>
      <c r="M55">
        <v>59</v>
      </c>
      <c r="N55">
        <v>46</v>
      </c>
      <c r="O55" s="77">
        <v>2.2000000000000002</v>
      </c>
      <c r="P55">
        <v>23</v>
      </c>
      <c r="Q55">
        <v>1</v>
      </c>
      <c r="R55">
        <v>22</v>
      </c>
      <c r="S55"/>
    </row>
    <row r="56" spans="1:19" s="33" customFormat="1" x14ac:dyDescent="0.2">
      <c r="A56" t="s">
        <v>452</v>
      </c>
      <c r="B56" s="147" t="s">
        <v>453</v>
      </c>
      <c r="C56">
        <v>2126</v>
      </c>
      <c r="D56">
        <v>618</v>
      </c>
      <c r="E56" s="77">
        <v>29.1</v>
      </c>
      <c r="F56">
        <v>379</v>
      </c>
      <c r="G56">
        <v>340</v>
      </c>
      <c r="H56">
        <v>138</v>
      </c>
      <c r="I56">
        <v>248</v>
      </c>
      <c r="J56">
        <v>320</v>
      </c>
      <c r="K56" s="77">
        <v>15.1</v>
      </c>
      <c r="L56">
        <v>83</v>
      </c>
      <c r="M56">
        <v>55</v>
      </c>
      <c r="N56">
        <v>43</v>
      </c>
      <c r="O56" s="77">
        <v>2</v>
      </c>
      <c r="P56">
        <v>21</v>
      </c>
      <c r="Q56">
        <v>2</v>
      </c>
      <c r="R56">
        <v>19</v>
      </c>
      <c r="S56"/>
    </row>
    <row r="57" spans="1:19" s="33" customFormat="1" x14ac:dyDescent="0.2">
      <c r="A57" t="s">
        <v>454</v>
      </c>
      <c r="B57" s="147" t="s">
        <v>455</v>
      </c>
      <c r="C57">
        <v>2134</v>
      </c>
      <c r="D57">
        <v>609</v>
      </c>
      <c r="E57" s="77">
        <v>28.5</v>
      </c>
      <c r="F57">
        <v>365</v>
      </c>
      <c r="G57">
        <v>355</v>
      </c>
      <c r="H57">
        <v>123</v>
      </c>
      <c r="I57">
        <v>239</v>
      </c>
      <c r="J57">
        <v>356</v>
      </c>
      <c r="K57" s="77">
        <v>16.7</v>
      </c>
      <c r="L57">
        <v>87</v>
      </c>
      <c r="M57">
        <v>55</v>
      </c>
      <c r="N57">
        <v>29</v>
      </c>
      <c r="O57" s="77">
        <v>1.4</v>
      </c>
      <c r="P57">
        <v>13</v>
      </c>
      <c r="Q57">
        <v>1</v>
      </c>
      <c r="R57">
        <v>15</v>
      </c>
      <c r="S57"/>
    </row>
    <row r="58" spans="1:19" s="33" customFormat="1" x14ac:dyDescent="0.2">
      <c r="A58" t="s">
        <v>456</v>
      </c>
      <c r="B58" s="147" t="s">
        <v>457</v>
      </c>
      <c r="C58">
        <v>1963</v>
      </c>
      <c r="D58">
        <v>715</v>
      </c>
      <c r="E58" s="77">
        <v>36.4</v>
      </c>
      <c r="F58">
        <v>333</v>
      </c>
      <c r="G58">
        <v>338</v>
      </c>
      <c r="H58">
        <v>64</v>
      </c>
      <c r="I58">
        <v>154</v>
      </c>
      <c r="J58">
        <v>187</v>
      </c>
      <c r="K58" s="77">
        <v>9.5</v>
      </c>
      <c r="L58">
        <v>172</v>
      </c>
      <c r="M58">
        <v>68</v>
      </c>
      <c r="N58">
        <v>54</v>
      </c>
      <c r="O58" s="77">
        <v>2.8</v>
      </c>
      <c r="P58">
        <v>25</v>
      </c>
      <c r="Q58">
        <v>0</v>
      </c>
      <c r="R58">
        <v>29</v>
      </c>
      <c r="S58"/>
    </row>
    <row r="59" spans="1:19" s="33" customFormat="1" x14ac:dyDescent="0.2">
      <c r="A59" t="s">
        <v>458</v>
      </c>
      <c r="B59" s="147" t="s">
        <v>459</v>
      </c>
      <c r="C59">
        <v>2247</v>
      </c>
      <c r="D59">
        <v>604</v>
      </c>
      <c r="E59" s="77">
        <v>26.9</v>
      </c>
      <c r="F59">
        <v>364</v>
      </c>
      <c r="G59">
        <v>391</v>
      </c>
      <c r="H59">
        <v>93</v>
      </c>
      <c r="I59">
        <v>271</v>
      </c>
      <c r="J59">
        <v>396</v>
      </c>
      <c r="K59" s="77">
        <v>17.600000000000001</v>
      </c>
      <c r="L59">
        <v>128</v>
      </c>
      <c r="M59">
        <v>61</v>
      </c>
      <c r="N59">
        <v>49</v>
      </c>
      <c r="O59" s="77">
        <v>2.2000000000000002</v>
      </c>
      <c r="P59">
        <v>22</v>
      </c>
      <c r="Q59">
        <v>3</v>
      </c>
      <c r="R59">
        <v>24</v>
      </c>
      <c r="S59"/>
    </row>
    <row r="60" spans="1:19" s="33" customFormat="1" x14ac:dyDescent="0.2">
      <c r="A60" t="s">
        <v>460</v>
      </c>
      <c r="B60" s="147" t="s">
        <v>461</v>
      </c>
      <c r="C60">
        <v>4317</v>
      </c>
      <c r="D60">
        <v>1711</v>
      </c>
      <c r="E60" s="77">
        <v>39.6</v>
      </c>
      <c r="F60">
        <v>663</v>
      </c>
      <c r="G60">
        <v>669</v>
      </c>
      <c r="H60">
        <v>109</v>
      </c>
      <c r="I60">
        <v>313</v>
      </c>
      <c r="J60">
        <v>340</v>
      </c>
      <c r="K60" s="77">
        <v>7.9</v>
      </c>
      <c r="L60">
        <v>512</v>
      </c>
      <c r="M60">
        <v>130</v>
      </c>
      <c r="N60">
        <v>86</v>
      </c>
      <c r="O60" s="77">
        <v>2</v>
      </c>
      <c r="P60">
        <v>31</v>
      </c>
      <c r="Q60">
        <v>11</v>
      </c>
      <c r="R60">
        <v>44</v>
      </c>
      <c r="S60"/>
    </row>
    <row r="61" spans="1:19" s="33" customFormat="1" x14ac:dyDescent="0.2">
      <c r="A61" t="s">
        <v>462</v>
      </c>
      <c r="B61" s="147" t="s">
        <v>463</v>
      </c>
      <c r="C61">
        <v>2145</v>
      </c>
      <c r="D61">
        <v>564</v>
      </c>
      <c r="E61" s="77">
        <v>26.3</v>
      </c>
      <c r="F61">
        <v>340</v>
      </c>
      <c r="G61">
        <v>384</v>
      </c>
      <c r="H61">
        <v>93</v>
      </c>
      <c r="I61">
        <v>243</v>
      </c>
      <c r="J61">
        <v>424</v>
      </c>
      <c r="K61" s="77">
        <v>19.8</v>
      </c>
      <c r="L61">
        <v>97</v>
      </c>
      <c r="M61">
        <v>66</v>
      </c>
      <c r="N61">
        <v>39</v>
      </c>
      <c r="O61" s="77">
        <v>1.8</v>
      </c>
      <c r="P61">
        <v>9</v>
      </c>
      <c r="Q61">
        <v>5</v>
      </c>
      <c r="R61">
        <v>24</v>
      </c>
      <c r="S61"/>
    </row>
    <row r="62" spans="1:19" s="33" customFormat="1" x14ac:dyDescent="0.2">
      <c r="A62" t="s">
        <v>464</v>
      </c>
      <c r="B62" s="147" t="s">
        <v>465</v>
      </c>
      <c r="C62">
        <v>1830</v>
      </c>
      <c r="D62">
        <v>535</v>
      </c>
      <c r="E62" s="77">
        <v>29.2</v>
      </c>
      <c r="F62">
        <v>269</v>
      </c>
      <c r="G62">
        <v>322</v>
      </c>
      <c r="H62">
        <v>104</v>
      </c>
      <c r="I62">
        <v>195</v>
      </c>
      <c r="J62">
        <v>317</v>
      </c>
      <c r="K62" s="77">
        <v>17.3</v>
      </c>
      <c r="L62">
        <v>88</v>
      </c>
      <c r="M62">
        <v>42</v>
      </c>
      <c r="N62">
        <v>39</v>
      </c>
      <c r="O62" s="77">
        <v>2.1</v>
      </c>
      <c r="P62">
        <v>12</v>
      </c>
      <c r="Q62">
        <v>3</v>
      </c>
      <c r="R62">
        <v>24</v>
      </c>
      <c r="S62"/>
    </row>
    <row r="63" spans="1:19" s="33" customFormat="1" x14ac:dyDescent="0.2">
      <c r="A63" t="s">
        <v>466</v>
      </c>
      <c r="B63" s="182" t="s">
        <v>467</v>
      </c>
      <c r="C63">
        <v>3026</v>
      </c>
      <c r="D63">
        <v>607</v>
      </c>
      <c r="E63" s="77">
        <v>20.100000000000001</v>
      </c>
      <c r="F63">
        <v>361</v>
      </c>
      <c r="G63">
        <v>458</v>
      </c>
      <c r="H63">
        <v>119</v>
      </c>
      <c r="I63">
        <v>319</v>
      </c>
      <c r="J63">
        <v>878</v>
      </c>
      <c r="K63" s="77">
        <v>29</v>
      </c>
      <c r="L63">
        <v>284</v>
      </c>
      <c r="M63">
        <v>86</v>
      </c>
      <c r="N63">
        <v>54</v>
      </c>
      <c r="O63" s="77">
        <v>1.8</v>
      </c>
      <c r="P63">
        <v>29</v>
      </c>
      <c r="Q63">
        <v>1</v>
      </c>
      <c r="R63">
        <v>23</v>
      </c>
      <c r="S63"/>
    </row>
    <row r="64" spans="1:19" s="33" customFormat="1" x14ac:dyDescent="0.2">
      <c r="A64" t="s">
        <v>468</v>
      </c>
      <c r="B64" s="182" t="s">
        <v>469</v>
      </c>
      <c r="C64">
        <v>6154</v>
      </c>
      <c r="D64">
        <v>1070</v>
      </c>
      <c r="E64" s="77">
        <v>17.399999999999999</v>
      </c>
      <c r="F64">
        <v>889</v>
      </c>
      <c r="G64">
        <v>1008</v>
      </c>
      <c r="H64">
        <v>225</v>
      </c>
      <c r="I64">
        <v>724</v>
      </c>
      <c r="J64">
        <v>1936</v>
      </c>
      <c r="K64" s="77">
        <v>31.5</v>
      </c>
      <c r="L64">
        <v>302</v>
      </c>
      <c r="M64">
        <v>143</v>
      </c>
      <c r="N64">
        <v>169</v>
      </c>
      <c r="O64" s="77">
        <v>2.7</v>
      </c>
      <c r="P64">
        <v>65</v>
      </c>
      <c r="Q64">
        <v>12</v>
      </c>
      <c r="R64">
        <v>92</v>
      </c>
      <c r="S64"/>
    </row>
    <row r="65" spans="1:19" s="33" customFormat="1" x14ac:dyDescent="0.2">
      <c r="A65" t="s">
        <v>470</v>
      </c>
      <c r="B65" s="182" t="s">
        <v>471</v>
      </c>
      <c r="C65">
        <v>2700</v>
      </c>
      <c r="D65">
        <v>458</v>
      </c>
      <c r="E65" s="77">
        <v>17</v>
      </c>
      <c r="F65">
        <v>290</v>
      </c>
      <c r="G65">
        <v>462</v>
      </c>
      <c r="H65">
        <v>102</v>
      </c>
      <c r="I65">
        <v>321</v>
      </c>
      <c r="J65">
        <v>939</v>
      </c>
      <c r="K65" s="77">
        <v>34.799999999999997</v>
      </c>
      <c r="L65">
        <v>128</v>
      </c>
      <c r="M65">
        <v>73</v>
      </c>
      <c r="N65">
        <v>68</v>
      </c>
      <c r="O65" s="77">
        <v>2.5</v>
      </c>
      <c r="P65">
        <v>37</v>
      </c>
      <c r="Q65">
        <v>1</v>
      </c>
      <c r="R65">
        <v>30</v>
      </c>
      <c r="S65"/>
    </row>
    <row r="66" spans="1:19" s="33" customFormat="1" x14ac:dyDescent="0.2">
      <c r="A66" t="s">
        <v>472</v>
      </c>
      <c r="B66" s="182" t="s">
        <v>473</v>
      </c>
      <c r="C66">
        <v>4975</v>
      </c>
      <c r="D66">
        <v>781</v>
      </c>
      <c r="E66" s="77">
        <v>15.7</v>
      </c>
      <c r="F66">
        <v>647</v>
      </c>
      <c r="G66">
        <v>847</v>
      </c>
      <c r="H66">
        <v>206</v>
      </c>
      <c r="I66">
        <v>633</v>
      </c>
      <c r="J66">
        <v>1692</v>
      </c>
      <c r="K66" s="77">
        <v>34</v>
      </c>
      <c r="L66">
        <v>169</v>
      </c>
      <c r="M66">
        <v>146</v>
      </c>
      <c r="N66">
        <v>130</v>
      </c>
      <c r="O66" s="77">
        <v>2.6</v>
      </c>
      <c r="P66">
        <v>70</v>
      </c>
      <c r="Q66">
        <v>6</v>
      </c>
      <c r="R66">
        <v>54</v>
      </c>
      <c r="S66"/>
    </row>
    <row r="67" spans="1:19" s="33" customFormat="1" x14ac:dyDescent="0.2">
      <c r="A67" t="s">
        <v>474</v>
      </c>
      <c r="B67" s="182" t="s">
        <v>475</v>
      </c>
      <c r="C67">
        <v>2536</v>
      </c>
      <c r="D67">
        <v>393</v>
      </c>
      <c r="E67" s="77">
        <v>15.5</v>
      </c>
      <c r="F67">
        <v>232</v>
      </c>
      <c r="G67">
        <v>407</v>
      </c>
      <c r="H67">
        <v>73</v>
      </c>
      <c r="I67">
        <v>305</v>
      </c>
      <c r="J67">
        <v>1019</v>
      </c>
      <c r="K67" s="77">
        <v>40.200000000000003</v>
      </c>
      <c r="L67">
        <v>107</v>
      </c>
      <c r="M67">
        <v>87</v>
      </c>
      <c r="N67">
        <v>68</v>
      </c>
      <c r="O67" s="77">
        <v>2.7</v>
      </c>
      <c r="P67">
        <v>29</v>
      </c>
      <c r="Q67">
        <v>3</v>
      </c>
      <c r="R67">
        <v>35</v>
      </c>
      <c r="S67"/>
    </row>
    <row r="68" spans="1:19" x14ac:dyDescent="0.2">
      <c r="A68" t="s">
        <v>476</v>
      </c>
      <c r="B68" s="182" t="s">
        <v>477</v>
      </c>
      <c r="C68">
        <v>2224</v>
      </c>
      <c r="D68">
        <v>379</v>
      </c>
      <c r="E68" s="77">
        <v>17</v>
      </c>
      <c r="F68">
        <v>276</v>
      </c>
      <c r="G68">
        <v>363</v>
      </c>
      <c r="H68">
        <v>83</v>
      </c>
      <c r="I68">
        <v>284</v>
      </c>
      <c r="J68">
        <v>746</v>
      </c>
      <c r="K68" s="77">
        <v>33.5</v>
      </c>
      <c r="L68">
        <v>93</v>
      </c>
      <c r="M68">
        <v>56</v>
      </c>
      <c r="N68">
        <v>60</v>
      </c>
      <c r="O68" s="77">
        <v>2.7</v>
      </c>
      <c r="P68">
        <v>34</v>
      </c>
      <c r="Q68">
        <v>1</v>
      </c>
      <c r="R68">
        <v>25</v>
      </c>
      <c r="S68"/>
    </row>
    <row r="69" spans="1:19" x14ac:dyDescent="0.2">
      <c r="A69" t="s">
        <v>478</v>
      </c>
      <c r="B69" s="182" t="s">
        <v>479</v>
      </c>
      <c r="C69">
        <v>2646</v>
      </c>
      <c r="D69">
        <v>431</v>
      </c>
      <c r="E69" s="77">
        <v>16.3</v>
      </c>
      <c r="F69">
        <v>361</v>
      </c>
      <c r="G69">
        <v>435</v>
      </c>
      <c r="H69">
        <v>111</v>
      </c>
      <c r="I69">
        <v>349</v>
      </c>
      <c r="J69">
        <v>839</v>
      </c>
      <c r="K69" s="77">
        <v>31.7</v>
      </c>
      <c r="L69">
        <v>120</v>
      </c>
      <c r="M69">
        <v>81</v>
      </c>
      <c r="N69">
        <v>60</v>
      </c>
      <c r="O69" s="77">
        <v>2.2999999999999998</v>
      </c>
      <c r="P69">
        <v>33</v>
      </c>
      <c r="Q69">
        <v>7</v>
      </c>
      <c r="R69">
        <v>19</v>
      </c>
      <c r="S69"/>
    </row>
    <row r="70" spans="1:19" x14ac:dyDescent="0.2">
      <c r="A70" t="s">
        <v>480</v>
      </c>
      <c r="B70" s="182" t="s">
        <v>481</v>
      </c>
      <c r="C70">
        <v>5371</v>
      </c>
      <c r="D70">
        <v>913</v>
      </c>
      <c r="E70" s="77">
        <v>17</v>
      </c>
      <c r="F70">
        <v>659</v>
      </c>
      <c r="G70">
        <v>925</v>
      </c>
      <c r="H70">
        <v>161</v>
      </c>
      <c r="I70">
        <v>649</v>
      </c>
      <c r="J70">
        <v>1817</v>
      </c>
      <c r="K70" s="77">
        <v>33.799999999999997</v>
      </c>
      <c r="L70">
        <v>247</v>
      </c>
      <c r="M70">
        <v>148</v>
      </c>
      <c r="N70">
        <v>121</v>
      </c>
      <c r="O70" s="77">
        <v>2.2999999999999998</v>
      </c>
      <c r="P70">
        <v>54</v>
      </c>
      <c r="Q70">
        <v>10</v>
      </c>
      <c r="R70">
        <v>56</v>
      </c>
      <c r="S70"/>
    </row>
    <row r="71" spans="1:19" x14ac:dyDescent="0.2">
      <c r="A71" t="s">
        <v>482</v>
      </c>
      <c r="B71" s="182" t="s">
        <v>483</v>
      </c>
      <c r="C71">
        <v>3619</v>
      </c>
      <c r="D71">
        <v>526</v>
      </c>
      <c r="E71" s="77">
        <v>14.5</v>
      </c>
      <c r="F71">
        <v>451</v>
      </c>
      <c r="G71">
        <v>564</v>
      </c>
      <c r="H71">
        <v>142</v>
      </c>
      <c r="I71">
        <v>406</v>
      </c>
      <c r="J71">
        <v>1400</v>
      </c>
      <c r="K71" s="77">
        <v>38.700000000000003</v>
      </c>
      <c r="L71">
        <v>130</v>
      </c>
      <c r="M71">
        <v>103</v>
      </c>
      <c r="N71">
        <v>59</v>
      </c>
      <c r="O71" s="77">
        <v>1.6</v>
      </c>
      <c r="P71">
        <v>28</v>
      </c>
      <c r="Q71">
        <v>3</v>
      </c>
      <c r="R71">
        <v>28</v>
      </c>
      <c r="S71"/>
    </row>
    <row r="72" spans="1:19" x14ac:dyDescent="0.2">
      <c r="A72" t="s">
        <v>484</v>
      </c>
      <c r="B72" s="182" t="s">
        <v>485</v>
      </c>
      <c r="C72">
        <v>7841</v>
      </c>
      <c r="D72">
        <v>1806</v>
      </c>
      <c r="E72" s="77">
        <v>23</v>
      </c>
      <c r="F72">
        <v>1243</v>
      </c>
      <c r="G72">
        <v>1234</v>
      </c>
      <c r="H72">
        <v>264</v>
      </c>
      <c r="I72">
        <v>844</v>
      </c>
      <c r="J72">
        <v>1967</v>
      </c>
      <c r="K72" s="77">
        <v>25.1</v>
      </c>
      <c r="L72">
        <v>483</v>
      </c>
      <c r="M72">
        <v>192</v>
      </c>
      <c r="N72">
        <v>198</v>
      </c>
      <c r="O72" s="77">
        <v>2.5</v>
      </c>
      <c r="P72">
        <v>112</v>
      </c>
      <c r="Q72">
        <v>18</v>
      </c>
      <c r="R72">
        <v>68</v>
      </c>
      <c r="S72"/>
    </row>
    <row r="73" spans="1:19" x14ac:dyDescent="0.2">
      <c r="A73" t="s">
        <v>486</v>
      </c>
      <c r="B73" s="182" t="s">
        <v>487</v>
      </c>
      <c r="C73">
        <v>4971</v>
      </c>
      <c r="D73">
        <v>1374</v>
      </c>
      <c r="E73" s="77">
        <v>27.6</v>
      </c>
      <c r="F73">
        <v>908</v>
      </c>
      <c r="G73">
        <v>806</v>
      </c>
      <c r="H73">
        <v>99</v>
      </c>
      <c r="I73">
        <v>510</v>
      </c>
      <c r="J73">
        <v>735</v>
      </c>
      <c r="K73" s="77">
        <v>14.8</v>
      </c>
      <c r="L73">
        <v>539</v>
      </c>
      <c r="M73">
        <v>155</v>
      </c>
      <c r="N73">
        <v>170</v>
      </c>
      <c r="O73" s="77">
        <v>3.4</v>
      </c>
      <c r="P73">
        <v>78</v>
      </c>
      <c r="Q73">
        <v>20</v>
      </c>
      <c r="R73">
        <v>72</v>
      </c>
      <c r="S73"/>
    </row>
    <row r="74" spans="1:19" x14ac:dyDescent="0.2">
      <c r="A74" t="s">
        <v>488</v>
      </c>
      <c r="B74" s="182" t="s">
        <v>489</v>
      </c>
      <c r="C74">
        <v>5815</v>
      </c>
      <c r="D74">
        <v>768</v>
      </c>
      <c r="E74" s="77">
        <v>13.2</v>
      </c>
      <c r="F74">
        <v>755</v>
      </c>
      <c r="G74">
        <v>964</v>
      </c>
      <c r="H74">
        <v>125</v>
      </c>
      <c r="I74">
        <v>753</v>
      </c>
      <c r="J74">
        <v>2018</v>
      </c>
      <c r="K74" s="77">
        <v>34.700000000000003</v>
      </c>
      <c r="L74">
        <v>432</v>
      </c>
      <c r="M74">
        <v>185</v>
      </c>
      <c r="N74">
        <v>157</v>
      </c>
      <c r="O74" s="77">
        <v>2.7</v>
      </c>
      <c r="P74">
        <v>87</v>
      </c>
      <c r="Q74">
        <v>9</v>
      </c>
      <c r="R74">
        <v>61</v>
      </c>
      <c r="S74"/>
    </row>
    <row r="75" spans="1:19" x14ac:dyDescent="0.2">
      <c r="A75" t="s">
        <v>490</v>
      </c>
      <c r="B75" s="182" t="s">
        <v>491</v>
      </c>
      <c r="C75">
        <v>2684</v>
      </c>
      <c r="D75">
        <v>366</v>
      </c>
      <c r="E75" s="77">
        <v>13.6</v>
      </c>
      <c r="F75">
        <v>320</v>
      </c>
      <c r="G75">
        <v>459</v>
      </c>
      <c r="H75">
        <v>97</v>
      </c>
      <c r="I75">
        <v>316</v>
      </c>
      <c r="J75">
        <v>1029</v>
      </c>
      <c r="K75" s="77">
        <v>38.299999999999997</v>
      </c>
      <c r="L75">
        <v>97</v>
      </c>
      <c r="M75">
        <v>105</v>
      </c>
      <c r="N75">
        <v>78</v>
      </c>
      <c r="O75" s="77">
        <v>2.9</v>
      </c>
      <c r="P75">
        <v>28</v>
      </c>
      <c r="Q75">
        <v>2</v>
      </c>
      <c r="R75">
        <v>48</v>
      </c>
      <c r="S75"/>
    </row>
    <row r="76" spans="1:19" x14ac:dyDescent="0.2">
      <c r="A76" t="s">
        <v>492</v>
      </c>
      <c r="B76" s="182" t="s">
        <v>493</v>
      </c>
      <c r="C76">
        <v>2700</v>
      </c>
      <c r="D76">
        <v>524</v>
      </c>
      <c r="E76" s="77">
        <v>19.399999999999999</v>
      </c>
      <c r="F76">
        <v>422</v>
      </c>
      <c r="G76">
        <v>451</v>
      </c>
      <c r="H76">
        <v>147</v>
      </c>
      <c r="I76">
        <v>338</v>
      </c>
      <c r="J76">
        <v>709</v>
      </c>
      <c r="K76" s="77">
        <v>26.3</v>
      </c>
      <c r="L76">
        <v>109</v>
      </c>
      <c r="M76">
        <v>65</v>
      </c>
      <c r="N76">
        <v>56</v>
      </c>
      <c r="O76" s="77">
        <v>2.1</v>
      </c>
      <c r="P76">
        <v>29</v>
      </c>
      <c r="Q76">
        <v>2</v>
      </c>
      <c r="R76">
        <v>25</v>
      </c>
      <c r="S76"/>
    </row>
    <row r="77" spans="1:19" x14ac:dyDescent="0.2">
      <c r="A77" t="s">
        <v>494</v>
      </c>
      <c r="B77" s="182" t="s">
        <v>109</v>
      </c>
      <c r="C77">
        <v>6965</v>
      </c>
      <c r="D77">
        <v>1726</v>
      </c>
      <c r="E77" s="77">
        <v>24.8</v>
      </c>
      <c r="F77">
        <v>1103</v>
      </c>
      <c r="G77">
        <v>1242</v>
      </c>
      <c r="H77">
        <v>261</v>
      </c>
      <c r="I77">
        <v>867</v>
      </c>
      <c r="J77">
        <v>1471</v>
      </c>
      <c r="K77" s="77">
        <v>21.1</v>
      </c>
      <c r="L77">
        <v>295</v>
      </c>
      <c r="M77">
        <v>186</v>
      </c>
      <c r="N77">
        <v>168</v>
      </c>
      <c r="O77" s="77">
        <v>2.4</v>
      </c>
      <c r="P77">
        <v>84</v>
      </c>
      <c r="Q77">
        <v>11</v>
      </c>
      <c r="R77">
        <v>72</v>
      </c>
      <c r="S77"/>
    </row>
    <row r="78" spans="1:19" x14ac:dyDescent="0.2">
      <c r="A78" t="s">
        <v>495</v>
      </c>
      <c r="B78" s="182" t="s">
        <v>496</v>
      </c>
      <c r="C78">
        <v>5318</v>
      </c>
      <c r="D78">
        <v>1015</v>
      </c>
      <c r="E78" s="77">
        <v>19.100000000000001</v>
      </c>
      <c r="F78">
        <v>783</v>
      </c>
      <c r="G78">
        <v>1020</v>
      </c>
      <c r="H78">
        <v>204</v>
      </c>
      <c r="I78">
        <v>749</v>
      </c>
      <c r="J78">
        <v>1318</v>
      </c>
      <c r="K78" s="77">
        <v>24.8</v>
      </c>
      <c r="L78">
        <v>229</v>
      </c>
      <c r="M78">
        <v>172</v>
      </c>
      <c r="N78">
        <v>102</v>
      </c>
      <c r="O78" s="77">
        <v>1.9</v>
      </c>
      <c r="P78">
        <v>49</v>
      </c>
      <c r="Q78">
        <v>9</v>
      </c>
      <c r="R78">
        <v>44</v>
      </c>
      <c r="S78"/>
    </row>
    <row r="79" spans="1:19" x14ac:dyDescent="0.2">
      <c r="A79" t="s">
        <v>497</v>
      </c>
      <c r="B79" s="182" t="s">
        <v>498</v>
      </c>
      <c r="C79">
        <v>4846</v>
      </c>
      <c r="D79">
        <v>893</v>
      </c>
      <c r="E79" s="77">
        <v>18.399999999999999</v>
      </c>
      <c r="F79">
        <v>719</v>
      </c>
      <c r="G79">
        <v>838</v>
      </c>
      <c r="H79">
        <v>202</v>
      </c>
      <c r="I79">
        <v>639</v>
      </c>
      <c r="J79">
        <v>1364</v>
      </c>
      <c r="K79" s="77">
        <v>28.1</v>
      </c>
      <c r="L79">
        <v>191</v>
      </c>
      <c r="M79">
        <v>137</v>
      </c>
      <c r="N79">
        <v>107</v>
      </c>
      <c r="O79" s="77">
        <v>2.2000000000000002</v>
      </c>
      <c r="P79">
        <v>56</v>
      </c>
      <c r="Q79">
        <v>7</v>
      </c>
      <c r="R79">
        <v>44</v>
      </c>
      <c r="S79"/>
    </row>
    <row r="80" spans="1:19" x14ac:dyDescent="0.2">
      <c r="A80" t="s">
        <v>499</v>
      </c>
      <c r="B80" s="182" t="s">
        <v>500</v>
      </c>
      <c r="C80">
        <v>5598</v>
      </c>
      <c r="D80">
        <v>846</v>
      </c>
      <c r="E80" s="77">
        <v>15.1</v>
      </c>
      <c r="F80">
        <v>943</v>
      </c>
      <c r="G80">
        <v>1071</v>
      </c>
      <c r="H80">
        <v>224</v>
      </c>
      <c r="I80">
        <v>801</v>
      </c>
      <c r="J80">
        <v>1418</v>
      </c>
      <c r="K80" s="77">
        <v>25.3</v>
      </c>
      <c r="L80">
        <v>295</v>
      </c>
      <c r="M80">
        <v>153</v>
      </c>
      <c r="N80">
        <v>136</v>
      </c>
      <c r="O80" s="77">
        <v>2.4</v>
      </c>
      <c r="P80">
        <v>76</v>
      </c>
      <c r="Q80">
        <v>10</v>
      </c>
      <c r="R80">
        <v>50</v>
      </c>
      <c r="S80"/>
    </row>
    <row r="81" spans="1:19" x14ac:dyDescent="0.2">
      <c r="A81" t="s">
        <v>501</v>
      </c>
      <c r="B81" s="182" t="s">
        <v>502</v>
      </c>
      <c r="C81">
        <v>5453</v>
      </c>
      <c r="D81">
        <v>1171</v>
      </c>
      <c r="E81" s="77">
        <v>21.5</v>
      </c>
      <c r="F81">
        <v>727</v>
      </c>
      <c r="G81">
        <v>777</v>
      </c>
      <c r="H81">
        <v>198</v>
      </c>
      <c r="I81">
        <v>589</v>
      </c>
      <c r="J81">
        <v>1636</v>
      </c>
      <c r="K81" s="77">
        <v>30</v>
      </c>
      <c r="L81">
        <v>355</v>
      </c>
      <c r="M81">
        <v>137</v>
      </c>
      <c r="N81">
        <v>133</v>
      </c>
      <c r="O81" s="77">
        <v>2.4</v>
      </c>
      <c r="P81">
        <v>68</v>
      </c>
      <c r="Q81">
        <v>8</v>
      </c>
      <c r="R81">
        <v>57</v>
      </c>
      <c r="S81"/>
    </row>
    <row r="82" spans="1:19" x14ac:dyDescent="0.2">
      <c r="A82" t="s">
        <v>503</v>
      </c>
      <c r="B82" s="182" t="s">
        <v>504</v>
      </c>
      <c r="C82">
        <v>2382</v>
      </c>
      <c r="D82">
        <v>488</v>
      </c>
      <c r="E82" s="77">
        <v>20.5</v>
      </c>
      <c r="F82">
        <v>339</v>
      </c>
      <c r="G82">
        <v>412</v>
      </c>
      <c r="H82">
        <v>112</v>
      </c>
      <c r="I82">
        <v>309</v>
      </c>
      <c r="J82">
        <v>630</v>
      </c>
      <c r="K82" s="77">
        <v>26.4</v>
      </c>
      <c r="L82">
        <v>92</v>
      </c>
      <c r="M82">
        <v>65</v>
      </c>
      <c r="N82">
        <v>65</v>
      </c>
      <c r="O82" s="77">
        <v>2.7</v>
      </c>
      <c r="P82">
        <v>27</v>
      </c>
      <c r="Q82">
        <v>6</v>
      </c>
      <c r="R82">
        <v>32</v>
      </c>
      <c r="S82"/>
    </row>
    <row r="83" spans="1:19" x14ac:dyDescent="0.2">
      <c r="A83" t="s">
        <v>505</v>
      </c>
      <c r="B83" s="182" t="s">
        <v>506</v>
      </c>
      <c r="C83">
        <v>5611</v>
      </c>
      <c r="D83">
        <v>933</v>
      </c>
      <c r="E83" s="77">
        <v>16.600000000000001</v>
      </c>
      <c r="F83">
        <v>816</v>
      </c>
      <c r="G83">
        <v>969</v>
      </c>
      <c r="H83">
        <v>277</v>
      </c>
      <c r="I83">
        <v>770</v>
      </c>
      <c r="J83">
        <v>1596</v>
      </c>
      <c r="K83" s="77">
        <v>28.4</v>
      </c>
      <c r="L83">
        <v>250</v>
      </c>
      <c r="M83">
        <v>146</v>
      </c>
      <c r="N83">
        <v>114</v>
      </c>
      <c r="O83" s="77">
        <v>2</v>
      </c>
      <c r="P83">
        <v>68</v>
      </c>
      <c r="Q83">
        <v>5</v>
      </c>
      <c r="R83">
        <v>40</v>
      </c>
      <c r="S83"/>
    </row>
    <row r="84" spans="1:19" x14ac:dyDescent="0.2">
      <c r="A84" t="s">
        <v>507</v>
      </c>
      <c r="B84" s="182" t="s">
        <v>508</v>
      </c>
      <c r="C84">
        <v>4686</v>
      </c>
      <c r="D84">
        <v>1207</v>
      </c>
      <c r="E84" s="77">
        <v>25.8</v>
      </c>
      <c r="F84">
        <v>771</v>
      </c>
      <c r="G84">
        <v>755</v>
      </c>
      <c r="H84">
        <v>205</v>
      </c>
      <c r="I84">
        <v>572</v>
      </c>
      <c r="J84">
        <v>917</v>
      </c>
      <c r="K84" s="77">
        <v>19.600000000000001</v>
      </c>
      <c r="L84">
        <v>259</v>
      </c>
      <c r="M84">
        <v>110</v>
      </c>
      <c r="N84">
        <v>99</v>
      </c>
      <c r="O84" s="77">
        <v>2.1</v>
      </c>
      <c r="P84">
        <v>57</v>
      </c>
      <c r="Q84">
        <v>2</v>
      </c>
      <c r="R84">
        <v>40</v>
      </c>
      <c r="S84"/>
    </row>
    <row r="85" spans="1:19" x14ac:dyDescent="0.2">
      <c r="A85" t="s">
        <v>509</v>
      </c>
      <c r="B85" s="182" t="s">
        <v>510</v>
      </c>
      <c r="C85">
        <v>8433</v>
      </c>
      <c r="D85">
        <v>1854</v>
      </c>
      <c r="E85" s="77">
        <v>22</v>
      </c>
      <c r="F85">
        <v>1535</v>
      </c>
      <c r="G85">
        <v>1514</v>
      </c>
      <c r="H85">
        <v>344</v>
      </c>
      <c r="I85">
        <v>1084</v>
      </c>
      <c r="J85">
        <v>1682</v>
      </c>
      <c r="K85" s="77">
        <v>19.899999999999999</v>
      </c>
      <c r="L85">
        <v>420</v>
      </c>
      <c r="M85">
        <v>264</v>
      </c>
      <c r="N85">
        <v>237</v>
      </c>
      <c r="O85" s="77">
        <v>2.8</v>
      </c>
      <c r="P85">
        <v>114</v>
      </c>
      <c r="Q85">
        <v>17</v>
      </c>
      <c r="R85">
        <v>105</v>
      </c>
      <c r="S85"/>
    </row>
    <row r="86" spans="1:19" x14ac:dyDescent="0.2">
      <c r="A86" t="s">
        <v>511</v>
      </c>
      <c r="B86" s="182" t="s">
        <v>512</v>
      </c>
      <c r="C86">
        <v>6503</v>
      </c>
      <c r="D86">
        <v>1359</v>
      </c>
      <c r="E86" s="77">
        <v>20.9</v>
      </c>
      <c r="F86">
        <v>1000</v>
      </c>
      <c r="G86">
        <v>1073</v>
      </c>
      <c r="H86">
        <v>219</v>
      </c>
      <c r="I86">
        <v>781</v>
      </c>
      <c r="J86">
        <v>1755</v>
      </c>
      <c r="K86" s="77">
        <v>27</v>
      </c>
      <c r="L86">
        <v>316</v>
      </c>
      <c r="M86">
        <v>183</v>
      </c>
      <c r="N86">
        <v>171</v>
      </c>
      <c r="O86" s="77">
        <v>2.6</v>
      </c>
      <c r="P86">
        <v>72</v>
      </c>
      <c r="Q86">
        <v>14</v>
      </c>
      <c r="R86">
        <v>84</v>
      </c>
      <c r="S86"/>
    </row>
    <row r="87" spans="1:19" x14ac:dyDescent="0.2">
      <c r="A87" t="s">
        <v>513</v>
      </c>
      <c r="B87" s="182" t="s">
        <v>514</v>
      </c>
      <c r="C87">
        <v>2478</v>
      </c>
      <c r="D87">
        <v>373</v>
      </c>
      <c r="E87" s="77">
        <v>15.1</v>
      </c>
      <c r="F87">
        <v>371</v>
      </c>
      <c r="G87">
        <v>454</v>
      </c>
      <c r="H87">
        <v>134</v>
      </c>
      <c r="I87">
        <v>333</v>
      </c>
      <c r="J87">
        <v>702</v>
      </c>
      <c r="K87" s="77">
        <v>28.3</v>
      </c>
      <c r="L87">
        <v>111</v>
      </c>
      <c r="M87">
        <v>95</v>
      </c>
      <c r="N87">
        <v>74</v>
      </c>
      <c r="O87" s="77">
        <v>3</v>
      </c>
      <c r="P87">
        <v>31</v>
      </c>
      <c r="Q87">
        <v>8</v>
      </c>
      <c r="R87">
        <v>35</v>
      </c>
      <c r="S87"/>
    </row>
    <row r="88" spans="1:19" x14ac:dyDescent="0.2">
      <c r="A88" t="s">
        <v>515</v>
      </c>
      <c r="B88" s="182" t="s">
        <v>516</v>
      </c>
      <c r="C88">
        <v>5035</v>
      </c>
      <c r="D88">
        <v>734</v>
      </c>
      <c r="E88" s="77">
        <v>14.6</v>
      </c>
      <c r="F88">
        <v>527</v>
      </c>
      <c r="G88">
        <v>749</v>
      </c>
      <c r="H88">
        <v>172</v>
      </c>
      <c r="I88">
        <v>557</v>
      </c>
      <c r="J88">
        <v>2105</v>
      </c>
      <c r="K88" s="77">
        <v>41.8</v>
      </c>
      <c r="L88">
        <v>191</v>
      </c>
      <c r="M88">
        <v>118</v>
      </c>
      <c r="N88">
        <v>110</v>
      </c>
      <c r="O88" s="77">
        <v>2.2000000000000002</v>
      </c>
      <c r="P88">
        <v>53</v>
      </c>
      <c r="Q88">
        <v>5</v>
      </c>
      <c r="R88">
        <v>49</v>
      </c>
      <c r="S88"/>
    </row>
    <row r="89" spans="1:19" x14ac:dyDescent="0.2">
      <c r="A89" t="s">
        <v>517</v>
      </c>
      <c r="B89" s="182" t="s">
        <v>518</v>
      </c>
      <c r="C89">
        <v>2646</v>
      </c>
      <c r="D89">
        <v>361</v>
      </c>
      <c r="E89" s="77">
        <v>13.6</v>
      </c>
      <c r="F89">
        <v>402</v>
      </c>
      <c r="G89">
        <v>504</v>
      </c>
      <c r="H89">
        <v>73</v>
      </c>
      <c r="I89">
        <v>392</v>
      </c>
      <c r="J89">
        <v>787</v>
      </c>
      <c r="K89" s="77">
        <v>29.7</v>
      </c>
      <c r="L89">
        <v>127</v>
      </c>
      <c r="M89">
        <v>77</v>
      </c>
      <c r="N89">
        <v>57</v>
      </c>
      <c r="O89" s="77">
        <v>2.2000000000000002</v>
      </c>
      <c r="P89">
        <v>31</v>
      </c>
      <c r="Q89">
        <v>1</v>
      </c>
      <c r="R89">
        <v>25</v>
      </c>
      <c r="S89"/>
    </row>
    <row r="90" spans="1:19" x14ac:dyDescent="0.2">
      <c r="A90" t="s">
        <v>519</v>
      </c>
      <c r="B90" s="182" t="s">
        <v>520</v>
      </c>
      <c r="C90">
        <v>5165</v>
      </c>
      <c r="D90">
        <v>1007</v>
      </c>
      <c r="E90" s="77">
        <v>19.5</v>
      </c>
      <c r="F90">
        <v>822</v>
      </c>
      <c r="G90">
        <v>887</v>
      </c>
      <c r="H90">
        <v>187</v>
      </c>
      <c r="I90">
        <v>644</v>
      </c>
      <c r="J90">
        <v>1389</v>
      </c>
      <c r="K90" s="77">
        <v>26.9</v>
      </c>
      <c r="L90">
        <v>229</v>
      </c>
      <c r="M90">
        <v>138</v>
      </c>
      <c r="N90">
        <v>118</v>
      </c>
      <c r="O90" s="77">
        <v>2.2999999999999998</v>
      </c>
      <c r="P90">
        <v>53</v>
      </c>
      <c r="Q90">
        <v>7</v>
      </c>
      <c r="R90">
        <v>58</v>
      </c>
      <c r="S90"/>
    </row>
    <row r="91" spans="1:19" x14ac:dyDescent="0.2">
      <c r="A91" t="s">
        <v>521</v>
      </c>
      <c r="B91" s="182" t="s">
        <v>522</v>
      </c>
      <c r="C91">
        <v>8776</v>
      </c>
      <c r="D91">
        <v>1998</v>
      </c>
      <c r="E91" s="77">
        <v>22.8</v>
      </c>
      <c r="F91">
        <v>1383</v>
      </c>
      <c r="G91">
        <v>1618</v>
      </c>
      <c r="H91">
        <v>455</v>
      </c>
      <c r="I91">
        <v>1139</v>
      </c>
      <c r="J91">
        <v>1807</v>
      </c>
      <c r="K91" s="77">
        <v>20.6</v>
      </c>
      <c r="L91">
        <v>376</v>
      </c>
      <c r="M91">
        <v>231</v>
      </c>
      <c r="N91">
        <v>175</v>
      </c>
      <c r="O91" s="77">
        <v>2</v>
      </c>
      <c r="P91">
        <v>94</v>
      </c>
      <c r="Q91">
        <v>10</v>
      </c>
      <c r="R91">
        <v>70</v>
      </c>
      <c r="S91"/>
    </row>
    <row r="92" spans="1:19" x14ac:dyDescent="0.2">
      <c r="A92" t="s">
        <v>523</v>
      </c>
      <c r="B92" s="144" t="s">
        <v>524</v>
      </c>
      <c r="C92">
        <v>3796</v>
      </c>
      <c r="D92">
        <v>631</v>
      </c>
      <c r="E92" s="77">
        <v>16.600000000000001</v>
      </c>
      <c r="F92">
        <v>425</v>
      </c>
      <c r="G92">
        <v>557</v>
      </c>
      <c r="H92">
        <v>131</v>
      </c>
      <c r="I92">
        <v>426</v>
      </c>
      <c r="J92">
        <v>1498</v>
      </c>
      <c r="K92" s="77">
        <v>39.5</v>
      </c>
      <c r="L92">
        <v>128</v>
      </c>
      <c r="M92">
        <v>115</v>
      </c>
      <c r="N92">
        <v>85</v>
      </c>
      <c r="O92" s="77">
        <v>2.2000000000000002</v>
      </c>
      <c r="P92">
        <v>51</v>
      </c>
      <c r="Q92">
        <v>3</v>
      </c>
      <c r="R92">
        <v>29</v>
      </c>
      <c r="S92"/>
    </row>
    <row r="93" spans="1:19" x14ac:dyDescent="0.2">
      <c r="A93" t="s">
        <v>525</v>
      </c>
      <c r="B93" s="144" t="s">
        <v>99</v>
      </c>
      <c r="C93">
        <v>4206</v>
      </c>
      <c r="D93">
        <v>576</v>
      </c>
      <c r="E93" s="77">
        <v>13.7</v>
      </c>
      <c r="F93">
        <v>555</v>
      </c>
      <c r="G93">
        <v>690</v>
      </c>
      <c r="H93">
        <v>191</v>
      </c>
      <c r="I93">
        <v>537</v>
      </c>
      <c r="J93">
        <v>1469</v>
      </c>
      <c r="K93" s="77">
        <v>34.9</v>
      </c>
      <c r="L93">
        <v>188</v>
      </c>
      <c r="M93">
        <v>121</v>
      </c>
      <c r="N93">
        <v>125</v>
      </c>
      <c r="O93" s="77">
        <v>3</v>
      </c>
      <c r="P93">
        <v>57</v>
      </c>
      <c r="Q93">
        <v>15</v>
      </c>
      <c r="R93">
        <v>53</v>
      </c>
      <c r="S93"/>
    </row>
    <row r="94" spans="1:19" x14ac:dyDescent="0.2">
      <c r="A94" t="s">
        <v>526</v>
      </c>
      <c r="B94" s="144" t="s">
        <v>527</v>
      </c>
      <c r="C94">
        <v>2037</v>
      </c>
      <c r="D94">
        <v>280</v>
      </c>
      <c r="E94" s="77">
        <v>13.7</v>
      </c>
      <c r="F94">
        <v>187</v>
      </c>
      <c r="G94">
        <v>253</v>
      </c>
      <c r="H94">
        <v>54</v>
      </c>
      <c r="I94">
        <v>170</v>
      </c>
      <c r="J94">
        <v>1024</v>
      </c>
      <c r="K94" s="77">
        <v>50.3</v>
      </c>
      <c r="L94">
        <v>69</v>
      </c>
      <c r="M94">
        <v>52</v>
      </c>
      <c r="N94">
        <v>70</v>
      </c>
      <c r="O94" s="77">
        <v>3.4</v>
      </c>
      <c r="P94">
        <v>33</v>
      </c>
      <c r="Q94">
        <v>1</v>
      </c>
      <c r="R94">
        <v>36</v>
      </c>
      <c r="S94"/>
    </row>
    <row r="95" spans="1:19" x14ac:dyDescent="0.2">
      <c r="A95" t="s">
        <v>528</v>
      </c>
      <c r="B95" s="144" t="s">
        <v>333</v>
      </c>
      <c r="C95">
        <v>4013</v>
      </c>
      <c r="D95">
        <v>743</v>
      </c>
      <c r="E95" s="77">
        <v>18.5</v>
      </c>
      <c r="F95">
        <v>543</v>
      </c>
      <c r="G95">
        <v>687</v>
      </c>
      <c r="H95">
        <v>145</v>
      </c>
      <c r="I95">
        <v>480</v>
      </c>
      <c r="J95">
        <v>1246</v>
      </c>
      <c r="K95" s="77">
        <v>31</v>
      </c>
      <c r="L95">
        <v>169</v>
      </c>
      <c r="M95">
        <v>129</v>
      </c>
      <c r="N95">
        <v>83</v>
      </c>
      <c r="O95" s="77">
        <v>2.1</v>
      </c>
      <c r="P95">
        <v>41</v>
      </c>
      <c r="Q95">
        <v>3</v>
      </c>
      <c r="R95">
        <v>39</v>
      </c>
      <c r="S95"/>
    </row>
    <row r="96" spans="1:19" x14ac:dyDescent="0.2">
      <c r="A96" t="s">
        <v>529</v>
      </c>
      <c r="B96" s="144" t="s">
        <v>100</v>
      </c>
      <c r="C96">
        <v>7350</v>
      </c>
      <c r="D96">
        <v>615</v>
      </c>
      <c r="E96" s="77">
        <v>8.4</v>
      </c>
      <c r="F96">
        <v>819</v>
      </c>
      <c r="G96">
        <v>1030</v>
      </c>
      <c r="H96">
        <v>170</v>
      </c>
      <c r="I96">
        <v>846</v>
      </c>
      <c r="J96">
        <v>3583</v>
      </c>
      <c r="K96" s="77">
        <v>48.7</v>
      </c>
      <c r="L96">
        <v>287</v>
      </c>
      <c r="M96">
        <v>215</v>
      </c>
      <c r="N96">
        <v>205</v>
      </c>
      <c r="O96" s="77">
        <v>2.8</v>
      </c>
      <c r="P96">
        <v>107</v>
      </c>
      <c r="Q96">
        <v>21</v>
      </c>
      <c r="R96">
        <v>75</v>
      </c>
      <c r="S96"/>
    </row>
    <row r="97" spans="1:19" x14ac:dyDescent="0.2">
      <c r="A97" t="s">
        <v>530</v>
      </c>
      <c r="B97" s="144" t="s">
        <v>531</v>
      </c>
      <c r="C97">
        <v>1950</v>
      </c>
      <c r="D97">
        <v>245</v>
      </c>
      <c r="E97" s="77">
        <v>12.6</v>
      </c>
      <c r="F97">
        <v>198</v>
      </c>
      <c r="G97">
        <v>261</v>
      </c>
      <c r="H97">
        <v>56</v>
      </c>
      <c r="I97">
        <v>211</v>
      </c>
      <c r="J97">
        <v>915</v>
      </c>
      <c r="K97" s="77">
        <v>46.9</v>
      </c>
      <c r="L97">
        <v>64</v>
      </c>
      <c r="M97">
        <v>73</v>
      </c>
      <c r="N97">
        <v>56</v>
      </c>
      <c r="O97" s="77">
        <v>2.9</v>
      </c>
      <c r="P97">
        <v>26</v>
      </c>
      <c r="Q97">
        <v>1</v>
      </c>
      <c r="R97">
        <v>29</v>
      </c>
      <c r="S97"/>
    </row>
    <row r="98" spans="1:19" x14ac:dyDescent="0.2">
      <c r="A98" t="s">
        <v>532</v>
      </c>
      <c r="B98" s="144" t="s">
        <v>533</v>
      </c>
      <c r="C98">
        <v>1855</v>
      </c>
      <c r="D98">
        <v>261</v>
      </c>
      <c r="E98" s="77">
        <v>14.1</v>
      </c>
      <c r="F98">
        <v>192</v>
      </c>
      <c r="G98">
        <v>259</v>
      </c>
      <c r="H98">
        <v>79</v>
      </c>
      <c r="I98">
        <v>177</v>
      </c>
      <c r="J98">
        <v>823</v>
      </c>
      <c r="K98" s="77">
        <v>44.4</v>
      </c>
      <c r="L98">
        <v>64</v>
      </c>
      <c r="M98">
        <v>66</v>
      </c>
      <c r="N98">
        <v>53</v>
      </c>
      <c r="O98" s="77">
        <v>2.9</v>
      </c>
      <c r="P98">
        <v>20</v>
      </c>
      <c r="Q98">
        <v>3</v>
      </c>
      <c r="R98">
        <v>30</v>
      </c>
      <c r="S98"/>
    </row>
    <row r="99" spans="1:19" x14ac:dyDescent="0.2">
      <c r="A99" t="s">
        <v>534</v>
      </c>
      <c r="B99" s="144" t="s">
        <v>535</v>
      </c>
      <c r="C99">
        <v>6483</v>
      </c>
      <c r="D99">
        <v>1075</v>
      </c>
      <c r="E99" s="77">
        <v>16.600000000000001</v>
      </c>
      <c r="F99">
        <v>699</v>
      </c>
      <c r="G99">
        <v>899</v>
      </c>
      <c r="H99">
        <v>294</v>
      </c>
      <c r="I99">
        <v>739</v>
      </c>
      <c r="J99">
        <v>2541</v>
      </c>
      <c r="K99" s="77">
        <v>39.200000000000003</v>
      </c>
      <c r="L99">
        <v>236</v>
      </c>
      <c r="M99">
        <v>200</v>
      </c>
      <c r="N99">
        <v>144</v>
      </c>
      <c r="O99" s="77">
        <v>2.2000000000000002</v>
      </c>
      <c r="P99">
        <v>69</v>
      </c>
      <c r="Q99">
        <v>4</v>
      </c>
      <c r="R99">
        <v>71</v>
      </c>
      <c r="S99"/>
    </row>
    <row r="100" spans="1:19" x14ac:dyDescent="0.2">
      <c r="A100" t="s">
        <v>536</v>
      </c>
      <c r="B100" s="144" t="s">
        <v>102</v>
      </c>
      <c r="C100">
        <v>2222</v>
      </c>
      <c r="D100">
        <v>367</v>
      </c>
      <c r="E100" s="77">
        <v>16.5</v>
      </c>
      <c r="F100">
        <v>270</v>
      </c>
      <c r="G100">
        <v>306</v>
      </c>
      <c r="H100">
        <v>85</v>
      </c>
      <c r="I100">
        <v>265</v>
      </c>
      <c r="J100">
        <v>864</v>
      </c>
      <c r="K100" s="77">
        <v>38.9</v>
      </c>
      <c r="L100">
        <v>65</v>
      </c>
      <c r="M100">
        <v>60</v>
      </c>
      <c r="N100">
        <v>48</v>
      </c>
      <c r="O100" s="77">
        <v>2.2000000000000002</v>
      </c>
      <c r="P100">
        <v>17</v>
      </c>
      <c r="Q100">
        <v>3</v>
      </c>
      <c r="R100">
        <v>27</v>
      </c>
      <c r="S100"/>
    </row>
    <row r="101" spans="1:19" x14ac:dyDescent="0.2">
      <c r="A101" t="s">
        <v>537</v>
      </c>
      <c r="B101" s="144" t="s">
        <v>538</v>
      </c>
      <c r="C101">
        <v>1945</v>
      </c>
      <c r="D101">
        <v>263</v>
      </c>
      <c r="E101" s="77">
        <v>13.5</v>
      </c>
      <c r="F101">
        <v>221</v>
      </c>
      <c r="G101">
        <v>260</v>
      </c>
      <c r="H101">
        <v>86</v>
      </c>
      <c r="I101">
        <v>209</v>
      </c>
      <c r="J101">
        <v>850</v>
      </c>
      <c r="K101" s="77">
        <v>43.7</v>
      </c>
      <c r="L101">
        <v>56</v>
      </c>
      <c r="M101">
        <v>52</v>
      </c>
      <c r="N101">
        <v>39</v>
      </c>
      <c r="O101" s="77">
        <v>2</v>
      </c>
      <c r="P101">
        <v>19</v>
      </c>
      <c r="Q101">
        <v>5</v>
      </c>
      <c r="R101">
        <v>14</v>
      </c>
      <c r="S101"/>
    </row>
    <row r="102" spans="1:19" x14ac:dyDescent="0.2">
      <c r="A102" t="s">
        <v>539</v>
      </c>
      <c r="B102" s="144" t="s">
        <v>103</v>
      </c>
      <c r="C102">
        <v>3828</v>
      </c>
      <c r="D102">
        <v>663</v>
      </c>
      <c r="E102" s="77">
        <v>17.3</v>
      </c>
      <c r="F102">
        <v>422</v>
      </c>
      <c r="G102">
        <v>518</v>
      </c>
      <c r="H102">
        <v>168</v>
      </c>
      <c r="I102">
        <v>357</v>
      </c>
      <c r="J102">
        <v>1506</v>
      </c>
      <c r="K102" s="77">
        <v>39.299999999999997</v>
      </c>
      <c r="L102">
        <v>194</v>
      </c>
      <c r="M102">
        <v>118</v>
      </c>
      <c r="N102">
        <v>132</v>
      </c>
      <c r="O102" s="77">
        <v>3.4</v>
      </c>
      <c r="P102">
        <v>58</v>
      </c>
      <c r="Q102">
        <v>12</v>
      </c>
      <c r="R102">
        <v>61</v>
      </c>
      <c r="S102"/>
    </row>
    <row r="103" spans="1:19" x14ac:dyDescent="0.2">
      <c r="A103" t="s">
        <v>540</v>
      </c>
      <c r="B103" s="144" t="s">
        <v>104</v>
      </c>
      <c r="C103">
        <v>4054</v>
      </c>
      <c r="D103">
        <v>850</v>
      </c>
      <c r="E103" s="77">
        <v>21</v>
      </c>
      <c r="F103">
        <v>543</v>
      </c>
      <c r="G103">
        <v>685</v>
      </c>
      <c r="H103">
        <v>184</v>
      </c>
      <c r="I103">
        <v>455</v>
      </c>
      <c r="J103">
        <v>1160</v>
      </c>
      <c r="K103" s="77">
        <v>28.6</v>
      </c>
      <c r="L103">
        <v>177</v>
      </c>
      <c r="M103">
        <v>133</v>
      </c>
      <c r="N103">
        <v>86</v>
      </c>
      <c r="O103" s="77">
        <v>2.1</v>
      </c>
      <c r="P103">
        <v>41</v>
      </c>
      <c r="Q103">
        <v>5</v>
      </c>
      <c r="R103">
        <v>40</v>
      </c>
      <c r="S103"/>
    </row>
    <row r="104" spans="1:19" x14ac:dyDescent="0.2">
      <c r="A104" t="s">
        <v>541</v>
      </c>
      <c r="B104" s="144" t="s">
        <v>542</v>
      </c>
      <c r="C104">
        <v>3807</v>
      </c>
      <c r="D104">
        <v>332</v>
      </c>
      <c r="E104" s="77">
        <v>8.6999999999999993</v>
      </c>
      <c r="F104">
        <v>268</v>
      </c>
      <c r="G104">
        <v>399</v>
      </c>
      <c r="H104">
        <v>85</v>
      </c>
      <c r="I104">
        <v>691</v>
      </c>
      <c r="J104">
        <v>1886</v>
      </c>
      <c r="K104" s="77">
        <v>49.5</v>
      </c>
      <c r="L104">
        <v>146</v>
      </c>
      <c r="M104">
        <v>93</v>
      </c>
      <c r="N104">
        <v>606</v>
      </c>
      <c r="O104" s="77">
        <v>15.9</v>
      </c>
      <c r="P104">
        <v>72</v>
      </c>
      <c r="Q104">
        <v>5</v>
      </c>
      <c r="R104">
        <v>529</v>
      </c>
      <c r="S104"/>
    </row>
    <row r="105" spans="1:19" x14ac:dyDescent="0.2">
      <c r="A105" t="s">
        <v>543</v>
      </c>
      <c r="B105" s="144" t="s">
        <v>106</v>
      </c>
      <c r="C105">
        <v>2118</v>
      </c>
      <c r="D105">
        <v>234</v>
      </c>
      <c r="E105" s="77">
        <v>11</v>
      </c>
      <c r="F105">
        <v>269</v>
      </c>
      <c r="G105">
        <v>388</v>
      </c>
      <c r="H105">
        <v>113</v>
      </c>
      <c r="I105">
        <v>277</v>
      </c>
      <c r="J105">
        <v>766</v>
      </c>
      <c r="K105" s="77">
        <v>36.200000000000003</v>
      </c>
      <c r="L105">
        <v>71</v>
      </c>
      <c r="M105">
        <v>85</v>
      </c>
      <c r="N105">
        <v>58</v>
      </c>
      <c r="O105" s="77">
        <v>2.7</v>
      </c>
      <c r="P105">
        <v>31</v>
      </c>
      <c r="Q105">
        <v>0</v>
      </c>
      <c r="R105">
        <v>27</v>
      </c>
      <c r="S105"/>
    </row>
    <row r="106" spans="1:19" x14ac:dyDescent="0.2">
      <c r="A106" t="s">
        <v>544</v>
      </c>
      <c r="B106" s="144" t="s">
        <v>545</v>
      </c>
      <c r="C106">
        <v>1950</v>
      </c>
      <c r="D106">
        <v>276</v>
      </c>
      <c r="E106" s="77">
        <v>14.2</v>
      </c>
      <c r="F106">
        <v>163</v>
      </c>
      <c r="G106">
        <v>273</v>
      </c>
      <c r="H106">
        <v>60</v>
      </c>
      <c r="I106">
        <v>191</v>
      </c>
      <c r="J106">
        <v>906</v>
      </c>
      <c r="K106" s="77">
        <v>46.5</v>
      </c>
      <c r="L106">
        <v>81</v>
      </c>
      <c r="M106">
        <v>60</v>
      </c>
      <c r="N106">
        <v>47</v>
      </c>
      <c r="O106" s="77">
        <v>2.4</v>
      </c>
      <c r="P106">
        <v>22</v>
      </c>
      <c r="Q106">
        <v>1</v>
      </c>
      <c r="R106">
        <v>22</v>
      </c>
      <c r="S106"/>
    </row>
    <row r="107" spans="1:19" x14ac:dyDescent="0.2">
      <c r="A107" t="s">
        <v>546</v>
      </c>
      <c r="B107" s="144" t="s">
        <v>547</v>
      </c>
      <c r="C107">
        <v>2130</v>
      </c>
      <c r="D107">
        <v>239</v>
      </c>
      <c r="E107" s="77">
        <v>11.2</v>
      </c>
      <c r="F107">
        <v>186</v>
      </c>
      <c r="G107">
        <v>291</v>
      </c>
      <c r="H107">
        <v>76</v>
      </c>
      <c r="I107">
        <v>216</v>
      </c>
      <c r="J107">
        <v>1063</v>
      </c>
      <c r="K107" s="77">
        <v>49.9</v>
      </c>
      <c r="L107">
        <v>59</v>
      </c>
      <c r="M107">
        <v>70</v>
      </c>
      <c r="N107">
        <v>53</v>
      </c>
      <c r="O107" s="77">
        <v>2.5</v>
      </c>
      <c r="P107">
        <v>20</v>
      </c>
      <c r="Q107">
        <v>3</v>
      </c>
      <c r="R107">
        <v>30</v>
      </c>
      <c r="S107"/>
    </row>
    <row r="108" spans="1:19" x14ac:dyDescent="0.2">
      <c r="A108" t="s">
        <v>548</v>
      </c>
      <c r="B108" s="144" t="s">
        <v>549</v>
      </c>
      <c r="C108">
        <v>8520</v>
      </c>
      <c r="D108">
        <v>1345</v>
      </c>
      <c r="E108" s="77">
        <v>15.8</v>
      </c>
      <c r="F108">
        <v>902</v>
      </c>
      <c r="G108">
        <v>1149</v>
      </c>
      <c r="H108">
        <v>324</v>
      </c>
      <c r="I108">
        <v>874</v>
      </c>
      <c r="J108">
        <v>3564</v>
      </c>
      <c r="K108" s="77">
        <v>41.8</v>
      </c>
      <c r="L108">
        <v>362</v>
      </c>
      <c r="M108">
        <v>301</v>
      </c>
      <c r="N108">
        <v>313</v>
      </c>
      <c r="O108" s="77">
        <v>3.7</v>
      </c>
      <c r="P108">
        <v>113</v>
      </c>
      <c r="Q108">
        <v>21</v>
      </c>
      <c r="R108">
        <v>175</v>
      </c>
      <c r="S108"/>
    </row>
    <row r="109" spans="1:19" x14ac:dyDescent="0.2">
      <c r="A109" t="s">
        <v>550</v>
      </c>
      <c r="B109" s="144" t="s">
        <v>107</v>
      </c>
      <c r="C109">
        <v>3901</v>
      </c>
      <c r="D109">
        <v>673</v>
      </c>
      <c r="E109" s="77">
        <v>17.3</v>
      </c>
      <c r="F109">
        <v>459</v>
      </c>
      <c r="G109">
        <v>593</v>
      </c>
      <c r="H109">
        <v>150</v>
      </c>
      <c r="I109">
        <v>435</v>
      </c>
      <c r="J109">
        <v>1471</v>
      </c>
      <c r="K109" s="77">
        <v>37.700000000000003</v>
      </c>
      <c r="L109">
        <v>120</v>
      </c>
      <c r="M109">
        <v>119</v>
      </c>
      <c r="N109">
        <v>102</v>
      </c>
      <c r="O109" s="77">
        <v>2.6</v>
      </c>
      <c r="P109">
        <v>45</v>
      </c>
      <c r="Q109">
        <v>6</v>
      </c>
      <c r="R109">
        <v>51</v>
      </c>
      <c r="S109"/>
    </row>
    <row r="110" spans="1:19" x14ac:dyDescent="0.2">
      <c r="A110" t="s">
        <v>551</v>
      </c>
      <c r="B110" s="144" t="s">
        <v>552</v>
      </c>
      <c r="C110">
        <v>2099</v>
      </c>
      <c r="D110">
        <v>328</v>
      </c>
      <c r="E110" s="77">
        <v>15.6</v>
      </c>
      <c r="F110">
        <v>220</v>
      </c>
      <c r="G110">
        <v>312</v>
      </c>
      <c r="H110">
        <v>87</v>
      </c>
      <c r="I110">
        <v>268</v>
      </c>
      <c r="J110">
        <v>808</v>
      </c>
      <c r="K110" s="77">
        <v>38.5</v>
      </c>
      <c r="L110">
        <v>76</v>
      </c>
      <c r="M110">
        <v>41</v>
      </c>
      <c r="N110">
        <v>41</v>
      </c>
      <c r="O110" s="77">
        <v>2</v>
      </c>
      <c r="P110">
        <v>27</v>
      </c>
      <c r="Q110">
        <v>2</v>
      </c>
      <c r="R110">
        <v>12</v>
      </c>
      <c r="S110"/>
    </row>
    <row r="111" spans="1:19" x14ac:dyDescent="0.2">
      <c r="A111" t="s">
        <v>553</v>
      </c>
      <c r="B111" s="144" t="s">
        <v>108</v>
      </c>
      <c r="C111">
        <v>4563</v>
      </c>
      <c r="D111">
        <v>811</v>
      </c>
      <c r="E111" s="77">
        <v>17.8</v>
      </c>
      <c r="F111">
        <v>594</v>
      </c>
      <c r="G111">
        <v>705</v>
      </c>
      <c r="H111">
        <v>188</v>
      </c>
      <c r="I111">
        <v>495</v>
      </c>
      <c r="J111">
        <v>1584</v>
      </c>
      <c r="K111" s="77">
        <v>34.700000000000003</v>
      </c>
      <c r="L111">
        <v>186</v>
      </c>
      <c r="M111">
        <v>123</v>
      </c>
      <c r="N111">
        <v>92</v>
      </c>
      <c r="O111" s="77">
        <v>2</v>
      </c>
      <c r="P111">
        <v>51</v>
      </c>
      <c r="Q111">
        <v>6</v>
      </c>
      <c r="R111">
        <v>34</v>
      </c>
      <c r="S111"/>
    </row>
    <row r="112" spans="1:19" x14ac:dyDescent="0.2">
      <c r="A112" t="s">
        <v>554</v>
      </c>
      <c r="B112" s="144" t="s">
        <v>555</v>
      </c>
      <c r="C112">
        <v>2089</v>
      </c>
      <c r="D112">
        <v>389</v>
      </c>
      <c r="E112" s="77">
        <v>18.600000000000001</v>
      </c>
      <c r="F112">
        <v>269</v>
      </c>
      <c r="G112">
        <v>336</v>
      </c>
      <c r="H112">
        <v>73</v>
      </c>
      <c r="I112">
        <v>238</v>
      </c>
      <c r="J112">
        <v>726</v>
      </c>
      <c r="K112" s="77">
        <v>34.799999999999997</v>
      </c>
      <c r="L112">
        <v>58</v>
      </c>
      <c r="M112">
        <v>69</v>
      </c>
      <c r="N112">
        <v>64</v>
      </c>
      <c r="O112" s="77">
        <v>3.1</v>
      </c>
      <c r="P112">
        <v>29</v>
      </c>
      <c r="Q112">
        <v>3</v>
      </c>
      <c r="R112">
        <v>30</v>
      </c>
      <c r="S112"/>
    </row>
    <row r="113" spans="1:19" x14ac:dyDescent="0.2">
      <c r="A113" t="s">
        <v>556</v>
      </c>
      <c r="B113" s="144" t="s">
        <v>557</v>
      </c>
      <c r="C113">
        <v>3766</v>
      </c>
      <c r="D113">
        <v>622</v>
      </c>
      <c r="E113" s="77">
        <v>16.5</v>
      </c>
      <c r="F113">
        <v>347</v>
      </c>
      <c r="G113">
        <v>467</v>
      </c>
      <c r="H113">
        <v>152</v>
      </c>
      <c r="I113">
        <v>381</v>
      </c>
      <c r="J113">
        <v>1579</v>
      </c>
      <c r="K113" s="77">
        <v>41.9</v>
      </c>
      <c r="L113">
        <v>218</v>
      </c>
      <c r="M113">
        <v>84</v>
      </c>
      <c r="N113">
        <v>122</v>
      </c>
      <c r="O113" s="77">
        <v>3.2</v>
      </c>
      <c r="P113">
        <v>55</v>
      </c>
      <c r="Q113">
        <v>7</v>
      </c>
      <c r="R113">
        <v>60</v>
      </c>
      <c r="S113"/>
    </row>
    <row r="114" spans="1:19" x14ac:dyDescent="0.2">
      <c r="A114" t="s">
        <v>558</v>
      </c>
      <c r="B114" s="144" t="s">
        <v>559</v>
      </c>
      <c r="C114">
        <v>1903</v>
      </c>
      <c r="D114">
        <v>344</v>
      </c>
      <c r="E114" s="77">
        <v>18.100000000000001</v>
      </c>
      <c r="F114">
        <v>217</v>
      </c>
      <c r="G114">
        <v>261</v>
      </c>
      <c r="H114">
        <v>64</v>
      </c>
      <c r="I114">
        <v>187</v>
      </c>
      <c r="J114">
        <v>770</v>
      </c>
      <c r="K114" s="77">
        <v>40.5</v>
      </c>
      <c r="L114">
        <v>60</v>
      </c>
      <c r="M114">
        <v>46</v>
      </c>
      <c r="N114">
        <v>48</v>
      </c>
      <c r="O114" s="77">
        <v>2.5</v>
      </c>
      <c r="P114">
        <v>24</v>
      </c>
      <c r="Q114">
        <v>0</v>
      </c>
      <c r="R114">
        <v>23</v>
      </c>
      <c r="S114"/>
    </row>
    <row r="115" spans="1:19" x14ac:dyDescent="0.2">
      <c r="A115" t="s">
        <v>560</v>
      </c>
      <c r="B115" s="144" t="s">
        <v>561</v>
      </c>
      <c r="C115">
        <v>3829</v>
      </c>
      <c r="D115">
        <v>562</v>
      </c>
      <c r="E115" s="77">
        <v>14.7</v>
      </c>
      <c r="F115">
        <v>414</v>
      </c>
      <c r="G115">
        <v>539</v>
      </c>
      <c r="H115">
        <v>125</v>
      </c>
      <c r="I115">
        <v>439</v>
      </c>
      <c r="J115">
        <v>1580</v>
      </c>
      <c r="K115" s="77">
        <v>41.3</v>
      </c>
      <c r="L115">
        <v>170</v>
      </c>
      <c r="M115">
        <v>106</v>
      </c>
      <c r="N115">
        <v>88</v>
      </c>
      <c r="O115" s="77">
        <v>2.2999999999999998</v>
      </c>
      <c r="P115">
        <v>45</v>
      </c>
      <c r="Q115">
        <v>4</v>
      </c>
      <c r="R115">
        <v>39</v>
      </c>
      <c r="S115"/>
    </row>
    <row r="116" spans="1:19" x14ac:dyDescent="0.2">
      <c r="A116" t="s">
        <v>562</v>
      </c>
      <c r="B116" s="144" t="s">
        <v>110</v>
      </c>
      <c r="C116">
        <v>5937</v>
      </c>
      <c r="D116">
        <v>1284</v>
      </c>
      <c r="E116" s="77">
        <v>21.6</v>
      </c>
      <c r="F116">
        <v>795</v>
      </c>
      <c r="G116">
        <v>902</v>
      </c>
      <c r="H116">
        <v>330</v>
      </c>
      <c r="I116">
        <v>680</v>
      </c>
      <c r="J116">
        <v>1664</v>
      </c>
      <c r="K116" s="77">
        <v>28</v>
      </c>
      <c r="L116">
        <v>282</v>
      </c>
      <c r="M116">
        <v>132</v>
      </c>
      <c r="N116">
        <v>154</v>
      </c>
      <c r="O116" s="77">
        <v>2.6</v>
      </c>
      <c r="P116">
        <v>81</v>
      </c>
      <c r="Q116">
        <v>11</v>
      </c>
      <c r="R116">
        <v>60</v>
      </c>
      <c r="S116"/>
    </row>
    <row r="117" spans="1:19" x14ac:dyDescent="0.2">
      <c r="A117" t="s">
        <v>563</v>
      </c>
      <c r="B117" s="144" t="s">
        <v>564</v>
      </c>
      <c r="C117">
        <v>1969</v>
      </c>
      <c r="D117">
        <v>294</v>
      </c>
      <c r="E117" s="77">
        <v>14.9</v>
      </c>
      <c r="F117">
        <v>244</v>
      </c>
      <c r="G117">
        <v>311</v>
      </c>
      <c r="H117">
        <v>81</v>
      </c>
      <c r="I117">
        <v>232</v>
      </c>
      <c r="J117">
        <v>746</v>
      </c>
      <c r="K117" s="77">
        <v>37.9</v>
      </c>
      <c r="L117">
        <v>61</v>
      </c>
      <c r="M117">
        <v>60</v>
      </c>
      <c r="N117">
        <v>40</v>
      </c>
      <c r="O117" s="77">
        <v>2</v>
      </c>
      <c r="P117">
        <v>28</v>
      </c>
      <c r="Q117">
        <v>0</v>
      </c>
      <c r="R117">
        <v>12</v>
      </c>
      <c r="S117"/>
    </row>
    <row r="118" spans="1:19" x14ac:dyDescent="0.2">
      <c r="A118" t="s">
        <v>565</v>
      </c>
      <c r="B118" s="144" t="s">
        <v>566</v>
      </c>
      <c r="C118">
        <v>2343</v>
      </c>
      <c r="D118">
        <v>316</v>
      </c>
      <c r="E118" s="77">
        <v>13.5</v>
      </c>
      <c r="F118">
        <v>257</v>
      </c>
      <c r="G118">
        <v>308</v>
      </c>
      <c r="H118">
        <v>93</v>
      </c>
      <c r="I118">
        <v>214</v>
      </c>
      <c r="J118">
        <v>1007</v>
      </c>
      <c r="K118" s="77">
        <v>43</v>
      </c>
      <c r="L118">
        <v>148</v>
      </c>
      <c r="M118">
        <v>63</v>
      </c>
      <c r="N118">
        <v>89</v>
      </c>
      <c r="O118" s="77">
        <v>3.8</v>
      </c>
      <c r="P118">
        <v>39</v>
      </c>
      <c r="Q118">
        <v>7</v>
      </c>
      <c r="R118">
        <v>43</v>
      </c>
      <c r="S118"/>
    </row>
    <row r="119" spans="1:19" x14ac:dyDescent="0.2">
      <c r="A119" t="s">
        <v>567</v>
      </c>
      <c r="B119" s="144" t="s">
        <v>568</v>
      </c>
      <c r="C119">
        <v>1893</v>
      </c>
      <c r="D119">
        <v>252</v>
      </c>
      <c r="E119" s="77">
        <v>13.3</v>
      </c>
      <c r="F119">
        <v>202</v>
      </c>
      <c r="G119">
        <v>245</v>
      </c>
      <c r="H119">
        <v>62</v>
      </c>
      <c r="I119">
        <v>201</v>
      </c>
      <c r="J119">
        <v>855</v>
      </c>
      <c r="K119" s="77">
        <v>45.2</v>
      </c>
      <c r="L119">
        <v>76</v>
      </c>
      <c r="M119">
        <v>65</v>
      </c>
      <c r="N119">
        <v>50</v>
      </c>
      <c r="O119" s="77">
        <v>2.6</v>
      </c>
      <c r="P119">
        <v>18</v>
      </c>
      <c r="Q119">
        <v>3</v>
      </c>
      <c r="R119">
        <v>28</v>
      </c>
      <c r="S119"/>
    </row>
    <row r="120" spans="1:19" x14ac:dyDescent="0.2">
      <c r="A120" t="s">
        <v>569</v>
      </c>
      <c r="B120" s="144" t="s">
        <v>570</v>
      </c>
      <c r="C120">
        <v>1954</v>
      </c>
      <c r="D120">
        <v>306</v>
      </c>
      <c r="E120" s="77">
        <v>15.7</v>
      </c>
      <c r="F120">
        <v>192</v>
      </c>
      <c r="G120">
        <v>287</v>
      </c>
      <c r="H120">
        <v>78</v>
      </c>
      <c r="I120">
        <v>248</v>
      </c>
      <c r="J120">
        <v>780</v>
      </c>
      <c r="K120" s="77">
        <v>39.9</v>
      </c>
      <c r="L120">
        <v>63</v>
      </c>
      <c r="M120">
        <v>42</v>
      </c>
      <c r="N120">
        <v>44</v>
      </c>
      <c r="O120" s="77">
        <v>2.2999999999999998</v>
      </c>
      <c r="P120">
        <v>20</v>
      </c>
      <c r="Q120">
        <v>1</v>
      </c>
      <c r="R120">
        <v>23</v>
      </c>
      <c r="S120"/>
    </row>
    <row r="121" spans="1:19" x14ac:dyDescent="0.2">
      <c r="A121" t="s">
        <v>571</v>
      </c>
      <c r="B121" s="144" t="s">
        <v>572</v>
      </c>
      <c r="C121">
        <v>5960</v>
      </c>
      <c r="D121">
        <v>823</v>
      </c>
      <c r="E121" s="77">
        <v>13.8</v>
      </c>
      <c r="F121">
        <v>438</v>
      </c>
      <c r="G121">
        <v>716</v>
      </c>
      <c r="H121">
        <v>199</v>
      </c>
      <c r="I121">
        <v>500</v>
      </c>
      <c r="J121">
        <v>3067</v>
      </c>
      <c r="K121" s="77">
        <v>51.5</v>
      </c>
      <c r="L121">
        <v>217</v>
      </c>
      <c r="M121">
        <v>162</v>
      </c>
      <c r="N121">
        <v>152</v>
      </c>
      <c r="O121" s="77">
        <v>2.6</v>
      </c>
      <c r="P121">
        <v>61</v>
      </c>
      <c r="Q121">
        <v>7</v>
      </c>
      <c r="R121">
        <v>84</v>
      </c>
      <c r="S121"/>
    </row>
    <row r="122" spans="1:19" x14ac:dyDescent="0.2">
      <c r="A122" t="s">
        <v>573</v>
      </c>
      <c r="B122" s="144" t="s">
        <v>574</v>
      </c>
      <c r="C122">
        <v>2288</v>
      </c>
      <c r="D122">
        <v>393</v>
      </c>
      <c r="E122" s="77">
        <v>17.2</v>
      </c>
      <c r="F122">
        <v>218</v>
      </c>
      <c r="G122">
        <v>303</v>
      </c>
      <c r="H122">
        <v>119</v>
      </c>
      <c r="I122">
        <v>212</v>
      </c>
      <c r="J122">
        <v>938</v>
      </c>
      <c r="K122" s="77">
        <v>41</v>
      </c>
      <c r="L122">
        <v>105</v>
      </c>
      <c r="M122">
        <v>55</v>
      </c>
      <c r="N122">
        <v>63</v>
      </c>
      <c r="O122" s="77">
        <v>2.8</v>
      </c>
      <c r="P122">
        <v>35</v>
      </c>
      <c r="Q122">
        <v>4</v>
      </c>
      <c r="R122">
        <v>24</v>
      </c>
      <c r="S122"/>
    </row>
    <row r="123" spans="1:19" x14ac:dyDescent="0.2">
      <c r="A123" t="s">
        <v>575</v>
      </c>
      <c r="B123" s="144" t="s">
        <v>112</v>
      </c>
      <c r="C123">
        <v>4910</v>
      </c>
      <c r="D123">
        <v>778</v>
      </c>
      <c r="E123" s="77">
        <v>15.8</v>
      </c>
      <c r="F123">
        <v>624</v>
      </c>
      <c r="G123">
        <v>796</v>
      </c>
      <c r="H123">
        <v>226</v>
      </c>
      <c r="I123">
        <v>668</v>
      </c>
      <c r="J123">
        <v>1604</v>
      </c>
      <c r="K123" s="77">
        <v>32.700000000000003</v>
      </c>
      <c r="L123">
        <v>214</v>
      </c>
      <c r="M123">
        <v>96</v>
      </c>
      <c r="N123">
        <v>95</v>
      </c>
      <c r="O123" s="77">
        <v>1.9</v>
      </c>
      <c r="P123">
        <v>45</v>
      </c>
      <c r="Q123">
        <v>4</v>
      </c>
      <c r="R123">
        <v>46</v>
      </c>
      <c r="S123"/>
    </row>
    <row r="124" spans="1:19" x14ac:dyDescent="0.2">
      <c r="A124" t="s">
        <v>576</v>
      </c>
      <c r="B124" s="144" t="s">
        <v>577</v>
      </c>
      <c r="C124">
        <v>2181</v>
      </c>
      <c r="D124">
        <v>273</v>
      </c>
      <c r="E124" s="77">
        <v>12.5</v>
      </c>
      <c r="F124">
        <v>223</v>
      </c>
      <c r="G124">
        <v>265</v>
      </c>
      <c r="H124">
        <v>78</v>
      </c>
      <c r="I124">
        <v>256</v>
      </c>
      <c r="J124">
        <v>1009</v>
      </c>
      <c r="K124" s="77">
        <v>46.3</v>
      </c>
      <c r="L124">
        <v>77</v>
      </c>
      <c r="M124">
        <v>61</v>
      </c>
      <c r="N124">
        <v>65</v>
      </c>
      <c r="O124" s="77">
        <v>3</v>
      </c>
      <c r="P124">
        <v>32</v>
      </c>
      <c r="Q124">
        <v>4</v>
      </c>
      <c r="R124">
        <v>27</v>
      </c>
      <c r="S124"/>
    </row>
    <row r="125" spans="1:19" x14ac:dyDescent="0.2">
      <c r="A125" t="s">
        <v>578</v>
      </c>
      <c r="B125" s="144" t="s">
        <v>579</v>
      </c>
      <c r="C125">
        <v>5493</v>
      </c>
      <c r="D125">
        <v>805</v>
      </c>
      <c r="E125" s="77">
        <v>14.7</v>
      </c>
      <c r="F125">
        <v>700</v>
      </c>
      <c r="G125">
        <v>878</v>
      </c>
      <c r="H125">
        <v>237</v>
      </c>
      <c r="I125">
        <v>697</v>
      </c>
      <c r="J125">
        <v>2000</v>
      </c>
      <c r="K125" s="77">
        <v>36.4</v>
      </c>
      <c r="L125">
        <v>176</v>
      </c>
      <c r="M125">
        <v>181</v>
      </c>
      <c r="N125">
        <v>124</v>
      </c>
      <c r="O125" s="77">
        <v>2.2999999999999998</v>
      </c>
      <c r="P125">
        <v>67</v>
      </c>
      <c r="Q125">
        <v>7</v>
      </c>
      <c r="R125">
        <v>49</v>
      </c>
      <c r="S125"/>
    </row>
    <row r="126" spans="1:19" x14ac:dyDescent="0.2">
      <c r="A126" t="s">
        <v>164</v>
      </c>
      <c r="B126" s="148" t="s">
        <v>365</v>
      </c>
      <c r="C126" s="159">
        <v>106007</v>
      </c>
      <c r="D126" s="159">
        <v>12606</v>
      </c>
      <c r="E126" s="201">
        <v>11.891667531389437</v>
      </c>
      <c r="F126" s="152">
        <v>7294</v>
      </c>
      <c r="G126" s="152">
        <v>9159</v>
      </c>
      <c r="H126" s="152">
        <v>2024</v>
      </c>
      <c r="I126" s="152">
        <v>17943</v>
      </c>
      <c r="J126" s="152">
        <v>50169</v>
      </c>
      <c r="K126" s="205">
        <v>47.326119973209316</v>
      </c>
      <c r="L126" s="24">
        <v>6812</v>
      </c>
      <c r="M126" s="152">
        <v>2226</v>
      </c>
      <c r="N126" s="152">
        <v>24506</v>
      </c>
      <c r="O126" s="160">
        <v>23.117341307649493</v>
      </c>
      <c r="P126" s="152">
        <v>4390</v>
      </c>
      <c r="Q126" s="152">
        <v>671</v>
      </c>
      <c r="R126" s="152">
        <v>19427</v>
      </c>
    </row>
    <row r="127" spans="1:19" x14ac:dyDescent="0.2">
      <c r="A127" t="s">
        <v>165</v>
      </c>
      <c r="B127" s="148" t="s">
        <v>90</v>
      </c>
      <c r="C127" s="159">
        <v>67481</v>
      </c>
      <c r="D127" s="159">
        <v>14127</v>
      </c>
      <c r="E127" s="201">
        <v>20.93478164224004</v>
      </c>
      <c r="F127" s="152">
        <v>8844</v>
      </c>
      <c r="G127" s="152">
        <v>10556</v>
      </c>
      <c r="H127" s="152">
        <v>2928</v>
      </c>
      <c r="I127" s="152">
        <v>7700</v>
      </c>
      <c r="J127" s="152">
        <v>19583</v>
      </c>
      <c r="K127" s="205">
        <v>29.020020450200796</v>
      </c>
      <c r="L127" s="33">
        <v>3743</v>
      </c>
      <c r="M127" s="152">
        <v>1780</v>
      </c>
      <c r="N127" s="152">
        <v>1362</v>
      </c>
      <c r="O127" s="160">
        <v>2.0183459047731955</v>
      </c>
      <c r="P127" s="152">
        <v>649</v>
      </c>
      <c r="Q127" s="152">
        <v>103</v>
      </c>
      <c r="R127" s="152">
        <v>596</v>
      </c>
    </row>
    <row r="128" spans="1:19" x14ac:dyDescent="0.2">
      <c r="A128" t="s">
        <v>166</v>
      </c>
      <c r="B128" s="148" t="s">
        <v>91</v>
      </c>
      <c r="C128" s="159">
        <v>78482</v>
      </c>
      <c r="D128" s="159">
        <v>24523</v>
      </c>
      <c r="E128" s="201">
        <v>31.246655284014167</v>
      </c>
      <c r="F128" s="152">
        <v>12253</v>
      </c>
      <c r="G128" s="152">
        <v>13323</v>
      </c>
      <c r="H128" s="152">
        <v>3173</v>
      </c>
      <c r="I128" s="152">
        <v>8151</v>
      </c>
      <c r="J128" s="152">
        <v>11677</v>
      </c>
      <c r="K128" s="205">
        <v>14.878570882495348</v>
      </c>
      <c r="L128" s="33">
        <v>5382</v>
      </c>
      <c r="M128" s="152">
        <v>2074</v>
      </c>
      <c r="N128" s="152">
        <v>1508</v>
      </c>
      <c r="O128" s="160">
        <v>1.9214596977650926</v>
      </c>
      <c r="P128" s="152">
        <v>661</v>
      </c>
      <c r="Q128" s="152">
        <v>133</v>
      </c>
      <c r="R128" s="152">
        <v>704</v>
      </c>
    </row>
    <row r="129" spans="1:19" x14ac:dyDescent="0.2">
      <c r="A129" t="s">
        <v>167</v>
      </c>
      <c r="B129" s="150" t="s">
        <v>92</v>
      </c>
      <c r="C129" s="159">
        <v>137157</v>
      </c>
      <c r="D129" s="159">
        <v>26361</v>
      </c>
      <c r="E129" s="201">
        <v>19.219580480762922</v>
      </c>
      <c r="F129" s="152">
        <v>20055</v>
      </c>
      <c r="G129" s="152">
        <v>23266</v>
      </c>
      <c r="H129" s="152">
        <v>5221</v>
      </c>
      <c r="I129" s="152">
        <v>16977</v>
      </c>
      <c r="J129" s="152">
        <v>38301</v>
      </c>
      <c r="K129" s="205">
        <v>27.924932741311054</v>
      </c>
      <c r="L129" s="33">
        <v>6976</v>
      </c>
      <c r="M129" s="152">
        <v>3837</v>
      </c>
      <c r="N129" s="152">
        <v>3314</v>
      </c>
      <c r="O129" s="160">
        <v>2.4162091617635264</v>
      </c>
      <c r="P129" s="152">
        <v>1646</v>
      </c>
      <c r="Q129" s="152">
        <v>215</v>
      </c>
      <c r="R129" s="152">
        <v>1441</v>
      </c>
    </row>
    <row r="130" spans="1:19" x14ac:dyDescent="0.2">
      <c r="A130" t="s">
        <v>168</v>
      </c>
      <c r="B130" s="144" t="s">
        <v>93</v>
      </c>
      <c r="C130" s="159">
        <v>119342</v>
      </c>
      <c r="D130" s="159">
        <v>18248</v>
      </c>
      <c r="E130" s="201">
        <v>15.290509627792396</v>
      </c>
      <c r="F130" s="152">
        <v>13275</v>
      </c>
      <c r="G130" s="152">
        <v>17129</v>
      </c>
      <c r="H130" s="152">
        <v>4643</v>
      </c>
      <c r="I130" s="152">
        <v>13472</v>
      </c>
      <c r="J130" s="152">
        <v>47852</v>
      </c>
      <c r="K130" s="205">
        <v>40.096529302341175</v>
      </c>
      <c r="L130" s="33">
        <v>4723</v>
      </c>
      <c r="M130" s="152">
        <v>3448</v>
      </c>
      <c r="N130" s="152">
        <v>3636</v>
      </c>
      <c r="O130" s="160">
        <v>3.0467061051432021</v>
      </c>
      <c r="P130" s="152">
        <v>1499</v>
      </c>
      <c r="Q130" s="152">
        <v>182</v>
      </c>
      <c r="R130" s="152">
        <v>1932</v>
      </c>
    </row>
    <row r="131" spans="1:19" x14ac:dyDescent="0.2">
      <c r="A131" t="s">
        <v>349</v>
      </c>
      <c r="B131" s="147" t="s">
        <v>350</v>
      </c>
      <c r="C131" s="22">
        <v>508469</v>
      </c>
      <c r="D131" s="22">
        <v>95865</v>
      </c>
      <c r="E131" s="74">
        <v>98.583194566198955</v>
      </c>
      <c r="F131" s="22">
        <v>61721</v>
      </c>
      <c r="G131" s="22">
        <v>73433</v>
      </c>
      <c r="H131" s="22">
        <v>17989</v>
      </c>
      <c r="I131" s="22">
        <v>64243</v>
      </c>
      <c r="J131" s="22">
        <v>167582</v>
      </c>
      <c r="K131" s="74">
        <v>159.24617334955769</v>
      </c>
      <c r="L131" s="22">
        <v>27636</v>
      </c>
      <c r="M131" s="22">
        <v>13365</v>
      </c>
      <c r="N131" s="22">
        <v>34326</v>
      </c>
      <c r="O131" s="74">
        <v>32.520062177094509</v>
      </c>
      <c r="P131" s="22">
        <v>8845</v>
      </c>
      <c r="Q131" s="22">
        <v>1304</v>
      </c>
      <c r="R131" s="22">
        <v>24100</v>
      </c>
    </row>
    <row r="132" spans="1:19" x14ac:dyDescent="0.2">
      <c r="A132" t="s">
        <v>351</v>
      </c>
      <c r="B132" s="6" t="s">
        <v>352</v>
      </c>
      <c r="C132" s="15">
        <v>4738333</v>
      </c>
      <c r="D132" s="15">
        <v>1067449</v>
      </c>
      <c r="E132" s="77">
        <v>22.5</v>
      </c>
      <c r="F132" s="15">
        <v>693576</v>
      </c>
      <c r="G132" s="15">
        <v>769520</v>
      </c>
      <c r="H132" s="15">
        <v>177366</v>
      </c>
      <c r="I132" s="15">
        <v>557318</v>
      </c>
      <c r="J132" s="15">
        <v>1218862</v>
      </c>
      <c r="K132" s="77">
        <v>25.7</v>
      </c>
      <c r="L132" s="15">
        <v>254242</v>
      </c>
      <c r="M132" s="15">
        <v>130654</v>
      </c>
      <c r="N132" s="15">
        <v>185736</v>
      </c>
      <c r="O132" s="77">
        <v>3.9</v>
      </c>
      <c r="P132" s="15">
        <v>68781</v>
      </c>
      <c r="Q132" s="15">
        <v>14488</v>
      </c>
      <c r="R132" s="15">
        <v>101721</v>
      </c>
      <c r="S132" s="15"/>
    </row>
    <row r="133" spans="1:19" x14ac:dyDescent="0.2">
      <c r="A133" t="s">
        <v>353</v>
      </c>
      <c r="B133" s="6" t="s">
        <v>354</v>
      </c>
      <c r="C133" s="15">
        <v>45496780</v>
      </c>
      <c r="D133" s="15">
        <v>10307327</v>
      </c>
      <c r="E133" s="77">
        <v>22.7</v>
      </c>
      <c r="F133" s="15">
        <v>6047384</v>
      </c>
      <c r="G133" s="15">
        <v>6938433</v>
      </c>
      <c r="H133" s="15">
        <v>1631777</v>
      </c>
      <c r="I133" s="15">
        <v>5617802</v>
      </c>
      <c r="J133" s="15">
        <v>12383477</v>
      </c>
      <c r="K133" s="77">
        <v>27.2</v>
      </c>
      <c r="L133" s="15">
        <v>2570580</v>
      </c>
      <c r="M133" s="15">
        <v>1230368</v>
      </c>
      <c r="N133" s="15">
        <v>2485001</v>
      </c>
      <c r="O133" s="77">
        <v>5.5</v>
      </c>
      <c r="P133" s="15">
        <v>836788</v>
      </c>
      <c r="Q133" s="15">
        <v>219756</v>
      </c>
      <c r="R133" s="15">
        <v>1420951</v>
      </c>
      <c r="S133" s="15"/>
    </row>
  </sheetData>
  <sheetProtection password="EE3C" sheet="1" objects="1" scenarios="1"/>
  <mergeCells count="2">
    <mergeCell ref="C1:R1"/>
    <mergeCell ref="A1:B1"/>
  </mergeCells>
  <phoneticPr fontId="14" type="noConversion"/>
  <hyperlinks>
    <hyperlink ref="A1:B1" location="'Data by topic'!A1" display="Click here to return to homepage"/>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B15"/>
  <sheetViews>
    <sheetView showGridLines="0" workbookViewId="0"/>
  </sheetViews>
  <sheetFormatPr defaultRowHeight="12.75" x14ac:dyDescent="0.2"/>
  <cols>
    <col min="1" max="1" width="22.42578125" customWidth="1"/>
    <col min="2" max="2" width="64.42578125" style="25" customWidth="1"/>
  </cols>
  <sheetData>
    <row r="1" spans="1:2" ht="33" customHeight="1" thickBot="1" x14ac:dyDescent="0.25">
      <c r="A1" s="253" t="s">
        <v>665</v>
      </c>
      <c r="B1" s="404" t="s">
        <v>321</v>
      </c>
    </row>
    <row r="2" spans="1:2" ht="37.5" customHeight="1" thickBot="1" x14ac:dyDescent="0.25">
      <c r="A2" s="253" t="s">
        <v>666</v>
      </c>
      <c r="B2" s="405"/>
    </row>
    <row r="3" spans="1:2" ht="51" x14ac:dyDescent="0.2">
      <c r="A3" s="254" t="s">
        <v>323</v>
      </c>
      <c r="B3" s="256" t="s">
        <v>325</v>
      </c>
    </row>
    <row r="4" spans="1:2" ht="51" x14ac:dyDescent="0.2">
      <c r="A4" s="254" t="s">
        <v>322</v>
      </c>
      <c r="B4" s="256" t="s">
        <v>326</v>
      </c>
    </row>
    <row r="5" spans="1:2" ht="93.75" customHeight="1" x14ac:dyDescent="0.2">
      <c r="A5" s="254" t="s">
        <v>324</v>
      </c>
      <c r="B5" s="257" t="s">
        <v>3</v>
      </c>
    </row>
    <row r="6" spans="1:2" ht="29.25" customHeight="1" x14ac:dyDescent="0.2">
      <c r="A6" s="254" t="s">
        <v>194</v>
      </c>
      <c r="B6" s="256" t="s">
        <v>670</v>
      </c>
    </row>
    <row r="7" spans="1:2" ht="66" customHeight="1" x14ac:dyDescent="0.2">
      <c r="A7" s="254" t="s">
        <v>78</v>
      </c>
      <c r="B7" s="258" t="s">
        <v>672</v>
      </c>
    </row>
    <row r="8" spans="1:2" ht="51" x14ac:dyDescent="0.2">
      <c r="A8" s="255" t="s">
        <v>182</v>
      </c>
      <c r="B8" s="257" t="s">
        <v>2</v>
      </c>
    </row>
    <row r="9" spans="1:2" ht="38.25" x14ac:dyDescent="0.2">
      <c r="A9" s="254" t="s">
        <v>186</v>
      </c>
      <c r="B9" s="256" t="s">
        <v>671</v>
      </c>
    </row>
    <row r="10" spans="1:2" ht="38.25" x14ac:dyDescent="0.2">
      <c r="A10" s="254" t="s">
        <v>134</v>
      </c>
      <c r="B10" s="256" t="s">
        <v>327</v>
      </c>
    </row>
    <row r="11" spans="1:2" ht="45" customHeight="1" x14ac:dyDescent="0.2">
      <c r="A11" s="254" t="s">
        <v>147</v>
      </c>
      <c r="B11" s="256" t="s">
        <v>0</v>
      </c>
    </row>
    <row r="12" spans="1:2" ht="80.25" customHeight="1" x14ac:dyDescent="0.2">
      <c r="A12" s="254" t="s">
        <v>1</v>
      </c>
      <c r="B12" s="259" t="s">
        <v>673</v>
      </c>
    </row>
    <row r="13" spans="1:2" x14ac:dyDescent="0.2">
      <c r="A13" s="114"/>
      <c r="B13" s="143"/>
    </row>
    <row r="14" spans="1:2" ht="12.75" customHeight="1" x14ac:dyDescent="0.2">
      <c r="A14" s="400" t="s">
        <v>634</v>
      </c>
      <c r="B14" s="401"/>
    </row>
    <row r="15" spans="1:2" ht="61.5" customHeight="1" thickBot="1" x14ac:dyDescent="0.25">
      <c r="A15" s="402"/>
      <c r="B15" s="403"/>
    </row>
  </sheetData>
  <sheetProtection password="EE3C" sheet="1"/>
  <mergeCells count="2">
    <mergeCell ref="A14:B15"/>
    <mergeCell ref="B1:B2"/>
  </mergeCells>
  <phoneticPr fontId="4" type="noConversion"/>
  <hyperlinks>
    <hyperlink ref="A1" location="'Data by ward'!A1" display="Click here to return to ward homepage"/>
    <hyperlink ref="A2" location="'Data by topic'!A1" display="Click here to return to topic homepage"/>
  </hyperlinks>
  <pageMargins left="0.75" right="0.75" top="1" bottom="1" header="0.5" footer="0.5"/>
  <pageSetup paperSize="9" fitToHeight="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H33"/>
  <sheetViews>
    <sheetView showRowColHeaders="0" workbookViewId="0">
      <selection activeCell="B30" sqref="B30:D30"/>
    </sheetView>
  </sheetViews>
  <sheetFormatPr defaultRowHeight="18" x14ac:dyDescent="0.25"/>
  <cols>
    <col min="1" max="1" width="4" style="116" customWidth="1"/>
    <col min="2" max="3" width="20.28515625" style="116" customWidth="1"/>
    <col min="4" max="4" width="23.5703125" style="116" customWidth="1"/>
    <col min="5" max="5" width="20.28515625" style="116" customWidth="1"/>
    <col min="6" max="6" width="20.28515625" style="121" customWidth="1"/>
    <col min="7" max="7" width="21.42578125" style="116" customWidth="1"/>
    <col min="8" max="16384" width="9.140625" style="116"/>
  </cols>
  <sheetData>
    <row r="2" spans="2:8" ht="18.75" customHeight="1" x14ac:dyDescent="0.2">
      <c r="B2" s="261" t="s">
        <v>636</v>
      </c>
      <c r="C2" s="261"/>
      <c r="D2" s="261"/>
      <c r="E2" s="261"/>
      <c r="F2" s="261"/>
      <c r="G2" s="261"/>
      <c r="H2" s="115"/>
    </row>
    <row r="3" spans="2:8" ht="18.75" customHeight="1" x14ac:dyDescent="0.2">
      <c r="B3" s="261"/>
      <c r="C3" s="261"/>
      <c r="D3" s="261"/>
      <c r="E3" s="261"/>
      <c r="F3" s="261"/>
      <c r="G3" s="261"/>
      <c r="H3" s="115"/>
    </row>
    <row r="4" spans="2:8" ht="18.75" customHeight="1" x14ac:dyDescent="0.2">
      <c r="B4" s="214"/>
      <c r="C4" s="214"/>
      <c r="D4" s="214"/>
      <c r="E4" s="214"/>
      <c r="F4" s="214"/>
      <c r="G4" s="214"/>
      <c r="H4" s="115"/>
    </row>
    <row r="5" spans="2:8" ht="18.75" customHeight="1" x14ac:dyDescent="0.2">
      <c r="B5" s="214"/>
      <c r="C5" s="261" t="s">
        <v>647</v>
      </c>
      <c r="D5" s="261"/>
      <c r="E5" s="261"/>
      <c r="F5" s="261"/>
      <c r="G5" s="214"/>
      <c r="H5" s="115"/>
    </row>
    <row r="6" spans="2:8" ht="18.75" customHeight="1" x14ac:dyDescent="0.2">
      <c r="B6" s="214"/>
      <c r="C6" s="261"/>
      <c r="D6" s="261"/>
      <c r="E6" s="261"/>
      <c r="F6" s="261"/>
      <c r="G6" s="214"/>
      <c r="H6" s="115"/>
    </row>
    <row r="7" spans="2:8" ht="18.75" customHeight="1" x14ac:dyDescent="0.2">
      <c r="B7" s="117"/>
      <c r="C7" s="117"/>
      <c r="D7" s="117"/>
      <c r="E7" s="117"/>
      <c r="F7" s="117"/>
      <c r="G7" s="117"/>
    </row>
    <row r="8" spans="2:8" ht="18.75" customHeight="1" x14ac:dyDescent="0.2">
      <c r="B8" s="262" t="s">
        <v>643</v>
      </c>
      <c r="C8" s="262"/>
      <c r="D8" s="262"/>
      <c r="E8" s="262"/>
      <c r="F8" s="262"/>
      <c r="G8" s="262"/>
    </row>
    <row r="9" spans="2:8" ht="18.75" customHeight="1" x14ac:dyDescent="0.2">
      <c r="B9" s="262"/>
      <c r="C9" s="262"/>
      <c r="D9" s="262"/>
      <c r="E9" s="262"/>
      <c r="F9" s="262"/>
      <c r="G9" s="262"/>
    </row>
    <row r="10" spans="2:8" ht="18.75" customHeight="1" x14ac:dyDescent="0.2">
      <c r="B10" s="262"/>
      <c r="C10" s="262"/>
      <c r="D10" s="262"/>
      <c r="E10" s="262"/>
      <c r="F10" s="262"/>
      <c r="G10" s="262"/>
    </row>
    <row r="11" spans="2:8" ht="8.25" customHeight="1" x14ac:dyDescent="0.2">
      <c r="B11" s="262"/>
      <c r="C11" s="262"/>
      <c r="D11" s="262"/>
      <c r="E11" s="262"/>
      <c r="F11" s="262"/>
      <c r="G11" s="262"/>
    </row>
    <row r="12" spans="2:8" ht="18.75" customHeight="1" x14ac:dyDescent="0.2">
      <c r="B12" s="262" t="s">
        <v>668</v>
      </c>
      <c r="C12" s="262"/>
      <c r="D12" s="262"/>
      <c r="E12" s="262"/>
      <c r="F12" s="262"/>
      <c r="G12" s="262"/>
    </row>
    <row r="13" spans="2:8" ht="18.75" customHeight="1" x14ac:dyDescent="0.2">
      <c r="B13" s="262"/>
      <c r="C13" s="262"/>
      <c r="D13" s="262"/>
      <c r="E13" s="262"/>
      <c r="F13" s="262"/>
      <c r="G13" s="262"/>
    </row>
    <row r="14" spans="2:8" ht="13.5" customHeight="1" x14ac:dyDescent="0.2">
      <c r="B14" s="262"/>
      <c r="C14" s="262"/>
      <c r="D14" s="262"/>
      <c r="E14" s="262"/>
      <c r="F14" s="262"/>
      <c r="G14" s="262"/>
    </row>
    <row r="15" spans="2:8" ht="18.75" customHeight="1" thickBot="1" x14ac:dyDescent="0.25">
      <c r="B15" s="118"/>
      <c r="C15" s="118"/>
      <c r="D15" s="118"/>
      <c r="E15" s="118"/>
      <c r="F15" s="118"/>
      <c r="G15" s="118"/>
    </row>
    <row r="16" spans="2:8" x14ac:dyDescent="0.25">
      <c r="B16" s="122" t="s">
        <v>648</v>
      </c>
      <c r="C16" s="133"/>
      <c r="D16" s="133"/>
      <c r="E16" s="133"/>
      <c r="F16" s="134"/>
      <c r="G16" s="135"/>
    </row>
    <row r="17" spans="2:7" ht="8.25" customHeight="1" x14ac:dyDescent="0.25">
      <c r="B17" s="218"/>
      <c r="C17" s="126"/>
      <c r="D17" s="126"/>
      <c r="E17" s="126"/>
      <c r="F17" s="127"/>
      <c r="G17" s="128"/>
    </row>
    <row r="18" spans="2:7" ht="28.5" customHeight="1" x14ac:dyDescent="0.25">
      <c r="B18" s="136" t="s">
        <v>639</v>
      </c>
      <c r="C18" s="126"/>
      <c r="D18" s="126"/>
      <c r="E18" s="126"/>
      <c r="F18" s="127"/>
      <c r="G18" s="128"/>
    </row>
    <row r="19" spans="2:7" ht="13.5" thickBot="1" x14ac:dyDescent="0.25">
      <c r="B19" s="125"/>
      <c r="C19" s="126"/>
      <c r="D19" s="126"/>
      <c r="E19" s="126"/>
      <c r="F19" s="126"/>
      <c r="G19" s="128"/>
    </row>
    <row r="20" spans="2:7" ht="15.75" customHeight="1" thickBot="1" x14ac:dyDescent="0.3">
      <c r="B20" s="137"/>
      <c r="C20" s="224" t="s">
        <v>180</v>
      </c>
      <c r="D20" s="222"/>
      <c r="E20" s="224" t="s">
        <v>182</v>
      </c>
      <c r="F20" s="127"/>
      <c r="G20" s="221"/>
    </row>
    <row r="21" spans="2:7" ht="15.75" thickBot="1" x14ac:dyDescent="0.3">
      <c r="B21" s="125"/>
      <c r="C21" s="222"/>
      <c r="D21" s="224" t="s">
        <v>663</v>
      </c>
      <c r="E21" s="222"/>
      <c r="F21" s="224" t="s">
        <v>183</v>
      </c>
      <c r="G21" s="128"/>
    </row>
    <row r="22" spans="2:7" ht="15.75" thickBot="1" x14ac:dyDescent="0.3">
      <c r="B22" s="125"/>
      <c r="C22" s="224" t="s">
        <v>184</v>
      </c>
      <c r="D22" s="223"/>
      <c r="E22" s="224" t="s">
        <v>134</v>
      </c>
      <c r="F22" s="223"/>
      <c r="G22" s="220"/>
    </row>
    <row r="23" spans="2:7" ht="15.75" thickBot="1" x14ac:dyDescent="0.3">
      <c r="B23" s="125"/>
      <c r="C23" s="223"/>
      <c r="D23" s="224" t="s">
        <v>186</v>
      </c>
      <c r="E23" s="223"/>
      <c r="F23" s="224" t="s">
        <v>181</v>
      </c>
      <c r="G23" s="220"/>
    </row>
    <row r="24" spans="2:7" ht="15.75" thickBot="1" x14ac:dyDescent="0.3">
      <c r="B24" s="125"/>
      <c r="C24" s="224" t="s">
        <v>78</v>
      </c>
      <c r="D24" s="223"/>
      <c r="E24" s="224" t="s">
        <v>185</v>
      </c>
      <c r="F24" s="223"/>
      <c r="G24" s="220"/>
    </row>
    <row r="25" spans="2:7" ht="15.75" thickBot="1" x14ac:dyDescent="0.3">
      <c r="B25" s="125"/>
      <c r="C25" s="223"/>
      <c r="D25" s="224" t="s">
        <v>231</v>
      </c>
      <c r="E25" s="219"/>
      <c r="F25" s="224" t="s">
        <v>649</v>
      </c>
      <c r="G25" s="220"/>
    </row>
    <row r="26" spans="2:7" ht="18.75" thickBot="1" x14ac:dyDescent="0.3">
      <c r="B26" s="130"/>
      <c r="C26" s="131"/>
      <c r="D26" s="131"/>
      <c r="E26" s="131"/>
      <c r="F26" s="138"/>
      <c r="G26" s="132"/>
    </row>
    <row r="27" spans="2:7" ht="18.75" thickBot="1" x14ac:dyDescent="0.3">
      <c r="B27" s="119"/>
      <c r="C27" s="119"/>
      <c r="D27" s="119"/>
      <c r="E27" s="119"/>
      <c r="F27" s="120"/>
      <c r="G27" s="119"/>
    </row>
    <row r="28" spans="2:7" ht="18.75" thickBot="1" x14ac:dyDescent="0.3">
      <c r="C28" s="119"/>
      <c r="D28" s="119"/>
      <c r="E28" s="119"/>
      <c r="F28" s="120"/>
      <c r="G28" s="142" t="s">
        <v>330</v>
      </c>
    </row>
    <row r="29" spans="2:7" x14ac:dyDescent="0.25">
      <c r="C29" s="119"/>
      <c r="D29" s="119"/>
      <c r="E29" s="119"/>
      <c r="F29" s="120"/>
      <c r="G29" s="217"/>
    </row>
    <row r="30" spans="2:7" x14ac:dyDescent="0.25">
      <c r="B30" s="272" t="s">
        <v>650</v>
      </c>
      <c r="C30" s="272"/>
      <c r="D30" s="272"/>
      <c r="E30" s="119"/>
      <c r="F30" s="120"/>
      <c r="G30" s="217"/>
    </row>
    <row r="31" spans="2:7" x14ac:dyDescent="0.25">
      <c r="C31" s="119"/>
      <c r="D31" s="119"/>
      <c r="E31" s="119"/>
      <c r="F31" s="120"/>
      <c r="G31" s="217"/>
    </row>
    <row r="32" spans="2:7" x14ac:dyDescent="0.25">
      <c r="B32" s="119"/>
      <c r="C32" s="119"/>
      <c r="D32" s="119"/>
      <c r="E32" s="119"/>
      <c r="F32" s="120"/>
      <c r="G32" s="119"/>
    </row>
    <row r="33" spans="2:7" ht="18" customHeight="1" x14ac:dyDescent="0.2">
      <c r="B33" s="260" t="s">
        <v>646</v>
      </c>
      <c r="C33" s="260"/>
      <c r="D33" s="260"/>
      <c r="E33" s="260"/>
      <c r="F33" s="260"/>
      <c r="G33" s="260"/>
    </row>
  </sheetData>
  <sheetProtection password="EE3C" sheet="1"/>
  <mergeCells count="7">
    <mergeCell ref="B33:G33"/>
    <mergeCell ref="B30:D30"/>
    <mergeCell ref="B2:G3"/>
    <mergeCell ref="B12:G14"/>
    <mergeCell ref="C5:F6"/>
    <mergeCell ref="B8:G9"/>
    <mergeCell ref="B10:G11"/>
  </mergeCells>
  <phoneticPr fontId="4" type="noConversion"/>
  <hyperlinks>
    <hyperlink ref="C20" location="iadatasheet_population!A1" display="Population"/>
    <hyperlink ref="F23" location="iadatasheet_ethnicity!A1" display="Ethnicity"/>
    <hyperlink ref="E20" location="iadatasheet_health!A1" display="Health"/>
    <hyperlink ref="F21" location="'iadatasheet_household type'!A1" display="Household type"/>
    <hyperlink ref="C22" location="'iadatasheet_dwelling type'!A1" display="Dwelling type"/>
    <hyperlink ref="E24" location="'iadatasheet_economic activity'!A1" display="Economic Activity"/>
    <hyperlink ref="C24" location="iadatasheet_religion!A1" display="Religion"/>
    <hyperlink ref="E22" location="'iadatasheet_passports held'!A1" display="Passports held"/>
    <hyperlink ref="D21" location="'iadatasheet_length of residence'!A1" display="Length of Residence "/>
    <hyperlink ref="D23" location="'iadatasheet_country of birth'!A1" display="Country of birth"/>
    <hyperlink ref="B33:G33" location="'About Us'!A1" display="Cambridgeshire County Council, Research and Performance Team, April 2013"/>
    <hyperlink ref="G28" location="Metadata!A1" display="Metadata"/>
    <hyperlink ref="B30:D30" location="'Data by ward'!A1" display="Alternatively, to view data by ward click here"/>
    <hyperlink ref="D25" location="'iadatasheet_travel to work'!A1" display="Travel to work"/>
    <hyperlink ref="F25" location="iadatasheet_qualifications!A1" display="Qualification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election sqref="A1:C2"/>
    </sheetView>
  </sheetViews>
  <sheetFormatPr defaultRowHeight="12.75" x14ac:dyDescent="0.2"/>
  <sheetData>
    <row r="1" spans="1:6" x14ac:dyDescent="0.2">
      <c r="A1" s="273" t="s">
        <v>652</v>
      </c>
      <c r="B1" s="274"/>
      <c r="C1" s="275"/>
      <c r="D1" s="279" t="s">
        <v>651</v>
      </c>
      <c r="E1" s="274"/>
      <c r="F1" s="275"/>
    </row>
    <row r="2" spans="1:6" x14ac:dyDescent="0.2">
      <c r="A2" s="276"/>
      <c r="B2" s="277"/>
      <c r="C2" s="278"/>
      <c r="D2" s="277"/>
      <c r="E2" s="277"/>
      <c r="F2" s="278"/>
    </row>
    <row r="5" spans="1:6" ht="15.75" x14ac:dyDescent="0.25">
      <c r="A5" s="225" t="s">
        <v>292</v>
      </c>
      <c r="B5" s="7"/>
      <c r="C5" s="7"/>
      <c r="D5" s="7"/>
      <c r="E5" s="7"/>
      <c r="F5" s="7"/>
    </row>
    <row r="6" spans="1:6" x14ac:dyDescent="0.2">
      <c r="A6" s="91" t="s">
        <v>293</v>
      </c>
      <c r="B6" s="7"/>
      <c r="C6" s="7"/>
      <c r="D6" s="7"/>
      <c r="E6" s="7"/>
      <c r="F6" s="7"/>
    </row>
    <row r="7" spans="1:6" x14ac:dyDescent="0.2">
      <c r="A7" s="92" t="s">
        <v>294</v>
      </c>
      <c r="B7" s="7"/>
      <c r="C7" s="7"/>
      <c r="D7" s="7"/>
      <c r="E7" s="7"/>
      <c r="F7" s="7"/>
    </row>
    <row r="8" spans="1:6" x14ac:dyDescent="0.2">
      <c r="A8" s="92"/>
      <c r="B8" s="7"/>
      <c r="C8" s="7"/>
      <c r="D8" s="7"/>
      <c r="E8" s="7"/>
      <c r="F8" s="7"/>
    </row>
    <row r="9" spans="1:6" x14ac:dyDescent="0.2">
      <c r="A9" s="93" t="s">
        <v>295</v>
      </c>
      <c r="B9" s="7"/>
      <c r="C9" s="7"/>
      <c r="D9" s="7"/>
      <c r="E9" s="7"/>
      <c r="F9" s="7"/>
    </row>
    <row r="10" spans="1:6" x14ac:dyDescent="0.2">
      <c r="A10" s="7"/>
      <c r="B10" s="7"/>
      <c r="C10" s="7"/>
      <c r="D10" s="7"/>
      <c r="E10" s="7"/>
      <c r="F10" s="7"/>
    </row>
    <row r="11" spans="1:6" x14ac:dyDescent="0.2">
      <c r="A11" s="94" t="s">
        <v>296</v>
      </c>
      <c r="B11" s="7"/>
      <c r="C11" s="7"/>
      <c r="D11" s="7"/>
      <c r="E11" s="7"/>
      <c r="F11" s="7"/>
    </row>
    <row r="12" spans="1:6" x14ac:dyDescent="0.2">
      <c r="A12" s="94" t="s">
        <v>297</v>
      </c>
      <c r="B12" s="7"/>
      <c r="C12" s="7"/>
      <c r="D12" s="7"/>
      <c r="E12" s="7"/>
      <c r="F12" s="7"/>
    </row>
    <row r="13" spans="1:6" x14ac:dyDescent="0.2">
      <c r="A13" s="94" t="s">
        <v>298</v>
      </c>
      <c r="B13" s="7"/>
      <c r="C13" s="7"/>
      <c r="D13" s="7"/>
      <c r="E13" s="7"/>
      <c r="F13" s="7"/>
    </row>
    <row r="14" spans="1:6" x14ac:dyDescent="0.2">
      <c r="A14" s="94" t="s">
        <v>299</v>
      </c>
      <c r="B14" s="7"/>
      <c r="C14" s="7"/>
      <c r="D14" s="7"/>
      <c r="E14" s="7"/>
      <c r="F14" s="7"/>
    </row>
    <row r="15" spans="1:6" x14ac:dyDescent="0.2">
      <c r="A15" s="94" t="s">
        <v>300</v>
      </c>
      <c r="B15" s="7"/>
      <c r="C15" s="7"/>
      <c r="D15" s="7"/>
      <c r="E15" s="7"/>
      <c r="F15" s="7"/>
    </row>
    <row r="16" spans="1:6" x14ac:dyDescent="0.2">
      <c r="A16" s="94" t="s">
        <v>301</v>
      </c>
      <c r="B16" s="7"/>
      <c r="C16" s="7"/>
      <c r="D16" s="7"/>
      <c r="E16" s="7"/>
      <c r="F16" s="7"/>
    </row>
    <row r="17" spans="1:6" x14ac:dyDescent="0.2">
      <c r="A17" s="94" t="s">
        <v>302</v>
      </c>
      <c r="B17" s="7"/>
      <c r="C17" s="7"/>
      <c r="D17" s="7"/>
      <c r="E17" s="7"/>
      <c r="F17" s="7"/>
    </row>
    <row r="18" spans="1:6" x14ac:dyDescent="0.2">
      <c r="A18" s="94" t="s">
        <v>303</v>
      </c>
      <c r="B18" s="7"/>
      <c r="C18" s="7"/>
      <c r="D18" s="7"/>
      <c r="E18" s="7"/>
      <c r="F18" s="7"/>
    </row>
    <row r="19" spans="1:6" x14ac:dyDescent="0.2">
      <c r="A19" s="94" t="s">
        <v>304</v>
      </c>
      <c r="B19" s="7"/>
      <c r="C19" s="7"/>
      <c r="D19" s="7"/>
      <c r="E19" s="7"/>
      <c r="F19" s="7"/>
    </row>
    <row r="20" spans="1:6" x14ac:dyDescent="0.2">
      <c r="A20" s="94" t="s">
        <v>305</v>
      </c>
      <c r="B20" s="7"/>
      <c r="C20" s="7"/>
      <c r="D20" s="7"/>
      <c r="E20" s="7"/>
      <c r="F20" s="7"/>
    </row>
    <row r="21" spans="1:6" x14ac:dyDescent="0.2">
      <c r="A21" s="7"/>
      <c r="B21" s="7"/>
      <c r="C21" s="7"/>
      <c r="D21" s="7"/>
      <c r="E21" s="7"/>
      <c r="F21" s="7"/>
    </row>
    <row r="22" spans="1:6" x14ac:dyDescent="0.2">
      <c r="A22" s="95"/>
      <c r="B22" s="7"/>
      <c r="C22" s="7"/>
      <c r="D22" s="7"/>
      <c r="E22" s="7"/>
      <c r="F22" s="7"/>
    </row>
    <row r="23" spans="1:6" x14ac:dyDescent="0.2">
      <c r="A23" s="7"/>
      <c r="B23" s="7"/>
      <c r="C23" s="7"/>
      <c r="D23" s="7"/>
      <c r="E23" s="7"/>
      <c r="F23" s="7"/>
    </row>
    <row r="24" spans="1:6" x14ac:dyDescent="0.2">
      <c r="A24" s="96" t="s">
        <v>306</v>
      </c>
      <c r="B24" s="7"/>
      <c r="C24" s="7"/>
      <c r="D24" s="7"/>
      <c r="E24" s="7"/>
      <c r="F24" s="7"/>
    </row>
    <row r="25" spans="1:6" x14ac:dyDescent="0.2">
      <c r="A25" s="93" t="s">
        <v>307</v>
      </c>
      <c r="B25" s="7"/>
      <c r="C25" s="7"/>
      <c r="D25" s="7"/>
      <c r="E25" s="7"/>
      <c r="F25" s="7"/>
    </row>
    <row r="26" spans="1:6" x14ac:dyDescent="0.2">
      <c r="A26" s="93" t="s">
        <v>308</v>
      </c>
      <c r="B26" s="7"/>
      <c r="C26" s="7"/>
      <c r="D26" s="7"/>
      <c r="E26" s="7"/>
      <c r="F26" s="7"/>
    </row>
    <row r="27" spans="1:6" x14ac:dyDescent="0.2">
      <c r="A27" s="93" t="s">
        <v>309</v>
      </c>
      <c r="B27" s="7"/>
      <c r="C27" s="7"/>
      <c r="D27" s="7"/>
      <c r="E27" s="7"/>
      <c r="F27" s="7"/>
    </row>
    <row r="28" spans="1:6" x14ac:dyDescent="0.2">
      <c r="A28" s="93" t="s">
        <v>310</v>
      </c>
      <c r="B28" s="7"/>
      <c r="C28" s="7"/>
      <c r="D28" s="7"/>
      <c r="E28" s="7"/>
      <c r="F28" s="7"/>
    </row>
    <row r="29" spans="1:6" x14ac:dyDescent="0.2">
      <c r="A29" s="97" t="s">
        <v>311</v>
      </c>
      <c r="B29" s="7"/>
      <c r="C29" s="7"/>
      <c r="D29" s="7"/>
      <c r="E29" s="7"/>
      <c r="F29" s="7"/>
    </row>
    <row r="30" spans="1:6" x14ac:dyDescent="0.2">
      <c r="A30" s="7"/>
      <c r="B30" s="7"/>
      <c r="C30" s="7"/>
      <c r="D30" s="7"/>
      <c r="E30" s="7"/>
      <c r="F30" s="7"/>
    </row>
    <row r="31" spans="1:6" x14ac:dyDescent="0.2">
      <c r="A31" s="96" t="s">
        <v>312</v>
      </c>
      <c r="B31" s="7"/>
      <c r="C31" s="7"/>
      <c r="D31" s="7"/>
      <c r="E31" s="7"/>
      <c r="F31" s="7"/>
    </row>
    <row r="32" spans="1:6" x14ac:dyDescent="0.2">
      <c r="A32" s="96" t="s">
        <v>313</v>
      </c>
      <c r="B32" s="95" t="s">
        <v>314</v>
      </c>
      <c r="C32" s="7"/>
      <c r="D32" s="7"/>
      <c r="E32" s="7"/>
      <c r="F32" s="7"/>
    </row>
    <row r="33" spans="1:6" x14ac:dyDescent="0.2">
      <c r="A33" s="98" t="s">
        <v>315</v>
      </c>
      <c r="B33" s="99" t="s">
        <v>316</v>
      </c>
      <c r="C33" s="7"/>
      <c r="D33" s="7"/>
      <c r="E33" s="7"/>
      <c r="F33" s="7"/>
    </row>
    <row r="34" spans="1:6" x14ac:dyDescent="0.2">
      <c r="A34" s="98" t="s">
        <v>317</v>
      </c>
      <c r="B34" s="100" t="s">
        <v>318</v>
      </c>
    </row>
    <row r="36" spans="1:6" x14ac:dyDescent="0.2">
      <c r="A36" s="101">
        <v>41365</v>
      </c>
    </row>
  </sheetData>
  <sheetProtection password="EE3C" sheet="1" objects="1" scenarios="1"/>
  <mergeCells count="2">
    <mergeCell ref="A1:C2"/>
    <mergeCell ref="D1:F2"/>
  </mergeCells>
  <phoneticPr fontId="14" type="noConversion"/>
  <hyperlinks>
    <hyperlink ref="B32" r:id="rId1"/>
    <hyperlink ref="B33" r:id="rId2"/>
    <hyperlink ref="B34" r:id="rId3"/>
    <hyperlink ref="A1:C2" location="'Data by ward'!A1" display="Click here to return to the ward homepage"/>
    <hyperlink ref="D1:F2" location="'Data by topic'!A1" display="Click here to return to the topic homepage"/>
  </hyperlinks>
  <pageMargins left="0.75" right="0.75" top="1" bottom="1" header="0.5" footer="0.5"/>
  <pageSetup paperSize="9" orientation="portrait" verticalDpi="0"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27"/>
  <sheetViews>
    <sheetView showGridLines="0" zoomScaleNormal="100" workbookViewId="0">
      <selection activeCell="C2" sqref="C2:E3"/>
    </sheetView>
  </sheetViews>
  <sheetFormatPr defaultRowHeight="15.75" customHeight="1" x14ac:dyDescent="0.2"/>
  <cols>
    <col min="1" max="1" width="12.28515625" style="140" customWidth="1"/>
    <col min="2" max="2" width="1.140625" style="140" customWidth="1"/>
    <col min="3" max="3" width="9.28515625" style="140" customWidth="1"/>
    <col min="4" max="4" width="9.5703125" style="140" customWidth="1"/>
    <col min="5" max="5" width="9.7109375" style="140" customWidth="1"/>
    <col min="6" max="6" width="3.140625" style="140" customWidth="1"/>
    <col min="7" max="7" width="13.42578125" style="140" customWidth="1"/>
    <col min="8" max="8" width="8.140625" style="140" customWidth="1"/>
    <col min="9" max="9" width="8.85546875" style="140" customWidth="1"/>
    <col min="10" max="10" width="8.140625" style="140" customWidth="1"/>
    <col min="11" max="14" width="9.140625" style="140"/>
    <col min="15" max="15" width="9.42578125" style="140" customWidth="1"/>
    <col min="16" max="255" width="9.140625" style="140"/>
    <col min="256" max="16384" width="9.140625" style="36"/>
  </cols>
  <sheetData>
    <row r="1" spans="1:15" ht="18.75" customHeight="1" thickBot="1" x14ac:dyDescent="0.35">
      <c r="A1" s="286" t="s">
        <v>288</v>
      </c>
      <c r="B1" s="286"/>
      <c r="C1" s="286"/>
      <c r="D1" s="286"/>
      <c r="E1" s="286"/>
      <c r="F1" s="48"/>
      <c r="G1" s="48"/>
      <c r="H1" s="48"/>
      <c r="I1" s="48"/>
      <c r="J1" s="48"/>
    </row>
    <row r="2" spans="1:15" ht="12" customHeight="1" thickBot="1" x14ac:dyDescent="0.25">
      <c r="A2" s="291" t="s">
        <v>635</v>
      </c>
      <c r="B2" s="291"/>
      <c r="C2" s="290" t="str">
        <f>'Data by ward'!C20</f>
        <v>Abbey</v>
      </c>
      <c r="D2" s="290"/>
      <c r="E2" s="290"/>
      <c r="F2" s="48"/>
      <c r="G2" s="292" t="s">
        <v>21</v>
      </c>
      <c r="H2" s="293"/>
      <c r="I2" s="293"/>
      <c r="J2" s="294"/>
    </row>
    <row r="3" spans="1:15" ht="12" customHeight="1" x14ac:dyDescent="0.2">
      <c r="A3" s="291"/>
      <c r="B3" s="291"/>
      <c r="C3" s="290"/>
      <c r="D3" s="290"/>
      <c r="E3" s="290"/>
      <c r="F3" s="48"/>
      <c r="G3" s="46" t="s">
        <v>187</v>
      </c>
      <c r="H3" s="51" t="s">
        <v>7</v>
      </c>
      <c r="I3" s="51" t="s">
        <v>201</v>
      </c>
      <c r="J3" s="67" t="s">
        <v>230</v>
      </c>
    </row>
    <row r="4" spans="1:15" ht="12" customHeight="1" thickBot="1" x14ac:dyDescent="0.25">
      <c r="A4" s="291"/>
      <c r="B4" s="291"/>
      <c r="C4" s="287" t="str">
        <f>VLOOKUP(C2,Districts!A2:B124,2,FALSE)</f>
        <v>Cambridge</v>
      </c>
      <c r="D4" s="287"/>
      <c r="E4" s="287"/>
      <c r="F4" s="48"/>
      <c r="G4" s="46" t="s">
        <v>9</v>
      </c>
      <c r="H4" s="44">
        <f>VLOOKUP(C2,iadatasheet_population!B4:BA134,4,FALSE)</f>
        <v>786</v>
      </c>
      <c r="I4" s="60">
        <f>VLOOKUP(C2,iadatasheet_population!B4:BA134,5,FALSE)</f>
        <v>7.9337841929948532</v>
      </c>
      <c r="J4" s="57">
        <f>VLOOKUP(C4,iadatasheet_population!B4:BA134,5,FALSE)</f>
        <v>5.4114493771545282</v>
      </c>
    </row>
    <row r="5" spans="1:15" ht="12" customHeight="1" x14ac:dyDescent="0.2">
      <c r="A5" s="48"/>
      <c r="B5" s="48"/>
      <c r="C5" s="48"/>
      <c r="D5" s="48"/>
      <c r="E5" s="48"/>
      <c r="F5" s="48"/>
      <c r="G5" s="46" t="s">
        <v>12</v>
      </c>
      <c r="H5" s="44">
        <f>VLOOKUP(C2,iadatasheet_population!B4:BA134,8,FALSE)</f>
        <v>554</v>
      </c>
      <c r="I5" s="60">
        <f>VLOOKUP(C2,iadatasheet_population!B4:BA134,9,FALSE)</f>
        <v>5.5920056525688908</v>
      </c>
      <c r="J5" s="57">
        <f>VLOOKUP(C4,iadatasheet_population!B4:BA134,9,FALSE)</f>
        <v>4.0955218096829666</v>
      </c>
      <c r="M5" s="311" t="s">
        <v>659</v>
      </c>
      <c r="N5" s="312"/>
      <c r="O5" s="313"/>
    </row>
    <row r="6" spans="1:15" ht="12" customHeight="1" thickBot="1" x14ac:dyDescent="0.25">
      <c r="A6" s="48"/>
      <c r="B6" s="48"/>
      <c r="C6" s="48"/>
      <c r="D6" s="48"/>
      <c r="E6" s="48"/>
      <c r="F6" s="48"/>
      <c r="G6" s="46" t="s">
        <v>13</v>
      </c>
      <c r="H6" s="44">
        <f>VLOOKUP(C2,iadatasheet_population!B4:BA134,12,FALSE)</f>
        <v>449</v>
      </c>
      <c r="I6" s="60">
        <f>VLOOKUP(C2,iadatasheet_population!B4:BA134,13,FALSE)</f>
        <v>4.5321489855657617</v>
      </c>
      <c r="J6" s="57">
        <f>VLOOKUP(C4,iadatasheet_population!B4:BA134,13,FALSE)</f>
        <v>4.0414315354372032</v>
      </c>
      <c r="M6" s="314"/>
      <c r="N6" s="315"/>
      <c r="O6" s="316"/>
    </row>
    <row r="7" spans="1:15" ht="12" customHeight="1" thickBot="1" x14ac:dyDescent="0.25">
      <c r="A7" s="292" t="s">
        <v>188</v>
      </c>
      <c r="B7" s="293"/>
      <c r="C7" s="293"/>
      <c r="D7" s="293"/>
      <c r="E7" s="294"/>
      <c r="F7" s="48"/>
      <c r="G7" s="46" t="s">
        <v>169</v>
      </c>
      <c r="H7" s="85">
        <f>VLOOKUP(C2,iadatasheet_population!B4:BA134,16,FALSE)</f>
        <v>536</v>
      </c>
      <c r="I7" s="60">
        <f>VLOOKUP(C2,iadatasheet_population!B4:BA134,17,FALSE)</f>
        <v>5.4103159382254971</v>
      </c>
      <c r="J7" s="57">
        <f>VLOOKUP(C4,iadatasheet_population!B4:BA134,17,FALSE)</f>
        <v>8.2653168317630996</v>
      </c>
      <c r="M7" s="314"/>
      <c r="N7" s="315"/>
      <c r="O7" s="316"/>
    </row>
    <row r="8" spans="1:15" ht="12" customHeight="1" x14ac:dyDescent="0.2">
      <c r="A8" s="88"/>
      <c r="B8" s="89"/>
      <c r="C8" s="89"/>
      <c r="D8" s="84"/>
      <c r="E8" s="90">
        <v>2011</v>
      </c>
      <c r="F8" s="48"/>
      <c r="G8" s="46" t="s">
        <v>14</v>
      </c>
      <c r="H8" s="44">
        <f>VLOOKUP(C2,iadatasheet_population!B4:BA134,20,FALSE)</f>
        <v>846</v>
      </c>
      <c r="I8" s="60">
        <f>VLOOKUP(C2,iadatasheet_population!B4:BA134,21,FALSE)</f>
        <v>8.5394165741394961</v>
      </c>
      <c r="J8" s="57">
        <f>VLOOKUP(C4,iadatasheet_population!B4:BA134,21,FALSE)</f>
        <v>14.593071600991387</v>
      </c>
      <c r="M8" s="314"/>
      <c r="N8" s="315"/>
      <c r="O8" s="316"/>
    </row>
    <row r="9" spans="1:15" ht="12" customHeight="1" x14ac:dyDescent="0.2">
      <c r="A9" s="288" t="s">
        <v>189</v>
      </c>
      <c r="B9" s="289"/>
      <c r="C9" s="289"/>
      <c r="D9" s="44"/>
      <c r="E9" s="42">
        <f>VLOOKUP(C2,iadatasheet_population!B4:BA134,52,FALSE)</f>
        <v>9907</v>
      </c>
      <c r="F9" s="48"/>
      <c r="G9" s="46" t="s">
        <v>15</v>
      </c>
      <c r="H9" s="44">
        <f>VLOOKUP(C2,iadatasheet_population!B4:BA134,24,FALSE)</f>
        <v>3714</v>
      </c>
      <c r="I9" s="60">
        <f>VLOOKUP(C2,iadatasheet_population!B4:BA134,25,FALSE)</f>
        <v>37.488644392853537</v>
      </c>
      <c r="J9" s="57">
        <f>VLOOKUP(C4,iadatasheet_population!B4:BA134,25,FALSE)</f>
        <v>32.977306304342562</v>
      </c>
      <c r="M9" s="314"/>
      <c r="N9" s="315"/>
      <c r="O9" s="316"/>
    </row>
    <row r="10" spans="1:15" ht="12" customHeight="1" thickBot="1" x14ac:dyDescent="0.25">
      <c r="A10" s="83" t="s">
        <v>193</v>
      </c>
      <c r="B10" s="63"/>
      <c r="C10" s="63"/>
      <c r="D10" s="102"/>
      <c r="E10" s="42">
        <f>VLOOKUP(C2,'iadatasheet_dwelling type'!B4:C134,2,FALSE)</f>
        <v>4106</v>
      </c>
      <c r="F10" s="48"/>
      <c r="G10" s="46" t="s">
        <v>16</v>
      </c>
      <c r="H10" s="44">
        <f>VLOOKUP(C2,iadatasheet_population!B4:BA134,28,FALSE)</f>
        <v>1645</v>
      </c>
      <c r="I10" s="60">
        <f>VLOOKUP(C2,iadatasheet_population!B4:BA134,29,FALSE)</f>
        <v>16.604421116382355</v>
      </c>
      <c r="J10" s="57">
        <f>VLOOKUP(C4,iadatasheet_population!B4:BA134,29,FALSE)</f>
        <v>14.813469285604722</v>
      </c>
      <c r="M10" s="317"/>
      <c r="N10" s="318"/>
      <c r="O10" s="319"/>
    </row>
    <row r="11" spans="1:15" ht="12" customHeight="1" x14ac:dyDescent="0.2">
      <c r="A11" s="71" t="s">
        <v>289</v>
      </c>
      <c r="B11" s="76"/>
      <c r="C11" s="76"/>
      <c r="D11" s="102"/>
      <c r="E11" s="42">
        <f>VLOOKUP(C2,'iadatasheet_dwelling type'!B4:E134,4,FALSE)</f>
        <v>4193</v>
      </c>
      <c r="F11" s="48"/>
      <c r="G11" s="46" t="s">
        <v>17</v>
      </c>
      <c r="H11" s="44">
        <f>VLOOKUP(C2,iadatasheet_population!B4:BA134,32,FALSE)</f>
        <v>397</v>
      </c>
      <c r="I11" s="60">
        <f>VLOOKUP(C2,iadatasheet_population!B4:BA134,33,FALSE)</f>
        <v>4.0072675885737361</v>
      </c>
      <c r="J11" s="57">
        <f>VLOOKUP(C4,iadatasheet_population!B4:BA134,33,FALSE)</f>
        <v>4.0147900570773487</v>
      </c>
    </row>
    <row r="12" spans="1:15" ht="12" customHeight="1" x14ac:dyDescent="0.2">
      <c r="A12" s="71" t="s">
        <v>190</v>
      </c>
      <c r="B12" s="76"/>
      <c r="C12" s="76"/>
      <c r="D12" s="102"/>
      <c r="E12" s="86">
        <f>VLOOKUP(C2,Districts!A2:D134,3,FALSE)</f>
        <v>395</v>
      </c>
      <c r="F12" s="48"/>
      <c r="G12" s="46" t="s">
        <v>18</v>
      </c>
      <c r="H12" s="44">
        <f>VLOOKUP(C2,iadatasheet_population!B4:BA134,36,FALSE)</f>
        <v>446</v>
      </c>
      <c r="I12" s="60">
        <f>VLOOKUP(C2,iadatasheet_population!B4:BA134,37,FALSE)</f>
        <v>4.5018673665085291</v>
      </c>
      <c r="J12" s="57">
        <f>VLOOKUP(C4,iadatasheet_population!B4:BA134,37,FALSE)</f>
        <v>5.5519226266883024</v>
      </c>
    </row>
    <row r="13" spans="1:15" ht="12" customHeight="1" x14ac:dyDescent="0.2">
      <c r="A13" s="71" t="s">
        <v>290</v>
      </c>
      <c r="B13" s="76"/>
      <c r="C13" s="76"/>
      <c r="D13" s="102"/>
      <c r="E13" s="87">
        <f>VLOOKUP(C2,Districts!A2:D134,4,FALSE)</f>
        <v>25.1</v>
      </c>
      <c r="F13" s="48"/>
      <c r="G13" s="46" t="s">
        <v>19</v>
      </c>
      <c r="H13" s="44">
        <f>VLOOKUP(C2,iadatasheet_population!B4:BA134,40,FALSE)</f>
        <v>363</v>
      </c>
      <c r="I13" s="60">
        <f>VLOOKUP(C2,iadatasheet_population!B4:BA134,41,FALSE)</f>
        <v>3.6640759059251038</v>
      </c>
      <c r="J13" s="57">
        <f>VLOOKUP(C4,iadatasheet_population!B4:BA134,41,FALSE)</f>
        <v>4.0591925210104387</v>
      </c>
    </row>
    <row r="14" spans="1:15" ht="12" customHeight="1" thickBot="1" x14ac:dyDescent="0.25">
      <c r="A14" s="105" t="s">
        <v>291</v>
      </c>
      <c r="B14" s="76"/>
      <c r="C14" s="76"/>
      <c r="D14" s="107"/>
      <c r="E14" s="87"/>
      <c r="F14" s="48"/>
      <c r="G14" s="46" t="s">
        <v>163</v>
      </c>
      <c r="H14" s="44">
        <f>VLOOKUP(C2,iadatasheet_population!B4:BA134,44,FALSE)</f>
        <v>123</v>
      </c>
      <c r="I14" s="60">
        <f>VLOOKUP(C2,iadatasheet_population!B4:BA134,45,FALSE)</f>
        <v>1.2415463813465228</v>
      </c>
      <c r="J14" s="57">
        <f>VLOOKUP(C4,iadatasheet_population!B4:BA134,45,FALSE)</f>
        <v>1.3579080788264832</v>
      </c>
    </row>
    <row r="15" spans="1:15" ht="12" customHeight="1" thickBot="1" x14ac:dyDescent="0.25">
      <c r="A15" s="106" t="s">
        <v>191</v>
      </c>
      <c r="B15" s="56"/>
      <c r="C15" s="56"/>
      <c r="D15" s="108"/>
      <c r="E15" s="43">
        <f>VLOOKUP(C2,'iadatasheet_dwelling type'!B4:M134,12,FALSE)</f>
        <v>2.4</v>
      </c>
      <c r="F15" s="48"/>
      <c r="G15" s="47" t="s">
        <v>20</v>
      </c>
      <c r="H15" s="45">
        <f>VLOOKUP(C2,iadatasheet_population!B4:BA134,48,FALSE)</f>
        <v>48</v>
      </c>
      <c r="I15" s="65">
        <f>VLOOKUP(C2,iadatasheet_population!B4:BA134,49,FALSE)</f>
        <v>0.48450590491571616</v>
      </c>
      <c r="J15" s="58">
        <f>VLOOKUP(C4,iadatasheet_population!B4:BA134,49,FALSE)</f>
        <v>0.81861997142095955</v>
      </c>
      <c r="M15" s="322" t="s">
        <v>660</v>
      </c>
      <c r="N15" s="323"/>
      <c r="O15" s="324"/>
    </row>
    <row r="16" spans="1:15" ht="9" customHeight="1" thickBot="1" x14ac:dyDescent="0.25">
      <c r="A16" s="48"/>
      <c r="B16" s="48"/>
      <c r="C16" s="48"/>
      <c r="D16" s="48"/>
      <c r="E16" s="48"/>
      <c r="F16" s="48"/>
      <c r="G16" s="48"/>
      <c r="H16" s="48"/>
      <c r="I16" s="48"/>
      <c r="J16" s="48"/>
      <c r="M16" s="325"/>
      <c r="N16" s="326"/>
      <c r="O16" s="327"/>
    </row>
    <row r="17" spans="1:15" ht="12" customHeight="1" thickBot="1" x14ac:dyDescent="0.25">
      <c r="A17" s="292" t="s">
        <v>192</v>
      </c>
      <c r="B17" s="293"/>
      <c r="C17" s="293"/>
      <c r="D17" s="293"/>
      <c r="E17" s="293"/>
      <c r="F17" s="293"/>
      <c r="G17" s="293"/>
      <c r="H17" s="293"/>
      <c r="I17" s="293"/>
      <c r="J17" s="294"/>
      <c r="M17" s="325"/>
      <c r="N17" s="326"/>
      <c r="O17" s="327"/>
    </row>
    <row r="18" spans="1:15" ht="12" customHeight="1" x14ac:dyDescent="0.2">
      <c r="A18" s="320"/>
      <c r="B18" s="321"/>
      <c r="C18" s="321"/>
      <c r="D18" s="321"/>
      <c r="E18" s="321"/>
      <c r="F18" s="321"/>
      <c r="G18" s="321"/>
      <c r="H18" s="64" t="s">
        <v>7</v>
      </c>
      <c r="I18" s="64" t="s">
        <v>201</v>
      </c>
      <c r="J18" s="67" t="s">
        <v>230</v>
      </c>
      <c r="M18" s="325"/>
      <c r="N18" s="326"/>
      <c r="O18" s="327"/>
    </row>
    <row r="19" spans="1:15" ht="12" customHeight="1" x14ac:dyDescent="0.2">
      <c r="A19" s="37" t="s">
        <v>194</v>
      </c>
      <c r="B19" s="40"/>
      <c r="C19" s="283" t="s">
        <v>23</v>
      </c>
      <c r="D19" s="283"/>
      <c r="E19" s="283"/>
      <c r="F19" s="283"/>
      <c r="G19" s="283"/>
      <c r="H19" s="44">
        <f>VLOOKUP(C2,iadatasheet_ethnicity!B4:CE134,4,FALSE)</f>
        <v>6708</v>
      </c>
      <c r="I19" s="60">
        <f>VLOOKUP(C2,iadatasheet_ethnicity!B4:CE134,5,FALSE)</f>
        <v>67.7</v>
      </c>
      <c r="J19" s="57">
        <f>VLOOKUP(C4,iadatasheet_ethnicity!B4:CE134,5,FALSE)</f>
        <v>65.991749214883711</v>
      </c>
      <c r="M19" s="325"/>
      <c r="N19" s="326"/>
      <c r="O19" s="327"/>
    </row>
    <row r="20" spans="1:15" ht="12" customHeight="1" x14ac:dyDescent="0.2">
      <c r="A20" s="50"/>
      <c r="B20" s="48"/>
      <c r="C20" s="283" t="s">
        <v>195</v>
      </c>
      <c r="D20" s="283"/>
      <c r="E20" s="283"/>
      <c r="F20" s="283"/>
      <c r="G20" s="283"/>
      <c r="H20" s="44">
        <f>VLOOKUP(C2,iadatasheet_ethnicity!B4:CE134,56,FALSE)</f>
        <v>797</v>
      </c>
      <c r="I20" s="60">
        <f>VLOOKUP(C2,iadatasheet_ethnicity!B4:CE134,57,FALSE)</f>
        <v>8.0448167962047048</v>
      </c>
      <c r="J20" s="57">
        <f>VLOOKUP(C4,iadatasheet_ethnicity!B4:CE134,57,FALSE)</f>
        <v>10.994050069832966</v>
      </c>
      <c r="M20" s="325"/>
      <c r="N20" s="326"/>
      <c r="O20" s="327"/>
    </row>
    <row r="21" spans="1:15" ht="12" customHeight="1" x14ac:dyDescent="0.2">
      <c r="A21" s="50"/>
      <c r="B21" s="48"/>
      <c r="C21" s="283" t="s">
        <v>196</v>
      </c>
      <c r="D21" s="283"/>
      <c r="E21" s="283"/>
      <c r="F21" s="283"/>
      <c r="G21" s="283"/>
      <c r="H21" s="44">
        <f>VLOOKUP(C2,iadatasheet_ethnicity!B4:CE134,70,FALSE)</f>
        <v>261</v>
      </c>
      <c r="I21" s="60">
        <f>VLOOKUP(C2,iadatasheet_ethnicity!B4:CE134,71,FALSE)</f>
        <v>2.6345008579792064</v>
      </c>
      <c r="J21" s="57">
        <f>VLOOKUP(C4,iadatasheet_ethnicity!B4:CE134,71,FALSE)</f>
        <v>1.6929448521397952</v>
      </c>
      <c r="M21" s="325"/>
      <c r="N21" s="326"/>
      <c r="O21" s="327"/>
    </row>
    <row r="22" spans="1:15" ht="12" customHeight="1" x14ac:dyDescent="0.2">
      <c r="A22" s="50"/>
      <c r="B22" s="48"/>
      <c r="C22" s="283" t="s">
        <v>197</v>
      </c>
      <c r="D22" s="283"/>
      <c r="E22" s="283"/>
      <c r="F22" s="283"/>
      <c r="G22" s="283"/>
      <c r="H22" s="44">
        <f>VLOOKUP(C2,iadatasheet_ethnicity!B4:CE134,34,FALSE)</f>
        <v>351</v>
      </c>
      <c r="I22" s="60">
        <f>VLOOKUP(C2,iadatasheet_ethnicity!B4:CE134,35,FALSE)</f>
        <v>3.5429494296961748</v>
      </c>
      <c r="J22" s="57">
        <f>VLOOKUP(C4,iadatasheet_ethnicity!B4:CE134,35,FALSE)</f>
        <v>3.1840603227655464</v>
      </c>
      <c r="M22" s="325"/>
      <c r="N22" s="326"/>
      <c r="O22" s="327"/>
    </row>
    <row r="23" spans="1:15" ht="5.25" customHeight="1" x14ac:dyDescent="0.2">
      <c r="A23" s="298"/>
      <c r="B23" s="283"/>
      <c r="C23" s="283"/>
      <c r="D23" s="283"/>
      <c r="E23" s="283"/>
      <c r="F23" s="283"/>
      <c r="G23" s="283"/>
      <c r="H23" s="283"/>
      <c r="I23" s="283"/>
      <c r="J23" s="57"/>
      <c r="M23" s="325"/>
      <c r="N23" s="326"/>
      <c r="O23" s="327"/>
    </row>
    <row r="24" spans="1:15" ht="12" customHeight="1" x14ac:dyDescent="0.2">
      <c r="A24" s="37" t="s">
        <v>78</v>
      </c>
      <c r="B24" s="40"/>
      <c r="C24" s="283" t="s">
        <v>81</v>
      </c>
      <c r="D24" s="283"/>
      <c r="E24" s="283"/>
      <c r="F24" s="283"/>
      <c r="G24" s="283"/>
      <c r="H24" s="44">
        <f>VLOOKUP(C2,iadatasheet_religion!B4:CE134,2,FALSE)</f>
        <v>4489</v>
      </c>
      <c r="I24" s="60">
        <f>VLOOKUP(C2,iadatasheet_religion!B4:CE134,3,FALSE)</f>
        <v>45.3</v>
      </c>
      <c r="J24" s="57">
        <f>VLOOKUP(C4,iadatasheet_religion!B4:CE134,3,FALSE)</f>
        <v>44.817425141482396</v>
      </c>
      <c r="M24" s="325"/>
      <c r="N24" s="326"/>
      <c r="O24" s="327"/>
    </row>
    <row r="25" spans="1:15" ht="12" customHeight="1" thickBot="1" x14ac:dyDescent="0.25">
      <c r="A25" s="50"/>
      <c r="B25" s="48"/>
      <c r="C25" s="283" t="s">
        <v>364</v>
      </c>
      <c r="D25" s="283"/>
      <c r="E25" s="283"/>
      <c r="F25" s="283"/>
      <c r="G25" s="283"/>
      <c r="H25" s="44">
        <f>VLOOKUP(C2,iadatasheet_religion!B4:CE134,16,FALSE)</f>
        <v>865</v>
      </c>
      <c r="I25" s="60">
        <f>VLOOKUP(C2,iadatasheet_religion!B4:CE134,17,FALSE)</f>
        <v>8.7312001615019685</v>
      </c>
      <c r="J25" s="57">
        <f>VLOOKUP(C4,iadatasheet_religion!B4:CE134,17,FALSE)</f>
        <v>8.3266729637433698</v>
      </c>
      <c r="M25" s="328"/>
      <c r="N25" s="329"/>
      <c r="O25" s="330"/>
    </row>
    <row r="26" spans="1:15" ht="12" customHeight="1" x14ac:dyDescent="0.2">
      <c r="A26" s="50"/>
      <c r="B26" s="48"/>
      <c r="C26" s="283" t="s">
        <v>87</v>
      </c>
      <c r="D26" s="283"/>
      <c r="E26" s="283"/>
      <c r="F26" s="283"/>
      <c r="G26" s="283"/>
      <c r="H26" s="44">
        <f>VLOOKUP(C2,iadatasheet_religion!B4:CE134,18,FALSE)</f>
        <v>3738</v>
      </c>
      <c r="I26" s="60">
        <f>VLOOKUP(C2,iadatasheet_religion!B4:CE134,19,FALSE)</f>
        <v>37.700000000000003</v>
      </c>
      <c r="J26" s="57">
        <f>VLOOKUP(C4,iadatasheet_religion!B4:CE134,19,FALSE)</f>
        <v>37.81394560294509</v>
      </c>
    </row>
    <row r="27" spans="1:15" ht="12" customHeight="1" x14ac:dyDescent="0.2">
      <c r="A27" s="50"/>
      <c r="B27" s="48"/>
      <c r="C27" s="283" t="s">
        <v>88</v>
      </c>
      <c r="D27" s="283"/>
      <c r="E27" s="283"/>
      <c r="F27" s="283"/>
      <c r="G27" s="283"/>
      <c r="H27" s="44">
        <f>VLOOKUP(C2,iadatasheet_religion!B4:CE134,20,FALSE)</f>
        <v>815</v>
      </c>
      <c r="I27" s="60">
        <f>VLOOKUP(C2,iadatasheet_religion!B4:CE134,21,FALSE)</f>
        <v>8.1999999999999993</v>
      </c>
      <c r="J27" s="57">
        <f>VLOOKUP(C4,iadatasheet_religion!B4:CE134,21,FALSE)</f>
        <v>9.0419562918291394</v>
      </c>
    </row>
    <row r="28" spans="1:15" ht="5.25" customHeight="1" x14ac:dyDescent="0.2">
      <c r="A28" s="288"/>
      <c r="B28" s="289"/>
      <c r="C28" s="289"/>
      <c r="D28" s="289"/>
      <c r="E28" s="289"/>
      <c r="F28" s="289"/>
      <c r="G28" s="289"/>
      <c r="H28" s="289"/>
      <c r="I28" s="289"/>
      <c r="J28" s="57"/>
    </row>
    <row r="29" spans="1:15" ht="12" customHeight="1" x14ac:dyDescent="0.2">
      <c r="A29" s="37" t="s">
        <v>72</v>
      </c>
      <c r="B29" s="40"/>
      <c r="C29" s="283" t="s">
        <v>277</v>
      </c>
      <c r="D29" s="283"/>
      <c r="E29" s="283"/>
      <c r="F29" s="283"/>
      <c r="G29" s="283"/>
      <c r="H29" s="44">
        <f>VLOOKUP(C2,iadatasheet_qualifications!B3:N133,13,FALSE)</f>
        <v>693</v>
      </c>
      <c r="I29" s="60">
        <f>VLOOKUP(C2,iadatasheet_qualifications!B3:O133,14,FALSE)</f>
        <v>8.6</v>
      </c>
      <c r="J29" s="57">
        <f>VLOOKUP(C4,iadatasheet_qualifications!B3:O133,14,FALSE)</f>
        <v>23.117341307649493</v>
      </c>
    </row>
    <row r="30" spans="1:15" ht="5.25" customHeight="1" x14ac:dyDescent="0.2">
      <c r="A30" s="288"/>
      <c r="B30" s="289"/>
      <c r="C30" s="289"/>
      <c r="D30" s="289"/>
      <c r="E30" s="289"/>
      <c r="F30" s="289"/>
      <c r="G30" s="289"/>
      <c r="H30" s="289"/>
      <c r="I30" s="289"/>
      <c r="J30" s="57"/>
    </row>
    <row r="31" spans="1:15" ht="12" customHeight="1" x14ac:dyDescent="0.2">
      <c r="A31" s="37" t="s">
        <v>182</v>
      </c>
      <c r="B31" s="40"/>
      <c r="C31" s="283" t="s">
        <v>275</v>
      </c>
      <c r="D31" s="283"/>
      <c r="E31" s="283"/>
      <c r="F31" s="283"/>
      <c r="G31" s="283"/>
      <c r="H31" s="44">
        <f>VLOOKUP(C2,iadatasheet_health!B4:CE134,10,FALSE)</f>
        <v>1498</v>
      </c>
      <c r="I31" s="60">
        <f>VLOOKUP(C2,iadatasheet_health!B4:CE134,11,FALSE)</f>
        <v>15.120621782577976</v>
      </c>
      <c r="J31" s="57">
        <f>VLOOKUP(C4,iadatasheet_health!B4:CE134,11,FALSE)</f>
        <v>12.968748738566365</v>
      </c>
    </row>
    <row r="32" spans="1:15" ht="12" customHeight="1" x14ac:dyDescent="0.2">
      <c r="A32" s="37"/>
      <c r="B32" s="40"/>
      <c r="C32" s="283" t="s">
        <v>276</v>
      </c>
      <c r="D32" s="283"/>
      <c r="E32" s="283"/>
      <c r="F32" s="283"/>
      <c r="G32" s="283"/>
      <c r="H32" s="44">
        <f>VLOOKUP(C2,iadatasheet_health!B4:CE134,8,FALSE)</f>
        <v>501</v>
      </c>
      <c r="I32" s="60">
        <f>VLOOKUP(C2,iadatasheet_health!B4:CE134,9,FALSE)</f>
        <v>5.0570303825577874</v>
      </c>
      <c r="J32" s="57">
        <f>VLOOKUP(C4,iadatasheet_health!B4:CE134,9,FALSE)</f>
        <v>3.6353508198309479</v>
      </c>
    </row>
    <row r="33" spans="1:10" ht="4.5" customHeight="1" x14ac:dyDescent="0.2">
      <c r="A33" s="298"/>
      <c r="B33" s="283"/>
      <c r="C33" s="283"/>
      <c r="D33" s="283"/>
      <c r="E33" s="283"/>
      <c r="F33" s="283"/>
      <c r="G33" s="283"/>
      <c r="H33" s="283"/>
      <c r="I33" s="283"/>
      <c r="J33" s="57"/>
    </row>
    <row r="34" spans="1:10" ht="12" customHeight="1" x14ac:dyDescent="0.2">
      <c r="A34" s="37" t="s">
        <v>198</v>
      </c>
      <c r="B34" s="40"/>
      <c r="C34" s="283" t="s">
        <v>199</v>
      </c>
      <c r="D34" s="283"/>
      <c r="E34" s="283"/>
      <c r="F34" s="283"/>
      <c r="G34" s="283"/>
      <c r="H34" s="44">
        <f>VLOOKUP(C2,iadatasheet_health!B4:T134,18,FALSE)</f>
        <v>813</v>
      </c>
      <c r="I34" s="60">
        <f>VLOOKUP(C2,iadatasheet_health!B4:CE134,19,FALSE)</f>
        <v>8.2063187645099429</v>
      </c>
      <c r="J34" s="57">
        <f>VLOOKUP(C4,iadatasheet_health!B4:CE134,19,FALSE)</f>
        <v>7.8931434522512038</v>
      </c>
    </row>
    <row r="35" spans="1:10" ht="4.5" customHeight="1" x14ac:dyDescent="0.2">
      <c r="A35" s="37"/>
      <c r="B35" s="40"/>
      <c r="C35" s="289"/>
      <c r="D35" s="289"/>
      <c r="E35" s="289"/>
      <c r="F35" s="289"/>
      <c r="G35" s="289"/>
      <c r="H35" s="44"/>
      <c r="I35" s="60"/>
      <c r="J35" s="57"/>
    </row>
    <row r="36" spans="1:10" ht="12" customHeight="1" x14ac:dyDescent="0.2">
      <c r="A36" s="37" t="s">
        <v>186</v>
      </c>
      <c r="B36" s="40"/>
      <c r="C36" s="283" t="s">
        <v>222</v>
      </c>
      <c r="D36" s="283"/>
      <c r="E36" s="283"/>
      <c r="F36" s="283"/>
      <c r="G36" s="283"/>
      <c r="H36" s="44">
        <f>VLOOKUP(C2,'iadatasheet_country of birth'!B4:Y134,13,FALSE)</f>
        <v>7391</v>
      </c>
      <c r="I36" s="60">
        <f>VLOOKUP(C2,'iadatasheet_country of birth'!B4:Y134,14,FALSE)</f>
        <v>74.603815484001217</v>
      </c>
      <c r="J36" s="57">
        <f>VLOOKUP(C4,'iadatasheet_country of birth'!B4:Y134,14,FALSE)</f>
        <v>70.628981084550375</v>
      </c>
    </row>
    <row r="37" spans="1:10" ht="12" customHeight="1" x14ac:dyDescent="0.2">
      <c r="A37" s="37"/>
      <c r="B37" s="40"/>
      <c r="C37" s="283" t="s">
        <v>223</v>
      </c>
      <c r="D37" s="283"/>
      <c r="E37" s="283"/>
      <c r="F37" s="283"/>
      <c r="G37" s="283"/>
      <c r="H37" s="44">
        <f>VLOOKUP(C2,'iadatasheet_country of birth'!B4:Y134,21,FALSE)</f>
        <v>1119</v>
      </c>
      <c r="I37" s="60">
        <f>VLOOKUP(C2,'iadatasheet_country of birth'!B4:Y134,22,FALSE)</f>
        <v>11.295043908347633</v>
      </c>
      <c r="J37" s="57">
        <f>VLOOKUP(C4,'iadatasheet_country of birth'!B4:Y134,22,FALSE)</f>
        <v>11.543025987551164</v>
      </c>
    </row>
    <row r="38" spans="1:10" ht="12" customHeight="1" thickBot="1" x14ac:dyDescent="0.25">
      <c r="A38" s="38"/>
      <c r="B38" s="41"/>
      <c r="C38" s="303" t="s">
        <v>224</v>
      </c>
      <c r="D38" s="303"/>
      <c r="E38" s="303"/>
      <c r="F38" s="303"/>
      <c r="G38" s="303"/>
      <c r="H38" s="45">
        <f>VLOOKUP(C2,'iadatasheet_country of birth'!B4:Y134,23,FALSE)</f>
        <v>1397</v>
      </c>
      <c r="I38" s="65">
        <f>VLOOKUP(C2,'iadatasheet_country of birth'!B4:Y134,24,FALSE)</f>
        <v>14.1</v>
      </c>
      <c r="J38" s="58">
        <f>VLOOKUP(C4,'iadatasheet_country of birth'!B4:Y134,24,FALSE)</f>
        <v>17.827992927898471</v>
      </c>
    </row>
    <row r="39" spans="1:10" ht="9" customHeight="1" thickBot="1" x14ac:dyDescent="0.25">
      <c r="A39" s="48"/>
      <c r="B39" s="48"/>
      <c r="C39" s="48"/>
      <c r="D39" s="48"/>
      <c r="E39" s="48"/>
      <c r="F39" s="48"/>
      <c r="G39" s="48"/>
      <c r="H39" s="48"/>
      <c r="I39" s="48"/>
      <c r="J39" s="48"/>
    </row>
    <row r="40" spans="1:10" ht="12" customHeight="1" thickBot="1" x14ac:dyDescent="0.25">
      <c r="A40" s="292" t="s">
        <v>183</v>
      </c>
      <c r="B40" s="293"/>
      <c r="C40" s="293"/>
      <c r="D40" s="293"/>
      <c r="E40" s="293"/>
      <c r="F40" s="293"/>
      <c r="G40" s="293"/>
      <c r="H40" s="293"/>
      <c r="I40" s="293"/>
      <c r="J40" s="294"/>
    </row>
    <row r="41" spans="1:10" ht="12" customHeight="1" x14ac:dyDescent="0.2">
      <c r="A41" s="163"/>
      <c r="B41" s="164"/>
      <c r="C41" s="165"/>
      <c r="D41" s="165"/>
      <c r="E41" s="165"/>
      <c r="F41" s="165"/>
      <c r="G41" s="165"/>
      <c r="H41" s="166" t="s">
        <v>7</v>
      </c>
      <c r="I41" s="166" t="s">
        <v>201</v>
      </c>
      <c r="J41" s="167" t="s">
        <v>230</v>
      </c>
    </row>
    <row r="42" spans="1:10" ht="12" customHeight="1" x14ac:dyDescent="0.2">
      <c r="A42" s="37" t="s">
        <v>46</v>
      </c>
      <c r="B42" s="52"/>
      <c r="C42" s="48"/>
      <c r="D42" s="40"/>
      <c r="E42" s="40"/>
      <c r="F42" s="40"/>
      <c r="G42" s="40"/>
      <c r="H42" s="51">
        <f>H43+H44</f>
        <v>1269</v>
      </c>
      <c r="I42" s="69">
        <f>I43+I44</f>
        <v>30.9</v>
      </c>
      <c r="J42" s="61">
        <f>J43+J44</f>
        <v>33.925589758958772</v>
      </c>
    </row>
    <row r="43" spans="1:10" ht="12" customHeight="1" x14ac:dyDescent="0.2">
      <c r="A43" s="50"/>
      <c r="B43" s="283" t="s">
        <v>200</v>
      </c>
      <c r="C43" s="283"/>
      <c r="D43" s="48"/>
      <c r="E43" s="40"/>
      <c r="F43" s="40"/>
      <c r="G43" s="40"/>
      <c r="H43" s="44">
        <f>VLOOKUP(C2,'iadatasheet_household type'!B4:AE134,2,FALSE)</f>
        <v>375</v>
      </c>
      <c r="I43" s="60">
        <f>VLOOKUP(C2,'iadatasheet_household type'!B4:AE134,17,FALSE)</f>
        <v>9.1</v>
      </c>
      <c r="J43" s="57">
        <f>VLOOKUP(C4,'iadatasheet_household type'!B4:AE134,17,FALSE)</f>
        <v>11.11872243866935</v>
      </c>
    </row>
    <row r="44" spans="1:10" ht="12" customHeight="1" x14ac:dyDescent="0.2">
      <c r="A44" s="50"/>
      <c r="B44" s="283" t="s">
        <v>51</v>
      </c>
      <c r="C44" s="283"/>
      <c r="D44" s="48"/>
      <c r="E44" s="40"/>
      <c r="F44" s="40"/>
      <c r="G44" s="40"/>
      <c r="H44" s="44">
        <f>VLOOKUP(C2,'iadatasheet_household type'!B4:AE134,3,FALSE)</f>
        <v>894</v>
      </c>
      <c r="I44" s="60">
        <f>VLOOKUP(C2,'iadatasheet_household type'!B4:AE134,18,FALSE)</f>
        <v>21.8</v>
      </c>
      <c r="J44" s="57">
        <f>VLOOKUP(C4,'iadatasheet_household type'!B4:AE134,18,FALSE)</f>
        <v>22.80686732028942</v>
      </c>
    </row>
    <row r="45" spans="1:10" ht="4.5" customHeight="1" x14ac:dyDescent="0.2">
      <c r="A45" s="50"/>
      <c r="B45" s="48"/>
      <c r="C45" s="48"/>
      <c r="D45" s="48"/>
      <c r="E45" s="40"/>
      <c r="F45" s="40"/>
      <c r="G45" s="40"/>
      <c r="H45" s="52"/>
      <c r="I45" s="70"/>
      <c r="J45" s="57"/>
    </row>
    <row r="46" spans="1:10" ht="12" customHeight="1" x14ac:dyDescent="0.2">
      <c r="A46" s="37" t="s">
        <v>47</v>
      </c>
      <c r="B46" s="48"/>
      <c r="C46" s="48"/>
      <c r="D46" s="40"/>
      <c r="E46" s="48"/>
      <c r="F46" s="48"/>
      <c r="G46" s="48"/>
      <c r="H46" s="51">
        <f>SUM(H47:H52)</f>
        <v>2197</v>
      </c>
      <c r="I46" s="69">
        <f>SUM(I47:I52)</f>
        <v>53.4</v>
      </c>
      <c r="J46" s="61">
        <f>SUM(J47:J52)</f>
        <v>51.429978165004073</v>
      </c>
    </row>
    <row r="47" spans="1:10" ht="12" customHeight="1" x14ac:dyDescent="0.2">
      <c r="A47" s="50"/>
      <c r="B47" s="283" t="s">
        <v>202</v>
      </c>
      <c r="C47" s="283"/>
      <c r="D47" s="283"/>
      <c r="E47" s="283"/>
      <c r="F47" s="283"/>
      <c r="G47" s="49"/>
      <c r="H47" s="44">
        <f>VLOOKUP(C2,'iadatasheet_household type'!B4:AE134,4,FALSE)</f>
        <v>692</v>
      </c>
      <c r="I47" s="60">
        <f>VLOOKUP(C2,'iadatasheet_household type'!B4:AE134,19,FALSE)</f>
        <v>16.8</v>
      </c>
      <c r="J47" s="57">
        <f>VLOOKUP(C4,'iadatasheet_household type'!B4:AE134,19,FALSE)</f>
        <v>17.534358008305862</v>
      </c>
    </row>
    <row r="48" spans="1:10" ht="12" customHeight="1" x14ac:dyDescent="0.2">
      <c r="A48" s="50"/>
      <c r="B48" s="283" t="s">
        <v>203</v>
      </c>
      <c r="C48" s="283"/>
      <c r="D48" s="283"/>
      <c r="E48" s="283"/>
      <c r="F48" s="283"/>
      <c r="G48" s="49"/>
      <c r="H48" s="44">
        <f>VLOOKUP(C2,'iadatasheet_household type'!B4:AE134,5,FALSE)</f>
        <v>741</v>
      </c>
      <c r="I48" s="60">
        <f>VLOOKUP(C2,'iadatasheet_household type'!B4:AE134,20,FALSE)</f>
        <v>18</v>
      </c>
      <c r="J48" s="57">
        <f>VLOOKUP(C4,'iadatasheet_household type'!B4:AE134,20,FALSE)</f>
        <v>17.373806567624268</v>
      </c>
    </row>
    <row r="49" spans="1:10" ht="12" customHeight="1" x14ac:dyDescent="0.2">
      <c r="A49" s="50"/>
      <c r="B49" s="284" t="s">
        <v>204</v>
      </c>
      <c r="C49" s="284"/>
      <c r="D49" s="284"/>
      <c r="E49" s="284"/>
      <c r="F49" s="284"/>
      <c r="G49" s="284"/>
      <c r="H49" s="44">
        <f>VLOOKUP(C2,'iadatasheet_household type'!B4:AE134,6,FALSE)</f>
        <v>169</v>
      </c>
      <c r="I49" s="60">
        <f>VLOOKUP(C2,'iadatasheet_household type'!B4:AE134,21,FALSE)</f>
        <v>4.0999999999999996</v>
      </c>
      <c r="J49" s="57">
        <f>VLOOKUP(C4,'iadatasheet_household type'!B4:AE134,21,FALSE)</f>
        <v>3.9281585820096763</v>
      </c>
    </row>
    <row r="50" spans="1:10" ht="12" customHeight="1" x14ac:dyDescent="0.2">
      <c r="A50" s="50"/>
      <c r="B50" s="284" t="s">
        <v>205</v>
      </c>
      <c r="C50" s="284"/>
      <c r="D50" s="284"/>
      <c r="E50" s="284"/>
      <c r="F50" s="284"/>
      <c r="G50" s="59"/>
      <c r="H50" s="44">
        <f>VLOOKUP(C2,'iadatasheet_household type'!B4:AE134,7,FALSE)</f>
        <v>283</v>
      </c>
      <c r="I50" s="60">
        <f>VLOOKUP(C2,'iadatasheet_household type'!B4:AE134,22,FALSE)</f>
        <v>6.9</v>
      </c>
      <c r="J50" s="57">
        <f>VLOOKUP(C4,'iadatasheet_household type'!B4:AE134,22,FALSE)</f>
        <v>4.2321359763668278</v>
      </c>
    </row>
    <row r="51" spans="1:10" ht="12" customHeight="1" x14ac:dyDescent="0.2">
      <c r="A51" s="50"/>
      <c r="B51" s="283" t="s">
        <v>206</v>
      </c>
      <c r="C51" s="283"/>
      <c r="D51" s="283"/>
      <c r="E51" s="283"/>
      <c r="F51" s="283"/>
      <c r="G51" s="53"/>
      <c r="H51" s="44">
        <f>VLOOKUP(C2,'iadatasheet_household type'!B4:AE134,8,FALSE)</f>
        <v>145</v>
      </c>
      <c r="I51" s="60">
        <f>VLOOKUP(C2,'iadatasheet_household type'!B4:AE134,23,FALSE)</f>
        <v>3.5</v>
      </c>
      <c r="J51" s="57">
        <f>VLOOKUP(C4,'iadatasheet_household type'!B4:AE134,23,FALSE)</f>
        <v>2.6437470565569208</v>
      </c>
    </row>
    <row r="52" spans="1:10" ht="12" customHeight="1" x14ac:dyDescent="0.2">
      <c r="A52" s="50"/>
      <c r="B52" s="283" t="s">
        <v>656</v>
      </c>
      <c r="C52" s="283"/>
      <c r="D52" s="283"/>
      <c r="E52" s="49"/>
      <c r="F52" s="49"/>
      <c r="G52" s="49"/>
      <c r="H52" s="44">
        <f>VLOOKUP(C2,'iadatasheet_household type'!B4:AE134,9,FALSE)</f>
        <v>167</v>
      </c>
      <c r="I52" s="60">
        <f>VLOOKUP(C2,'iadatasheet_household type'!B4:AE134,24,FALSE)</f>
        <v>4.0999999999999996</v>
      </c>
      <c r="J52" s="57">
        <f>VLOOKUP(C4,'iadatasheet_household type'!B4:AE134,24,FALSE)</f>
        <v>5.7177719741405149</v>
      </c>
    </row>
    <row r="53" spans="1:10" ht="4.5" customHeight="1" x14ac:dyDescent="0.2">
      <c r="A53" s="50"/>
      <c r="B53" s="48"/>
      <c r="C53" s="48"/>
      <c r="D53" s="48"/>
      <c r="E53" s="48"/>
      <c r="F53" s="48"/>
      <c r="G53" s="48"/>
      <c r="H53" s="53"/>
      <c r="I53" s="70"/>
      <c r="J53" s="57"/>
    </row>
    <row r="54" spans="1:10" ht="12" customHeight="1" x14ac:dyDescent="0.2">
      <c r="A54" s="37" t="s">
        <v>48</v>
      </c>
      <c r="B54" s="48"/>
      <c r="C54" s="48"/>
      <c r="D54" s="40"/>
      <c r="E54" s="48"/>
      <c r="F54" s="48"/>
      <c r="G54" s="48"/>
      <c r="H54" s="51">
        <f>SUM(H55:H58)</f>
        <v>640</v>
      </c>
      <c r="I54" s="69">
        <f>SUM(I55:I58)</f>
        <v>15.5</v>
      </c>
      <c r="J54" s="61">
        <f>SUM(J55:J58)</f>
        <v>14.644432076037164</v>
      </c>
    </row>
    <row r="55" spans="1:10" ht="12" customHeight="1" x14ac:dyDescent="0.2">
      <c r="A55" s="50"/>
      <c r="B55" s="285" t="s">
        <v>49</v>
      </c>
      <c r="C55" s="285"/>
      <c r="D55" s="285"/>
      <c r="E55" s="48"/>
      <c r="F55" s="48"/>
      <c r="G55" s="48"/>
      <c r="H55" s="44">
        <f>VLOOKUP(C2,'iadatasheet_household type'!B4:AE134,10,FALSE)</f>
        <v>132</v>
      </c>
      <c r="I55" s="60">
        <f>VLOOKUP(C2,'iadatasheet_household type'!B4:AE134,25,FALSE)</f>
        <v>3.2</v>
      </c>
      <c r="J55" s="57">
        <f>VLOOKUP(C4,'iadatasheet_household type'!B4:AE134,25,FALSE)</f>
        <v>2.4596480712420257</v>
      </c>
    </row>
    <row r="56" spans="1:10" ht="12" customHeight="1" x14ac:dyDescent="0.2">
      <c r="A56" s="50"/>
      <c r="B56" s="283" t="s">
        <v>50</v>
      </c>
      <c r="C56" s="283"/>
      <c r="D56" s="283"/>
      <c r="E56" s="48"/>
      <c r="F56" s="48"/>
      <c r="G56" s="48"/>
      <c r="H56" s="44">
        <f>VLOOKUP(C2,'iadatasheet_household type'!B4:AE134,11,FALSE)</f>
        <v>62</v>
      </c>
      <c r="I56" s="60">
        <f>VLOOKUP(C2,'iadatasheet_household type'!B4:AE134,26,FALSE)</f>
        <v>1.5</v>
      </c>
      <c r="J56" s="57">
        <f>VLOOKUP(C4,'iadatasheet_household type'!B4:AE134,26,FALSE)</f>
        <v>2.348332405702787</v>
      </c>
    </row>
    <row r="57" spans="1:10" ht="12" customHeight="1" x14ac:dyDescent="0.2">
      <c r="A57" s="50"/>
      <c r="B57" s="283" t="s">
        <v>656</v>
      </c>
      <c r="C57" s="283"/>
      <c r="D57" s="283"/>
      <c r="E57" s="48"/>
      <c r="F57" s="48"/>
      <c r="G57" s="48"/>
      <c r="H57" s="44">
        <f>VLOOKUP(C2,'iadatasheet_household type'!B4:AE134,12,FALSE)</f>
        <v>1</v>
      </c>
      <c r="I57" s="60">
        <f>VLOOKUP(C2,'iadatasheet_household type'!B4:AE134,27,FALSE)</f>
        <v>0</v>
      </c>
      <c r="J57" s="57">
        <f>VLOOKUP(C4,'iadatasheet_household type'!B4:AE134,27,FALSE)</f>
        <v>0.22905338870574132</v>
      </c>
    </row>
    <row r="58" spans="1:10" ht="12" customHeight="1" x14ac:dyDescent="0.2">
      <c r="A58" s="50"/>
      <c r="B58" s="283" t="s">
        <v>51</v>
      </c>
      <c r="C58" s="283"/>
      <c r="D58" s="48"/>
      <c r="E58" s="48"/>
      <c r="F58" s="48"/>
      <c r="G58" s="48"/>
      <c r="H58" s="44">
        <f>VLOOKUP(C2,'iadatasheet_household type'!B4:AE134,13,FALSE)</f>
        <v>445</v>
      </c>
      <c r="I58" s="60">
        <f>VLOOKUP(C2,'iadatasheet_household type'!B4:AE134,28,FALSE)</f>
        <v>10.8</v>
      </c>
      <c r="J58" s="57">
        <f>VLOOKUP(C4,'iadatasheet_household type'!B4:AE134,28,FALSE)</f>
        <v>9.6073982103866093</v>
      </c>
    </row>
    <row r="59" spans="1:10" ht="4.5" customHeight="1" x14ac:dyDescent="0.2">
      <c r="A59" s="50"/>
      <c r="B59" s="48"/>
      <c r="C59" s="48"/>
      <c r="D59" s="48"/>
      <c r="E59" s="48"/>
      <c r="F59" s="48"/>
      <c r="G59" s="48"/>
      <c r="H59" s="53"/>
      <c r="I59" s="70"/>
      <c r="J59" s="57"/>
    </row>
    <row r="60" spans="1:10" ht="12" customHeight="1" x14ac:dyDescent="0.2">
      <c r="A60" s="37" t="s">
        <v>52</v>
      </c>
      <c r="B60" s="48"/>
      <c r="C60" s="48"/>
      <c r="D60" s="40"/>
      <c r="E60" s="48"/>
      <c r="F60" s="48"/>
      <c r="G60" s="48"/>
      <c r="H60" s="51">
        <f>H42+H46+H54</f>
        <v>4106</v>
      </c>
      <c r="I60" s="69">
        <v>100</v>
      </c>
      <c r="J60" s="61">
        <v>100</v>
      </c>
    </row>
    <row r="61" spans="1:10" ht="5.25" customHeight="1" x14ac:dyDescent="0.2">
      <c r="A61" s="50"/>
      <c r="B61" s="48"/>
      <c r="C61" s="48"/>
      <c r="D61" s="48"/>
      <c r="E61" s="48"/>
      <c r="F61" s="48"/>
      <c r="G61" s="48"/>
      <c r="H61" s="53"/>
      <c r="I61" s="70"/>
      <c r="J61" s="57"/>
    </row>
    <row r="62" spans="1:10" ht="12" customHeight="1" x14ac:dyDescent="0.2">
      <c r="A62" s="299" t="s">
        <v>65</v>
      </c>
      <c r="B62" s="300"/>
      <c r="C62" s="283" t="s">
        <v>225</v>
      </c>
      <c r="D62" s="283"/>
      <c r="E62" s="283"/>
      <c r="F62" s="283"/>
      <c r="G62" s="283"/>
      <c r="H62" s="44">
        <f>VLOOKUP(C2,'iadatasheet_household type'!B4:AE134,15,FALSE)</f>
        <v>1154</v>
      </c>
      <c r="I62" s="60">
        <f>VLOOKUP(C2,'iadatasheet_household type'!B4:AE134,29,FALSE)</f>
        <v>28.105211885046273</v>
      </c>
      <c r="J62" s="57">
        <f>VLOOKUP(C4,'iadatasheet_household type'!B4:AE134,29,FALSE)</f>
        <v>27.991608511367044</v>
      </c>
    </row>
    <row r="63" spans="1:10" ht="12" customHeight="1" thickBot="1" x14ac:dyDescent="0.25">
      <c r="A63" s="301"/>
      <c r="B63" s="302"/>
      <c r="C63" s="304" t="s">
        <v>226</v>
      </c>
      <c r="D63" s="304"/>
      <c r="E63" s="304"/>
      <c r="F63" s="304"/>
      <c r="G63" s="304"/>
      <c r="H63" s="45">
        <f>VLOOKUP(C2,'iadatasheet_household type'!B4:AE134,16,FALSE)</f>
        <v>214</v>
      </c>
      <c r="I63" s="65">
        <f>VLOOKUP(C2,'iadatasheet_household type'!B4:AE134,30,FALSE)</f>
        <v>5.2</v>
      </c>
      <c r="J63" s="58">
        <f>VLOOKUP(C4,'iadatasheet_household type'!B4:AE134,30,FALSE)</f>
        <v>2.6865607740720128</v>
      </c>
    </row>
    <row r="64" spans="1:10" ht="9" customHeight="1" thickBot="1" x14ac:dyDescent="0.25">
      <c r="A64" s="48"/>
      <c r="B64" s="48"/>
      <c r="C64" s="59"/>
      <c r="D64" s="59"/>
      <c r="E64" s="59"/>
      <c r="F64" s="59"/>
      <c r="G64" s="59"/>
      <c r="H64" s="59"/>
      <c r="I64" s="62"/>
      <c r="J64" s="48"/>
    </row>
    <row r="65" spans="1:10" ht="12" customHeight="1" thickBot="1" x14ac:dyDescent="0.25">
      <c r="A65" s="280" t="s">
        <v>653</v>
      </c>
      <c r="B65" s="281"/>
      <c r="C65" s="281"/>
      <c r="D65" s="281"/>
      <c r="E65" s="281"/>
      <c r="F65" s="281"/>
      <c r="G65" s="281"/>
      <c r="H65" s="281"/>
      <c r="I65" s="281"/>
      <c r="J65" s="282"/>
    </row>
    <row r="66" spans="1:10" ht="12" customHeight="1" x14ac:dyDescent="0.2">
      <c r="A66" s="163"/>
      <c r="B66" s="164"/>
      <c r="C66" s="164"/>
      <c r="D66" s="164"/>
      <c r="E66" s="164"/>
      <c r="F66" s="164"/>
      <c r="G66" s="164"/>
      <c r="H66" s="166" t="s">
        <v>7</v>
      </c>
      <c r="I66" s="166" t="s">
        <v>201</v>
      </c>
      <c r="J66" s="167" t="s">
        <v>230</v>
      </c>
    </row>
    <row r="67" spans="1:10" ht="12" customHeight="1" x14ac:dyDescent="0.2">
      <c r="A67" s="299" t="s">
        <v>654</v>
      </c>
      <c r="B67" s="48"/>
      <c r="C67" s="48" t="s">
        <v>53</v>
      </c>
      <c r="D67" s="48"/>
      <c r="E67" s="48"/>
      <c r="F67" s="48"/>
      <c r="G67" s="48"/>
      <c r="H67" s="44">
        <f>VLOOKUP(C2,'iadatasheet_dwelling type'!B4:AJ134,5,FALSE)</f>
        <v>153</v>
      </c>
      <c r="I67" s="60">
        <f>VLOOKUP(C2,'iadatasheet_dwelling type'!B4:AJ134,21,FALSE)</f>
        <v>3.7262542620555283</v>
      </c>
      <c r="J67" s="57">
        <f>VLOOKUP(C4,'iadatasheet_dwelling type'!B4:AJ134,21,FALSE)</f>
        <v>10.467953932439954</v>
      </c>
    </row>
    <row r="68" spans="1:10" ht="12" customHeight="1" x14ac:dyDescent="0.2">
      <c r="A68" s="299"/>
      <c r="B68" s="48"/>
      <c r="C68" s="48" t="s">
        <v>54</v>
      </c>
      <c r="D68" s="48"/>
      <c r="E68" s="48"/>
      <c r="F68" s="48"/>
      <c r="G68" s="48"/>
      <c r="H68" s="44">
        <f>VLOOKUP(C2,'iadatasheet_dwelling type'!B4:AJ134,6,FALSE)</f>
        <v>1546</v>
      </c>
      <c r="I68" s="60">
        <f>VLOOKUP(C2,'iadatasheet_dwelling type'!B4:AJ134,22,FALSE)</f>
        <v>37.652216268874817</v>
      </c>
      <c r="J68" s="57">
        <f>VLOOKUP(C4,'iadatasheet_dwelling type'!B4:AJ134,22,FALSE)</f>
        <v>27.146037590443978</v>
      </c>
    </row>
    <row r="69" spans="1:10" ht="12" customHeight="1" x14ac:dyDescent="0.2">
      <c r="A69" s="50"/>
      <c r="B69" s="48"/>
      <c r="C69" s="48" t="s">
        <v>55</v>
      </c>
      <c r="D69" s="48"/>
      <c r="E69" s="48"/>
      <c r="F69" s="48"/>
      <c r="G69" s="48"/>
      <c r="H69" s="44">
        <f>VLOOKUP(C2,'iadatasheet_dwelling type'!B4:AJ134,7,FALSE)</f>
        <v>1070</v>
      </c>
      <c r="I69" s="60">
        <f>VLOOKUP(C2,'iadatasheet_dwelling type'!B4:AJ134,23,FALSE)</f>
        <v>26.059425231368728</v>
      </c>
      <c r="J69" s="57">
        <f>VLOOKUP(C4,'iadatasheet_dwelling type'!B4:AJ134,23,FALSE)</f>
        <v>30.057370381470221</v>
      </c>
    </row>
    <row r="70" spans="1:10" ht="12" customHeight="1" x14ac:dyDescent="0.2">
      <c r="A70" s="50"/>
      <c r="B70" s="48"/>
      <c r="C70" s="48" t="s">
        <v>208</v>
      </c>
      <c r="D70" s="48"/>
      <c r="E70" s="48"/>
      <c r="F70" s="48"/>
      <c r="G70" s="48"/>
      <c r="H70" s="44">
        <f>VLOOKUP(C2,'iadatasheet_dwelling type'!B4:AJ134,8,FALSE)</f>
        <v>1313</v>
      </c>
      <c r="I70" s="60">
        <f>VLOOKUP(C2,'iadatasheet_dwelling type'!B4:AJ134,24,FALSE)</f>
        <v>31.977593765221631</v>
      </c>
      <c r="J70" s="57">
        <f>VLOOKUP(C4,'iadatasheet_dwelling type'!B4:AJ134,24,FALSE)</f>
        <v>31.061352057199127</v>
      </c>
    </row>
    <row r="71" spans="1:10" ht="12" customHeight="1" x14ac:dyDescent="0.2">
      <c r="A71" s="50"/>
      <c r="B71" s="48"/>
      <c r="C71" s="48" t="s">
        <v>56</v>
      </c>
      <c r="D71" s="48"/>
      <c r="E71" s="48"/>
      <c r="F71" s="48"/>
      <c r="G71" s="48"/>
      <c r="H71" s="44">
        <f>VLOOKUP(C2,'iadatasheet_dwelling type'!B4:AJ134,9,FALSE)</f>
        <v>7</v>
      </c>
      <c r="I71" s="60">
        <f>VLOOKUP(C2,'iadatasheet_dwelling type'!B4:AJ134,25,FALSE)</f>
        <v>0.17048222113979541</v>
      </c>
      <c r="J71" s="57">
        <f>VLOOKUP(C4,'iadatasheet_dwelling type'!B4:AJ134,25,FALSE)</f>
        <v>0.17125487006036733</v>
      </c>
    </row>
    <row r="72" spans="1:10" ht="4.5" customHeight="1" x14ac:dyDescent="0.2">
      <c r="A72" s="50"/>
      <c r="B72" s="48"/>
      <c r="C72" s="48"/>
      <c r="D72" s="48"/>
      <c r="E72" s="48"/>
      <c r="F72" s="48"/>
      <c r="G72" s="48"/>
      <c r="H72" s="48"/>
      <c r="I72" s="60"/>
      <c r="J72" s="57"/>
    </row>
    <row r="73" spans="1:10" ht="12" customHeight="1" x14ac:dyDescent="0.2">
      <c r="A73" s="299" t="s">
        <v>209</v>
      </c>
      <c r="B73" s="48"/>
      <c r="C73" s="48" t="s">
        <v>57</v>
      </c>
      <c r="D73" s="48"/>
      <c r="E73" s="48"/>
      <c r="F73" s="48"/>
      <c r="G73" s="48"/>
      <c r="H73" s="44">
        <f>VLOOKUP(C2,'iadatasheet_dwelling type'!B4:AJ134,10,FALSE)</f>
        <v>103</v>
      </c>
      <c r="I73" s="60">
        <f>VLOOKUP(C2,'iadatasheet_dwelling type'!B4:AJ134,26,FALSE)</f>
        <v>2.5085241110569898</v>
      </c>
      <c r="J73" s="57">
        <f>VLOOKUP(C4,'iadatasheet_dwelling type'!B4:AJ134,26,FALSE)</f>
        <v>2.5602603074024914</v>
      </c>
    </row>
    <row r="74" spans="1:10" ht="12" customHeight="1" x14ac:dyDescent="0.2">
      <c r="A74" s="299"/>
      <c r="B74" s="48"/>
      <c r="C74" s="53" t="s">
        <v>213</v>
      </c>
      <c r="D74" s="53"/>
      <c r="E74" s="53"/>
      <c r="F74" s="53"/>
      <c r="G74" s="53"/>
      <c r="H74" s="44">
        <f>VLOOKUP(C2,'iadatasheet_dwelling type'!B4:AJ134,11,FALSE)</f>
        <v>269</v>
      </c>
      <c r="I74" s="60">
        <f>VLOOKUP(C2,'iadatasheet_dwelling type'!B4:AJ134,27,FALSE)</f>
        <v>6.6</v>
      </c>
      <c r="J74" s="57">
        <f>VLOOKUP(C4,'iadatasheet_dwelling type'!B4:AJ134,27,FALSE)</f>
        <v>5.5852385685884691</v>
      </c>
    </row>
    <row r="75" spans="1:10" ht="12" customHeight="1" x14ac:dyDescent="0.2">
      <c r="A75" s="50"/>
      <c r="B75" s="48"/>
      <c r="C75" s="48" t="s">
        <v>214</v>
      </c>
      <c r="D75" s="48"/>
      <c r="E75" s="48"/>
      <c r="F75" s="48"/>
      <c r="G75" s="48"/>
      <c r="H75" s="60">
        <f>VLOOKUP(C2,'iadatasheet_dwelling type'!B4:AJ134,12,FALSE)</f>
        <v>2.4</v>
      </c>
      <c r="I75" s="60"/>
      <c r="J75" s="57"/>
    </row>
    <row r="76" spans="1:10" ht="4.5" customHeight="1" x14ac:dyDescent="0.2">
      <c r="A76" s="50"/>
      <c r="B76" s="48"/>
      <c r="C76" s="48"/>
      <c r="D76" s="48"/>
      <c r="E76" s="48"/>
      <c r="F76" s="48"/>
      <c r="G76" s="48"/>
      <c r="H76" s="48"/>
      <c r="I76" s="60"/>
      <c r="J76" s="57"/>
    </row>
    <row r="77" spans="1:10" ht="12" customHeight="1" x14ac:dyDescent="0.2">
      <c r="A77" s="37" t="s">
        <v>210</v>
      </c>
      <c r="B77" s="48"/>
      <c r="C77" s="48" t="s">
        <v>211</v>
      </c>
      <c r="D77" s="48"/>
      <c r="E77" s="48"/>
      <c r="F77" s="48"/>
      <c r="G77" s="48"/>
      <c r="H77" s="44">
        <f>VLOOKUP(C2,'iadatasheet_dwelling type'!B4:AJ134,13,FALSE)</f>
        <v>1732</v>
      </c>
      <c r="I77" s="60">
        <f>VLOOKUP(C2,'iadatasheet_dwelling type'!B4:AJ134,28,FALSE)</f>
        <v>42.182172430589382</v>
      </c>
      <c r="J77" s="57">
        <f>VLOOKUP(C4,'iadatasheet_dwelling type'!B4:AJ134,28,FALSE)</f>
        <v>48.587147322001968</v>
      </c>
    </row>
    <row r="78" spans="1:10" ht="12" customHeight="1" x14ac:dyDescent="0.2">
      <c r="A78" s="37"/>
      <c r="B78" s="48"/>
      <c r="C78" s="48" t="s">
        <v>215</v>
      </c>
      <c r="D78" s="48"/>
      <c r="E78" s="48"/>
      <c r="F78" s="48"/>
      <c r="G78" s="48"/>
      <c r="H78" s="44">
        <f>VLOOKUP(C2,'iadatasheet_dwelling type'!B4:AJ134,17,FALSE)</f>
        <v>1145</v>
      </c>
      <c r="I78" s="60">
        <f>VLOOKUP(C2,'iadatasheet_dwelling type'!B4:AJ134,32,FALSE)</f>
        <v>27.9</v>
      </c>
      <c r="J78" s="57">
        <f>VLOOKUP(C4,'iadatasheet_dwelling type'!B4:AJ134,32,FALSE)</f>
        <v>15.218135890739394</v>
      </c>
    </row>
    <row r="79" spans="1:10" ht="12" customHeight="1" x14ac:dyDescent="0.2">
      <c r="A79" s="50"/>
      <c r="B79" s="48"/>
      <c r="C79" s="48" t="s">
        <v>216</v>
      </c>
      <c r="D79" s="48"/>
      <c r="E79" s="48"/>
      <c r="F79" s="48"/>
      <c r="G79" s="48"/>
      <c r="H79" s="44">
        <f>VLOOKUP(C2,'iadatasheet_dwelling type'!B4:AJ134,18,FALSE)</f>
        <v>302</v>
      </c>
      <c r="I79" s="60">
        <f>VLOOKUP(C2,'iadatasheet_dwelling type'!B4:AJ134,33,FALSE)</f>
        <v>7.4</v>
      </c>
      <c r="J79" s="57">
        <f>VLOOKUP(C4,'iadatasheet_dwelling type'!B4:AJ134,33,FALSE)</f>
        <v>8.3786445177034725</v>
      </c>
    </row>
    <row r="80" spans="1:10" ht="12" customHeight="1" x14ac:dyDescent="0.2">
      <c r="A80" s="50"/>
      <c r="B80" s="48"/>
      <c r="C80" s="48" t="s">
        <v>212</v>
      </c>
      <c r="D80" s="48"/>
      <c r="E80" s="48"/>
      <c r="F80" s="48"/>
      <c r="G80" s="48"/>
      <c r="H80" s="44">
        <f>VLOOKUP(C2,'iadatasheet_dwelling type'!B4:AJ134,19,FALSE)</f>
        <v>861</v>
      </c>
      <c r="I80" s="60">
        <f>VLOOKUP(C2,'iadatasheet_dwelling type'!B4:AJ134,34,FALSE)</f>
        <v>21</v>
      </c>
      <c r="J80" s="57">
        <f>VLOOKUP(C4,'iadatasheet_dwelling type'!B4:AJ134,34,FALSE)</f>
        <v>26.240527464999786</v>
      </c>
    </row>
    <row r="81" spans="1:10" ht="12" customHeight="1" thickBot="1" x14ac:dyDescent="0.25">
      <c r="A81" s="73" t="s">
        <v>655</v>
      </c>
      <c r="B81" s="56"/>
      <c r="C81" s="56"/>
      <c r="D81" s="56"/>
      <c r="E81" s="56"/>
      <c r="F81" s="56"/>
      <c r="G81" s="56"/>
      <c r="H81" s="45"/>
      <c r="I81" s="65"/>
      <c r="J81" s="58"/>
    </row>
    <row r="82" spans="1:10" ht="12" customHeight="1" thickBot="1" x14ac:dyDescent="0.25">
      <c r="A82" s="48"/>
      <c r="B82" s="48"/>
      <c r="C82" s="48"/>
      <c r="D82" s="48"/>
      <c r="E82" s="48"/>
      <c r="F82" s="48"/>
      <c r="G82" s="48"/>
      <c r="H82" s="48"/>
      <c r="I82" s="48"/>
      <c r="J82" s="48"/>
    </row>
    <row r="83" spans="1:10" ht="12" customHeight="1" thickBot="1" x14ac:dyDescent="0.25">
      <c r="A83" s="295" t="s">
        <v>217</v>
      </c>
      <c r="B83" s="296"/>
      <c r="C83" s="296"/>
      <c r="D83" s="296"/>
      <c r="E83" s="296"/>
      <c r="F83" s="296"/>
      <c r="G83" s="296"/>
      <c r="H83" s="296"/>
      <c r="I83" s="297"/>
      <c r="J83" s="48"/>
    </row>
    <row r="84" spans="1:10" ht="12" customHeight="1" x14ac:dyDescent="0.2">
      <c r="A84" s="68"/>
      <c r="B84" s="64"/>
      <c r="C84" s="64"/>
      <c r="D84" s="64"/>
      <c r="E84" s="110"/>
      <c r="F84" s="64"/>
      <c r="G84" s="64" t="s">
        <v>7</v>
      </c>
      <c r="H84" s="64" t="s">
        <v>201</v>
      </c>
      <c r="I84" s="81" t="s">
        <v>230</v>
      </c>
      <c r="J84" s="48"/>
    </row>
    <row r="85" spans="1:10" ht="12" customHeight="1" x14ac:dyDescent="0.2">
      <c r="A85" s="299" t="s">
        <v>67</v>
      </c>
      <c r="B85" s="48"/>
      <c r="C85" s="40" t="s">
        <v>218</v>
      </c>
      <c r="D85" s="40"/>
      <c r="E85" s="110"/>
      <c r="F85" s="48"/>
      <c r="G85" s="44">
        <f>VLOOKUP(C2,'iadatasheet_economic activity'!B4:AA134,12,FALSE)</f>
        <v>5302</v>
      </c>
      <c r="H85" s="60">
        <f>VLOOKUP(C2,'iadatasheet_economic activity'!B4:AA134,24,FALSE)</f>
        <v>70.757009345794401</v>
      </c>
      <c r="I85" s="57">
        <f>VLOOKUP(C4,'iadatasheet_economic activity'!B4:AA134,24,FALSE)</f>
        <v>61.297477691971146</v>
      </c>
      <c r="J85" s="48"/>
    </row>
    <row r="86" spans="1:10" ht="12" customHeight="1" x14ac:dyDescent="0.2">
      <c r="A86" s="299"/>
      <c r="B86" s="48"/>
      <c r="C86" s="48" t="s">
        <v>219</v>
      </c>
      <c r="D86" s="48"/>
      <c r="E86" s="110"/>
      <c r="F86" s="48"/>
      <c r="G86" s="44">
        <f>VLOOKUP(C2,'iadatasheet_economic activity'!B4:AA134,2,FALSE)</f>
        <v>4326</v>
      </c>
      <c r="H86" s="60">
        <f>VLOOKUP(C2,'iadatasheet_economic activity'!B4:AA134,15,FALSE)</f>
        <v>57.757009345794394</v>
      </c>
      <c r="I86" s="57">
        <f>VLOOKUP(C4,'iadatasheet_economic activity'!B4:AA134,15,FALSE)</f>
        <v>48.178220038053375</v>
      </c>
      <c r="J86" s="48"/>
    </row>
    <row r="87" spans="1:10" ht="12" customHeight="1" x14ac:dyDescent="0.2">
      <c r="A87" s="54"/>
      <c r="B87" s="48"/>
      <c r="C87" s="48" t="s">
        <v>68</v>
      </c>
      <c r="D87" s="48"/>
      <c r="E87" s="110"/>
      <c r="F87" s="48"/>
      <c r="G87" s="44">
        <f>VLOOKUP(C2,'iadatasheet_economic activity'!B4:AA134,3,FALSE)</f>
        <v>584</v>
      </c>
      <c r="H87" s="60">
        <f>VLOOKUP(C2,'iadatasheet_economic activity'!B4:AA134,16,FALSE)</f>
        <v>7.8</v>
      </c>
      <c r="I87" s="57">
        <f>VLOOKUP(C4,'iadatasheet_economic activity'!B4:AA134,16,FALSE)</f>
        <v>7.418373472523224</v>
      </c>
      <c r="J87" s="48"/>
    </row>
    <row r="88" spans="1:10" ht="12" customHeight="1" x14ac:dyDescent="0.2">
      <c r="A88" s="54"/>
      <c r="B88" s="48"/>
      <c r="C88" s="48" t="s">
        <v>220</v>
      </c>
      <c r="D88" s="48"/>
      <c r="E88" s="110"/>
      <c r="F88" s="48"/>
      <c r="G88" s="44">
        <f>VLOOKUP(C2,'iadatasheet_economic activity'!B4:AA134,4,FALSE)</f>
        <v>392</v>
      </c>
      <c r="H88" s="60">
        <f>VLOOKUP(C2,'iadatasheet_economic activity'!B4:AA134,17,FALSE)</f>
        <v>5.2</v>
      </c>
      <c r="I88" s="57">
        <f>VLOOKUP(C4,'iadatasheet_economic activity'!B4:AA134,17,FALSE)</f>
        <v>5.7008841813945441</v>
      </c>
      <c r="J88" s="48"/>
    </row>
    <row r="89" spans="1:10" ht="12" customHeight="1" x14ac:dyDescent="0.2">
      <c r="A89" s="54"/>
      <c r="B89" s="48"/>
      <c r="C89" s="40" t="s">
        <v>76</v>
      </c>
      <c r="D89" s="40"/>
      <c r="E89" s="110"/>
      <c r="F89" s="48"/>
      <c r="G89" s="44">
        <f>VLOOKUP(C2,'iadatasheet_economic activity'!B4:AA134,5,FALSE)</f>
        <v>287</v>
      </c>
      <c r="H89" s="60">
        <f>VLOOKUP(C2,'iadatasheet_economic activity'!B4:AA134,18,FALSE)</f>
        <v>3.8</v>
      </c>
      <c r="I89" s="57">
        <f>VLOOKUP(C4,'iadatasheet_economic activity'!B4:AA134,18,FALSE)</f>
        <v>2.6871381622457595</v>
      </c>
      <c r="J89" s="48"/>
    </row>
    <row r="90" spans="1:10" ht="12" customHeight="1" x14ac:dyDescent="0.2">
      <c r="A90" s="54"/>
      <c r="B90" s="48"/>
      <c r="C90" s="48"/>
      <c r="D90" s="48"/>
      <c r="E90" s="110"/>
      <c r="F90" s="48"/>
      <c r="G90" s="44"/>
      <c r="H90" s="44"/>
      <c r="I90" s="57"/>
      <c r="J90" s="48"/>
    </row>
    <row r="91" spans="1:10" ht="12" customHeight="1" x14ac:dyDescent="0.2">
      <c r="A91" s="299" t="s">
        <v>70</v>
      </c>
      <c r="B91" s="48"/>
      <c r="C91" s="48" t="s">
        <v>71</v>
      </c>
      <c r="D91" s="48"/>
      <c r="E91" s="110"/>
      <c r="F91" s="48"/>
      <c r="G91" s="44">
        <f>VLOOKUP(C2,'iadatasheet_economic activity'!B4:AA134,6,FALSE)</f>
        <v>510</v>
      </c>
      <c r="H91" s="60">
        <f>VLOOKUP(C2,'iadatasheet_economic activity'!B4:AA134,19,FALSE)</f>
        <v>6.8</v>
      </c>
      <c r="I91" s="57">
        <f>VLOOKUP(C4,'iadatasheet_economic activity'!B4:AA134,19,FALSE)</f>
        <v>7.1233071843553821</v>
      </c>
      <c r="J91" s="48"/>
    </row>
    <row r="92" spans="1:10" ht="12" customHeight="1" x14ac:dyDescent="0.2">
      <c r="A92" s="299"/>
      <c r="B92" s="48"/>
      <c r="C92" s="48" t="s">
        <v>72</v>
      </c>
      <c r="D92" s="48"/>
      <c r="E92" s="110"/>
      <c r="F92" s="48"/>
      <c r="G92" s="44">
        <f>VLOOKUP(C2,'iadatasheet_economic activity'!B4:AA134,7,FALSE)</f>
        <v>500</v>
      </c>
      <c r="H92" s="60">
        <f>VLOOKUP(C2,'iadatasheet_economic activity'!B4:AA134,20,FALSE)</f>
        <v>6.7</v>
      </c>
      <c r="I92" s="57">
        <f>VLOOKUP(C4,'iadatasheet_economic activity'!B4:AA134,20,FALSE)</f>
        <v>21.837957734297895</v>
      </c>
      <c r="J92" s="48"/>
    </row>
    <row r="93" spans="1:10" ht="12" customHeight="1" x14ac:dyDescent="0.2">
      <c r="A93" s="37"/>
      <c r="B93" s="48"/>
      <c r="C93" s="48" t="s">
        <v>221</v>
      </c>
      <c r="D93" s="48"/>
      <c r="E93" s="110"/>
      <c r="F93" s="48"/>
      <c r="G93" s="44">
        <f>VLOOKUP(C2,'iadatasheet_economic activity'!B4:AA134,8,FALSE)</f>
        <v>357</v>
      </c>
      <c r="H93" s="60">
        <f>VLOOKUP(C2,'iadatasheet_economic activity'!B4:AA134,21,FALSE)</f>
        <v>4.8</v>
      </c>
      <c r="I93" s="57">
        <f>VLOOKUP(C4,'iadatasheet_economic activity'!B4:AA134,21,FALSE)</f>
        <v>3.0005189096791915</v>
      </c>
      <c r="J93" s="48"/>
    </row>
    <row r="94" spans="1:10" ht="12" customHeight="1" x14ac:dyDescent="0.2">
      <c r="A94" s="50"/>
      <c r="B94" s="48"/>
      <c r="C94" s="48" t="s">
        <v>74</v>
      </c>
      <c r="D94" s="48"/>
      <c r="E94" s="110"/>
      <c r="F94" s="48"/>
      <c r="G94" s="44">
        <f>VLOOKUP(C2,'iadatasheet_economic activity'!B4:AA134,9,FALSE)</f>
        <v>346</v>
      </c>
      <c r="H94" s="60">
        <f>VLOOKUP(C2,'iadatasheet_economic activity'!B4:AA134,22,FALSE)</f>
        <v>4.5999999999999996</v>
      </c>
      <c r="I94" s="57">
        <f>VLOOKUP(C4,'iadatasheet_economic activity'!B4:AA134,22,FALSE)</f>
        <v>2.479574290569071</v>
      </c>
      <c r="J94" s="48"/>
    </row>
    <row r="95" spans="1:10" ht="12" customHeight="1" thickBot="1" x14ac:dyDescent="0.25">
      <c r="A95" s="55"/>
      <c r="B95" s="56"/>
      <c r="C95" s="56" t="s">
        <v>51</v>
      </c>
      <c r="D95" s="56"/>
      <c r="E95" s="111"/>
      <c r="F95" s="56"/>
      <c r="G95" s="45">
        <v>134</v>
      </c>
      <c r="H95" s="65">
        <f>VLOOKUP(C2,'iadatasheet_economic activity'!B4:AA134,23,FALSE)</f>
        <v>2.5</v>
      </c>
      <c r="I95" s="58">
        <f>VLOOKUP(C4,'iadatasheet_economic activity'!B4:AA134,23,FALSE)</f>
        <v>1.5740260268815562</v>
      </c>
      <c r="J95" s="48"/>
    </row>
    <row r="96" spans="1:10" ht="12" customHeight="1" thickBot="1" x14ac:dyDescent="0.25">
      <c r="A96" s="48"/>
      <c r="B96" s="48"/>
      <c r="C96" s="48"/>
      <c r="D96" s="48"/>
      <c r="E96" s="48"/>
      <c r="F96" s="48"/>
      <c r="G96" s="48"/>
      <c r="H96" s="48"/>
      <c r="I96" s="48"/>
      <c r="J96" s="48"/>
    </row>
    <row r="97" spans="1:11" ht="12" customHeight="1" thickBot="1" x14ac:dyDescent="0.25">
      <c r="A97" s="295" t="s">
        <v>657</v>
      </c>
      <c r="B97" s="296"/>
      <c r="C97" s="296"/>
      <c r="D97" s="296"/>
      <c r="E97" s="297"/>
      <c r="F97" s="79"/>
      <c r="G97" s="295" t="s">
        <v>256</v>
      </c>
      <c r="H97" s="296"/>
      <c r="I97" s="296"/>
      <c r="J97" s="297"/>
    </row>
    <row r="98" spans="1:11" ht="12" customHeight="1" x14ac:dyDescent="0.2">
      <c r="A98" s="50"/>
      <c r="B98" s="48"/>
      <c r="C98" s="51" t="s">
        <v>7</v>
      </c>
      <c r="D98" s="51" t="s">
        <v>249</v>
      </c>
      <c r="E98" s="81" t="s">
        <v>279</v>
      </c>
      <c r="F98" s="52"/>
      <c r="G98" s="50"/>
      <c r="H98" s="51" t="s">
        <v>7</v>
      </c>
      <c r="I98" s="51" t="s">
        <v>201</v>
      </c>
      <c r="J98" s="81" t="s">
        <v>230</v>
      </c>
      <c r="K98" s="141"/>
    </row>
    <row r="99" spans="1:11" ht="12" customHeight="1" x14ac:dyDescent="0.2">
      <c r="A99" s="50" t="s">
        <v>248</v>
      </c>
      <c r="B99" s="48"/>
      <c r="C99" s="44">
        <f>VLOOKUP(C2,'iadatasheet_travel to work'!B3:U134,13,FALSE)</f>
        <v>2283</v>
      </c>
      <c r="D99" s="60">
        <f>VLOOKUP(C2,'iadatasheet_travel to work'!B3:U134,14,FALSE)</f>
        <v>30.480640854472629</v>
      </c>
      <c r="E99" s="57" t="e">
        <f>VLOOKUP(C4,'iadatasheet_travel to work'!B3:U134,14,FALSE)</f>
        <v>#N/A</v>
      </c>
      <c r="F99" s="78"/>
      <c r="G99" s="50" t="s">
        <v>257</v>
      </c>
      <c r="H99" s="44">
        <f>VLOOKUP(C2,iadatasheet_qualifications!B3:R134,3,FALSE)</f>
        <v>1618</v>
      </c>
      <c r="I99" s="60">
        <f>VLOOKUP(C2,iadatasheet_qualifications!B3:R134,4,FALSE)</f>
        <v>20.2</v>
      </c>
      <c r="J99" s="57">
        <f>VLOOKUP(C4,iadatasheet_qualifications!B3:R134,4,FALSE)</f>
        <v>11.891667531389437</v>
      </c>
    </row>
    <row r="100" spans="1:11" ht="12" customHeight="1" x14ac:dyDescent="0.2">
      <c r="A100" s="50" t="s">
        <v>232</v>
      </c>
      <c r="B100" s="48"/>
      <c r="C100" s="44">
        <f>VLOOKUP(C2,'iadatasheet_travel to work'!B3:U134,7,FALSE)</f>
        <v>463</v>
      </c>
      <c r="D100" s="60">
        <f>VLOOKUP(C2,'iadatasheet_travel to work'!B3:U134,8,FALSE)</f>
        <v>6.181575433911882</v>
      </c>
      <c r="E100" s="57" t="e">
        <f>VLOOKUP(C4,'iadatasheet_travel to work'!B3:U134,8,FALSE)</f>
        <v>#N/A</v>
      </c>
      <c r="F100" s="78"/>
      <c r="G100" s="50" t="s">
        <v>273</v>
      </c>
      <c r="H100" s="44">
        <f>VLOOKUP(C2,iadatasheet_qualifications!B3:R134,9,FALSE)</f>
        <v>2903</v>
      </c>
      <c r="I100" s="60">
        <f>VLOOKUP(C2,iadatasheet_qualifications!B3:R134,10,FALSE)</f>
        <v>36.200000000000003</v>
      </c>
      <c r="J100" s="57">
        <f>VLOOKUP(C4,iadatasheet_qualifications!B3:R134,10,FALSE)</f>
        <v>47.326119973209316</v>
      </c>
    </row>
    <row r="101" spans="1:11" ht="12" customHeight="1" x14ac:dyDescent="0.2">
      <c r="A101" s="50" t="s">
        <v>233</v>
      </c>
      <c r="B101" s="48"/>
      <c r="C101" s="44">
        <f>VLOOKUP(C2,'iadatasheet_travel to work'!B3:U134,5,FALSE)</f>
        <v>158</v>
      </c>
      <c r="D101" s="60">
        <f>VLOOKUP(C2,'iadatasheet_travel to work'!B3:U134,6,FALSE)</f>
        <v>2.109479305740988</v>
      </c>
      <c r="E101" s="57" t="e">
        <f>VLOOKUP(C4,'iadatasheet_travel to work'!B3:U134,6,FALSE)</f>
        <v>#N/A</v>
      </c>
      <c r="F101" s="78"/>
      <c r="G101" s="50"/>
      <c r="H101" s="48"/>
      <c r="I101" s="48"/>
      <c r="J101" s="75"/>
    </row>
    <row r="102" spans="1:11" ht="12" customHeight="1" x14ac:dyDescent="0.2">
      <c r="A102" s="50" t="s">
        <v>234</v>
      </c>
      <c r="B102" s="48"/>
      <c r="C102" s="44">
        <f>VLOOKUP(C2,'iadatasheet_travel to work'!B3:U134,15,FALSE)</f>
        <v>1454</v>
      </c>
      <c r="D102" s="60">
        <f>VLOOKUP(C2,'iadatasheet_travel to work'!B3:U134,16,FALSE)</f>
        <v>19.412550066755674</v>
      </c>
      <c r="E102" s="57" t="e">
        <f>VLOOKUP(C4,'iadatasheet_travel to work'!B3:U134,16,FALSE)</f>
        <v>#N/A</v>
      </c>
      <c r="F102" s="78"/>
      <c r="G102" s="305" t="s">
        <v>274</v>
      </c>
      <c r="H102" s="306"/>
      <c r="I102" s="306"/>
      <c r="J102" s="307"/>
    </row>
    <row r="103" spans="1:11" ht="12" customHeight="1" x14ac:dyDescent="0.2">
      <c r="A103" s="50" t="s">
        <v>235</v>
      </c>
      <c r="B103" s="48"/>
      <c r="C103" s="44">
        <f>VLOOKUP(C2,'iadatasheet_travel to work'!B3:U134,17,FALSE)</f>
        <v>555</v>
      </c>
      <c r="D103" s="60">
        <f>VLOOKUP(C2,'iadatasheet_travel to work'!B3:U134,18,FALSE)</f>
        <v>7.4098798397863819</v>
      </c>
      <c r="E103" s="57" t="e">
        <f>VLOOKUP(C4,'iadatasheet_travel to work'!B3:U134,18,FALSE)</f>
        <v>#N/A</v>
      </c>
      <c r="F103" s="78"/>
      <c r="G103" s="305"/>
      <c r="H103" s="306"/>
      <c r="I103" s="306"/>
      <c r="J103" s="307"/>
    </row>
    <row r="104" spans="1:11" ht="12" customHeight="1" thickBot="1" x14ac:dyDescent="0.25">
      <c r="A104" s="73" t="s">
        <v>658</v>
      </c>
      <c r="B104" s="56"/>
      <c r="C104" s="56"/>
      <c r="D104" s="56"/>
      <c r="E104" s="66"/>
      <c r="F104" s="48"/>
      <c r="G104" s="308"/>
      <c r="H104" s="309"/>
      <c r="I104" s="309"/>
      <c r="J104" s="310"/>
    </row>
    <row r="105" spans="1:11" ht="12" customHeight="1" thickBot="1" x14ac:dyDescent="0.25">
      <c r="A105" s="48"/>
      <c r="B105" s="48"/>
      <c r="C105" s="48"/>
      <c r="D105" s="48"/>
      <c r="E105" s="48"/>
      <c r="F105" s="48"/>
      <c r="G105" s="48"/>
      <c r="H105" s="48"/>
      <c r="I105" s="48"/>
      <c r="J105" s="48"/>
    </row>
    <row r="106" spans="1:11" ht="12" customHeight="1" thickBot="1" x14ac:dyDescent="0.25">
      <c r="A106" s="295" t="s">
        <v>134</v>
      </c>
      <c r="B106" s="296"/>
      <c r="C106" s="296"/>
      <c r="D106" s="296"/>
      <c r="E106" s="297"/>
      <c r="F106" s="48"/>
      <c r="G106" s="295" t="s">
        <v>282</v>
      </c>
      <c r="H106" s="296"/>
      <c r="I106" s="296"/>
      <c r="J106" s="297"/>
    </row>
    <row r="107" spans="1:11" ht="12" customHeight="1" x14ac:dyDescent="0.2">
      <c r="A107" s="163"/>
      <c r="B107" s="164"/>
      <c r="C107" s="166" t="s">
        <v>7</v>
      </c>
      <c r="D107" s="166" t="s">
        <v>201</v>
      </c>
      <c r="E107" s="173" t="s">
        <v>230</v>
      </c>
      <c r="F107" s="48"/>
      <c r="G107" s="50"/>
      <c r="H107" s="52" t="s">
        <v>7</v>
      </c>
      <c r="I107" s="52" t="s">
        <v>201</v>
      </c>
      <c r="J107" s="80" t="s">
        <v>230</v>
      </c>
    </row>
    <row r="108" spans="1:11" ht="12" customHeight="1" x14ac:dyDescent="0.2">
      <c r="A108" s="50" t="s">
        <v>136</v>
      </c>
      <c r="B108" s="48"/>
      <c r="C108" s="44">
        <f>VLOOKUP(C2,'iadatasheet_passports held'!B4:Y134,3,FALSE)</f>
        <v>1830</v>
      </c>
      <c r="D108" s="60">
        <f>VLOOKUP(C2,'iadatasheet_passports held'!B4:Y134,4,FALSE)</f>
        <v>18.5</v>
      </c>
      <c r="E108" s="57">
        <f>VLOOKUP(C4,'iadatasheet_passports held'!B4:Y134,4,FALSE)</f>
        <v>10.984362259520292</v>
      </c>
      <c r="F108" s="48"/>
      <c r="G108" s="50" t="s">
        <v>222</v>
      </c>
      <c r="H108" s="44">
        <f>VLOOKUP(C2,'iadatasheet_length of residence'!B4:O134,3,FALSE)</f>
        <v>7391</v>
      </c>
      <c r="I108" s="60">
        <f>VLOOKUP(C2,'iadatasheet_length of residence'!B4:O134,4,FALSE)</f>
        <v>74.603815484001217</v>
      </c>
      <c r="J108" s="57">
        <f>VLOOKUP(C4,'iadatasheet_length of residence'!B4:O134,4,FALSE)</f>
        <v>70.628981084550375</v>
      </c>
    </row>
    <row r="109" spans="1:11" ht="12" customHeight="1" x14ac:dyDescent="0.2">
      <c r="A109" s="169" t="s">
        <v>280</v>
      </c>
      <c r="B109" s="110"/>
      <c r="C109" s="170">
        <f>VLOOKUP(C2,'iadatasheet_passports held'!B4:Y134,5,FALSE)</f>
        <v>6157</v>
      </c>
      <c r="D109" s="171">
        <f>VLOOKUP(C2,'iadatasheet_passports held'!B4:Y134,6,FALSE)</f>
        <v>62.1</v>
      </c>
      <c r="E109" s="172">
        <f>VLOOKUP(C4,'iadatasheet_passports held'!B4:Y134,6,FALSE)</f>
        <v>67.063059571960252</v>
      </c>
      <c r="F109" s="48"/>
      <c r="G109" s="50" t="s">
        <v>283</v>
      </c>
      <c r="H109" s="44">
        <f>VLOOKUP(C2,'iadatasheet_length of residence'!B4:O134,5,FALSE)</f>
        <v>584</v>
      </c>
      <c r="I109" s="60">
        <f>VLOOKUP(C2,'iadatasheet_length of residence'!B4:O134,6,FALSE)</f>
        <v>5.8948218431412132</v>
      </c>
      <c r="J109" s="57">
        <f>VLOOKUP(C4,'iadatasheet_length of residence'!B4:O134,6,FALSE)</f>
        <v>7.2997650705999177</v>
      </c>
    </row>
    <row r="110" spans="1:11" ht="12" customHeight="1" x14ac:dyDescent="0.2">
      <c r="A110" s="169" t="s">
        <v>363</v>
      </c>
      <c r="B110" s="110"/>
      <c r="C110" s="170">
        <f>VLOOKUP(C2,'iadatasheet_passports held'!B4:Y134,7,FALSE)</f>
        <v>71</v>
      </c>
      <c r="D110" s="171">
        <f>VLOOKUP(C2,'iadatasheet_passports held'!B4:Y134,8,FALSE)</f>
        <v>0.7</v>
      </c>
      <c r="E110" s="172">
        <f>VLOOKUP(C4,'iadatasheet_passports held'!B4:Y134,8,FALSE)</f>
        <v>1.2578007055955178</v>
      </c>
      <c r="F110" s="48"/>
      <c r="G110" s="50" t="s">
        <v>284</v>
      </c>
      <c r="H110" s="44">
        <f>VLOOKUP(C2,'iadatasheet_length of residence'!B4:O134,7,FALSE)</f>
        <v>512</v>
      </c>
      <c r="I110" s="60">
        <f>VLOOKUP(C2,'iadatasheet_length of residence'!B4:O134,8,FALSE)</f>
        <v>5.168062985767639</v>
      </c>
      <c r="J110" s="57">
        <f>VLOOKUP(C4,'iadatasheet_length of residence'!B4:O134,8,FALSE)</f>
        <v>6.5723719796233055</v>
      </c>
    </row>
    <row r="111" spans="1:11" ht="12" customHeight="1" thickBot="1" x14ac:dyDescent="0.25">
      <c r="A111" s="55" t="s">
        <v>281</v>
      </c>
      <c r="B111" s="56"/>
      <c r="C111" s="45">
        <f>VLOOKUP(C2,'iadatasheet_passports held'!B4:Y134,9,FALSE)</f>
        <v>1093</v>
      </c>
      <c r="D111" s="65">
        <f>VLOOKUP(C2,'iadatasheet_passports held'!B4:Y134,10,FALSE)</f>
        <v>11</v>
      </c>
      <c r="E111" s="58">
        <f>VLOOKUP(C4,'iadatasheet_passports held'!B4:Y134,10,FALSE)</f>
        <v>10.869723170820315</v>
      </c>
      <c r="F111" s="48"/>
      <c r="G111" s="55" t="s">
        <v>285</v>
      </c>
      <c r="H111" s="45">
        <f>VLOOKUP(C2,'iadatasheet_length of residence'!B4:O134,9,FALSE)</f>
        <v>1420</v>
      </c>
      <c r="I111" s="65">
        <f>VLOOKUP(C2,'iadatasheet_length of residence'!B4:O134,10,FALSE)</f>
        <v>14.333299687089937</v>
      </c>
      <c r="J111" s="58">
        <f>VLOOKUP(C4,'iadatasheet_length of residence'!B4:O134,10,FALSE)</f>
        <v>15.498881865226414</v>
      </c>
    </row>
    <row r="112" spans="1:11" ht="6" customHeight="1" x14ac:dyDescent="0.2">
      <c r="A112" s="48"/>
      <c r="B112" s="48"/>
      <c r="C112" s="48"/>
      <c r="D112" s="48"/>
      <c r="E112" s="48"/>
      <c r="F112" s="48"/>
      <c r="G112" s="48"/>
      <c r="H112" s="48"/>
      <c r="I112" s="48"/>
      <c r="J112" s="48"/>
    </row>
    <row r="113" spans="1:10" ht="12" customHeight="1" x14ac:dyDescent="0.2">
      <c r="A113" s="300" t="s">
        <v>4</v>
      </c>
      <c r="B113" s="300"/>
      <c r="C113" s="300"/>
      <c r="D113" s="300"/>
      <c r="E113" s="300"/>
      <c r="F113" s="300"/>
      <c r="G113" s="300"/>
      <c r="H113" s="112"/>
      <c r="I113" s="112"/>
      <c r="J113" s="112"/>
    </row>
    <row r="114" spans="1:10" ht="12" x14ac:dyDescent="0.2">
      <c r="A114" s="300"/>
      <c r="B114" s="300"/>
      <c r="C114" s="300"/>
      <c r="D114" s="300"/>
      <c r="E114" s="300"/>
      <c r="F114" s="300"/>
      <c r="G114" s="300"/>
      <c r="H114" s="112"/>
      <c r="I114" s="112"/>
      <c r="J114" s="112"/>
    </row>
    <row r="115" spans="1:10" ht="6" customHeight="1" x14ac:dyDescent="0.2">
      <c r="A115" s="300"/>
      <c r="B115" s="300"/>
      <c r="C115" s="300"/>
      <c r="D115" s="300"/>
      <c r="E115" s="300"/>
      <c r="F115" s="300"/>
      <c r="G115" s="300"/>
      <c r="H115" s="48"/>
      <c r="I115" s="48"/>
      <c r="J115" s="48"/>
    </row>
    <row r="116" spans="1:10" ht="12" customHeight="1" x14ac:dyDescent="0.2">
      <c r="A116" s="300"/>
      <c r="B116" s="300"/>
      <c r="C116" s="300"/>
      <c r="D116" s="300"/>
      <c r="E116" s="300"/>
      <c r="F116" s="300"/>
      <c r="G116" s="300"/>
      <c r="H116" s="113"/>
      <c r="I116" s="113"/>
      <c r="J116" s="113"/>
    </row>
    <row r="117" spans="1:10" ht="12" customHeight="1" x14ac:dyDescent="0.2">
      <c r="A117" s="300"/>
      <c r="B117" s="300"/>
      <c r="C117" s="300"/>
      <c r="D117" s="300"/>
      <c r="E117" s="300"/>
      <c r="F117" s="300"/>
      <c r="G117" s="300"/>
      <c r="H117" s="113"/>
      <c r="I117" s="113"/>
      <c r="J117" s="113"/>
    </row>
    <row r="118" spans="1:10" ht="12" customHeight="1" x14ac:dyDescent="0.2">
      <c r="A118" s="300"/>
      <c r="B118" s="300"/>
      <c r="C118" s="300"/>
      <c r="D118" s="300"/>
      <c r="E118" s="300"/>
      <c r="F118" s="300"/>
      <c r="G118" s="300"/>
      <c r="H118" s="113"/>
      <c r="I118" s="113"/>
      <c r="J118" s="113"/>
    </row>
    <row r="119" spans="1:10" ht="12" customHeight="1" x14ac:dyDescent="0.2">
      <c r="A119" s="300"/>
      <c r="B119" s="300"/>
      <c r="C119" s="300"/>
      <c r="D119" s="300"/>
      <c r="E119" s="300"/>
      <c r="F119" s="300"/>
      <c r="G119" s="300"/>
      <c r="H119" s="113"/>
      <c r="I119" s="113"/>
      <c r="J119" s="113"/>
    </row>
    <row r="120" spans="1:10" ht="12" customHeight="1" x14ac:dyDescent="0.2">
      <c r="A120" s="300"/>
      <c r="B120" s="300"/>
      <c r="C120" s="300"/>
      <c r="D120" s="300"/>
      <c r="E120" s="300"/>
      <c r="F120" s="300"/>
      <c r="G120" s="300"/>
      <c r="H120" s="109"/>
      <c r="I120" s="109"/>
      <c r="J120" s="109"/>
    </row>
    <row r="121" spans="1:10" ht="12" customHeight="1" x14ac:dyDescent="0.2">
      <c r="A121" s="300"/>
      <c r="B121" s="300"/>
      <c r="C121" s="300"/>
      <c r="D121" s="300"/>
      <c r="E121" s="300"/>
      <c r="F121" s="300"/>
      <c r="G121" s="300"/>
      <c r="H121" s="109"/>
      <c r="I121" s="109"/>
      <c r="J121" s="109"/>
    </row>
    <row r="122" spans="1:10" ht="12" customHeight="1" x14ac:dyDescent="0.2">
      <c r="A122" s="300"/>
      <c r="B122" s="300"/>
      <c r="C122" s="300"/>
      <c r="D122" s="300"/>
      <c r="E122" s="300"/>
      <c r="F122" s="300"/>
      <c r="G122" s="300"/>
      <c r="H122" s="104"/>
      <c r="I122" s="104"/>
      <c r="J122" s="104"/>
    </row>
    <row r="123" spans="1:10" ht="6" customHeight="1" x14ac:dyDescent="0.2">
      <c r="A123" s="82"/>
      <c r="B123" s="82"/>
      <c r="C123" s="82"/>
      <c r="D123" s="82"/>
      <c r="E123" s="82"/>
      <c r="F123" s="82"/>
      <c r="G123" s="82"/>
      <c r="H123" s="82"/>
      <c r="I123" s="82"/>
      <c r="J123" s="82"/>
    </row>
    <row r="124" spans="1:10" ht="12" customHeight="1" x14ac:dyDescent="0.2">
      <c r="A124" s="284" t="s">
        <v>287</v>
      </c>
      <c r="B124" s="284"/>
      <c r="C124" s="284"/>
      <c r="D124" s="284"/>
      <c r="E124" s="284"/>
      <c r="F124" s="284"/>
      <c r="G124" s="284"/>
      <c r="H124" s="284"/>
      <c r="I124" s="284"/>
      <c r="J124" s="284"/>
    </row>
    <row r="125" spans="1:10" ht="12" customHeight="1" x14ac:dyDescent="0.2">
      <c r="A125" s="284"/>
      <c r="B125" s="284"/>
      <c r="C125" s="284"/>
      <c r="D125" s="284"/>
      <c r="E125" s="284"/>
      <c r="F125" s="284"/>
      <c r="G125" s="284"/>
      <c r="H125" s="284"/>
      <c r="I125" s="284"/>
      <c r="J125" s="284"/>
    </row>
    <row r="126" spans="1:10" ht="6" customHeight="1" x14ac:dyDescent="0.2">
      <c r="A126" s="48"/>
      <c r="B126" s="48"/>
      <c r="C126" s="48"/>
      <c r="D126" s="48"/>
      <c r="E126" s="48"/>
      <c r="F126" s="48"/>
      <c r="G126" s="48"/>
      <c r="H126" s="48"/>
      <c r="I126" s="48"/>
      <c r="J126" s="48"/>
    </row>
    <row r="127" spans="1:10" ht="12" customHeight="1" x14ac:dyDescent="0.2">
      <c r="A127" s="103" t="s">
        <v>320</v>
      </c>
      <c r="B127" s="82"/>
      <c r="C127" s="82"/>
      <c r="D127" s="82"/>
      <c r="E127" s="82"/>
      <c r="F127" s="82"/>
      <c r="G127" s="82"/>
      <c r="H127" s="82"/>
      <c r="I127" s="82"/>
      <c r="J127" s="82"/>
    </row>
  </sheetData>
  <sheetProtection password="EE3C" sheet="1" objects="1" scenarios="1"/>
  <mergeCells count="60">
    <mergeCell ref="A17:J17"/>
    <mergeCell ref="M5:O10"/>
    <mergeCell ref="A18:G18"/>
    <mergeCell ref="C25:G25"/>
    <mergeCell ref="C24:G24"/>
    <mergeCell ref="C22:G22"/>
    <mergeCell ref="C20:G20"/>
    <mergeCell ref="C21:G21"/>
    <mergeCell ref="M15:O25"/>
    <mergeCell ref="C36:G36"/>
    <mergeCell ref="B48:F48"/>
    <mergeCell ref="C37:G37"/>
    <mergeCell ref="C19:G19"/>
    <mergeCell ref="B47:F47"/>
    <mergeCell ref="A40:J40"/>
    <mergeCell ref="A124:J125"/>
    <mergeCell ref="C62:G62"/>
    <mergeCell ref="A73:A74"/>
    <mergeCell ref="A83:I83"/>
    <mergeCell ref="A85:A86"/>
    <mergeCell ref="A91:A92"/>
    <mergeCell ref="A67:A68"/>
    <mergeCell ref="G106:J106"/>
    <mergeCell ref="A106:E106"/>
    <mergeCell ref="G102:J104"/>
    <mergeCell ref="A113:G122"/>
    <mergeCell ref="C27:G27"/>
    <mergeCell ref="A28:I28"/>
    <mergeCell ref="C63:G63"/>
    <mergeCell ref="B44:C44"/>
    <mergeCell ref="B50:F50"/>
    <mergeCell ref="C32:G32"/>
    <mergeCell ref="A33:I33"/>
    <mergeCell ref="A30:I30"/>
    <mergeCell ref="A97:E97"/>
    <mergeCell ref="G2:J2"/>
    <mergeCell ref="C34:G34"/>
    <mergeCell ref="C29:G29"/>
    <mergeCell ref="G97:J97"/>
    <mergeCell ref="C31:G31"/>
    <mergeCell ref="C26:G26"/>
    <mergeCell ref="A23:I23"/>
    <mergeCell ref="C35:G35"/>
    <mergeCell ref="A62:B63"/>
    <mergeCell ref="C38:G38"/>
    <mergeCell ref="A1:E1"/>
    <mergeCell ref="C4:E4"/>
    <mergeCell ref="A9:C9"/>
    <mergeCell ref="C2:E3"/>
    <mergeCell ref="A2:B4"/>
    <mergeCell ref="A7:E7"/>
    <mergeCell ref="A65:J65"/>
    <mergeCell ref="B43:C43"/>
    <mergeCell ref="B51:F51"/>
    <mergeCell ref="B52:D52"/>
    <mergeCell ref="B49:G49"/>
    <mergeCell ref="B55:D55"/>
    <mergeCell ref="B56:D56"/>
    <mergeCell ref="B57:D57"/>
    <mergeCell ref="B58:C58"/>
  </mergeCells>
  <phoneticPr fontId="14" type="noConversion"/>
  <hyperlinks>
    <hyperlink ref="M5:O10" location="'Data by ward'!A1" display="Click here to return to home page and select another parish"/>
  </hyperlinks>
  <pageMargins left="0.75" right="0.75" top="1" bottom="1" header="0.5" footer="0.5"/>
  <pageSetup paperSize="9" orientation="portrait" r:id="rId1"/>
  <headerFooter alignWithMargins="0"/>
  <rowBreaks count="1" manualBreakCount="1">
    <brk id="64" max="9" man="1"/>
  </rowBreaks>
  <ignoredErrors>
    <ignoredError sqref="G6"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A2" sqref="A2"/>
    </sheetView>
  </sheetViews>
  <sheetFormatPr defaultRowHeight="12.75" x14ac:dyDescent="0.2"/>
  <cols>
    <col min="1" max="1" width="33.28515625" bestFit="1" customWidth="1"/>
    <col min="2" max="2" width="26" customWidth="1"/>
    <col min="3" max="3" width="16" customWidth="1"/>
    <col min="4" max="4" width="18.7109375" style="77" customWidth="1"/>
  </cols>
  <sheetData>
    <row r="1" spans="1:5" ht="32.25" customHeight="1" x14ac:dyDescent="0.2">
      <c r="A1" s="226" t="s">
        <v>580</v>
      </c>
      <c r="B1" s="226" t="s">
        <v>355</v>
      </c>
      <c r="C1" s="227" t="s">
        <v>360</v>
      </c>
      <c r="D1" s="228" t="s">
        <v>361</v>
      </c>
    </row>
    <row r="2" spans="1:5" x14ac:dyDescent="0.2">
      <c r="A2" t="s">
        <v>331</v>
      </c>
      <c r="B2" t="s">
        <v>365</v>
      </c>
      <c r="C2">
        <v>395</v>
      </c>
      <c r="D2" s="77">
        <v>25.1</v>
      </c>
      <c r="E2" s="20"/>
    </row>
    <row r="3" spans="1:5" x14ac:dyDescent="0.2">
      <c r="A3" t="s">
        <v>332</v>
      </c>
      <c r="B3" t="s">
        <v>365</v>
      </c>
      <c r="C3">
        <v>149</v>
      </c>
      <c r="D3" s="77">
        <v>60.7</v>
      </c>
      <c r="E3" s="20"/>
    </row>
    <row r="4" spans="1:5" x14ac:dyDescent="0.2">
      <c r="A4" t="s">
        <v>334</v>
      </c>
      <c r="B4" t="s">
        <v>365</v>
      </c>
      <c r="C4">
        <v>341</v>
      </c>
      <c r="D4" s="77">
        <v>28.7</v>
      </c>
      <c r="E4" s="20"/>
    </row>
    <row r="5" spans="1:5" x14ac:dyDescent="0.2">
      <c r="A5" t="s">
        <v>335</v>
      </c>
      <c r="B5" t="s">
        <v>365</v>
      </c>
      <c r="C5">
        <v>368</v>
      </c>
      <c r="D5" s="77">
        <v>23.8</v>
      </c>
      <c r="E5" s="20"/>
    </row>
    <row r="6" spans="1:5" x14ac:dyDescent="0.2">
      <c r="A6" t="s">
        <v>336</v>
      </c>
      <c r="B6" t="s">
        <v>365</v>
      </c>
      <c r="C6">
        <v>193</v>
      </c>
      <c r="D6" s="77">
        <v>48.6</v>
      </c>
      <c r="E6" s="20"/>
    </row>
    <row r="7" spans="1:5" x14ac:dyDescent="0.2">
      <c r="A7" t="s">
        <v>337</v>
      </c>
      <c r="B7" t="s">
        <v>365</v>
      </c>
      <c r="C7">
        <v>261</v>
      </c>
      <c r="D7" s="77">
        <v>36</v>
      </c>
      <c r="E7" s="20"/>
    </row>
    <row r="8" spans="1:5" x14ac:dyDescent="0.2">
      <c r="A8" t="s">
        <v>338</v>
      </c>
      <c r="B8" t="s">
        <v>365</v>
      </c>
      <c r="C8">
        <v>157</v>
      </c>
      <c r="D8" s="77">
        <v>58.2</v>
      </c>
      <c r="E8" s="20"/>
    </row>
    <row r="9" spans="1:5" x14ac:dyDescent="0.2">
      <c r="A9" t="s">
        <v>342</v>
      </c>
      <c r="B9" t="s">
        <v>365</v>
      </c>
      <c r="C9">
        <v>169</v>
      </c>
      <c r="D9" s="77">
        <v>42.2</v>
      </c>
      <c r="E9" s="20"/>
    </row>
    <row r="10" spans="1:5" x14ac:dyDescent="0.2">
      <c r="A10" t="s">
        <v>343</v>
      </c>
      <c r="B10" t="s">
        <v>365</v>
      </c>
      <c r="C10">
        <v>445</v>
      </c>
      <c r="D10" s="77">
        <v>17.7</v>
      </c>
      <c r="E10" s="20"/>
    </row>
    <row r="11" spans="1:5" x14ac:dyDescent="0.2">
      <c r="A11" t="s">
        <v>344</v>
      </c>
      <c r="B11" t="s">
        <v>365</v>
      </c>
      <c r="C11">
        <v>105</v>
      </c>
      <c r="D11" s="77">
        <v>79.099999999999994</v>
      </c>
      <c r="E11" s="20"/>
    </row>
    <row r="12" spans="1:5" x14ac:dyDescent="0.2">
      <c r="A12" t="s">
        <v>345</v>
      </c>
      <c r="B12" t="s">
        <v>365</v>
      </c>
      <c r="C12">
        <v>452</v>
      </c>
      <c r="D12" s="77">
        <v>20.2</v>
      </c>
      <c r="E12" s="20"/>
    </row>
    <row r="13" spans="1:5" x14ac:dyDescent="0.2">
      <c r="A13" t="s">
        <v>346</v>
      </c>
      <c r="B13" t="s">
        <v>365</v>
      </c>
      <c r="C13">
        <v>149</v>
      </c>
      <c r="D13" s="77">
        <v>62.2</v>
      </c>
      <c r="E13" s="20"/>
    </row>
    <row r="14" spans="1:5" x14ac:dyDescent="0.2">
      <c r="A14" t="s">
        <v>347</v>
      </c>
      <c r="B14" t="s">
        <v>365</v>
      </c>
      <c r="C14">
        <v>733</v>
      </c>
      <c r="D14" s="77">
        <v>11</v>
      </c>
      <c r="E14" s="20"/>
    </row>
    <row r="15" spans="1:5" x14ac:dyDescent="0.2">
      <c r="A15" t="s">
        <v>348</v>
      </c>
      <c r="B15" t="s">
        <v>365</v>
      </c>
      <c r="C15">
        <v>153</v>
      </c>
      <c r="D15" s="77">
        <v>56.6</v>
      </c>
      <c r="E15" s="20"/>
    </row>
    <row r="16" spans="1:5" x14ac:dyDescent="0.2">
      <c r="A16" t="s">
        <v>381</v>
      </c>
      <c r="B16" t="s">
        <v>90</v>
      </c>
      <c r="C16">
        <v>4334</v>
      </c>
      <c r="D16" s="77">
        <v>0.9</v>
      </c>
      <c r="E16" s="20"/>
    </row>
    <row r="17" spans="1:5" x14ac:dyDescent="0.2">
      <c r="A17" t="s">
        <v>101</v>
      </c>
      <c r="B17" t="s">
        <v>90</v>
      </c>
      <c r="C17">
        <v>2563</v>
      </c>
      <c r="D17" s="77">
        <v>2.5</v>
      </c>
      <c r="E17" s="20"/>
    </row>
    <row r="18" spans="1:5" x14ac:dyDescent="0.2">
      <c r="A18" t="s">
        <v>384</v>
      </c>
      <c r="B18" t="s">
        <v>90</v>
      </c>
      <c r="C18">
        <v>3569</v>
      </c>
      <c r="D18" s="77">
        <v>1.1000000000000001</v>
      </c>
      <c r="E18" s="20"/>
    </row>
    <row r="19" spans="1:5" x14ac:dyDescent="0.2">
      <c r="A19" t="s">
        <v>386</v>
      </c>
      <c r="B19" t="s">
        <v>90</v>
      </c>
      <c r="C19">
        <v>7525</v>
      </c>
      <c r="D19" s="77">
        <v>0.6</v>
      </c>
      <c r="E19" s="20"/>
    </row>
    <row r="20" spans="1:5" x14ac:dyDescent="0.2">
      <c r="A20" t="s">
        <v>388</v>
      </c>
      <c r="B20" t="s">
        <v>90</v>
      </c>
      <c r="C20">
        <v>4106</v>
      </c>
      <c r="D20" s="77">
        <v>0.5</v>
      </c>
      <c r="E20" s="20"/>
    </row>
    <row r="21" spans="1:5" x14ac:dyDescent="0.2">
      <c r="A21" t="s">
        <v>390</v>
      </c>
      <c r="B21" t="s">
        <v>90</v>
      </c>
      <c r="C21">
        <v>4333</v>
      </c>
      <c r="D21" s="77">
        <v>0.9</v>
      </c>
      <c r="E21" s="20"/>
    </row>
    <row r="22" spans="1:5" x14ac:dyDescent="0.2">
      <c r="A22" t="s">
        <v>392</v>
      </c>
      <c r="B22" t="s">
        <v>90</v>
      </c>
      <c r="C22">
        <v>857</v>
      </c>
      <c r="D22" s="77">
        <v>8.5</v>
      </c>
      <c r="E22" s="20"/>
    </row>
    <row r="23" spans="1:5" x14ac:dyDescent="0.2">
      <c r="A23" t="s">
        <v>394</v>
      </c>
      <c r="B23" t="s">
        <v>90</v>
      </c>
      <c r="C23">
        <v>542</v>
      </c>
      <c r="D23" s="77">
        <v>8.1999999999999993</v>
      </c>
      <c r="E23" s="20"/>
    </row>
    <row r="24" spans="1:5" x14ac:dyDescent="0.2">
      <c r="A24" t="s">
        <v>396</v>
      </c>
      <c r="B24" t="s">
        <v>90</v>
      </c>
      <c r="C24">
        <v>190</v>
      </c>
      <c r="D24" s="77">
        <v>23.5</v>
      </c>
      <c r="E24" s="20"/>
    </row>
    <row r="25" spans="1:5" x14ac:dyDescent="0.2">
      <c r="A25" t="s">
        <v>398</v>
      </c>
      <c r="B25" t="s">
        <v>90</v>
      </c>
      <c r="C25">
        <v>4796</v>
      </c>
      <c r="D25" s="77">
        <v>0.8</v>
      </c>
      <c r="E25" s="20"/>
    </row>
    <row r="26" spans="1:5" x14ac:dyDescent="0.2">
      <c r="A26" t="s">
        <v>105</v>
      </c>
      <c r="B26" t="s">
        <v>90</v>
      </c>
      <c r="C26">
        <v>5097</v>
      </c>
      <c r="D26" s="77">
        <v>1.2</v>
      </c>
      <c r="E26" s="20"/>
    </row>
    <row r="27" spans="1:5" x14ac:dyDescent="0.2">
      <c r="A27" t="s">
        <v>401</v>
      </c>
      <c r="B27" t="s">
        <v>90</v>
      </c>
      <c r="C27">
        <v>2118</v>
      </c>
      <c r="D27" s="77">
        <v>1.1000000000000001</v>
      </c>
      <c r="E27" s="20"/>
    </row>
    <row r="28" spans="1:5" x14ac:dyDescent="0.2">
      <c r="A28" t="s">
        <v>403</v>
      </c>
      <c r="B28" t="s">
        <v>90</v>
      </c>
      <c r="C28">
        <v>4997</v>
      </c>
      <c r="D28" s="77">
        <v>1.1000000000000001</v>
      </c>
      <c r="E28" s="20"/>
    </row>
    <row r="29" spans="1:5" x14ac:dyDescent="0.2">
      <c r="A29" t="s">
        <v>405</v>
      </c>
      <c r="B29" t="s">
        <v>90</v>
      </c>
      <c r="C29">
        <v>2404</v>
      </c>
      <c r="D29" s="77">
        <v>1.4</v>
      </c>
      <c r="E29" s="20"/>
    </row>
    <row r="30" spans="1:5" x14ac:dyDescent="0.2">
      <c r="A30" t="s">
        <v>407</v>
      </c>
      <c r="B30" t="s">
        <v>90</v>
      </c>
      <c r="C30">
        <v>3985</v>
      </c>
      <c r="D30" s="77">
        <v>1.3</v>
      </c>
      <c r="E30" s="20"/>
    </row>
    <row r="31" spans="1:5" x14ac:dyDescent="0.2">
      <c r="A31" t="s">
        <v>409</v>
      </c>
      <c r="B31" t="s">
        <v>90</v>
      </c>
      <c r="C31">
        <v>2879</v>
      </c>
      <c r="D31" s="77">
        <v>2.2999999999999998</v>
      </c>
      <c r="E31" s="20"/>
    </row>
    <row r="32" spans="1:5" x14ac:dyDescent="0.2">
      <c r="A32" t="s">
        <v>411</v>
      </c>
      <c r="B32" t="s">
        <v>90</v>
      </c>
      <c r="C32">
        <v>3888</v>
      </c>
      <c r="D32" s="77">
        <v>1</v>
      </c>
      <c r="E32" s="20"/>
    </row>
    <row r="33" spans="1:5" x14ac:dyDescent="0.2">
      <c r="A33" t="s">
        <v>111</v>
      </c>
      <c r="B33" t="s">
        <v>90</v>
      </c>
      <c r="C33">
        <v>2843</v>
      </c>
      <c r="D33" s="77">
        <v>1.4</v>
      </c>
      <c r="E33" s="20"/>
    </row>
    <row r="34" spans="1:5" x14ac:dyDescent="0.2">
      <c r="A34" t="s">
        <v>414</v>
      </c>
      <c r="B34" t="s">
        <v>90</v>
      </c>
      <c r="C34">
        <v>4102</v>
      </c>
      <c r="D34" s="77">
        <v>0.5</v>
      </c>
      <c r="E34" s="20"/>
    </row>
    <row r="35" spans="1:5" x14ac:dyDescent="0.2">
      <c r="A35" t="s">
        <v>416</v>
      </c>
      <c r="B35" t="s">
        <v>91</v>
      </c>
      <c r="C35">
        <v>920</v>
      </c>
      <c r="D35" s="77">
        <v>1.7</v>
      </c>
      <c r="E35" s="20"/>
    </row>
    <row r="36" spans="1:5" x14ac:dyDescent="0.2">
      <c r="A36" t="s">
        <v>418</v>
      </c>
      <c r="B36" t="s">
        <v>91</v>
      </c>
      <c r="C36">
        <v>8343</v>
      </c>
      <c r="D36" s="77">
        <v>0.5</v>
      </c>
      <c r="E36" s="20"/>
    </row>
    <row r="37" spans="1:5" x14ac:dyDescent="0.2">
      <c r="A37" t="s">
        <v>420</v>
      </c>
      <c r="B37" t="s">
        <v>91</v>
      </c>
      <c r="C37">
        <v>3711</v>
      </c>
      <c r="D37" s="77">
        <v>0.7</v>
      </c>
      <c r="E37" s="20"/>
    </row>
    <row r="38" spans="1:5" x14ac:dyDescent="0.2">
      <c r="A38" t="s">
        <v>422</v>
      </c>
      <c r="B38" t="s">
        <v>91</v>
      </c>
      <c r="C38">
        <v>81</v>
      </c>
      <c r="D38" s="77">
        <v>28.9</v>
      </c>
      <c r="E38" s="20"/>
    </row>
    <row r="39" spans="1:5" x14ac:dyDescent="0.2">
      <c r="A39" t="s">
        <v>424</v>
      </c>
      <c r="B39" t="s">
        <v>91</v>
      </c>
      <c r="C39">
        <v>341</v>
      </c>
      <c r="D39" s="77">
        <v>5.9</v>
      </c>
      <c r="E39" s="20"/>
    </row>
    <row r="40" spans="1:5" x14ac:dyDescent="0.2">
      <c r="A40" t="s">
        <v>426</v>
      </c>
      <c r="B40" t="s">
        <v>91</v>
      </c>
      <c r="C40">
        <v>2854</v>
      </c>
      <c r="D40" s="77">
        <v>0.8</v>
      </c>
      <c r="E40" s="20"/>
    </row>
    <row r="41" spans="1:5" x14ac:dyDescent="0.2">
      <c r="A41" t="s">
        <v>428</v>
      </c>
      <c r="B41" t="s">
        <v>91</v>
      </c>
      <c r="C41">
        <v>8673</v>
      </c>
      <c r="D41" s="77">
        <v>0.6</v>
      </c>
      <c r="E41" s="20"/>
    </row>
    <row r="42" spans="1:5" x14ac:dyDescent="0.2">
      <c r="A42" t="s">
        <v>430</v>
      </c>
      <c r="B42" t="s">
        <v>91</v>
      </c>
      <c r="C42">
        <v>180</v>
      </c>
      <c r="D42" s="77">
        <v>29.5</v>
      </c>
      <c r="E42" s="20"/>
    </row>
    <row r="43" spans="1:5" x14ac:dyDescent="0.2">
      <c r="A43" t="s">
        <v>432</v>
      </c>
      <c r="B43" t="s">
        <v>91</v>
      </c>
      <c r="C43">
        <v>109</v>
      </c>
      <c r="D43" s="77">
        <v>15.5</v>
      </c>
      <c r="E43" s="20"/>
    </row>
    <row r="44" spans="1:5" x14ac:dyDescent="0.2">
      <c r="A44" t="s">
        <v>434</v>
      </c>
      <c r="B44" t="s">
        <v>91</v>
      </c>
      <c r="C44">
        <v>62</v>
      </c>
      <c r="D44" s="77">
        <v>37.299999999999997</v>
      </c>
      <c r="E44" s="20"/>
    </row>
    <row r="45" spans="1:5" x14ac:dyDescent="0.2">
      <c r="A45" t="s">
        <v>436</v>
      </c>
      <c r="B45" t="s">
        <v>91</v>
      </c>
      <c r="C45">
        <v>135</v>
      </c>
      <c r="D45" s="77">
        <v>18.2</v>
      </c>
      <c r="E45" s="20"/>
    </row>
    <row r="46" spans="1:5" x14ac:dyDescent="0.2">
      <c r="A46" t="s">
        <v>438</v>
      </c>
      <c r="B46" t="s">
        <v>91</v>
      </c>
      <c r="C46">
        <v>2703</v>
      </c>
      <c r="D46" s="77">
        <v>0.8</v>
      </c>
      <c r="E46" s="20"/>
    </row>
    <row r="47" spans="1:5" x14ac:dyDescent="0.2">
      <c r="A47" t="s">
        <v>339</v>
      </c>
      <c r="B47" t="s">
        <v>91</v>
      </c>
      <c r="C47">
        <v>1527</v>
      </c>
      <c r="D47" s="77">
        <v>4.9000000000000004</v>
      </c>
      <c r="E47" s="20"/>
    </row>
    <row r="48" spans="1:5" x14ac:dyDescent="0.2">
      <c r="A48" t="s">
        <v>340</v>
      </c>
      <c r="B48" t="s">
        <v>91</v>
      </c>
      <c r="C48">
        <v>2940</v>
      </c>
      <c r="D48" s="77">
        <v>2.7</v>
      </c>
      <c r="E48" s="20"/>
    </row>
    <row r="49" spans="1:5" x14ac:dyDescent="0.2">
      <c r="A49" t="s">
        <v>341</v>
      </c>
      <c r="B49" t="s">
        <v>91</v>
      </c>
      <c r="C49">
        <v>3321</v>
      </c>
      <c r="D49" s="77">
        <v>2.1</v>
      </c>
      <c r="E49" s="20"/>
    </row>
    <row r="50" spans="1:5" x14ac:dyDescent="0.2">
      <c r="A50" t="s">
        <v>443</v>
      </c>
      <c r="B50" t="s">
        <v>91</v>
      </c>
      <c r="C50">
        <v>479</v>
      </c>
      <c r="D50" s="77">
        <v>5.4</v>
      </c>
      <c r="E50" s="20"/>
    </row>
    <row r="51" spans="1:5" x14ac:dyDescent="0.2">
      <c r="A51" t="s">
        <v>445</v>
      </c>
      <c r="B51" t="s">
        <v>91</v>
      </c>
      <c r="C51">
        <v>6057</v>
      </c>
      <c r="D51" s="77">
        <v>0.8</v>
      </c>
      <c r="E51" s="20"/>
    </row>
    <row r="52" spans="1:5" x14ac:dyDescent="0.2">
      <c r="A52" t="s">
        <v>447</v>
      </c>
      <c r="B52" t="s">
        <v>91</v>
      </c>
      <c r="C52">
        <v>858</v>
      </c>
      <c r="D52" s="77">
        <v>2.8</v>
      </c>
      <c r="E52" s="20"/>
    </row>
    <row r="53" spans="1:5" x14ac:dyDescent="0.2">
      <c r="A53" t="s">
        <v>449</v>
      </c>
      <c r="B53" t="s">
        <v>91</v>
      </c>
      <c r="C53">
        <v>5103</v>
      </c>
      <c r="D53" s="77">
        <v>1.2</v>
      </c>
      <c r="E53" s="20"/>
    </row>
    <row r="54" spans="1:5" x14ac:dyDescent="0.2">
      <c r="A54" t="s">
        <v>451</v>
      </c>
      <c r="B54" t="s">
        <v>91</v>
      </c>
      <c r="C54">
        <v>674</v>
      </c>
      <c r="D54" s="77">
        <v>3.8</v>
      </c>
      <c r="E54" s="20"/>
    </row>
    <row r="55" spans="1:5" x14ac:dyDescent="0.2">
      <c r="A55" t="s">
        <v>453</v>
      </c>
      <c r="B55" t="s">
        <v>91</v>
      </c>
      <c r="C55">
        <v>387</v>
      </c>
      <c r="D55" s="77">
        <v>6.5</v>
      </c>
      <c r="E55" s="20"/>
    </row>
    <row r="56" spans="1:5" x14ac:dyDescent="0.2">
      <c r="A56" t="s">
        <v>455</v>
      </c>
      <c r="B56" t="s">
        <v>91</v>
      </c>
      <c r="C56">
        <v>107</v>
      </c>
      <c r="D56" s="77">
        <v>23.6</v>
      </c>
      <c r="E56" s="20"/>
    </row>
    <row r="57" spans="1:5" x14ac:dyDescent="0.2">
      <c r="A57" t="s">
        <v>457</v>
      </c>
      <c r="B57" t="s">
        <v>91</v>
      </c>
      <c r="C57">
        <v>93</v>
      </c>
      <c r="D57" s="77">
        <v>25.8</v>
      </c>
      <c r="E57" s="20"/>
    </row>
    <row r="58" spans="1:5" x14ac:dyDescent="0.2">
      <c r="A58" t="s">
        <v>459</v>
      </c>
      <c r="B58" t="s">
        <v>91</v>
      </c>
      <c r="C58">
        <v>190</v>
      </c>
      <c r="D58" s="77">
        <v>14.2</v>
      </c>
      <c r="E58" s="20"/>
    </row>
    <row r="59" spans="1:5" x14ac:dyDescent="0.2">
      <c r="A59" t="s">
        <v>461</v>
      </c>
      <c r="B59" t="s">
        <v>91</v>
      </c>
      <c r="C59">
        <v>116</v>
      </c>
      <c r="D59" s="77">
        <v>47.7</v>
      </c>
      <c r="E59" s="20"/>
    </row>
    <row r="60" spans="1:5" x14ac:dyDescent="0.2">
      <c r="A60" t="s">
        <v>463</v>
      </c>
      <c r="B60" t="s">
        <v>91</v>
      </c>
      <c r="C60">
        <v>1542</v>
      </c>
      <c r="D60" s="77">
        <v>1.7</v>
      </c>
      <c r="E60" s="20"/>
    </row>
    <row r="61" spans="1:5" x14ac:dyDescent="0.2">
      <c r="A61" t="s">
        <v>465</v>
      </c>
      <c r="B61" t="s">
        <v>91</v>
      </c>
      <c r="C61">
        <v>3139</v>
      </c>
      <c r="D61" s="77">
        <v>0.7</v>
      </c>
      <c r="E61" s="20"/>
    </row>
    <row r="62" spans="1:5" x14ac:dyDescent="0.2">
      <c r="A62" t="s">
        <v>467</v>
      </c>
      <c r="B62" t="s">
        <v>92</v>
      </c>
      <c r="C62">
        <v>3830</v>
      </c>
      <c r="D62" s="77">
        <v>1</v>
      </c>
      <c r="E62" s="20"/>
    </row>
    <row r="63" spans="1:5" x14ac:dyDescent="0.2">
      <c r="A63" t="s">
        <v>469</v>
      </c>
      <c r="B63" t="s">
        <v>92</v>
      </c>
      <c r="C63">
        <v>2176</v>
      </c>
      <c r="D63" s="77">
        <v>3.3</v>
      </c>
      <c r="E63" s="20"/>
    </row>
    <row r="64" spans="1:5" x14ac:dyDescent="0.2">
      <c r="A64" t="s">
        <v>471</v>
      </c>
      <c r="B64" t="s">
        <v>92</v>
      </c>
      <c r="C64">
        <v>2706</v>
      </c>
      <c r="D64" s="77">
        <v>1.2</v>
      </c>
      <c r="E64" s="20"/>
    </row>
    <row r="65" spans="1:5" x14ac:dyDescent="0.2">
      <c r="A65" t="s">
        <v>473</v>
      </c>
      <c r="B65" t="s">
        <v>92</v>
      </c>
      <c r="C65">
        <v>2569</v>
      </c>
      <c r="D65" s="77">
        <v>2.4</v>
      </c>
      <c r="E65" s="20"/>
    </row>
    <row r="66" spans="1:5" x14ac:dyDescent="0.2">
      <c r="A66" t="s">
        <v>475</v>
      </c>
      <c r="B66" t="s">
        <v>92</v>
      </c>
      <c r="C66">
        <v>10402</v>
      </c>
      <c r="D66" s="77">
        <v>0.3</v>
      </c>
      <c r="E66" s="20"/>
    </row>
    <row r="67" spans="1:5" x14ac:dyDescent="0.2">
      <c r="A67" t="s">
        <v>477</v>
      </c>
      <c r="B67" t="s">
        <v>92</v>
      </c>
      <c r="C67">
        <v>5004</v>
      </c>
      <c r="D67" s="77">
        <v>0.5</v>
      </c>
      <c r="E67" s="20"/>
    </row>
    <row r="68" spans="1:5" x14ac:dyDescent="0.2">
      <c r="A68" t="s">
        <v>479</v>
      </c>
      <c r="B68" t="s">
        <v>92</v>
      </c>
      <c r="C68">
        <v>1045</v>
      </c>
      <c r="D68" s="77">
        <v>3.1</v>
      </c>
      <c r="E68" s="20"/>
    </row>
    <row r="69" spans="1:5" x14ac:dyDescent="0.2">
      <c r="A69" t="s">
        <v>481</v>
      </c>
      <c r="B69" t="s">
        <v>92</v>
      </c>
      <c r="C69">
        <v>1984</v>
      </c>
      <c r="D69" s="77">
        <v>3.4</v>
      </c>
      <c r="E69" s="20"/>
    </row>
    <row r="70" spans="1:5" x14ac:dyDescent="0.2">
      <c r="A70" t="s">
        <v>483</v>
      </c>
      <c r="B70" t="s">
        <v>92</v>
      </c>
      <c r="C70">
        <v>6534</v>
      </c>
      <c r="D70" s="77">
        <v>0.7</v>
      </c>
      <c r="E70" s="20"/>
    </row>
    <row r="71" spans="1:5" x14ac:dyDescent="0.2">
      <c r="A71" t="s">
        <v>485</v>
      </c>
      <c r="B71" t="s">
        <v>92</v>
      </c>
      <c r="C71">
        <v>276</v>
      </c>
      <c r="D71" s="77">
        <v>34.5</v>
      </c>
      <c r="E71" s="20"/>
    </row>
    <row r="72" spans="1:5" x14ac:dyDescent="0.2">
      <c r="A72" t="s">
        <v>487</v>
      </c>
      <c r="B72" t="s">
        <v>92</v>
      </c>
      <c r="C72">
        <v>300</v>
      </c>
      <c r="D72" s="77">
        <v>22.4</v>
      </c>
      <c r="E72" s="20"/>
    </row>
    <row r="73" spans="1:5" x14ac:dyDescent="0.2">
      <c r="A73" t="s">
        <v>489</v>
      </c>
      <c r="B73" t="s">
        <v>92</v>
      </c>
      <c r="C73">
        <v>416</v>
      </c>
      <c r="D73" s="77">
        <v>18</v>
      </c>
      <c r="E73" s="20"/>
    </row>
    <row r="74" spans="1:5" x14ac:dyDescent="0.2">
      <c r="A74" t="s">
        <v>491</v>
      </c>
      <c r="B74" t="s">
        <v>92</v>
      </c>
      <c r="C74">
        <v>6137</v>
      </c>
      <c r="D74" s="77">
        <v>0.5</v>
      </c>
      <c r="E74" s="20"/>
    </row>
    <row r="75" spans="1:5" x14ac:dyDescent="0.2">
      <c r="A75" t="s">
        <v>493</v>
      </c>
      <c r="B75" t="s">
        <v>92</v>
      </c>
      <c r="C75">
        <v>459</v>
      </c>
      <c r="D75" s="77">
        <v>7.1</v>
      </c>
      <c r="E75" s="20"/>
    </row>
    <row r="76" spans="1:5" x14ac:dyDescent="0.2">
      <c r="A76" t="s">
        <v>109</v>
      </c>
      <c r="B76" t="s">
        <v>92</v>
      </c>
      <c r="C76">
        <v>6439</v>
      </c>
      <c r="D76" s="77">
        <v>1.3</v>
      </c>
      <c r="E76" s="20"/>
    </row>
    <row r="77" spans="1:5" x14ac:dyDescent="0.2">
      <c r="A77" t="s">
        <v>496</v>
      </c>
      <c r="B77" t="s">
        <v>92</v>
      </c>
      <c r="C77">
        <v>8787</v>
      </c>
      <c r="D77" s="77">
        <v>0.7</v>
      </c>
      <c r="E77" s="20"/>
    </row>
    <row r="78" spans="1:5" x14ac:dyDescent="0.2">
      <c r="A78" t="s">
        <v>498</v>
      </c>
      <c r="B78" t="s">
        <v>92</v>
      </c>
      <c r="C78">
        <v>6160</v>
      </c>
      <c r="D78" s="77">
        <v>1</v>
      </c>
      <c r="E78" s="20"/>
    </row>
    <row r="79" spans="1:5" x14ac:dyDescent="0.2">
      <c r="A79" t="s">
        <v>500</v>
      </c>
      <c r="B79" t="s">
        <v>92</v>
      </c>
      <c r="C79">
        <v>398</v>
      </c>
      <c r="D79" s="77">
        <v>17.600000000000001</v>
      </c>
      <c r="E79" s="20"/>
    </row>
    <row r="80" spans="1:5" x14ac:dyDescent="0.2">
      <c r="A80" t="s">
        <v>502</v>
      </c>
      <c r="B80" t="s">
        <v>92</v>
      </c>
      <c r="C80">
        <v>421</v>
      </c>
      <c r="D80" s="77">
        <v>15.5</v>
      </c>
      <c r="E80" s="20"/>
    </row>
    <row r="81" spans="1:5" x14ac:dyDescent="0.2">
      <c r="A81" t="s">
        <v>504</v>
      </c>
      <c r="B81" t="s">
        <v>92</v>
      </c>
      <c r="C81">
        <v>122</v>
      </c>
      <c r="D81" s="77">
        <v>23.5</v>
      </c>
      <c r="E81" s="20"/>
    </row>
    <row r="82" spans="1:5" x14ac:dyDescent="0.2">
      <c r="A82" t="s">
        <v>506</v>
      </c>
      <c r="B82" t="s">
        <v>92</v>
      </c>
      <c r="C82">
        <v>255</v>
      </c>
      <c r="D82" s="77">
        <v>26.7</v>
      </c>
      <c r="E82" s="20"/>
    </row>
    <row r="83" spans="1:5" x14ac:dyDescent="0.2">
      <c r="A83" t="s">
        <v>508</v>
      </c>
      <c r="B83" t="s">
        <v>92</v>
      </c>
      <c r="C83">
        <v>208</v>
      </c>
      <c r="D83" s="77">
        <v>27.4</v>
      </c>
      <c r="E83" s="20"/>
    </row>
    <row r="84" spans="1:5" x14ac:dyDescent="0.2">
      <c r="A84" t="s">
        <v>510</v>
      </c>
      <c r="B84" t="s">
        <v>92</v>
      </c>
      <c r="C84">
        <v>297</v>
      </c>
      <c r="D84" s="77">
        <v>35.200000000000003</v>
      </c>
      <c r="E84" s="20"/>
    </row>
    <row r="85" spans="1:5" x14ac:dyDescent="0.2">
      <c r="A85" t="s">
        <v>512</v>
      </c>
      <c r="B85" t="s">
        <v>92</v>
      </c>
      <c r="C85">
        <v>2403</v>
      </c>
      <c r="D85" s="77">
        <v>3.4</v>
      </c>
      <c r="E85" s="20"/>
    </row>
    <row r="86" spans="1:5" x14ac:dyDescent="0.2">
      <c r="A86" t="s">
        <v>514</v>
      </c>
      <c r="B86" t="s">
        <v>92</v>
      </c>
      <c r="C86">
        <v>3185</v>
      </c>
      <c r="D86" s="77">
        <v>1</v>
      </c>
      <c r="E86" s="20"/>
    </row>
    <row r="87" spans="1:5" x14ac:dyDescent="0.2">
      <c r="A87" t="s">
        <v>516</v>
      </c>
      <c r="B87" t="s">
        <v>92</v>
      </c>
      <c r="C87">
        <v>2896</v>
      </c>
      <c r="D87" s="77">
        <v>2.1</v>
      </c>
      <c r="E87" s="20"/>
    </row>
    <row r="88" spans="1:5" x14ac:dyDescent="0.2">
      <c r="A88" t="s">
        <v>518</v>
      </c>
      <c r="B88" t="s">
        <v>92</v>
      </c>
      <c r="C88">
        <v>7035</v>
      </c>
      <c r="D88" s="77">
        <v>0.5</v>
      </c>
      <c r="E88" s="20"/>
    </row>
    <row r="89" spans="1:5" x14ac:dyDescent="0.2">
      <c r="A89" t="s">
        <v>520</v>
      </c>
      <c r="B89" t="s">
        <v>92</v>
      </c>
      <c r="C89">
        <v>5000</v>
      </c>
      <c r="D89" s="77">
        <v>1.3</v>
      </c>
      <c r="E89" s="20"/>
    </row>
    <row r="90" spans="1:5" x14ac:dyDescent="0.2">
      <c r="A90" t="s">
        <v>522</v>
      </c>
      <c r="B90" t="s">
        <v>92</v>
      </c>
      <c r="C90">
        <v>3175</v>
      </c>
      <c r="D90" s="77">
        <v>3.5</v>
      </c>
      <c r="E90" s="20"/>
    </row>
    <row r="91" spans="1:5" x14ac:dyDescent="0.2">
      <c r="A91" t="s">
        <v>524</v>
      </c>
      <c r="B91" t="s">
        <v>93</v>
      </c>
      <c r="C91">
        <v>9740</v>
      </c>
      <c r="D91" s="77">
        <v>0.5</v>
      </c>
      <c r="E91" s="20"/>
    </row>
    <row r="92" spans="1:5" x14ac:dyDescent="0.2">
      <c r="A92" t="s">
        <v>99</v>
      </c>
      <c r="B92" t="s">
        <v>93</v>
      </c>
      <c r="C92">
        <v>2480</v>
      </c>
      <c r="D92" s="77">
        <v>2</v>
      </c>
      <c r="E92" s="20"/>
    </row>
    <row r="93" spans="1:5" x14ac:dyDescent="0.2">
      <c r="A93" t="s">
        <v>527</v>
      </c>
      <c r="B93" t="s">
        <v>93</v>
      </c>
      <c r="C93">
        <v>2458</v>
      </c>
      <c r="D93" s="77">
        <v>1</v>
      </c>
      <c r="E93" s="20"/>
    </row>
    <row r="94" spans="1:5" x14ac:dyDescent="0.2">
      <c r="A94" t="s">
        <v>333</v>
      </c>
      <c r="B94" t="s">
        <v>93</v>
      </c>
      <c r="C94">
        <v>3759</v>
      </c>
      <c r="D94" s="77">
        <v>1.4</v>
      </c>
      <c r="E94" s="20"/>
    </row>
    <row r="95" spans="1:5" x14ac:dyDescent="0.2">
      <c r="A95" t="s">
        <v>100</v>
      </c>
      <c r="B95" t="s">
        <v>93</v>
      </c>
      <c r="C95">
        <v>4143</v>
      </c>
      <c r="D95" s="77">
        <v>2.5</v>
      </c>
      <c r="E95" s="20"/>
    </row>
    <row r="96" spans="1:5" x14ac:dyDescent="0.2">
      <c r="A96" t="s">
        <v>531</v>
      </c>
      <c r="B96" t="s">
        <v>93</v>
      </c>
      <c r="C96">
        <v>2132</v>
      </c>
      <c r="D96" s="77">
        <v>1.2</v>
      </c>
      <c r="E96" s="20"/>
    </row>
    <row r="97" spans="1:5" x14ac:dyDescent="0.2">
      <c r="A97" t="s">
        <v>533</v>
      </c>
      <c r="B97" t="s">
        <v>93</v>
      </c>
      <c r="C97">
        <v>787</v>
      </c>
      <c r="D97" s="77">
        <v>3</v>
      </c>
      <c r="E97" s="20"/>
    </row>
    <row r="98" spans="1:5" x14ac:dyDescent="0.2">
      <c r="A98" t="s">
        <v>535</v>
      </c>
      <c r="B98" t="s">
        <v>93</v>
      </c>
      <c r="C98">
        <v>4366</v>
      </c>
      <c r="D98" s="77">
        <v>1.8</v>
      </c>
      <c r="E98" s="20"/>
    </row>
    <row r="99" spans="1:5" x14ac:dyDescent="0.2">
      <c r="A99" t="s">
        <v>102</v>
      </c>
      <c r="B99" t="s">
        <v>93</v>
      </c>
      <c r="C99">
        <v>2396</v>
      </c>
      <c r="D99" s="77">
        <v>1.2</v>
      </c>
      <c r="E99" s="20"/>
    </row>
    <row r="100" spans="1:5" x14ac:dyDescent="0.2">
      <c r="A100" t="s">
        <v>538</v>
      </c>
      <c r="B100" t="s">
        <v>93</v>
      </c>
      <c r="C100">
        <v>1678</v>
      </c>
      <c r="D100" s="77">
        <v>1.5</v>
      </c>
      <c r="E100" s="20"/>
    </row>
    <row r="101" spans="1:5" x14ac:dyDescent="0.2">
      <c r="A101" t="s">
        <v>103</v>
      </c>
      <c r="B101" t="s">
        <v>93</v>
      </c>
      <c r="C101">
        <v>2131</v>
      </c>
      <c r="D101" s="77">
        <v>2.2000000000000002</v>
      </c>
      <c r="E101" s="20"/>
    </row>
    <row r="102" spans="1:5" x14ac:dyDescent="0.2">
      <c r="A102" t="s">
        <v>104</v>
      </c>
      <c r="B102" t="s">
        <v>93</v>
      </c>
      <c r="C102">
        <v>5327</v>
      </c>
      <c r="D102" s="77">
        <v>0.9</v>
      </c>
      <c r="E102" s="20"/>
    </row>
    <row r="103" spans="1:5" x14ac:dyDescent="0.2">
      <c r="A103" t="s">
        <v>542</v>
      </c>
      <c r="B103" t="s">
        <v>93</v>
      </c>
      <c r="C103">
        <v>717</v>
      </c>
      <c r="D103" s="77">
        <v>6.4</v>
      </c>
      <c r="E103" s="20"/>
    </row>
    <row r="104" spans="1:5" x14ac:dyDescent="0.2">
      <c r="A104" t="s">
        <v>106</v>
      </c>
      <c r="B104" t="s">
        <v>93</v>
      </c>
      <c r="C104">
        <v>583</v>
      </c>
      <c r="D104" s="77">
        <v>4.5999999999999996</v>
      </c>
      <c r="E104" s="20"/>
    </row>
    <row r="105" spans="1:5" x14ac:dyDescent="0.2">
      <c r="A105" t="s">
        <v>545</v>
      </c>
      <c r="B105" t="s">
        <v>93</v>
      </c>
      <c r="C105">
        <v>900</v>
      </c>
      <c r="D105" s="77">
        <v>2.7</v>
      </c>
      <c r="E105" s="20"/>
    </row>
    <row r="106" spans="1:5" x14ac:dyDescent="0.2">
      <c r="A106" t="s">
        <v>547</v>
      </c>
      <c r="B106" t="s">
        <v>93</v>
      </c>
      <c r="C106">
        <v>2590</v>
      </c>
      <c r="D106" s="77">
        <v>1</v>
      </c>
      <c r="E106" s="20"/>
    </row>
    <row r="107" spans="1:5" x14ac:dyDescent="0.2">
      <c r="A107" t="s">
        <v>549</v>
      </c>
      <c r="B107" t="s">
        <v>93</v>
      </c>
      <c r="C107">
        <v>1448</v>
      </c>
      <c r="D107" s="77">
        <v>7.3</v>
      </c>
      <c r="E107" s="20"/>
    </row>
    <row r="108" spans="1:5" x14ac:dyDescent="0.2">
      <c r="A108" t="s">
        <v>107</v>
      </c>
      <c r="B108" t="s">
        <v>93</v>
      </c>
      <c r="C108">
        <v>2427</v>
      </c>
      <c r="D108" s="77">
        <v>2</v>
      </c>
      <c r="E108" s="20"/>
    </row>
    <row r="109" spans="1:5" x14ac:dyDescent="0.2">
      <c r="A109" t="s">
        <v>552</v>
      </c>
      <c r="B109" t="s">
        <v>93</v>
      </c>
      <c r="C109">
        <v>1125</v>
      </c>
      <c r="D109" s="77">
        <v>2.4</v>
      </c>
      <c r="E109" s="20"/>
    </row>
    <row r="110" spans="1:5" x14ac:dyDescent="0.2">
      <c r="A110" t="s">
        <v>108</v>
      </c>
      <c r="B110" t="s">
        <v>93</v>
      </c>
      <c r="C110">
        <v>3933</v>
      </c>
      <c r="D110" s="77">
        <v>1.4</v>
      </c>
      <c r="E110" s="20"/>
    </row>
    <row r="111" spans="1:5" x14ac:dyDescent="0.2">
      <c r="A111" t="s">
        <v>555</v>
      </c>
      <c r="B111" t="s">
        <v>93</v>
      </c>
      <c r="C111">
        <v>1511</v>
      </c>
      <c r="D111" s="77">
        <v>1.7</v>
      </c>
      <c r="E111" s="20"/>
    </row>
    <row r="112" spans="1:5" x14ac:dyDescent="0.2">
      <c r="A112" t="s">
        <v>557</v>
      </c>
      <c r="B112" t="s">
        <v>93</v>
      </c>
      <c r="C112">
        <v>799</v>
      </c>
      <c r="D112" s="77">
        <v>5.9</v>
      </c>
      <c r="E112" s="20"/>
    </row>
    <row r="113" spans="1:5" x14ac:dyDescent="0.2">
      <c r="A113" t="s">
        <v>559</v>
      </c>
      <c r="B113" t="s">
        <v>93</v>
      </c>
      <c r="C113">
        <v>2784</v>
      </c>
      <c r="D113" s="77">
        <v>0.8</v>
      </c>
      <c r="E113" s="20"/>
    </row>
    <row r="114" spans="1:5" x14ac:dyDescent="0.2">
      <c r="A114" t="s">
        <v>561</v>
      </c>
      <c r="B114" t="s">
        <v>93</v>
      </c>
      <c r="C114">
        <v>4906</v>
      </c>
      <c r="D114" s="77">
        <v>1</v>
      </c>
      <c r="E114" s="20"/>
    </row>
    <row r="115" spans="1:5" x14ac:dyDescent="0.2">
      <c r="A115" t="s">
        <v>110</v>
      </c>
      <c r="B115" t="s">
        <v>93</v>
      </c>
      <c r="C115">
        <v>771</v>
      </c>
      <c r="D115" s="77">
        <v>9.3000000000000007</v>
      </c>
      <c r="E115" s="20"/>
    </row>
    <row r="116" spans="1:5" x14ac:dyDescent="0.2">
      <c r="A116" t="s">
        <v>564</v>
      </c>
      <c r="B116" t="s">
        <v>93</v>
      </c>
      <c r="C116">
        <v>1611</v>
      </c>
      <c r="D116" s="77">
        <v>1.5</v>
      </c>
      <c r="E116" s="20"/>
    </row>
    <row r="117" spans="1:5" x14ac:dyDescent="0.2">
      <c r="A117" t="s">
        <v>566</v>
      </c>
      <c r="B117" t="s">
        <v>93</v>
      </c>
      <c r="C117">
        <v>486</v>
      </c>
      <c r="D117" s="77">
        <v>6.1</v>
      </c>
      <c r="E117" s="20"/>
    </row>
    <row r="118" spans="1:5" x14ac:dyDescent="0.2">
      <c r="A118" t="s">
        <v>568</v>
      </c>
      <c r="B118" t="s">
        <v>93</v>
      </c>
      <c r="C118">
        <v>3422</v>
      </c>
      <c r="D118" s="77">
        <v>0.7</v>
      </c>
      <c r="E118" s="20"/>
    </row>
    <row r="119" spans="1:5" x14ac:dyDescent="0.2">
      <c r="A119" t="s">
        <v>570</v>
      </c>
      <c r="B119" t="s">
        <v>93</v>
      </c>
      <c r="C119">
        <v>3790</v>
      </c>
      <c r="D119" s="77">
        <v>0.6</v>
      </c>
      <c r="E119" s="20"/>
    </row>
    <row r="120" spans="1:5" x14ac:dyDescent="0.2">
      <c r="A120" t="s">
        <v>572</v>
      </c>
      <c r="B120" t="s">
        <v>93</v>
      </c>
      <c r="C120">
        <v>2530</v>
      </c>
      <c r="D120" s="77">
        <v>2.9</v>
      </c>
      <c r="E120" s="20"/>
    </row>
    <row r="121" spans="1:5" x14ac:dyDescent="0.2">
      <c r="A121" t="s">
        <v>574</v>
      </c>
      <c r="B121" t="s">
        <v>93</v>
      </c>
      <c r="C121">
        <v>4017</v>
      </c>
      <c r="D121" s="77">
        <v>0.7</v>
      </c>
      <c r="E121" s="20"/>
    </row>
    <row r="122" spans="1:5" x14ac:dyDescent="0.2">
      <c r="A122" t="s">
        <v>112</v>
      </c>
      <c r="B122" t="s">
        <v>93</v>
      </c>
      <c r="C122">
        <v>3260</v>
      </c>
      <c r="D122" s="77">
        <v>1.8</v>
      </c>
      <c r="E122" s="20"/>
    </row>
    <row r="123" spans="1:5" x14ac:dyDescent="0.2">
      <c r="A123" t="s">
        <v>577</v>
      </c>
      <c r="B123" t="s">
        <v>93</v>
      </c>
      <c r="C123">
        <v>1766</v>
      </c>
      <c r="D123" s="77">
        <v>1.5</v>
      </c>
      <c r="E123" s="20"/>
    </row>
    <row r="124" spans="1:5" x14ac:dyDescent="0.2">
      <c r="A124" t="s">
        <v>579</v>
      </c>
      <c r="B124" t="s">
        <v>93</v>
      </c>
      <c r="C124">
        <v>3390</v>
      </c>
      <c r="D124" s="77">
        <v>2</v>
      </c>
      <c r="E124" s="20"/>
    </row>
    <row r="125" spans="1:5" x14ac:dyDescent="0.2">
      <c r="A125" s="21"/>
    </row>
    <row r="126" spans="1:5" x14ac:dyDescent="0.2">
      <c r="A126" s="21"/>
    </row>
    <row r="127" spans="1:5" x14ac:dyDescent="0.2">
      <c r="A127" s="21"/>
    </row>
  </sheetData>
  <sheetProtection password="EE3C" sheet="1" objects="1" scenarios="1"/>
  <phoneticPr fontId="14"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4"/>
  <sheetViews>
    <sheetView tabSelected="1"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style="21" bestFit="1" customWidth="1"/>
  </cols>
  <sheetData>
    <row r="1" spans="1:54" ht="12.75" customHeight="1" x14ac:dyDescent="0.2">
      <c r="A1" s="338" t="s">
        <v>661</v>
      </c>
      <c r="B1" s="339"/>
      <c r="C1" s="333" t="s">
        <v>21</v>
      </c>
      <c r="D1" s="333"/>
      <c r="E1" s="333"/>
      <c r="F1" s="333"/>
      <c r="G1" s="333"/>
      <c r="H1" s="333"/>
      <c r="I1" s="333"/>
      <c r="J1" s="333"/>
      <c r="K1" s="333"/>
      <c r="L1" s="333"/>
      <c r="M1" s="333"/>
      <c r="N1" s="333"/>
      <c r="O1" s="333"/>
      <c r="P1" s="333"/>
      <c r="Q1" s="333"/>
      <c r="R1" s="333"/>
      <c r="S1" s="333"/>
      <c r="T1" s="333"/>
      <c r="U1" s="333"/>
      <c r="V1" s="333"/>
      <c r="W1" s="333"/>
      <c r="X1" s="333"/>
      <c r="Y1" s="333"/>
      <c r="Z1" s="333"/>
      <c r="AA1" s="333"/>
      <c r="AB1" s="333"/>
      <c r="AC1" s="333"/>
      <c r="AD1" s="333"/>
      <c r="AE1" s="333"/>
      <c r="AF1" s="333"/>
      <c r="AG1" s="333"/>
      <c r="AH1" s="333"/>
      <c r="AI1" s="333"/>
      <c r="AJ1" s="333"/>
      <c r="AK1" s="333"/>
      <c r="AL1" s="333"/>
      <c r="AM1" s="333"/>
      <c r="AN1" s="333"/>
      <c r="AO1" s="333"/>
      <c r="AP1" s="333"/>
      <c r="AQ1" s="333"/>
      <c r="AR1" s="333"/>
      <c r="AS1" s="333"/>
      <c r="AT1" s="333"/>
      <c r="AU1" s="333"/>
      <c r="AV1" s="333"/>
      <c r="AW1" s="333"/>
      <c r="AX1" s="333"/>
      <c r="AY1" s="333"/>
      <c r="AZ1" s="333"/>
      <c r="BA1" s="334"/>
    </row>
    <row r="2" spans="1:54" s="5" customFormat="1" ht="38.25" customHeight="1" x14ac:dyDescent="0.2">
      <c r="A2" s="340"/>
      <c r="B2" s="341"/>
      <c r="C2" s="335" t="s">
        <v>9</v>
      </c>
      <c r="D2" s="335"/>
      <c r="E2" s="335"/>
      <c r="F2" s="335"/>
      <c r="G2" s="336" t="s">
        <v>12</v>
      </c>
      <c r="H2" s="337"/>
      <c r="I2" s="337"/>
      <c r="J2" s="337"/>
      <c r="K2" s="331" t="s">
        <v>13</v>
      </c>
      <c r="L2" s="332"/>
      <c r="M2" s="332"/>
      <c r="N2" s="332"/>
      <c r="O2" s="331" t="s">
        <v>169</v>
      </c>
      <c r="P2" s="332"/>
      <c r="Q2" s="332"/>
      <c r="R2" s="332"/>
      <c r="S2" s="331" t="s">
        <v>14</v>
      </c>
      <c r="T2" s="332"/>
      <c r="U2" s="332"/>
      <c r="V2" s="332"/>
      <c r="W2" s="331" t="s">
        <v>15</v>
      </c>
      <c r="X2" s="332"/>
      <c r="Y2" s="332"/>
      <c r="Z2" s="332"/>
      <c r="AA2" s="331" t="s">
        <v>16</v>
      </c>
      <c r="AB2" s="332"/>
      <c r="AC2" s="332"/>
      <c r="AD2" s="332"/>
      <c r="AE2" s="331" t="s">
        <v>17</v>
      </c>
      <c r="AF2" s="332"/>
      <c r="AG2" s="332"/>
      <c r="AH2" s="342"/>
      <c r="AI2" s="331" t="s">
        <v>18</v>
      </c>
      <c r="AJ2" s="332"/>
      <c r="AK2" s="332"/>
      <c r="AL2" s="332"/>
      <c r="AM2" s="331" t="s">
        <v>19</v>
      </c>
      <c r="AN2" s="332"/>
      <c r="AO2" s="332"/>
      <c r="AP2" s="332"/>
      <c r="AQ2" s="331" t="s">
        <v>163</v>
      </c>
      <c r="AR2" s="332"/>
      <c r="AS2" s="332"/>
      <c r="AT2" s="332"/>
      <c r="AU2" s="331" t="s">
        <v>20</v>
      </c>
      <c r="AV2" s="332"/>
      <c r="AW2" s="332"/>
      <c r="AX2" s="332"/>
      <c r="AY2" s="331" t="s">
        <v>35</v>
      </c>
      <c r="AZ2" s="332"/>
      <c r="BA2" s="342"/>
    </row>
    <row r="3" spans="1:54" s="4" customFormat="1" ht="51" customHeight="1" x14ac:dyDescent="0.2">
      <c r="A3" s="229" t="s">
        <v>581</v>
      </c>
      <c r="B3" s="229" t="s">
        <v>580</v>
      </c>
      <c r="C3" s="230" t="s">
        <v>10</v>
      </c>
      <c r="D3" s="231" t="s">
        <v>11</v>
      </c>
      <c r="E3" s="231" t="s">
        <v>34</v>
      </c>
      <c r="F3" s="229" t="s">
        <v>5</v>
      </c>
      <c r="G3" s="231" t="s">
        <v>10</v>
      </c>
      <c r="H3" s="231" t="s">
        <v>11</v>
      </c>
      <c r="I3" s="231" t="s">
        <v>34</v>
      </c>
      <c r="J3" s="229" t="s">
        <v>5</v>
      </c>
      <c r="K3" s="231" t="s">
        <v>10</v>
      </c>
      <c r="L3" s="231" t="s">
        <v>11</v>
      </c>
      <c r="M3" s="231" t="s">
        <v>34</v>
      </c>
      <c r="N3" s="229" t="s">
        <v>5</v>
      </c>
      <c r="O3" s="231" t="s">
        <v>10</v>
      </c>
      <c r="P3" s="231" t="s">
        <v>11</v>
      </c>
      <c r="Q3" s="231" t="s">
        <v>34</v>
      </c>
      <c r="R3" s="229" t="s">
        <v>5</v>
      </c>
      <c r="S3" s="231" t="s">
        <v>10</v>
      </c>
      <c r="T3" s="231" t="s">
        <v>11</v>
      </c>
      <c r="U3" s="231" t="s">
        <v>34</v>
      </c>
      <c r="V3" s="229" t="s">
        <v>5</v>
      </c>
      <c r="W3" s="231" t="s">
        <v>10</v>
      </c>
      <c r="X3" s="231" t="s">
        <v>11</v>
      </c>
      <c r="Y3" s="231" t="s">
        <v>34</v>
      </c>
      <c r="Z3" s="229" t="s">
        <v>5</v>
      </c>
      <c r="AA3" s="231" t="s">
        <v>10</v>
      </c>
      <c r="AB3" s="231" t="s">
        <v>11</v>
      </c>
      <c r="AC3" s="231" t="s">
        <v>34</v>
      </c>
      <c r="AD3" s="229" t="s">
        <v>5</v>
      </c>
      <c r="AE3" s="231" t="s">
        <v>10</v>
      </c>
      <c r="AF3" s="231" t="s">
        <v>11</v>
      </c>
      <c r="AG3" s="231" t="s">
        <v>34</v>
      </c>
      <c r="AH3" s="229" t="s">
        <v>5</v>
      </c>
      <c r="AI3" s="231" t="s">
        <v>10</v>
      </c>
      <c r="AJ3" s="231" t="s">
        <v>11</v>
      </c>
      <c r="AK3" s="231" t="s">
        <v>34</v>
      </c>
      <c r="AL3" s="229" t="s">
        <v>5</v>
      </c>
      <c r="AM3" s="231" t="s">
        <v>10</v>
      </c>
      <c r="AN3" s="231" t="s">
        <v>11</v>
      </c>
      <c r="AO3" s="231" t="s">
        <v>34</v>
      </c>
      <c r="AP3" s="229" t="s">
        <v>5</v>
      </c>
      <c r="AQ3" s="231" t="s">
        <v>10</v>
      </c>
      <c r="AR3" s="231" t="s">
        <v>11</v>
      </c>
      <c r="AS3" s="231" t="s">
        <v>34</v>
      </c>
      <c r="AT3" s="229" t="s">
        <v>5</v>
      </c>
      <c r="AU3" s="231" t="s">
        <v>10</v>
      </c>
      <c r="AV3" s="231" t="s">
        <v>11</v>
      </c>
      <c r="AW3" s="231" t="s">
        <v>34</v>
      </c>
      <c r="AX3" s="229" t="s">
        <v>5</v>
      </c>
      <c r="AY3" s="231" t="s">
        <v>10</v>
      </c>
      <c r="AZ3" s="231" t="s">
        <v>11</v>
      </c>
      <c r="BA3" s="231" t="s">
        <v>34</v>
      </c>
    </row>
    <row r="4" spans="1:54" x14ac:dyDescent="0.2">
      <c r="A4" t="s">
        <v>366</v>
      </c>
      <c r="B4" s="147" t="s">
        <v>331</v>
      </c>
      <c r="C4" s="175">
        <v>381</v>
      </c>
      <c r="D4" s="176">
        <v>405</v>
      </c>
      <c r="E4" s="175">
        <v>786</v>
      </c>
      <c r="F4" s="177">
        <v>7.9337841929948532</v>
      </c>
      <c r="G4" s="176">
        <v>290</v>
      </c>
      <c r="H4" s="176">
        <v>264</v>
      </c>
      <c r="I4" s="175">
        <v>554</v>
      </c>
      <c r="J4" s="178">
        <v>5.5920056525688908</v>
      </c>
      <c r="K4" s="175">
        <v>218</v>
      </c>
      <c r="L4" s="175">
        <v>231</v>
      </c>
      <c r="M4" s="175">
        <v>449</v>
      </c>
      <c r="N4" s="179">
        <v>4.5321489855657617</v>
      </c>
      <c r="O4" s="175">
        <v>291</v>
      </c>
      <c r="P4" s="175">
        <v>245</v>
      </c>
      <c r="Q4" s="175">
        <v>536</v>
      </c>
      <c r="R4" s="179">
        <v>5.4103159382254971</v>
      </c>
      <c r="S4" s="175">
        <v>459</v>
      </c>
      <c r="T4" s="175">
        <v>387</v>
      </c>
      <c r="U4" s="175">
        <v>846</v>
      </c>
      <c r="V4" s="179">
        <v>8.5394165741394961</v>
      </c>
      <c r="W4" s="180">
        <v>1945</v>
      </c>
      <c r="X4" s="175">
        <v>1769</v>
      </c>
      <c r="Y4" s="175">
        <v>3714</v>
      </c>
      <c r="Z4" s="181">
        <v>37.488644392853537</v>
      </c>
      <c r="AA4" s="175">
        <v>873</v>
      </c>
      <c r="AB4" s="175">
        <v>772</v>
      </c>
      <c r="AC4" s="175">
        <v>1645</v>
      </c>
      <c r="AD4" s="179">
        <v>16.604421116382355</v>
      </c>
      <c r="AE4" s="175">
        <v>197</v>
      </c>
      <c r="AF4" s="175">
        <v>200</v>
      </c>
      <c r="AG4" s="175">
        <v>397</v>
      </c>
      <c r="AH4" s="178">
        <v>4.0072675885737361</v>
      </c>
      <c r="AI4" s="175">
        <v>216</v>
      </c>
      <c r="AJ4" s="176">
        <v>230</v>
      </c>
      <c r="AK4" s="176">
        <v>446</v>
      </c>
      <c r="AL4" s="177">
        <v>4.5018673665085291</v>
      </c>
      <c r="AM4" s="176">
        <v>171</v>
      </c>
      <c r="AN4" s="176">
        <v>192</v>
      </c>
      <c r="AO4" s="176">
        <v>363</v>
      </c>
      <c r="AP4" s="177">
        <v>3.6640759059251038</v>
      </c>
      <c r="AQ4" s="176">
        <v>47</v>
      </c>
      <c r="AR4" s="176">
        <v>76</v>
      </c>
      <c r="AS4" s="175">
        <v>123</v>
      </c>
      <c r="AT4" s="177">
        <v>1.2415463813465228</v>
      </c>
      <c r="AU4" s="176">
        <v>16</v>
      </c>
      <c r="AV4" s="176">
        <v>32</v>
      </c>
      <c r="AW4" s="175">
        <v>48</v>
      </c>
      <c r="AX4" s="177">
        <v>0.48450590491571616</v>
      </c>
      <c r="AY4" s="176">
        <v>5104</v>
      </c>
      <c r="AZ4" s="176">
        <v>4803</v>
      </c>
      <c r="BA4" s="176">
        <v>9907</v>
      </c>
      <c r="BB4" s="2"/>
    </row>
    <row r="5" spans="1:54" x14ac:dyDescent="0.2">
      <c r="A5" t="s">
        <v>367</v>
      </c>
      <c r="B5" s="147" t="s">
        <v>332</v>
      </c>
      <c r="C5" s="175">
        <v>284</v>
      </c>
      <c r="D5" s="176">
        <v>292</v>
      </c>
      <c r="E5" s="175">
        <v>576</v>
      </c>
      <c r="F5" s="177">
        <v>6.3506063947078282</v>
      </c>
      <c r="G5" s="176">
        <v>192</v>
      </c>
      <c r="H5" s="176">
        <v>201</v>
      </c>
      <c r="I5" s="175">
        <v>393</v>
      </c>
      <c r="J5" s="178">
        <v>4.3329658213891955</v>
      </c>
      <c r="K5" s="175">
        <v>182</v>
      </c>
      <c r="L5" s="175">
        <v>204</v>
      </c>
      <c r="M5" s="175">
        <v>386</v>
      </c>
      <c r="N5" s="179">
        <v>4.2557883131201759</v>
      </c>
      <c r="O5" s="175">
        <v>241</v>
      </c>
      <c r="P5" s="175">
        <v>249</v>
      </c>
      <c r="Q5" s="175">
        <v>490</v>
      </c>
      <c r="R5" s="179">
        <v>5.4024255788313127</v>
      </c>
      <c r="S5" s="175">
        <v>447</v>
      </c>
      <c r="T5" s="175">
        <v>410</v>
      </c>
      <c r="U5" s="175">
        <v>857</v>
      </c>
      <c r="V5" s="179">
        <v>9.4487320837927236</v>
      </c>
      <c r="W5" s="180">
        <v>1676</v>
      </c>
      <c r="X5" s="175">
        <v>1413</v>
      </c>
      <c r="Y5" s="175">
        <v>3089</v>
      </c>
      <c r="Z5" s="181">
        <v>34.057331863285555</v>
      </c>
      <c r="AA5" s="175">
        <v>789</v>
      </c>
      <c r="AB5" s="175">
        <v>719</v>
      </c>
      <c r="AC5" s="175">
        <v>1508</v>
      </c>
      <c r="AD5" s="179">
        <v>16.626240352811468</v>
      </c>
      <c r="AE5" s="175">
        <v>220</v>
      </c>
      <c r="AF5" s="175">
        <v>237</v>
      </c>
      <c r="AG5" s="175">
        <v>457</v>
      </c>
      <c r="AH5" s="178">
        <v>5.0385887541345094</v>
      </c>
      <c r="AI5" s="175">
        <v>291</v>
      </c>
      <c r="AJ5" s="176">
        <v>289</v>
      </c>
      <c r="AK5" s="176">
        <v>580</v>
      </c>
      <c r="AL5" s="177">
        <v>6.3947078280044103</v>
      </c>
      <c r="AM5" s="176">
        <v>203</v>
      </c>
      <c r="AN5" s="176">
        <v>298</v>
      </c>
      <c r="AO5" s="176">
        <v>501</v>
      </c>
      <c r="AP5" s="177">
        <v>5.5237045203969135</v>
      </c>
      <c r="AQ5" s="176">
        <v>59</v>
      </c>
      <c r="AR5" s="176">
        <v>96</v>
      </c>
      <c r="AS5" s="175">
        <v>155</v>
      </c>
      <c r="AT5" s="177">
        <v>1.7089305402425579</v>
      </c>
      <c r="AU5" s="176">
        <v>23</v>
      </c>
      <c r="AV5" s="176">
        <v>55</v>
      </c>
      <c r="AW5" s="175">
        <v>78</v>
      </c>
      <c r="AX5" s="177">
        <v>0.85997794928335169</v>
      </c>
      <c r="AY5" s="176">
        <v>4607</v>
      </c>
      <c r="AZ5" s="176">
        <v>4463</v>
      </c>
      <c r="BA5" s="176">
        <v>9070</v>
      </c>
      <c r="BB5" s="2"/>
    </row>
    <row r="6" spans="1:54" x14ac:dyDescent="0.2">
      <c r="A6" t="s">
        <v>368</v>
      </c>
      <c r="B6" s="147" t="s">
        <v>334</v>
      </c>
      <c r="C6" s="175">
        <v>125</v>
      </c>
      <c r="D6" s="176">
        <v>146</v>
      </c>
      <c r="E6" s="175">
        <v>271</v>
      </c>
      <c r="F6" s="177">
        <v>2.7695452222789982</v>
      </c>
      <c r="G6" s="176">
        <v>104</v>
      </c>
      <c r="H6" s="176">
        <v>88</v>
      </c>
      <c r="I6" s="175">
        <v>192</v>
      </c>
      <c r="J6" s="178">
        <v>1.9621870209504344</v>
      </c>
      <c r="K6" s="175">
        <v>85</v>
      </c>
      <c r="L6" s="175">
        <v>78</v>
      </c>
      <c r="M6" s="175">
        <v>163</v>
      </c>
      <c r="N6" s="179">
        <v>1.6658150229943793</v>
      </c>
      <c r="O6" s="175">
        <v>849</v>
      </c>
      <c r="P6" s="175">
        <v>720</v>
      </c>
      <c r="Q6" s="175">
        <v>1569</v>
      </c>
      <c r="R6" s="179">
        <v>16.034747061829329</v>
      </c>
      <c r="S6" s="175">
        <v>1924</v>
      </c>
      <c r="T6" s="175">
        <v>1554</v>
      </c>
      <c r="U6" s="175">
        <v>3478</v>
      </c>
      <c r="V6" s="179">
        <v>35.544200306591719</v>
      </c>
      <c r="W6" s="180">
        <v>1231</v>
      </c>
      <c r="X6" s="175">
        <v>999</v>
      </c>
      <c r="Y6" s="175">
        <v>2230</v>
      </c>
      <c r="Z6" s="181">
        <v>22.789984670413897</v>
      </c>
      <c r="AA6" s="175">
        <v>417</v>
      </c>
      <c r="AB6" s="175">
        <v>421</v>
      </c>
      <c r="AC6" s="175">
        <v>838</v>
      </c>
      <c r="AD6" s="179">
        <v>8.5641287685232488</v>
      </c>
      <c r="AE6" s="175">
        <v>110</v>
      </c>
      <c r="AF6" s="175">
        <v>138</v>
      </c>
      <c r="AG6" s="175">
        <v>248</v>
      </c>
      <c r="AH6" s="178">
        <v>2.5344915687276441</v>
      </c>
      <c r="AI6" s="175">
        <v>178</v>
      </c>
      <c r="AJ6" s="176">
        <v>238</v>
      </c>
      <c r="AK6" s="176">
        <v>416</v>
      </c>
      <c r="AL6" s="177">
        <v>4.2514052120592742</v>
      </c>
      <c r="AM6" s="176">
        <v>109</v>
      </c>
      <c r="AN6" s="176">
        <v>162</v>
      </c>
      <c r="AO6" s="176">
        <v>271</v>
      </c>
      <c r="AP6" s="177">
        <v>2.7695452222789982</v>
      </c>
      <c r="AQ6" s="176">
        <v>23</v>
      </c>
      <c r="AR6" s="176">
        <v>38</v>
      </c>
      <c r="AS6" s="175">
        <v>61</v>
      </c>
      <c r="AT6" s="177">
        <v>0.62340316811446084</v>
      </c>
      <c r="AU6" s="176">
        <v>10</v>
      </c>
      <c r="AV6" s="176">
        <v>38</v>
      </c>
      <c r="AW6" s="175">
        <v>48</v>
      </c>
      <c r="AX6" s="177">
        <v>0.4905467552376086</v>
      </c>
      <c r="AY6" s="176">
        <v>5165</v>
      </c>
      <c r="AZ6" s="176">
        <v>4620</v>
      </c>
      <c r="BA6" s="176">
        <v>9785</v>
      </c>
      <c r="BB6" s="2"/>
    </row>
    <row r="7" spans="1:54" x14ac:dyDescent="0.2">
      <c r="A7" t="s">
        <v>369</v>
      </c>
      <c r="B7" s="147" t="s">
        <v>335</v>
      </c>
      <c r="C7" s="175">
        <v>344</v>
      </c>
      <c r="D7" s="176">
        <v>309</v>
      </c>
      <c r="E7" s="175">
        <v>653</v>
      </c>
      <c r="F7" s="177">
        <v>7.4373576309794993</v>
      </c>
      <c r="G7" s="176">
        <v>216</v>
      </c>
      <c r="H7" s="176">
        <v>213</v>
      </c>
      <c r="I7" s="175">
        <v>429</v>
      </c>
      <c r="J7" s="178">
        <v>4.8861047835990883</v>
      </c>
      <c r="K7" s="175">
        <v>234</v>
      </c>
      <c r="L7" s="175">
        <v>223</v>
      </c>
      <c r="M7" s="175">
        <v>457</v>
      </c>
      <c r="N7" s="179">
        <v>5.2050113895216406</v>
      </c>
      <c r="O7" s="175">
        <v>273</v>
      </c>
      <c r="P7" s="175">
        <v>232</v>
      </c>
      <c r="Q7" s="175">
        <v>505</v>
      </c>
      <c r="R7" s="179">
        <v>5.7517084282460136</v>
      </c>
      <c r="S7" s="175">
        <v>252</v>
      </c>
      <c r="T7" s="175">
        <v>231</v>
      </c>
      <c r="U7" s="175">
        <v>483</v>
      </c>
      <c r="V7" s="179">
        <v>5.5011389521640091</v>
      </c>
      <c r="W7" s="180">
        <v>1376</v>
      </c>
      <c r="X7" s="175">
        <v>1426</v>
      </c>
      <c r="Y7" s="175">
        <v>2802</v>
      </c>
      <c r="Z7" s="181">
        <v>31.913439635535308</v>
      </c>
      <c r="AA7" s="175">
        <v>757</v>
      </c>
      <c r="AB7" s="175">
        <v>825</v>
      </c>
      <c r="AC7" s="175">
        <v>1582</v>
      </c>
      <c r="AD7" s="179">
        <v>18.018223234624145</v>
      </c>
      <c r="AE7" s="175">
        <v>245</v>
      </c>
      <c r="AF7" s="175">
        <v>250</v>
      </c>
      <c r="AG7" s="175">
        <v>495</v>
      </c>
      <c r="AH7" s="178">
        <v>5.6378132118451028</v>
      </c>
      <c r="AI7" s="175">
        <v>327</v>
      </c>
      <c r="AJ7" s="176">
        <v>350</v>
      </c>
      <c r="AK7" s="176">
        <v>677</v>
      </c>
      <c r="AL7" s="177">
        <v>7.7107061503416858</v>
      </c>
      <c r="AM7" s="176">
        <v>173</v>
      </c>
      <c r="AN7" s="176">
        <v>260</v>
      </c>
      <c r="AO7" s="176">
        <v>433</v>
      </c>
      <c r="AP7" s="177">
        <v>4.9316628701594531</v>
      </c>
      <c r="AQ7" s="176">
        <v>70</v>
      </c>
      <c r="AR7" s="176">
        <v>116</v>
      </c>
      <c r="AS7" s="175">
        <v>186</v>
      </c>
      <c r="AT7" s="177">
        <v>2.1184510250569475</v>
      </c>
      <c r="AU7" s="176">
        <v>26</v>
      </c>
      <c r="AV7" s="176">
        <v>52</v>
      </c>
      <c r="AW7" s="175">
        <v>78</v>
      </c>
      <c r="AX7" s="177">
        <v>0.88838268792710706</v>
      </c>
      <c r="AY7" s="176">
        <v>4293</v>
      </c>
      <c r="AZ7" s="176">
        <v>4487</v>
      </c>
      <c r="BA7" s="176">
        <v>8780</v>
      </c>
      <c r="BB7" s="2"/>
    </row>
    <row r="8" spans="1:54" x14ac:dyDescent="0.2">
      <c r="A8" t="s">
        <v>370</v>
      </c>
      <c r="B8" s="147" t="s">
        <v>336</v>
      </c>
      <c r="C8" s="175">
        <v>275</v>
      </c>
      <c r="D8" s="176">
        <v>232</v>
      </c>
      <c r="E8" s="175">
        <v>507</v>
      </c>
      <c r="F8" s="177">
        <v>5.4016620498614953</v>
      </c>
      <c r="G8" s="176">
        <v>209</v>
      </c>
      <c r="H8" s="176">
        <v>212</v>
      </c>
      <c r="I8" s="175">
        <v>421</v>
      </c>
      <c r="J8" s="178">
        <v>4.4854037928830168</v>
      </c>
      <c r="K8" s="175">
        <v>235</v>
      </c>
      <c r="L8" s="175">
        <v>199</v>
      </c>
      <c r="M8" s="175">
        <v>434</v>
      </c>
      <c r="N8" s="179">
        <v>4.6239079480076706</v>
      </c>
      <c r="O8" s="175">
        <v>449</v>
      </c>
      <c r="P8" s="175">
        <v>380</v>
      </c>
      <c r="Q8" s="175">
        <v>829</v>
      </c>
      <c r="R8" s="179">
        <v>8.8323034306413799</v>
      </c>
      <c r="S8" s="175">
        <v>550</v>
      </c>
      <c r="T8" s="175">
        <v>501</v>
      </c>
      <c r="U8" s="175">
        <v>1051</v>
      </c>
      <c r="V8" s="179">
        <v>11.197528233539314</v>
      </c>
      <c r="W8" s="180">
        <v>1637</v>
      </c>
      <c r="X8" s="175">
        <v>1486</v>
      </c>
      <c r="Y8" s="175">
        <v>3123</v>
      </c>
      <c r="Z8" s="181">
        <v>33.272959727253351</v>
      </c>
      <c r="AA8" s="175">
        <v>732</v>
      </c>
      <c r="AB8" s="175">
        <v>733</v>
      </c>
      <c r="AC8" s="175">
        <v>1465</v>
      </c>
      <c r="AD8" s="179">
        <v>15.608352865970595</v>
      </c>
      <c r="AE8" s="175">
        <v>170</v>
      </c>
      <c r="AF8" s="175">
        <v>173</v>
      </c>
      <c r="AG8" s="175">
        <v>343</v>
      </c>
      <c r="AH8" s="178">
        <v>3.6543788621350952</v>
      </c>
      <c r="AI8" s="175">
        <v>271</v>
      </c>
      <c r="AJ8" s="176">
        <v>273</v>
      </c>
      <c r="AK8" s="176">
        <v>544</v>
      </c>
      <c r="AL8" s="177">
        <v>5.795866183677818</v>
      </c>
      <c r="AM8" s="176">
        <v>168</v>
      </c>
      <c r="AN8" s="176">
        <v>251</v>
      </c>
      <c r="AO8" s="176">
        <v>419</v>
      </c>
      <c r="AP8" s="177">
        <v>4.4640954613253783</v>
      </c>
      <c r="AQ8" s="176">
        <v>54</v>
      </c>
      <c r="AR8" s="176">
        <v>111</v>
      </c>
      <c r="AS8" s="175">
        <v>165</v>
      </c>
      <c r="AT8" s="177">
        <v>1.7579373535052207</v>
      </c>
      <c r="AU8" s="176">
        <v>20</v>
      </c>
      <c r="AV8" s="176">
        <v>65</v>
      </c>
      <c r="AW8" s="175">
        <v>85</v>
      </c>
      <c r="AX8" s="177">
        <v>0.90560409119965901</v>
      </c>
      <c r="AY8" s="176">
        <v>4770</v>
      </c>
      <c r="AZ8" s="176">
        <v>4616</v>
      </c>
      <c r="BA8" s="176">
        <v>9386</v>
      </c>
      <c r="BB8" s="2"/>
    </row>
    <row r="9" spans="1:54" x14ac:dyDescent="0.2">
      <c r="A9" t="s">
        <v>371</v>
      </c>
      <c r="B9" s="147" t="s">
        <v>337</v>
      </c>
      <c r="C9" s="175">
        <v>336</v>
      </c>
      <c r="D9" s="176">
        <v>278</v>
      </c>
      <c r="E9" s="175">
        <v>614</v>
      </c>
      <c r="F9" s="177">
        <v>6.5284423179160012</v>
      </c>
      <c r="G9" s="176">
        <v>217</v>
      </c>
      <c r="H9" s="176">
        <v>217</v>
      </c>
      <c r="I9" s="175">
        <v>434</v>
      </c>
      <c r="J9" s="178">
        <v>4.6145667198298774</v>
      </c>
      <c r="K9" s="175">
        <v>248</v>
      </c>
      <c r="L9" s="175">
        <v>234</v>
      </c>
      <c r="M9" s="175">
        <v>482</v>
      </c>
      <c r="N9" s="179">
        <v>5.1249335459861776</v>
      </c>
      <c r="O9" s="175">
        <v>259</v>
      </c>
      <c r="P9" s="175">
        <v>222</v>
      </c>
      <c r="Q9" s="175">
        <v>481</v>
      </c>
      <c r="R9" s="179">
        <v>5.1143009037745877</v>
      </c>
      <c r="S9" s="175">
        <v>385</v>
      </c>
      <c r="T9" s="175">
        <v>320</v>
      </c>
      <c r="U9" s="175">
        <v>705</v>
      </c>
      <c r="V9" s="179">
        <v>7.4960127591706529</v>
      </c>
      <c r="W9" s="180">
        <v>1750</v>
      </c>
      <c r="X9" s="175">
        <v>1681</v>
      </c>
      <c r="Y9" s="175">
        <v>3431</v>
      </c>
      <c r="Z9" s="181">
        <v>36.480595427963848</v>
      </c>
      <c r="AA9" s="175">
        <v>781</v>
      </c>
      <c r="AB9" s="175">
        <v>778</v>
      </c>
      <c r="AC9" s="175">
        <v>1559</v>
      </c>
      <c r="AD9" s="179">
        <v>16.576289207868157</v>
      </c>
      <c r="AE9" s="175">
        <v>195</v>
      </c>
      <c r="AF9" s="175">
        <v>194</v>
      </c>
      <c r="AG9" s="175">
        <v>389</v>
      </c>
      <c r="AH9" s="178">
        <v>4.1360978203083469</v>
      </c>
      <c r="AI9" s="175">
        <v>281</v>
      </c>
      <c r="AJ9" s="176">
        <v>321</v>
      </c>
      <c r="AK9" s="176">
        <v>602</v>
      </c>
      <c r="AL9" s="177">
        <v>6.4008506113769279</v>
      </c>
      <c r="AM9" s="176">
        <v>196</v>
      </c>
      <c r="AN9" s="176">
        <v>238</v>
      </c>
      <c r="AO9" s="176">
        <v>434</v>
      </c>
      <c r="AP9" s="177">
        <v>4.6145667198298774</v>
      </c>
      <c r="AQ9" s="176">
        <v>51</v>
      </c>
      <c r="AR9" s="176">
        <v>104</v>
      </c>
      <c r="AS9" s="175">
        <v>155</v>
      </c>
      <c r="AT9" s="177">
        <v>1.6480595427963849</v>
      </c>
      <c r="AU9" s="176">
        <v>32</v>
      </c>
      <c r="AV9" s="176">
        <v>87</v>
      </c>
      <c r="AW9" s="175">
        <v>119</v>
      </c>
      <c r="AX9" s="177">
        <v>1.26528442317916</v>
      </c>
      <c r="AY9" s="176">
        <v>4731</v>
      </c>
      <c r="AZ9" s="176">
        <v>4674</v>
      </c>
      <c r="BA9" s="176">
        <v>9405</v>
      </c>
    </row>
    <row r="10" spans="1:54" x14ac:dyDescent="0.2">
      <c r="A10" t="s">
        <v>372</v>
      </c>
      <c r="B10" s="147" t="s">
        <v>338</v>
      </c>
      <c r="C10" s="175">
        <v>337</v>
      </c>
      <c r="D10" s="176">
        <v>313</v>
      </c>
      <c r="E10" s="175">
        <v>650</v>
      </c>
      <c r="F10" s="177">
        <v>7.1100415663968493</v>
      </c>
      <c r="G10" s="176">
        <v>252</v>
      </c>
      <c r="H10" s="176">
        <v>209</v>
      </c>
      <c r="I10" s="175">
        <v>461</v>
      </c>
      <c r="J10" s="178">
        <v>5.0426602493983816</v>
      </c>
      <c r="K10" s="175">
        <v>230</v>
      </c>
      <c r="L10" s="175">
        <v>207</v>
      </c>
      <c r="M10" s="175">
        <v>437</v>
      </c>
      <c r="N10" s="179">
        <v>4.780135637716036</v>
      </c>
      <c r="O10" s="175">
        <v>234</v>
      </c>
      <c r="P10" s="175">
        <v>263</v>
      </c>
      <c r="Q10" s="175">
        <v>497</v>
      </c>
      <c r="R10" s="179">
        <v>5.4364471669218988</v>
      </c>
      <c r="S10" s="175">
        <v>380</v>
      </c>
      <c r="T10" s="175">
        <v>353</v>
      </c>
      <c r="U10" s="175">
        <v>733</v>
      </c>
      <c r="V10" s="179">
        <v>8.0179391817982939</v>
      </c>
      <c r="W10" s="180">
        <v>1716</v>
      </c>
      <c r="X10" s="175">
        <v>1560</v>
      </c>
      <c r="Y10" s="175">
        <v>3276</v>
      </c>
      <c r="Z10" s="181">
        <v>35.834609494640127</v>
      </c>
      <c r="AA10" s="175">
        <v>780</v>
      </c>
      <c r="AB10" s="175">
        <v>766</v>
      </c>
      <c r="AC10" s="175">
        <v>1546</v>
      </c>
      <c r="AD10" s="179">
        <v>16.910960402537739</v>
      </c>
      <c r="AE10" s="175">
        <v>199</v>
      </c>
      <c r="AF10" s="175">
        <v>180</v>
      </c>
      <c r="AG10" s="175">
        <v>379</v>
      </c>
      <c r="AH10" s="178">
        <v>4.1457011594837017</v>
      </c>
      <c r="AI10" s="175">
        <v>277</v>
      </c>
      <c r="AJ10" s="176">
        <v>307</v>
      </c>
      <c r="AK10" s="176">
        <v>584</v>
      </c>
      <c r="AL10" s="177">
        <v>6.3880988842704003</v>
      </c>
      <c r="AM10" s="176">
        <v>179</v>
      </c>
      <c r="AN10" s="176">
        <v>212</v>
      </c>
      <c r="AO10" s="176">
        <v>391</v>
      </c>
      <c r="AP10" s="177">
        <v>4.276963465324874</v>
      </c>
      <c r="AQ10" s="176">
        <v>37</v>
      </c>
      <c r="AR10" s="176">
        <v>66</v>
      </c>
      <c r="AS10" s="175">
        <v>103</v>
      </c>
      <c r="AT10" s="177">
        <v>1.1266681251367316</v>
      </c>
      <c r="AU10" s="176">
        <v>23</v>
      </c>
      <c r="AV10" s="176">
        <v>62</v>
      </c>
      <c r="AW10" s="175">
        <v>85</v>
      </c>
      <c r="AX10" s="177">
        <v>0.92977466637497264</v>
      </c>
      <c r="AY10" s="176">
        <v>4644</v>
      </c>
      <c r="AZ10" s="176">
        <v>4498</v>
      </c>
      <c r="BA10" s="176">
        <v>9142</v>
      </c>
    </row>
    <row r="11" spans="1:54" x14ac:dyDescent="0.2">
      <c r="A11" t="s">
        <v>373</v>
      </c>
      <c r="B11" s="147" t="s">
        <v>342</v>
      </c>
      <c r="C11" s="175">
        <v>79</v>
      </c>
      <c r="D11" s="176">
        <v>81</v>
      </c>
      <c r="E11" s="175">
        <v>160</v>
      </c>
      <c r="F11" s="177">
        <v>2.2377622377622379</v>
      </c>
      <c r="G11" s="176">
        <v>77</v>
      </c>
      <c r="H11" s="176">
        <v>51</v>
      </c>
      <c r="I11" s="175">
        <v>128</v>
      </c>
      <c r="J11" s="178">
        <v>1.7902097902097902</v>
      </c>
      <c r="K11" s="175">
        <v>45</v>
      </c>
      <c r="L11" s="175">
        <v>57</v>
      </c>
      <c r="M11" s="175">
        <v>102</v>
      </c>
      <c r="N11" s="179">
        <v>1.4265734265734267</v>
      </c>
      <c r="O11" s="175">
        <v>654</v>
      </c>
      <c r="P11" s="175">
        <v>552</v>
      </c>
      <c r="Q11" s="175">
        <v>1206</v>
      </c>
      <c r="R11" s="179">
        <v>16.867132867132867</v>
      </c>
      <c r="S11" s="175">
        <v>1466</v>
      </c>
      <c r="T11" s="175">
        <v>1069</v>
      </c>
      <c r="U11" s="175">
        <v>2535</v>
      </c>
      <c r="V11" s="179">
        <v>35.454545454545453</v>
      </c>
      <c r="W11" s="180">
        <v>1041</v>
      </c>
      <c r="X11" s="175">
        <v>793</v>
      </c>
      <c r="Y11" s="175">
        <v>1834</v>
      </c>
      <c r="Z11" s="181">
        <v>25.650349650349654</v>
      </c>
      <c r="AA11" s="175">
        <v>299</v>
      </c>
      <c r="AB11" s="175">
        <v>248</v>
      </c>
      <c r="AC11" s="175">
        <v>547</v>
      </c>
      <c r="AD11" s="179">
        <v>7.65034965034965</v>
      </c>
      <c r="AE11" s="175">
        <v>70</v>
      </c>
      <c r="AF11" s="175">
        <v>86</v>
      </c>
      <c r="AG11" s="175">
        <v>156</v>
      </c>
      <c r="AH11" s="178">
        <v>2.1818181818181821</v>
      </c>
      <c r="AI11" s="175">
        <v>118</v>
      </c>
      <c r="AJ11" s="176">
        <v>110</v>
      </c>
      <c r="AK11" s="176">
        <v>228</v>
      </c>
      <c r="AL11" s="177">
        <v>3.1888111888111887</v>
      </c>
      <c r="AM11" s="176">
        <v>65</v>
      </c>
      <c r="AN11" s="176">
        <v>102</v>
      </c>
      <c r="AO11" s="176">
        <v>167</v>
      </c>
      <c r="AP11" s="177">
        <v>2.3356643356643358</v>
      </c>
      <c r="AQ11" s="176">
        <v>9</v>
      </c>
      <c r="AR11" s="176">
        <v>38</v>
      </c>
      <c r="AS11" s="175">
        <v>47</v>
      </c>
      <c r="AT11" s="177">
        <v>0.6573426573426574</v>
      </c>
      <c r="AU11" s="176">
        <v>12</v>
      </c>
      <c r="AV11" s="176">
        <v>28</v>
      </c>
      <c r="AW11" s="175">
        <v>40</v>
      </c>
      <c r="AX11" s="177">
        <v>0.55944055944055948</v>
      </c>
      <c r="AY11" s="176">
        <v>3935</v>
      </c>
      <c r="AZ11" s="176">
        <v>3215</v>
      </c>
      <c r="BA11" s="176">
        <v>7150</v>
      </c>
    </row>
    <row r="12" spans="1:54" x14ac:dyDescent="0.2">
      <c r="A12" t="s">
        <v>374</v>
      </c>
      <c r="B12" s="147" t="s">
        <v>343</v>
      </c>
      <c r="C12" s="175">
        <v>112</v>
      </c>
      <c r="D12" s="176">
        <v>112</v>
      </c>
      <c r="E12" s="175">
        <v>224</v>
      </c>
      <c r="F12" s="177">
        <v>2.847336977246727</v>
      </c>
      <c r="G12" s="176">
        <v>138</v>
      </c>
      <c r="H12" s="176">
        <v>124</v>
      </c>
      <c r="I12" s="175">
        <v>262</v>
      </c>
      <c r="J12" s="178">
        <v>3.3303673573153683</v>
      </c>
      <c r="K12" s="175">
        <v>141</v>
      </c>
      <c r="L12" s="175">
        <v>108</v>
      </c>
      <c r="M12" s="175">
        <v>249</v>
      </c>
      <c r="N12" s="179">
        <v>3.1651201220287279</v>
      </c>
      <c r="O12" s="175">
        <v>491</v>
      </c>
      <c r="P12" s="175">
        <v>518</v>
      </c>
      <c r="Q12" s="175">
        <v>1009</v>
      </c>
      <c r="R12" s="179">
        <v>12.825727723401551</v>
      </c>
      <c r="S12" s="175">
        <v>1182</v>
      </c>
      <c r="T12" s="175">
        <v>1183</v>
      </c>
      <c r="U12" s="175">
        <v>2365</v>
      </c>
      <c r="V12" s="179">
        <v>30.062285496377271</v>
      </c>
      <c r="W12" s="180">
        <v>1159</v>
      </c>
      <c r="X12" s="175">
        <v>904</v>
      </c>
      <c r="Y12" s="175">
        <v>2063</v>
      </c>
      <c r="Z12" s="181">
        <v>26.223465107410703</v>
      </c>
      <c r="AA12" s="175">
        <v>357</v>
      </c>
      <c r="AB12" s="175">
        <v>367</v>
      </c>
      <c r="AC12" s="175">
        <v>724</v>
      </c>
      <c r="AD12" s="179">
        <v>9.2029998728867426</v>
      </c>
      <c r="AE12" s="175">
        <v>113</v>
      </c>
      <c r="AF12" s="175">
        <v>114</v>
      </c>
      <c r="AG12" s="175">
        <v>227</v>
      </c>
      <c r="AH12" s="178">
        <v>2.8854709546205672</v>
      </c>
      <c r="AI12" s="175">
        <v>154</v>
      </c>
      <c r="AJ12" s="176">
        <v>175</v>
      </c>
      <c r="AK12" s="176">
        <v>329</v>
      </c>
      <c r="AL12" s="177">
        <v>4.1820261853311305</v>
      </c>
      <c r="AM12" s="176">
        <v>113</v>
      </c>
      <c r="AN12" s="176">
        <v>148</v>
      </c>
      <c r="AO12" s="176">
        <v>261</v>
      </c>
      <c r="AP12" s="177">
        <v>3.3176560315240882</v>
      </c>
      <c r="AQ12" s="176">
        <v>21</v>
      </c>
      <c r="AR12" s="176">
        <v>71</v>
      </c>
      <c r="AS12" s="175">
        <v>92</v>
      </c>
      <c r="AT12" s="177">
        <v>1.169441972797763</v>
      </c>
      <c r="AU12" s="176">
        <v>17</v>
      </c>
      <c r="AV12" s="176">
        <v>45</v>
      </c>
      <c r="AW12" s="175">
        <v>62</v>
      </c>
      <c r="AX12" s="177">
        <v>0.78810219905936196</v>
      </c>
      <c r="AY12" s="176">
        <v>3998</v>
      </c>
      <c r="AZ12" s="176">
        <v>3869</v>
      </c>
      <c r="BA12" s="176">
        <v>7867</v>
      </c>
    </row>
    <row r="13" spans="1:54" x14ac:dyDescent="0.2">
      <c r="A13" t="s">
        <v>375</v>
      </c>
      <c r="B13" s="147" t="s">
        <v>344</v>
      </c>
      <c r="C13" s="175">
        <v>176</v>
      </c>
      <c r="D13" s="176">
        <v>191</v>
      </c>
      <c r="E13" s="175">
        <v>367</v>
      </c>
      <c r="F13" s="177">
        <v>4.4041761670466819</v>
      </c>
      <c r="G13" s="176">
        <v>156</v>
      </c>
      <c r="H13" s="176">
        <v>152</v>
      </c>
      <c r="I13" s="175">
        <v>308</v>
      </c>
      <c r="J13" s="178">
        <v>3.6961478459138366</v>
      </c>
      <c r="K13" s="175">
        <v>147</v>
      </c>
      <c r="L13" s="175">
        <v>153</v>
      </c>
      <c r="M13" s="175">
        <v>300</v>
      </c>
      <c r="N13" s="179">
        <v>3.6001440057602307</v>
      </c>
      <c r="O13" s="175">
        <v>369</v>
      </c>
      <c r="P13" s="175">
        <v>380</v>
      </c>
      <c r="Q13" s="175">
        <v>749</v>
      </c>
      <c r="R13" s="179">
        <v>8.9883595343813756</v>
      </c>
      <c r="S13" s="175">
        <v>661</v>
      </c>
      <c r="T13" s="175">
        <v>615</v>
      </c>
      <c r="U13" s="175">
        <v>1276</v>
      </c>
      <c r="V13" s="179">
        <v>15.312612504500182</v>
      </c>
      <c r="W13" s="180">
        <v>1783</v>
      </c>
      <c r="X13" s="175">
        <v>1486</v>
      </c>
      <c r="Y13" s="175">
        <v>3269</v>
      </c>
      <c r="Z13" s="181">
        <v>39.229569182767307</v>
      </c>
      <c r="AA13" s="175">
        <v>562</v>
      </c>
      <c r="AB13" s="175">
        <v>560</v>
      </c>
      <c r="AC13" s="175">
        <v>1122</v>
      </c>
      <c r="AD13" s="179">
        <v>13.464538581543263</v>
      </c>
      <c r="AE13" s="175">
        <v>161</v>
      </c>
      <c r="AF13" s="175">
        <v>167</v>
      </c>
      <c r="AG13" s="175">
        <v>328</v>
      </c>
      <c r="AH13" s="178">
        <v>3.9361574462978521</v>
      </c>
      <c r="AI13" s="175">
        <v>162</v>
      </c>
      <c r="AJ13" s="176">
        <v>181</v>
      </c>
      <c r="AK13" s="176">
        <v>343</v>
      </c>
      <c r="AL13" s="177">
        <v>4.1161646465858635</v>
      </c>
      <c r="AM13" s="176">
        <v>73</v>
      </c>
      <c r="AN13" s="176">
        <v>101</v>
      </c>
      <c r="AO13" s="176">
        <v>174</v>
      </c>
      <c r="AP13" s="177">
        <v>2.0880835233409338</v>
      </c>
      <c r="AQ13" s="176">
        <v>20</v>
      </c>
      <c r="AR13" s="176">
        <v>33</v>
      </c>
      <c r="AS13" s="175">
        <v>53</v>
      </c>
      <c r="AT13" s="177">
        <v>0.63602544101764069</v>
      </c>
      <c r="AU13" s="176">
        <v>7</v>
      </c>
      <c r="AV13" s="176">
        <v>37</v>
      </c>
      <c r="AW13" s="175">
        <v>44</v>
      </c>
      <c r="AX13" s="177">
        <v>0.52802112084483377</v>
      </c>
      <c r="AY13" s="176">
        <v>4277</v>
      </c>
      <c r="AZ13" s="176">
        <v>4056</v>
      </c>
      <c r="BA13" s="176">
        <v>8333</v>
      </c>
    </row>
    <row r="14" spans="1:54" x14ac:dyDescent="0.2">
      <c r="A14" t="s">
        <v>376</v>
      </c>
      <c r="B14" s="147" t="s">
        <v>345</v>
      </c>
      <c r="C14" s="175">
        <v>230</v>
      </c>
      <c r="D14" s="176">
        <v>250</v>
      </c>
      <c r="E14" s="175">
        <v>480</v>
      </c>
      <c r="F14" s="177">
        <v>5.2591212884847156</v>
      </c>
      <c r="G14" s="176">
        <v>218</v>
      </c>
      <c r="H14" s="176">
        <v>220</v>
      </c>
      <c r="I14" s="175">
        <v>438</v>
      </c>
      <c r="J14" s="178">
        <v>4.7989481757423027</v>
      </c>
      <c r="K14" s="175">
        <v>266</v>
      </c>
      <c r="L14" s="175">
        <v>230</v>
      </c>
      <c r="M14" s="175">
        <v>496</v>
      </c>
      <c r="N14" s="179">
        <v>5.4344253314342064</v>
      </c>
      <c r="O14" s="175">
        <v>375</v>
      </c>
      <c r="P14" s="175">
        <v>390</v>
      </c>
      <c r="Q14" s="175">
        <v>765</v>
      </c>
      <c r="R14" s="179">
        <v>8.3817245535225151</v>
      </c>
      <c r="S14" s="175">
        <v>462</v>
      </c>
      <c r="T14" s="175">
        <v>564</v>
      </c>
      <c r="U14" s="175">
        <v>1026</v>
      </c>
      <c r="V14" s="179">
        <v>11.241371754136081</v>
      </c>
      <c r="W14" s="180">
        <v>1149</v>
      </c>
      <c r="X14" s="175">
        <v>1213</v>
      </c>
      <c r="Y14" s="175">
        <v>2362</v>
      </c>
      <c r="Z14" s="181">
        <v>25.879259340418535</v>
      </c>
      <c r="AA14" s="175">
        <v>838</v>
      </c>
      <c r="AB14" s="175">
        <v>856</v>
      </c>
      <c r="AC14" s="175">
        <v>1694</v>
      </c>
      <c r="AD14" s="179">
        <v>18.560315547277309</v>
      </c>
      <c r="AE14" s="175">
        <v>202</v>
      </c>
      <c r="AF14" s="175">
        <v>241</v>
      </c>
      <c r="AG14" s="175">
        <v>443</v>
      </c>
      <c r="AH14" s="178">
        <v>4.8537306891640188</v>
      </c>
      <c r="AI14" s="175">
        <v>280</v>
      </c>
      <c r="AJ14" s="176">
        <v>340</v>
      </c>
      <c r="AK14" s="176">
        <v>620</v>
      </c>
      <c r="AL14" s="177">
        <v>6.7930316642927577</v>
      </c>
      <c r="AM14" s="176">
        <v>226</v>
      </c>
      <c r="AN14" s="176">
        <v>307</v>
      </c>
      <c r="AO14" s="176">
        <v>533</v>
      </c>
      <c r="AP14" s="177">
        <v>5.8398159307549031</v>
      </c>
      <c r="AQ14" s="176">
        <v>80</v>
      </c>
      <c r="AR14" s="176">
        <v>102</v>
      </c>
      <c r="AS14" s="175">
        <v>182</v>
      </c>
      <c r="AT14" s="177">
        <v>1.9940834885504546</v>
      </c>
      <c r="AU14" s="176">
        <v>27</v>
      </c>
      <c r="AV14" s="176">
        <v>61</v>
      </c>
      <c r="AW14" s="175">
        <v>88</v>
      </c>
      <c r="AX14" s="177">
        <v>0.96417223622219783</v>
      </c>
      <c r="AY14" s="176">
        <v>4353</v>
      </c>
      <c r="AZ14" s="176">
        <v>4774</v>
      </c>
      <c r="BA14" s="176">
        <v>9127</v>
      </c>
    </row>
    <row r="15" spans="1:54" x14ac:dyDescent="0.2">
      <c r="A15" t="s">
        <v>377</v>
      </c>
      <c r="B15" s="147" t="s">
        <v>346</v>
      </c>
      <c r="C15" s="175">
        <v>277</v>
      </c>
      <c r="D15" s="176">
        <v>273</v>
      </c>
      <c r="E15" s="175">
        <v>550</v>
      </c>
      <c r="F15" s="177">
        <v>5.9446606139213136</v>
      </c>
      <c r="G15" s="176">
        <v>165</v>
      </c>
      <c r="H15" s="176">
        <v>165</v>
      </c>
      <c r="I15" s="175">
        <v>330</v>
      </c>
      <c r="J15" s="178">
        <v>3.5667963683527883</v>
      </c>
      <c r="K15" s="175">
        <v>133</v>
      </c>
      <c r="L15" s="175">
        <v>125</v>
      </c>
      <c r="M15" s="175">
        <v>258</v>
      </c>
      <c r="N15" s="179">
        <v>2.7885862516212714</v>
      </c>
      <c r="O15" s="175">
        <v>215</v>
      </c>
      <c r="P15" s="175">
        <v>245</v>
      </c>
      <c r="Q15" s="175">
        <v>460</v>
      </c>
      <c r="R15" s="179">
        <v>4.9718979680069175</v>
      </c>
      <c r="S15" s="175">
        <v>691</v>
      </c>
      <c r="T15" s="175">
        <v>673</v>
      </c>
      <c r="U15" s="175">
        <v>1364</v>
      </c>
      <c r="V15" s="179">
        <v>14.74275832252486</v>
      </c>
      <c r="W15" s="180">
        <v>2100</v>
      </c>
      <c r="X15" s="175">
        <v>1901</v>
      </c>
      <c r="Y15" s="175">
        <v>4001</v>
      </c>
      <c r="Z15" s="181">
        <v>43.244703847816687</v>
      </c>
      <c r="AA15" s="175">
        <v>626</v>
      </c>
      <c r="AB15" s="175">
        <v>610</v>
      </c>
      <c r="AC15" s="175">
        <v>1236</v>
      </c>
      <c r="AD15" s="179">
        <v>13.359273670557718</v>
      </c>
      <c r="AE15" s="175">
        <v>151</v>
      </c>
      <c r="AF15" s="175">
        <v>118</v>
      </c>
      <c r="AG15" s="175">
        <v>269</v>
      </c>
      <c r="AH15" s="178">
        <v>2.9074794638996972</v>
      </c>
      <c r="AI15" s="175">
        <v>197</v>
      </c>
      <c r="AJ15" s="176">
        <v>161</v>
      </c>
      <c r="AK15" s="176">
        <v>358</v>
      </c>
      <c r="AL15" s="177">
        <v>3.869433635970601</v>
      </c>
      <c r="AM15" s="176">
        <v>110</v>
      </c>
      <c r="AN15" s="176">
        <v>182</v>
      </c>
      <c r="AO15" s="176">
        <v>292</v>
      </c>
      <c r="AP15" s="177">
        <v>3.1560743623000431</v>
      </c>
      <c r="AQ15" s="176">
        <v>26</v>
      </c>
      <c r="AR15" s="176">
        <v>53</v>
      </c>
      <c r="AS15" s="175">
        <v>79</v>
      </c>
      <c r="AT15" s="177">
        <v>0.85386943363597056</v>
      </c>
      <c r="AU15" s="176">
        <v>13</v>
      </c>
      <c r="AV15" s="176">
        <v>42</v>
      </c>
      <c r="AW15" s="175">
        <v>55</v>
      </c>
      <c r="AX15" s="177">
        <v>0.59446606139213143</v>
      </c>
      <c r="AY15" s="176">
        <v>4704</v>
      </c>
      <c r="AZ15" s="176">
        <v>4548</v>
      </c>
      <c r="BA15" s="176">
        <v>9252</v>
      </c>
    </row>
    <row r="16" spans="1:54" x14ac:dyDescent="0.2">
      <c r="A16" t="s">
        <v>378</v>
      </c>
      <c r="B16" s="147" t="s">
        <v>347</v>
      </c>
      <c r="C16" s="175">
        <v>196</v>
      </c>
      <c r="D16" s="176">
        <v>226</v>
      </c>
      <c r="E16" s="175">
        <v>422</v>
      </c>
      <c r="F16" s="177">
        <v>5.2526761264625339</v>
      </c>
      <c r="G16" s="176">
        <v>171</v>
      </c>
      <c r="H16" s="176">
        <v>164</v>
      </c>
      <c r="I16" s="175">
        <v>335</v>
      </c>
      <c r="J16" s="178">
        <v>4.1697784416231016</v>
      </c>
      <c r="K16" s="175">
        <v>237</v>
      </c>
      <c r="L16" s="175">
        <v>216</v>
      </c>
      <c r="M16" s="175">
        <v>453</v>
      </c>
      <c r="N16" s="179">
        <v>5.6385362210604928</v>
      </c>
      <c r="O16" s="175">
        <v>353</v>
      </c>
      <c r="P16" s="175">
        <v>364</v>
      </c>
      <c r="Q16" s="175">
        <v>717</v>
      </c>
      <c r="R16" s="179">
        <v>8.9245705750560127</v>
      </c>
      <c r="S16" s="175">
        <v>301</v>
      </c>
      <c r="T16" s="175">
        <v>267</v>
      </c>
      <c r="U16" s="175">
        <v>568</v>
      </c>
      <c r="V16" s="179">
        <v>7.0699527010206626</v>
      </c>
      <c r="W16" s="180">
        <v>1327</v>
      </c>
      <c r="X16" s="175">
        <v>1264</v>
      </c>
      <c r="Y16" s="175">
        <v>2591</v>
      </c>
      <c r="Z16" s="181">
        <v>32.250435648493905</v>
      </c>
      <c r="AA16" s="175">
        <v>674</v>
      </c>
      <c r="AB16" s="175">
        <v>659</v>
      </c>
      <c r="AC16" s="175">
        <v>1333</v>
      </c>
      <c r="AD16" s="179">
        <v>16.591984067712222</v>
      </c>
      <c r="AE16" s="175">
        <v>195</v>
      </c>
      <c r="AF16" s="175">
        <v>180</v>
      </c>
      <c r="AG16" s="175">
        <v>375</v>
      </c>
      <c r="AH16" s="178">
        <v>4.6676624346527262</v>
      </c>
      <c r="AI16" s="175">
        <v>266</v>
      </c>
      <c r="AJ16" s="176">
        <v>311</v>
      </c>
      <c r="AK16" s="176">
        <v>577</v>
      </c>
      <c r="AL16" s="177">
        <v>7.1819765994523275</v>
      </c>
      <c r="AM16" s="176">
        <v>189</v>
      </c>
      <c r="AN16" s="176">
        <v>210</v>
      </c>
      <c r="AO16" s="176">
        <v>399</v>
      </c>
      <c r="AP16" s="177">
        <v>4.9663928304705003</v>
      </c>
      <c r="AQ16" s="176">
        <v>41</v>
      </c>
      <c r="AR16" s="176">
        <v>114</v>
      </c>
      <c r="AS16" s="175">
        <v>155</v>
      </c>
      <c r="AT16" s="177">
        <v>1.9293004729897933</v>
      </c>
      <c r="AU16" s="176">
        <v>29</v>
      </c>
      <c r="AV16" s="176">
        <v>80</v>
      </c>
      <c r="AW16" s="175">
        <v>109</v>
      </c>
      <c r="AX16" s="177">
        <v>1.3567338810057257</v>
      </c>
      <c r="AY16" s="176">
        <v>3979</v>
      </c>
      <c r="AZ16" s="176">
        <v>4055</v>
      </c>
      <c r="BA16" s="176">
        <v>8034</v>
      </c>
    </row>
    <row r="17" spans="1:53" x14ac:dyDescent="0.2">
      <c r="A17" t="s">
        <v>379</v>
      </c>
      <c r="B17" s="147" t="s">
        <v>348</v>
      </c>
      <c r="C17" s="175">
        <v>208</v>
      </c>
      <c r="D17" s="176">
        <v>235</v>
      </c>
      <c r="E17" s="175">
        <v>443</v>
      </c>
      <c r="F17" s="177">
        <v>5.1338509676671684</v>
      </c>
      <c r="G17" s="176">
        <v>188</v>
      </c>
      <c r="H17" s="176">
        <v>200</v>
      </c>
      <c r="I17" s="175">
        <v>388</v>
      </c>
      <c r="J17" s="178">
        <v>4.4964654073473174</v>
      </c>
      <c r="K17" s="175">
        <v>169</v>
      </c>
      <c r="L17" s="175">
        <v>171</v>
      </c>
      <c r="M17" s="175">
        <v>340</v>
      </c>
      <c r="N17" s="179">
        <v>3.9402016456136288</v>
      </c>
      <c r="O17" s="175">
        <v>208</v>
      </c>
      <c r="P17" s="175">
        <v>217</v>
      </c>
      <c r="Q17" s="175">
        <v>425</v>
      </c>
      <c r="R17" s="179">
        <v>4.9252520570170359</v>
      </c>
      <c r="S17" s="175">
        <v>434</v>
      </c>
      <c r="T17" s="175">
        <v>355</v>
      </c>
      <c r="U17" s="175">
        <v>789</v>
      </c>
      <c r="V17" s="179">
        <v>9.1435855834975079</v>
      </c>
      <c r="W17" s="180">
        <v>1673</v>
      </c>
      <c r="X17" s="175">
        <v>1390</v>
      </c>
      <c r="Y17" s="175">
        <v>3063</v>
      </c>
      <c r="Z17" s="181">
        <v>35.49658129563101</v>
      </c>
      <c r="AA17" s="175">
        <v>817</v>
      </c>
      <c r="AB17" s="175">
        <v>733</v>
      </c>
      <c r="AC17" s="175">
        <v>1550</v>
      </c>
      <c r="AD17" s="179">
        <v>17.962683972650364</v>
      </c>
      <c r="AE17" s="175">
        <v>237</v>
      </c>
      <c r="AF17" s="175">
        <v>230</v>
      </c>
      <c r="AG17" s="175">
        <v>467</v>
      </c>
      <c r="AH17" s="178">
        <v>5.4119828485340129</v>
      </c>
      <c r="AI17" s="175">
        <v>263</v>
      </c>
      <c r="AJ17" s="176">
        <v>310</v>
      </c>
      <c r="AK17" s="176">
        <v>573</v>
      </c>
      <c r="AL17" s="177">
        <v>6.6403986556959085</v>
      </c>
      <c r="AM17" s="176">
        <v>156</v>
      </c>
      <c r="AN17" s="176">
        <v>234</v>
      </c>
      <c r="AO17" s="176">
        <v>390</v>
      </c>
      <c r="AP17" s="177">
        <v>4.5196430640862211</v>
      </c>
      <c r="AQ17" s="176">
        <v>52</v>
      </c>
      <c r="AR17" s="176">
        <v>74</v>
      </c>
      <c r="AS17" s="175">
        <v>126</v>
      </c>
      <c r="AT17" s="177">
        <v>1.4601923745509329</v>
      </c>
      <c r="AU17" s="176">
        <v>19</v>
      </c>
      <c r="AV17" s="176">
        <v>56</v>
      </c>
      <c r="AW17" s="175">
        <v>75</v>
      </c>
      <c r="AX17" s="177">
        <v>0.86916212770888868</v>
      </c>
      <c r="AY17" s="176">
        <v>4424</v>
      </c>
      <c r="AZ17" s="176">
        <v>4205</v>
      </c>
      <c r="BA17" s="176">
        <v>8629</v>
      </c>
    </row>
    <row r="18" spans="1:53" x14ac:dyDescent="0.2">
      <c r="A18" t="s">
        <v>380</v>
      </c>
      <c r="B18" s="147" t="s">
        <v>381</v>
      </c>
      <c r="C18" s="175">
        <v>104</v>
      </c>
      <c r="D18" s="176">
        <v>105</v>
      </c>
      <c r="E18" s="175">
        <v>209</v>
      </c>
      <c r="F18" s="177">
        <v>5.206776283009467</v>
      </c>
      <c r="G18" s="176">
        <v>128</v>
      </c>
      <c r="H18" s="176">
        <v>94</v>
      </c>
      <c r="I18" s="175">
        <v>222</v>
      </c>
      <c r="J18" s="178">
        <v>5.5306427503736915</v>
      </c>
      <c r="K18" s="175">
        <v>108</v>
      </c>
      <c r="L18" s="175">
        <v>137</v>
      </c>
      <c r="M18" s="175">
        <v>245</v>
      </c>
      <c r="N18" s="179">
        <v>6.1036372695565522</v>
      </c>
      <c r="O18" s="175">
        <v>120</v>
      </c>
      <c r="P18" s="175">
        <v>101</v>
      </c>
      <c r="Q18" s="175">
        <v>221</v>
      </c>
      <c r="R18" s="179">
        <v>5.5057299451918285</v>
      </c>
      <c r="S18" s="175">
        <v>80</v>
      </c>
      <c r="T18" s="175">
        <v>58</v>
      </c>
      <c r="U18" s="175">
        <v>138</v>
      </c>
      <c r="V18" s="179">
        <v>3.4379671150971598</v>
      </c>
      <c r="W18" s="180">
        <v>422</v>
      </c>
      <c r="X18" s="175">
        <v>450</v>
      </c>
      <c r="Y18" s="175">
        <v>872</v>
      </c>
      <c r="Z18" s="181">
        <v>21.723966118584954</v>
      </c>
      <c r="AA18" s="175">
        <v>443</v>
      </c>
      <c r="AB18" s="175">
        <v>463</v>
      </c>
      <c r="AC18" s="175">
        <v>906</v>
      </c>
      <c r="AD18" s="179">
        <v>22.571001494768311</v>
      </c>
      <c r="AE18" s="175">
        <v>143</v>
      </c>
      <c r="AF18" s="175">
        <v>167</v>
      </c>
      <c r="AG18" s="175">
        <v>310</v>
      </c>
      <c r="AH18" s="178">
        <v>7.7229696063776778</v>
      </c>
      <c r="AI18" s="175">
        <v>199</v>
      </c>
      <c r="AJ18" s="176">
        <v>207</v>
      </c>
      <c r="AK18" s="176">
        <v>406</v>
      </c>
      <c r="AL18" s="177">
        <v>10.114598903836573</v>
      </c>
      <c r="AM18" s="176">
        <v>136</v>
      </c>
      <c r="AN18" s="176">
        <v>171</v>
      </c>
      <c r="AO18" s="176">
        <v>307</v>
      </c>
      <c r="AP18" s="177">
        <v>7.648231190832087</v>
      </c>
      <c r="AQ18" s="176">
        <v>32</v>
      </c>
      <c r="AR18" s="176">
        <v>68</v>
      </c>
      <c r="AS18" s="175">
        <v>100</v>
      </c>
      <c r="AT18" s="177">
        <v>2.4912805181863478</v>
      </c>
      <c r="AU18" s="176">
        <v>18</v>
      </c>
      <c r="AV18" s="176">
        <v>60</v>
      </c>
      <c r="AW18" s="175">
        <v>78</v>
      </c>
      <c r="AX18" s="177">
        <v>1.9431988041853512</v>
      </c>
      <c r="AY18" s="176">
        <v>1933</v>
      </c>
      <c r="AZ18" s="176">
        <v>2081</v>
      </c>
      <c r="BA18" s="176">
        <v>4014</v>
      </c>
    </row>
    <row r="19" spans="1:53" x14ac:dyDescent="0.2">
      <c r="A19" t="s">
        <v>382</v>
      </c>
      <c r="B19" s="147" t="s">
        <v>101</v>
      </c>
      <c r="C19" s="175">
        <v>204</v>
      </c>
      <c r="D19" s="176">
        <v>194</v>
      </c>
      <c r="E19" s="175">
        <v>398</v>
      </c>
      <c r="F19" s="177">
        <v>6.3084482485338409</v>
      </c>
      <c r="G19" s="176">
        <v>206</v>
      </c>
      <c r="H19" s="176">
        <v>195</v>
      </c>
      <c r="I19" s="175">
        <v>401</v>
      </c>
      <c r="J19" s="178">
        <v>6.3559993659851006</v>
      </c>
      <c r="K19" s="175">
        <v>205</v>
      </c>
      <c r="L19" s="175">
        <v>177</v>
      </c>
      <c r="M19" s="175">
        <v>382</v>
      </c>
      <c r="N19" s="179">
        <v>6.0548422887937869</v>
      </c>
      <c r="O19" s="175">
        <v>182</v>
      </c>
      <c r="P19" s="175">
        <v>191</v>
      </c>
      <c r="Q19" s="175">
        <v>373</v>
      </c>
      <c r="R19" s="179">
        <v>5.912188936440006</v>
      </c>
      <c r="S19" s="175">
        <v>126</v>
      </c>
      <c r="T19" s="175">
        <v>130</v>
      </c>
      <c r="U19" s="175">
        <v>256</v>
      </c>
      <c r="V19" s="179">
        <v>4.0576953558408624</v>
      </c>
      <c r="W19" s="180">
        <v>759</v>
      </c>
      <c r="X19" s="175">
        <v>821</v>
      </c>
      <c r="Y19" s="175">
        <v>1580</v>
      </c>
      <c r="Z19" s="181">
        <v>25.043588524330325</v>
      </c>
      <c r="AA19" s="175">
        <v>686</v>
      </c>
      <c r="AB19" s="175">
        <v>673</v>
      </c>
      <c r="AC19" s="175">
        <v>1359</v>
      </c>
      <c r="AD19" s="179">
        <v>21.540656205420827</v>
      </c>
      <c r="AE19" s="175">
        <v>194</v>
      </c>
      <c r="AF19" s="175">
        <v>210</v>
      </c>
      <c r="AG19" s="175">
        <v>404</v>
      </c>
      <c r="AH19" s="178">
        <v>6.4035504834363612</v>
      </c>
      <c r="AI19" s="175">
        <v>273</v>
      </c>
      <c r="AJ19" s="176">
        <v>276</v>
      </c>
      <c r="AK19" s="176">
        <v>549</v>
      </c>
      <c r="AL19" s="177">
        <v>8.7018544935805995</v>
      </c>
      <c r="AM19" s="176">
        <v>180</v>
      </c>
      <c r="AN19" s="176">
        <v>231</v>
      </c>
      <c r="AO19" s="176">
        <v>411</v>
      </c>
      <c r="AP19" s="177">
        <v>6.5145030908226351</v>
      </c>
      <c r="AQ19" s="176">
        <v>51</v>
      </c>
      <c r="AR19" s="176">
        <v>86</v>
      </c>
      <c r="AS19" s="175">
        <v>137</v>
      </c>
      <c r="AT19" s="177">
        <v>2.1715010302742117</v>
      </c>
      <c r="AU19" s="176">
        <v>18</v>
      </c>
      <c r="AV19" s="176">
        <v>41</v>
      </c>
      <c r="AW19" s="175">
        <v>59</v>
      </c>
      <c r="AX19" s="177">
        <v>0.93517197654144868</v>
      </c>
      <c r="AY19" s="176">
        <v>3084</v>
      </c>
      <c r="AZ19" s="176">
        <v>3225</v>
      </c>
      <c r="BA19" s="176">
        <v>6309</v>
      </c>
    </row>
    <row r="20" spans="1:53" x14ac:dyDescent="0.2">
      <c r="A20" t="s">
        <v>383</v>
      </c>
      <c r="B20" s="147" t="s">
        <v>384</v>
      </c>
      <c r="C20" s="175">
        <v>116</v>
      </c>
      <c r="D20" s="176">
        <v>118</v>
      </c>
      <c r="E20" s="175">
        <v>234</v>
      </c>
      <c r="F20" s="177">
        <v>5.7045343734763536</v>
      </c>
      <c r="G20" s="176">
        <v>130</v>
      </c>
      <c r="H20" s="176">
        <v>122</v>
      </c>
      <c r="I20" s="175">
        <v>252</v>
      </c>
      <c r="J20" s="178">
        <v>6.1433447098976108</v>
      </c>
      <c r="K20" s="175">
        <v>91</v>
      </c>
      <c r="L20" s="175">
        <v>87</v>
      </c>
      <c r="M20" s="175">
        <v>178</v>
      </c>
      <c r="N20" s="179">
        <v>4.3393466601657726</v>
      </c>
      <c r="O20" s="175">
        <v>92</v>
      </c>
      <c r="P20" s="175">
        <v>95</v>
      </c>
      <c r="Q20" s="175">
        <v>187</v>
      </c>
      <c r="R20" s="179">
        <v>4.5587518283764021</v>
      </c>
      <c r="S20" s="175">
        <v>85</v>
      </c>
      <c r="T20" s="175">
        <v>77</v>
      </c>
      <c r="U20" s="175">
        <v>162</v>
      </c>
      <c r="V20" s="179">
        <v>3.9492930277913216</v>
      </c>
      <c r="W20" s="180">
        <v>488</v>
      </c>
      <c r="X20" s="175">
        <v>532</v>
      </c>
      <c r="Y20" s="175">
        <v>1020</v>
      </c>
      <c r="Z20" s="181">
        <v>24.865919063871285</v>
      </c>
      <c r="AA20" s="175">
        <v>416</v>
      </c>
      <c r="AB20" s="175">
        <v>418</v>
      </c>
      <c r="AC20" s="175">
        <v>834</v>
      </c>
      <c r="AD20" s="179">
        <v>20.331545587518285</v>
      </c>
      <c r="AE20" s="175">
        <v>164</v>
      </c>
      <c r="AF20" s="175">
        <v>165</v>
      </c>
      <c r="AG20" s="175">
        <v>329</v>
      </c>
      <c r="AH20" s="178">
        <v>8.0204778156996586</v>
      </c>
      <c r="AI20" s="175">
        <v>257</v>
      </c>
      <c r="AJ20" s="176">
        <v>254</v>
      </c>
      <c r="AK20" s="176">
        <v>511</v>
      </c>
      <c r="AL20" s="177">
        <v>12.457337883959044</v>
      </c>
      <c r="AM20" s="176">
        <v>151</v>
      </c>
      <c r="AN20" s="176">
        <v>145</v>
      </c>
      <c r="AO20" s="176">
        <v>296</v>
      </c>
      <c r="AP20" s="177">
        <v>7.2159921989273528</v>
      </c>
      <c r="AQ20" s="176">
        <v>30</v>
      </c>
      <c r="AR20" s="176">
        <v>44</v>
      </c>
      <c r="AS20" s="175">
        <v>74</v>
      </c>
      <c r="AT20" s="177">
        <v>1.8039980497318382</v>
      </c>
      <c r="AU20" s="176">
        <v>7</v>
      </c>
      <c r="AV20" s="176">
        <v>18</v>
      </c>
      <c r="AW20" s="175">
        <v>25</v>
      </c>
      <c r="AX20" s="177">
        <v>0.60945880058508051</v>
      </c>
      <c r="AY20" s="176">
        <v>2027</v>
      </c>
      <c r="AZ20" s="176">
        <v>2075</v>
      </c>
      <c r="BA20" s="176">
        <v>4102</v>
      </c>
    </row>
    <row r="21" spans="1:53" x14ac:dyDescent="0.2">
      <c r="A21" t="s">
        <v>385</v>
      </c>
      <c r="B21" s="147" t="s">
        <v>386</v>
      </c>
      <c r="C21" s="175">
        <v>110</v>
      </c>
      <c r="D21" s="176">
        <v>104</v>
      </c>
      <c r="E21" s="175">
        <v>214</v>
      </c>
      <c r="F21" s="177">
        <v>4.8372513562386983</v>
      </c>
      <c r="G21" s="176">
        <v>152</v>
      </c>
      <c r="H21" s="176">
        <v>119</v>
      </c>
      <c r="I21" s="175">
        <v>271</v>
      </c>
      <c r="J21" s="178">
        <v>6.1256781193490051</v>
      </c>
      <c r="K21" s="175">
        <v>136</v>
      </c>
      <c r="L21" s="175">
        <v>122</v>
      </c>
      <c r="M21" s="175">
        <v>258</v>
      </c>
      <c r="N21" s="179">
        <v>5.831826401446655</v>
      </c>
      <c r="O21" s="175">
        <v>138</v>
      </c>
      <c r="P21" s="175">
        <v>139</v>
      </c>
      <c r="Q21" s="175">
        <v>277</v>
      </c>
      <c r="R21" s="179">
        <v>6.2613019891500903</v>
      </c>
      <c r="S21" s="175">
        <v>81</v>
      </c>
      <c r="T21" s="175">
        <v>102</v>
      </c>
      <c r="U21" s="175">
        <v>183</v>
      </c>
      <c r="V21" s="179">
        <v>4.1365280289330926</v>
      </c>
      <c r="W21" s="180">
        <v>523</v>
      </c>
      <c r="X21" s="175">
        <v>532</v>
      </c>
      <c r="Y21" s="175">
        <v>1055</v>
      </c>
      <c r="Z21" s="181">
        <v>23.847197106690775</v>
      </c>
      <c r="AA21" s="175">
        <v>512</v>
      </c>
      <c r="AB21" s="175">
        <v>519</v>
      </c>
      <c r="AC21" s="175">
        <v>1031</v>
      </c>
      <c r="AD21" s="179">
        <v>23.304701627486438</v>
      </c>
      <c r="AE21" s="175">
        <v>183</v>
      </c>
      <c r="AF21" s="175">
        <v>194</v>
      </c>
      <c r="AG21" s="175">
        <v>377</v>
      </c>
      <c r="AH21" s="178">
        <v>8.521699819168175</v>
      </c>
      <c r="AI21" s="175">
        <v>212</v>
      </c>
      <c r="AJ21" s="176">
        <v>205</v>
      </c>
      <c r="AK21" s="176">
        <v>417</v>
      </c>
      <c r="AL21" s="177">
        <v>9.4258589511754067</v>
      </c>
      <c r="AM21" s="176">
        <v>117</v>
      </c>
      <c r="AN21" s="176">
        <v>135</v>
      </c>
      <c r="AO21" s="176">
        <v>252</v>
      </c>
      <c r="AP21" s="177">
        <v>5.6962025316455698</v>
      </c>
      <c r="AQ21" s="176">
        <v>26</v>
      </c>
      <c r="AR21" s="176">
        <v>36</v>
      </c>
      <c r="AS21" s="175">
        <v>62</v>
      </c>
      <c r="AT21" s="177">
        <v>1.4014466546112114</v>
      </c>
      <c r="AU21" s="176">
        <v>7</v>
      </c>
      <c r="AV21" s="176">
        <v>20</v>
      </c>
      <c r="AW21" s="175">
        <v>27</v>
      </c>
      <c r="AX21" s="177">
        <v>0.61030741410488243</v>
      </c>
      <c r="AY21" s="176">
        <v>2197</v>
      </c>
      <c r="AZ21" s="176">
        <v>2227</v>
      </c>
      <c r="BA21" s="176">
        <v>4424</v>
      </c>
    </row>
    <row r="22" spans="1:53" x14ac:dyDescent="0.2">
      <c r="A22" t="s">
        <v>387</v>
      </c>
      <c r="B22" s="147" t="s">
        <v>388</v>
      </c>
      <c r="C22" s="175">
        <v>67</v>
      </c>
      <c r="D22" s="176">
        <v>53</v>
      </c>
      <c r="E22" s="175">
        <v>120</v>
      </c>
      <c r="F22" s="177">
        <v>5.3262316910785614</v>
      </c>
      <c r="G22" s="176">
        <v>76</v>
      </c>
      <c r="H22" s="176">
        <v>59</v>
      </c>
      <c r="I22" s="175">
        <v>135</v>
      </c>
      <c r="J22" s="178">
        <v>5.9920106524633825</v>
      </c>
      <c r="K22" s="175">
        <v>86</v>
      </c>
      <c r="L22" s="175">
        <v>71</v>
      </c>
      <c r="M22" s="175">
        <v>157</v>
      </c>
      <c r="N22" s="179">
        <v>6.9684864624944511</v>
      </c>
      <c r="O22" s="175">
        <v>68</v>
      </c>
      <c r="P22" s="175">
        <v>69</v>
      </c>
      <c r="Q22" s="175">
        <v>137</v>
      </c>
      <c r="R22" s="179">
        <v>6.0807811806480245</v>
      </c>
      <c r="S22" s="175">
        <v>48</v>
      </c>
      <c r="T22" s="175">
        <v>40</v>
      </c>
      <c r="U22" s="175">
        <v>88</v>
      </c>
      <c r="V22" s="179">
        <v>3.905903240124279</v>
      </c>
      <c r="W22" s="180">
        <v>253</v>
      </c>
      <c r="X22" s="175">
        <v>286</v>
      </c>
      <c r="Y22" s="175">
        <v>539</v>
      </c>
      <c r="Z22" s="181">
        <v>23.923657345761207</v>
      </c>
      <c r="AA22" s="175">
        <v>263</v>
      </c>
      <c r="AB22" s="175">
        <v>270</v>
      </c>
      <c r="AC22" s="175">
        <v>533</v>
      </c>
      <c r="AD22" s="179">
        <v>23.657345761207278</v>
      </c>
      <c r="AE22" s="175">
        <v>89</v>
      </c>
      <c r="AF22" s="175">
        <v>90</v>
      </c>
      <c r="AG22" s="175">
        <v>179</v>
      </c>
      <c r="AH22" s="178">
        <v>7.9449622725255216</v>
      </c>
      <c r="AI22" s="175">
        <v>109</v>
      </c>
      <c r="AJ22" s="176">
        <v>100</v>
      </c>
      <c r="AK22" s="176">
        <v>209</v>
      </c>
      <c r="AL22" s="177">
        <v>9.2765201952951628</v>
      </c>
      <c r="AM22" s="176">
        <v>56</v>
      </c>
      <c r="AN22" s="176">
        <v>66</v>
      </c>
      <c r="AO22" s="176">
        <v>122</v>
      </c>
      <c r="AP22" s="177">
        <v>5.4150022192632052</v>
      </c>
      <c r="AQ22" s="176">
        <v>10</v>
      </c>
      <c r="AR22" s="176">
        <v>14</v>
      </c>
      <c r="AS22" s="175">
        <v>24</v>
      </c>
      <c r="AT22" s="177">
        <v>1.0652463382157125</v>
      </c>
      <c r="AU22" s="176">
        <v>3</v>
      </c>
      <c r="AV22" s="176">
        <v>7</v>
      </c>
      <c r="AW22" s="175">
        <v>10</v>
      </c>
      <c r="AX22" s="177">
        <v>0.44385264092321353</v>
      </c>
      <c r="AY22" s="176">
        <v>1128</v>
      </c>
      <c r="AZ22" s="176">
        <v>1125</v>
      </c>
      <c r="BA22" s="176">
        <v>2253</v>
      </c>
    </row>
    <row r="23" spans="1:53" x14ac:dyDescent="0.2">
      <c r="A23" t="s">
        <v>389</v>
      </c>
      <c r="B23" s="147" t="s">
        <v>390</v>
      </c>
      <c r="C23" s="175">
        <v>105</v>
      </c>
      <c r="D23" s="176">
        <v>83</v>
      </c>
      <c r="E23" s="175">
        <v>188</v>
      </c>
      <c r="F23" s="177">
        <v>4.6650124069478913</v>
      </c>
      <c r="G23" s="176">
        <v>78</v>
      </c>
      <c r="H23" s="176">
        <v>72</v>
      </c>
      <c r="I23" s="175">
        <v>150</v>
      </c>
      <c r="J23" s="178">
        <v>3.7220843672456572</v>
      </c>
      <c r="K23" s="175">
        <v>112</v>
      </c>
      <c r="L23" s="175">
        <v>89</v>
      </c>
      <c r="M23" s="175">
        <v>201</v>
      </c>
      <c r="N23" s="179">
        <v>4.9875930521091814</v>
      </c>
      <c r="O23" s="175">
        <v>154</v>
      </c>
      <c r="P23" s="175">
        <v>115</v>
      </c>
      <c r="Q23" s="175">
        <v>269</v>
      </c>
      <c r="R23" s="179">
        <v>6.6749379652605452</v>
      </c>
      <c r="S23" s="175">
        <v>101</v>
      </c>
      <c r="T23" s="175">
        <v>99</v>
      </c>
      <c r="U23" s="175">
        <v>200</v>
      </c>
      <c r="V23" s="179">
        <v>4.9627791563275441</v>
      </c>
      <c r="W23" s="180">
        <v>579</v>
      </c>
      <c r="X23" s="175">
        <v>532</v>
      </c>
      <c r="Y23" s="175">
        <v>1111</v>
      </c>
      <c r="Z23" s="181">
        <v>27.568238213399503</v>
      </c>
      <c r="AA23" s="175">
        <v>376</v>
      </c>
      <c r="AB23" s="175">
        <v>389</v>
      </c>
      <c r="AC23" s="175">
        <v>765</v>
      </c>
      <c r="AD23" s="179">
        <v>18.982630272952854</v>
      </c>
      <c r="AE23" s="175">
        <v>118</v>
      </c>
      <c r="AF23" s="175">
        <v>126</v>
      </c>
      <c r="AG23" s="175">
        <v>244</v>
      </c>
      <c r="AH23" s="178">
        <v>6.0545905707196024</v>
      </c>
      <c r="AI23" s="175">
        <v>199</v>
      </c>
      <c r="AJ23" s="176">
        <v>238</v>
      </c>
      <c r="AK23" s="176">
        <v>437</v>
      </c>
      <c r="AL23" s="177">
        <v>10.843672456575684</v>
      </c>
      <c r="AM23" s="176">
        <v>124</v>
      </c>
      <c r="AN23" s="176">
        <v>206</v>
      </c>
      <c r="AO23" s="176">
        <v>330</v>
      </c>
      <c r="AP23" s="177">
        <v>8.1885856079404462</v>
      </c>
      <c r="AQ23" s="176">
        <v>29</v>
      </c>
      <c r="AR23" s="176">
        <v>66</v>
      </c>
      <c r="AS23" s="175">
        <v>95</v>
      </c>
      <c r="AT23" s="177">
        <v>2.3573200992555829</v>
      </c>
      <c r="AU23" s="176">
        <v>16</v>
      </c>
      <c r="AV23" s="176">
        <v>24</v>
      </c>
      <c r="AW23" s="175">
        <v>40</v>
      </c>
      <c r="AX23" s="177">
        <v>0.99255583126550873</v>
      </c>
      <c r="AY23" s="176">
        <v>1991</v>
      </c>
      <c r="AZ23" s="176">
        <v>2039</v>
      </c>
      <c r="BA23" s="176">
        <v>4030</v>
      </c>
    </row>
    <row r="24" spans="1:53" x14ac:dyDescent="0.2">
      <c r="A24" t="s">
        <v>391</v>
      </c>
      <c r="B24" s="147" t="s">
        <v>392</v>
      </c>
      <c r="C24" s="175">
        <v>349</v>
      </c>
      <c r="D24" s="176">
        <v>305</v>
      </c>
      <c r="E24" s="175">
        <v>654</v>
      </c>
      <c r="F24" s="177">
        <v>8.9368679967204159</v>
      </c>
      <c r="G24" s="176">
        <v>291</v>
      </c>
      <c r="H24" s="176">
        <v>256</v>
      </c>
      <c r="I24" s="175">
        <v>547</v>
      </c>
      <c r="J24" s="178">
        <v>7.4747198688166163</v>
      </c>
      <c r="K24" s="175">
        <v>220</v>
      </c>
      <c r="L24" s="175">
        <v>199</v>
      </c>
      <c r="M24" s="175">
        <v>419</v>
      </c>
      <c r="N24" s="179">
        <v>5.7256080896419785</v>
      </c>
      <c r="O24" s="175">
        <v>155</v>
      </c>
      <c r="P24" s="175">
        <v>162</v>
      </c>
      <c r="Q24" s="175">
        <v>317</v>
      </c>
      <c r="R24" s="179">
        <v>4.3317846406121889</v>
      </c>
      <c r="S24" s="175">
        <v>206</v>
      </c>
      <c r="T24" s="175">
        <v>178</v>
      </c>
      <c r="U24" s="175">
        <v>384</v>
      </c>
      <c r="V24" s="179">
        <v>5.2473353375239142</v>
      </c>
      <c r="W24" s="180">
        <v>1225</v>
      </c>
      <c r="X24" s="175">
        <v>1262</v>
      </c>
      <c r="Y24" s="175">
        <v>2487</v>
      </c>
      <c r="Z24" s="181">
        <v>33.984695271932218</v>
      </c>
      <c r="AA24" s="175">
        <v>559</v>
      </c>
      <c r="AB24" s="175">
        <v>594</v>
      </c>
      <c r="AC24" s="175">
        <v>1153</v>
      </c>
      <c r="AD24" s="179">
        <v>15.755670948346543</v>
      </c>
      <c r="AE24" s="175">
        <v>174</v>
      </c>
      <c r="AF24" s="175">
        <v>170</v>
      </c>
      <c r="AG24" s="175">
        <v>344</v>
      </c>
      <c r="AH24" s="178">
        <v>4.7007379065318391</v>
      </c>
      <c r="AI24" s="175">
        <v>259</v>
      </c>
      <c r="AJ24" s="176">
        <v>274</v>
      </c>
      <c r="AK24" s="176">
        <v>533</v>
      </c>
      <c r="AL24" s="177">
        <v>7.2834107679693911</v>
      </c>
      <c r="AM24" s="176">
        <v>138</v>
      </c>
      <c r="AN24" s="176">
        <v>197</v>
      </c>
      <c r="AO24" s="176">
        <v>335</v>
      </c>
      <c r="AP24" s="177">
        <v>4.577753484558623</v>
      </c>
      <c r="AQ24" s="176">
        <v>28</v>
      </c>
      <c r="AR24" s="176">
        <v>62</v>
      </c>
      <c r="AS24" s="175">
        <v>90</v>
      </c>
      <c r="AT24" s="177">
        <v>1.2298442197321673</v>
      </c>
      <c r="AU24" s="176">
        <v>10</v>
      </c>
      <c r="AV24" s="176">
        <v>45</v>
      </c>
      <c r="AW24" s="175">
        <v>55</v>
      </c>
      <c r="AX24" s="177">
        <v>0.75157146761410221</v>
      </c>
      <c r="AY24" s="176">
        <v>3614</v>
      </c>
      <c r="AZ24" s="176">
        <v>3704</v>
      </c>
      <c r="BA24" s="176">
        <v>7318</v>
      </c>
    </row>
    <row r="25" spans="1:53" x14ac:dyDescent="0.2">
      <c r="A25" t="s">
        <v>393</v>
      </c>
      <c r="B25" s="147" t="s">
        <v>394</v>
      </c>
      <c r="C25" s="175">
        <v>235</v>
      </c>
      <c r="D25" s="176">
        <v>205</v>
      </c>
      <c r="E25" s="175">
        <v>440</v>
      </c>
      <c r="F25" s="177">
        <v>9.8809791152032336</v>
      </c>
      <c r="G25" s="176">
        <v>170</v>
      </c>
      <c r="H25" s="176">
        <v>170</v>
      </c>
      <c r="I25" s="175">
        <v>340</v>
      </c>
      <c r="J25" s="178">
        <v>7.635302043566135</v>
      </c>
      <c r="K25" s="175">
        <v>124</v>
      </c>
      <c r="L25" s="175">
        <v>131</v>
      </c>
      <c r="M25" s="175">
        <v>255</v>
      </c>
      <c r="N25" s="179">
        <v>5.7264765326746012</v>
      </c>
      <c r="O25" s="175">
        <v>114</v>
      </c>
      <c r="P25" s="175">
        <v>112</v>
      </c>
      <c r="Q25" s="175">
        <v>226</v>
      </c>
      <c r="R25" s="179">
        <v>5.0752301818998431</v>
      </c>
      <c r="S25" s="175">
        <v>82</v>
      </c>
      <c r="T25" s="175">
        <v>109</v>
      </c>
      <c r="U25" s="175">
        <v>191</v>
      </c>
      <c r="V25" s="179">
        <v>4.2892432068268587</v>
      </c>
      <c r="W25" s="180">
        <v>811</v>
      </c>
      <c r="X25" s="175">
        <v>811</v>
      </c>
      <c r="Y25" s="175">
        <v>1622</v>
      </c>
      <c r="Z25" s="181">
        <v>36.424882101953735</v>
      </c>
      <c r="AA25" s="175">
        <v>347</v>
      </c>
      <c r="AB25" s="175">
        <v>363</v>
      </c>
      <c r="AC25" s="175">
        <v>710</v>
      </c>
      <c r="AD25" s="179">
        <v>15.944307208623401</v>
      </c>
      <c r="AE25" s="175">
        <v>106</v>
      </c>
      <c r="AF25" s="175">
        <v>109</v>
      </c>
      <c r="AG25" s="175">
        <v>215</v>
      </c>
      <c r="AH25" s="178">
        <v>4.8282057040197621</v>
      </c>
      <c r="AI25" s="175">
        <v>126</v>
      </c>
      <c r="AJ25" s="176">
        <v>146</v>
      </c>
      <c r="AK25" s="176">
        <v>272</v>
      </c>
      <c r="AL25" s="177">
        <v>6.1082416348529085</v>
      </c>
      <c r="AM25" s="176">
        <v>70</v>
      </c>
      <c r="AN25" s="176">
        <v>75</v>
      </c>
      <c r="AO25" s="176">
        <v>145</v>
      </c>
      <c r="AP25" s="177">
        <v>3.2562317538737928</v>
      </c>
      <c r="AQ25" s="176">
        <v>12</v>
      </c>
      <c r="AR25" s="176">
        <v>16</v>
      </c>
      <c r="AS25" s="175">
        <v>28</v>
      </c>
      <c r="AT25" s="177">
        <v>0.62878958005838759</v>
      </c>
      <c r="AU25" s="176">
        <v>0</v>
      </c>
      <c r="AV25" s="176">
        <v>9</v>
      </c>
      <c r="AW25" s="175">
        <v>9</v>
      </c>
      <c r="AX25" s="177">
        <v>0.20211093644733885</v>
      </c>
      <c r="AY25" s="176">
        <v>2197</v>
      </c>
      <c r="AZ25" s="176">
        <v>2256</v>
      </c>
      <c r="BA25" s="176">
        <v>4453</v>
      </c>
    </row>
    <row r="26" spans="1:53" x14ac:dyDescent="0.2">
      <c r="A26" t="s">
        <v>395</v>
      </c>
      <c r="B26" s="147" t="s">
        <v>396</v>
      </c>
      <c r="C26" s="175">
        <v>138</v>
      </c>
      <c r="D26" s="176">
        <v>121</v>
      </c>
      <c r="E26" s="175">
        <v>259</v>
      </c>
      <c r="F26" s="177">
        <v>5.8136924803591468</v>
      </c>
      <c r="G26" s="176">
        <v>108</v>
      </c>
      <c r="H26" s="176">
        <v>131</v>
      </c>
      <c r="I26" s="175">
        <v>239</v>
      </c>
      <c r="J26" s="178">
        <v>5.3647586980920314</v>
      </c>
      <c r="K26" s="175">
        <v>110</v>
      </c>
      <c r="L26" s="175">
        <v>106</v>
      </c>
      <c r="M26" s="175">
        <v>216</v>
      </c>
      <c r="N26" s="179">
        <v>4.8484848484848486</v>
      </c>
      <c r="O26" s="175">
        <v>117</v>
      </c>
      <c r="P26" s="175">
        <v>105</v>
      </c>
      <c r="Q26" s="175">
        <v>222</v>
      </c>
      <c r="R26" s="179">
        <v>4.9831649831649827</v>
      </c>
      <c r="S26" s="175">
        <v>113</v>
      </c>
      <c r="T26" s="175">
        <v>100</v>
      </c>
      <c r="U26" s="175">
        <v>213</v>
      </c>
      <c r="V26" s="179">
        <v>4.7811447811447811</v>
      </c>
      <c r="W26" s="180">
        <v>615</v>
      </c>
      <c r="X26" s="175">
        <v>592</v>
      </c>
      <c r="Y26" s="175">
        <v>1207</v>
      </c>
      <c r="Z26" s="181">
        <v>27.093153759820428</v>
      </c>
      <c r="AA26" s="175">
        <v>391</v>
      </c>
      <c r="AB26" s="175">
        <v>439</v>
      </c>
      <c r="AC26" s="175">
        <v>830</v>
      </c>
      <c r="AD26" s="179">
        <v>18.630751964085299</v>
      </c>
      <c r="AE26" s="175">
        <v>139</v>
      </c>
      <c r="AF26" s="175">
        <v>162</v>
      </c>
      <c r="AG26" s="175">
        <v>301</v>
      </c>
      <c r="AH26" s="178">
        <v>6.7564534231200906</v>
      </c>
      <c r="AI26" s="175">
        <v>226</v>
      </c>
      <c r="AJ26" s="176">
        <v>257</v>
      </c>
      <c r="AK26" s="176">
        <v>483</v>
      </c>
      <c r="AL26" s="177">
        <v>10.841750841750841</v>
      </c>
      <c r="AM26" s="176">
        <v>135</v>
      </c>
      <c r="AN26" s="176">
        <v>204</v>
      </c>
      <c r="AO26" s="176">
        <v>339</v>
      </c>
      <c r="AP26" s="177">
        <v>7.609427609427609</v>
      </c>
      <c r="AQ26" s="176">
        <v>38</v>
      </c>
      <c r="AR26" s="176">
        <v>61</v>
      </c>
      <c r="AS26" s="175">
        <v>99</v>
      </c>
      <c r="AT26" s="177">
        <v>2.2222222222222223</v>
      </c>
      <c r="AU26" s="176">
        <v>10</v>
      </c>
      <c r="AV26" s="176">
        <v>37</v>
      </c>
      <c r="AW26" s="175">
        <v>47</v>
      </c>
      <c r="AX26" s="177">
        <v>1.0549943883277215</v>
      </c>
      <c r="AY26" s="176">
        <v>2140</v>
      </c>
      <c r="AZ26" s="176">
        <v>2315</v>
      </c>
      <c r="BA26" s="176">
        <v>4455</v>
      </c>
    </row>
    <row r="27" spans="1:53" x14ac:dyDescent="0.2">
      <c r="A27" t="s">
        <v>397</v>
      </c>
      <c r="B27" s="147" t="s">
        <v>398</v>
      </c>
      <c r="C27" s="175">
        <v>100</v>
      </c>
      <c r="D27" s="176">
        <v>118</v>
      </c>
      <c r="E27" s="175">
        <v>218</v>
      </c>
      <c r="F27" s="177">
        <v>5.7855626326963909</v>
      </c>
      <c r="G27" s="176">
        <v>123</v>
      </c>
      <c r="H27" s="176">
        <v>91</v>
      </c>
      <c r="I27" s="175">
        <v>214</v>
      </c>
      <c r="J27" s="178">
        <v>5.6794055201698512</v>
      </c>
      <c r="K27" s="175">
        <v>122</v>
      </c>
      <c r="L27" s="175">
        <v>92</v>
      </c>
      <c r="M27" s="175">
        <v>214</v>
      </c>
      <c r="N27" s="179">
        <v>5.6794055201698512</v>
      </c>
      <c r="O27" s="175">
        <v>111</v>
      </c>
      <c r="P27" s="175">
        <v>105</v>
      </c>
      <c r="Q27" s="175">
        <v>216</v>
      </c>
      <c r="R27" s="179">
        <v>5.7324840764331215</v>
      </c>
      <c r="S27" s="175">
        <v>89</v>
      </c>
      <c r="T27" s="175">
        <v>73</v>
      </c>
      <c r="U27" s="175">
        <v>162</v>
      </c>
      <c r="V27" s="179">
        <v>4.2993630573248405</v>
      </c>
      <c r="W27" s="180">
        <v>482</v>
      </c>
      <c r="X27" s="175">
        <v>519</v>
      </c>
      <c r="Y27" s="175">
        <v>1001</v>
      </c>
      <c r="Z27" s="181">
        <v>26.565817409766456</v>
      </c>
      <c r="AA27" s="175">
        <v>393</v>
      </c>
      <c r="AB27" s="175">
        <v>415</v>
      </c>
      <c r="AC27" s="175">
        <v>808</v>
      </c>
      <c r="AD27" s="179">
        <v>21.443736730360936</v>
      </c>
      <c r="AE27" s="175">
        <v>135</v>
      </c>
      <c r="AF27" s="175">
        <v>131</v>
      </c>
      <c r="AG27" s="175">
        <v>266</v>
      </c>
      <c r="AH27" s="178">
        <v>7.059447983014862</v>
      </c>
      <c r="AI27" s="175">
        <v>184</v>
      </c>
      <c r="AJ27" s="176">
        <v>181</v>
      </c>
      <c r="AK27" s="176">
        <v>365</v>
      </c>
      <c r="AL27" s="177">
        <v>9.6868365180467091</v>
      </c>
      <c r="AM27" s="176">
        <v>91</v>
      </c>
      <c r="AN27" s="176">
        <v>136</v>
      </c>
      <c r="AO27" s="176">
        <v>227</v>
      </c>
      <c r="AP27" s="177">
        <v>6.0244161358811041</v>
      </c>
      <c r="AQ27" s="176">
        <v>15</v>
      </c>
      <c r="AR27" s="176">
        <v>31</v>
      </c>
      <c r="AS27" s="175">
        <v>46</v>
      </c>
      <c r="AT27" s="177">
        <v>1.2208067940552019</v>
      </c>
      <c r="AU27" s="176">
        <v>8</v>
      </c>
      <c r="AV27" s="176">
        <v>23</v>
      </c>
      <c r="AW27" s="175">
        <v>31</v>
      </c>
      <c r="AX27" s="177">
        <v>0.82271762208067944</v>
      </c>
      <c r="AY27" s="176">
        <v>1853</v>
      </c>
      <c r="AZ27" s="176">
        <v>1915</v>
      </c>
      <c r="BA27" s="176">
        <v>3768</v>
      </c>
    </row>
    <row r="28" spans="1:53" x14ac:dyDescent="0.2">
      <c r="A28" t="s">
        <v>399</v>
      </c>
      <c r="B28" s="147" t="s">
        <v>105</v>
      </c>
      <c r="C28" s="175">
        <v>187</v>
      </c>
      <c r="D28" s="176">
        <v>150</v>
      </c>
      <c r="E28" s="175">
        <v>337</v>
      </c>
      <c r="F28" s="177">
        <v>5.6839264631472419</v>
      </c>
      <c r="G28" s="176">
        <v>211</v>
      </c>
      <c r="H28" s="176">
        <v>173</v>
      </c>
      <c r="I28" s="175">
        <v>384</v>
      </c>
      <c r="J28" s="178">
        <v>6.4766402428740086</v>
      </c>
      <c r="K28" s="175">
        <v>197</v>
      </c>
      <c r="L28" s="175">
        <v>176</v>
      </c>
      <c r="M28" s="175">
        <v>373</v>
      </c>
      <c r="N28" s="179">
        <v>6.291111485916681</v>
      </c>
      <c r="O28" s="175">
        <v>186</v>
      </c>
      <c r="P28" s="175">
        <v>185</v>
      </c>
      <c r="Q28" s="175">
        <v>371</v>
      </c>
      <c r="R28" s="179">
        <v>6.2573789846517123</v>
      </c>
      <c r="S28" s="175">
        <v>128</v>
      </c>
      <c r="T28" s="175">
        <v>94</v>
      </c>
      <c r="U28" s="175">
        <v>222</v>
      </c>
      <c r="V28" s="179">
        <v>3.7443076404115363</v>
      </c>
      <c r="W28" s="180">
        <v>721</v>
      </c>
      <c r="X28" s="175">
        <v>753</v>
      </c>
      <c r="Y28" s="175">
        <v>1474</v>
      </c>
      <c r="Z28" s="181">
        <v>24.860853432282003</v>
      </c>
      <c r="AA28" s="175">
        <v>639</v>
      </c>
      <c r="AB28" s="175">
        <v>655</v>
      </c>
      <c r="AC28" s="175">
        <v>1294</v>
      </c>
      <c r="AD28" s="179">
        <v>21.824928318434811</v>
      </c>
      <c r="AE28" s="175">
        <v>217</v>
      </c>
      <c r="AF28" s="175">
        <v>224</v>
      </c>
      <c r="AG28" s="175">
        <v>441</v>
      </c>
      <c r="AH28" s="178">
        <v>7.4380165289256199</v>
      </c>
      <c r="AI28" s="175">
        <v>292</v>
      </c>
      <c r="AJ28" s="176">
        <v>292</v>
      </c>
      <c r="AK28" s="176">
        <v>584</v>
      </c>
      <c r="AL28" s="177">
        <v>9.8498903693708897</v>
      </c>
      <c r="AM28" s="176">
        <v>155</v>
      </c>
      <c r="AN28" s="176">
        <v>198</v>
      </c>
      <c r="AO28" s="176">
        <v>353</v>
      </c>
      <c r="AP28" s="177">
        <v>5.9537864732669927</v>
      </c>
      <c r="AQ28" s="176">
        <v>30</v>
      </c>
      <c r="AR28" s="176">
        <v>42</v>
      </c>
      <c r="AS28" s="175">
        <v>72</v>
      </c>
      <c r="AT28" s="177">
        <v>1.2143700455388766</v>
      </c>
      <c r="AU28" s="176">
        <v>10</v>
      </c>
      <c r="AV28" s="176">
        <v>14</v>
      </c>
      <c r="AW28" s="175">
        <v>24</v>
      </c>
      <c r="AX28" s="177">
        <v>0.40479001517962554</v>
      </c>
      <c r="AY28" s="176">
        <v>2973</v>
      </c>
      <c r="AZ28" s="176">
        <v>2956</v>
      </c>
      <c r="BA28" s="176">
        <v>5929</v>
      </c>
    </row>
    <row r="29" spans="1:53" x14ac:dyDescent="0.2">
      <c r="A29" t="s">
        <v>400</v>
      </c>
      <c r="B29" s="147" t="s">
        <v>401</v>
      </c>
      <c r="C29" s="175">
        <v>72</v>
      </c>
      <c r="D29" s="176">
        <v>86</v>
      </c>
      <c r="E29" s="175">
        <v>158</v>
      </c>
      <c r="F29" s="177">
        <v>6.6442388561816657</v>
      </c>
      <c r="G29" s="176">
        <v>75</v>
      </c>
      <c r="H29" s="176">
        <v>70</v>
      </c>
      <c r="I29" s="175">
        <v>145</v>
      </c>
      <c r="J29" s="178">
        <v>6.0975609756097562</v>
      </c>
      <c r="K29" s="175">
        <v>75</v>
      </c>
      <c r="L29" s="175">
        <v>63</v>
      </c>
      <c r="M29" s="175">
        <v>138</v>
      </c>
      <c r="N29" s="179">
        <v>5.8031959629941126</v>
      </c>
      <c r="O29" s="175">
        <v>73</v>
      </c>
      <c r="P29" s="175">
        <v>68</v>
      </c>
      <c r="Q29" s="175">
        <v>141</v>
      </c>
      <c r="R29" s="179">
        <v>5.9293523969722459</v>
      </c>
      <c r="S29" s="175">
        <v>57</v>
      </c>
      <c r="T29" s="175">
        <v>53</v>
      </c>
      <c r="U29" s="175">
        <v>110</v>
      </c>
      <c r="V29" s="179">
        <v>4.6257359125315389</v>
      </c>
      <c r="W29" s="180">
        <v>288</v>
      </c>
      <c r="X29" s="175">
        <v>302</v>
      </c>
      <c r="Y29" s="175">
        <v>590</v>
      </c>
      <c r="Z29" s="181">
        <v>24.810765349032803</v>
      </c>
      <c r="AA29" s="175">
        <v>276</v>
      </c>
      <c r="AB29" s="175">
        <v>259</v>
      </c>
      <c r="AC29" s="175">
        <v>535</v>
      </c>
      <c r="AD29" s="179">
        <v>22.49789739276703</v>
      </c>
      <c r="AE29" s="175">
        <v>88</v>
      </c>
      <c r="AF29" s="175">
        <v>78</v>
      </c>
      <c r="AG29" s="175">
        <v>166</v>
      </c>
      <c r="AH29" s="178">
        <v>6.9806560134566862</v>
      </c>
      <c r="AI29" s="175">
        <v>102</v>
      </c>
      <c r="AJ29" s="176">
        <v>107</v>
      </c>
      <c r="AK29" s="176">
        <v>209</v>
      </c>
      <c r="AL29" s="177">
        <v>8.788898233809924</v>
      </c>
      <c r="AM29" s="176">
        <v>56</v>
      </c>
      <c r="AN29" s="176">
        <v>76</v>
      </c>
      <c r="AO29" s="176">
        <v>132</v>
      </c>
      <c r="AP29" s="177">
        <v>5.5508830950378476</v>
      </c>
      <c r="AQ29" s="176">
        <v>15</v>
      </c>
      <c r="AR29" s="176">
        <v>17</v>
      </c>
      <c r="AS29" s="175">
        <v>32</v>
      </c>
      <c r="AT29" s="177">
        <v>1.3456686291000841</v>
      </c>
      <c r="AU29" s="176">
        <v>6</v>
      </c>
      <c r="AV29" s="176">
        <v>16</v>
      </c>
      <c r="AW29" s="175">
        <v>22</v>
      </c>
      <c r="AX29" s="177">
        <v>0.92514718250630779</v>
      </c>
      <c r="AY29" s="176">
        <v>1183</v>
      </c>
      <c r="AZ29" s="176">
        <v>1195</v>
      </c>
      <c r="BA29" s="176">
        <v>2378</v>
      </c>
    </row>
    <row r="30" spans="1:53" x14ac:dyDescent="0.2">
      <c r="A30" t="s">
        <v>402</v>
      </c>
      <c r="B30" s="147" t="s">
        <v>403</v>
      </c>
      <c r="C30" s="175">
        <v>194</v>
      </c>
      <c r="D30" s="176">
        <v>160</v>
      </c>
      <c r="E30" s="175">
        <v>354</v>
      </c>
      <c r="F30" s="177">
        <v>6.6906066906066899</v>
      </c>
      <c r="G30" s="176">
        <v>155</v>
      </c>
      <c r="H30" s="176">
        <v>141</v>
      </c>
      <c r="I30" s="175">
        <v>296</v>
      </c>
      <c r="J30" s="178">
        <v>5.5944055944055942</v>
      </c>
      <c r="K30" s="175">
        <v>132</v>
      </c>
      <c r="L30" s="175">
        <v>136</v>
      </c>
      <c r="M30" s="175">
        <v>268</v>
      </c>
      <c r="N30" s="179">
        <v>5.0652050652050651</v>
      </c>
      <c r="O30" s="175">
        <v>130</v>
      </c>
      <c r="P30" s="175">
        <v>131</v>
      </c>
      <c r="Q30" s="175">
        <v>261</v>
      </c>
      <c r="R30" s="179">
        <v>4.9329049329049326</v>
      </c>
      <c r="S30" s="175">
        <v>178</v>
      </c>
      <c r="T30" s="175">
        <v>144</v>
      </c>
      <c r="U30" s="175">
        <v>322</v>
      </c>
      <c r="V30" s="179">
        <v>6.0858060858060856</v>
      </c>
      <c r="W30" s="180">
        <v>751</v>
      </c>
      <c r="X30" s="175">
        <v>737</v>
      </c>
      <c r="Y30" s="175">
        <v>1488</v>
      </c>
      <c r="Z30" s="181">
        <v>28.123228123228124</v>
      </c>
      <c r="AA30" s="175">
        <v>494</v>
      </c>
      <c r="AB30" s="175">
        <v>468</v>
      </c>
      <c r="AC30" s="175">
        <v>962</v>
      </c>
      <c r="AD30" s="179">
        <v>18.181818181818183</v>
      </c>
      <c r="AE30" s="175">
        <v>141</v>
      </c>
      <c r="AF30" s="175">
        <v>164</v>
      </c>
      <c r="AG30" s="175">
        <v>305</v>
      </c>
      <c r="AH30" s="178">
        <v>5.7645057645057642</v>
      </c>
      <c r="AI30" s="175">
        <v>247</v>
      </c>
      <c r="AJ30" s="176">
        <v>260</v>
      </c>
      <c r="AK30" s="176">
        <v>507</v>
      </c>
      <c r="AL30" s="177">
        <v>9.5823095823095823</v>
      </c>
      <c r="AM30" s="176">
        <v>154</v>
      </c>
      <c r="AN30" s="176">
        <v>202</v>
      </c>
      <c r="AO30" s="176">
        <v>356</v>
      </c>
      <c r="AP30" s="177">
        <v>6.7284067284067284</v>
      </c>
      <c r="AQ30" s="176">
        <v>33</v>
      </c>
      <c r="AR30" s="176">
        <v>60</v>
      </c>
      <c r="AS30" s="175">
        <v>93</v>
      </c>
      <c r="AT30" s="177">
        <v>1.7577017577017577</v>
      </c>
      <c r="AU30" s="176">
        <v>22</v>
      </c>
      <c r="AV30" s="176">
        <v>57</v>
      </c>
      <c r="AW30" s="175">
        <v>79</v>
      </c>
      <c r="AX30" s="177">
        <v>1.4931014931014932</v>
      </c>
      <c r="AY30" s="176">
        <v>2631</v>
      </c>
      <c r="AZ30" s="176">
        <v>2660</v>
      </c>
      <c r="BA30" s="176">
        <v>5291</v>
      </c>
    </row>
    <row r="31" spans="1:53" x14ac:dyDescent="0.2">
      <c r="A31" t="s">
        <v>404</v>
      </c>
      <c r="B31" s="147" t="s">
        <v>405</v>
      </c>
      <c r="C31" s="175">
        <v>140</v>
      </c>
      <c r="D31" s="176">
        <v>131</v>
      </c>
      <c r="E31" s="175">
        <v>271</v>
      </c>
      <c r="F31" s="177">
        <v>7.86190890629533</v>
      </c>
      <c r="G31" s="176">
        <v>114</v>
      </c>
      <c r="H31" s="176">
        <v>118</v>
      </c>
      <c r="I31" s="175">
        <v>232</v>
      </c>
      <c r="J31" s="178">
        <v>6.7304902814041192</v>
      </c>
      <c r="K31" s="175">
        <v>110</v>
      </c>
      <c r="L31" s="175">
        <v>115</v>
      </c>
      <c r="M31" s="175">
        <v>225</v>
      </c>
      <c r="N31" s="179">
        <v>6.5274151436031342</v>
      </c>
      <c r="O31" s="175">
        <v>92</v>
      </c>
      <c r="P31" s="175">
        <v>99</v>
      </c>
      <c r="Q31" s="175">
        <v>191</v>
      </c>
      <c r="R31" s="179">
        <v>5.5410501885697707</v>
      </c>
      <c r="S31" s="175">
        <v>124</v>
      </c>
      <c r="T31" s="175">
        <v>139</v>
      </c>
      <c r="U31" s="175">
        <v>263</v>
      </c>
      <c r="V31" s="179">
        <v>7.6298230345227731</v>
      </c>
      <c r="W31" s="180">
        <v>523</v>
      </c>
      <c r="X31" s="175">
        <v>498</v>
      </c>
      <c r="Y31" s="175">
        <v>1021</v>
      </c>
      <c r="Z31" s="181">
        <v>29.619959384972439</v>
      </c>
      <c r="AA31" s="175">
        <v>317</v>
      </c>
      <c r="AB31" s="175">
        <v>338</v>
      </c>
      <c r="AC31" s="175">
        <v>655</v>
      </c>
      <c r="AD31" s="179">
        <v>19.002030751378012</v>
      </c>
      <c r="AE31" s="175">
        <v>83</v>
      </c>
      <c r="AF31" s="175">
        <v>80</v>
      </c>
      <c r="AG31" s="175">
        <v>163</v>
      </c>
      <c r="AH31" s="178">
        <v>4.7287496373658255</v>
      </c>
      <c r="AI31" s="175">
        <v>110</v>
      </c>
      <c r="AJ31" s="176">
        <v>96</v>
      </c>
      <c r="AK31" s="176">
        <v>206</v>
      </c>
      <c r="AL31" s="177">
        <v>5.9762111981433126</v>
      </c>
      <c r="AM31" s="176">
        <v>63</v>
      </c>
      <c r="AN31" s="176">
        <v>91</v>
      </c>
      <c r="AO31" s="176">
        <v>154</v>
      </c>
      <c r="AP31" s="177">
        <v>4.4676530316217002</v>
      </c>
      <c r="AQ31" s="176">
        <v>13</v>
      </c>
      <c r="AR31" s="176">
        <v>26</v>
      </c>
      <c r="AS31" s="175">
        <v>39</v>
      </c>
      <c r="AT31" s="177">
        <v>1.1314186248912097</v>
      </c>
      <c r="AU31" s="176">
        <v>9</v>
      </c>
      <c r="AV31" s="176">
        <v>18</v>
      </c>
      <c r="AW31" s="175">
        <v>27</v>
      </c>
      <c r="AX31" s="177">
        <v>0.7832898172323759</v>
      </c>
      <c r="AY31" s="176">
        <v>1698</v>
      </c>
      <c r="AZ31" s="176">
        <v>1749</v>
      </c>
      <c r="BA31" s="176">
        <v>3447</v>
      </c>
    </row>
    <row r="32" spans="1:53" x14ac:dyDescent="0.2">
      <c r="A32" t="s">
        <v>406</v>
      </c>
      <c r="B32" s="147" t="s">
        <v>407</v>
      </c>
      <c r="C32" s="175">
        <v>225</v>
      </c>
      <c r="D32" s="176">
        <v>218</v>
      </c>
      <c r="E32" s="175">
        <v>443</v>
      </c>
      <c r="F32" s="177">
        <v>8.568665377176016</v>
      </c>
      <c r="G32" s="176">
        <v>152</v>
      </c>
      <c r="H32" s="176">
        <v>137</v>
      </c>
      <c r="I32" s="175">
        <v>289</v>
      </c>
      <c r="J32" s="178">
        <v>5.5899419729206965</v>
      </c>
      <c r="K32" s="175">
        <v>166</v>
      </c>
      <c r="L32" s="175">
        <v>144</v>
      </c>
      <c r="M32" s="175">
        <v>310</v>
      </c>
      <c r="N32" s="179">
        <v>5.9961315280464218</v>
      </c>
      <c r="O32" s="175">
        <v>151</v>
      </c>
      <c r="P32" s="175">
        <v>127</v>
      </c>
      <c r="Q32" s="175">
        <v>278</v>
      </c>
      <c r="R32" s="179">
        <v>5.3771760154738875</v>
      </c>
      <c r="S32" s="175">
        <v>154</v>
      </c>
      <c r="T32" s="175">
        <v>172</v>
      </c>
      <c r="U32" s="175">
        <v>326</v>
      </c>
      <c r="V32" s="179">
        <v>6.3056092843326885</v>
      </c>
      <c r="W32" s="180">
        <v>854</v>
      </c>
      <c r="X32" s="175">
        <v>830</v>
      </c>
      <c r="Y32" s="175">
        <v>1684</v>
      </c>
      <c r="Z32" s="181">
        <v>32.572533849129591</v>
      </c>
      <c r="AA32" s="175">
        <v>509</v>
      </c>
      <c r="AB32" s="175">
        <v>501</v>
      </c>
      <c r="AC32" s="175">
        <v>1010</v>
      </c>
      <c r="AD32" s="179">
        <v>19.535783365570598</v>
      </c>
      <c r="AE32" s="175">
        <v>136</v>
      </c>
      <c r="AF32" s="175">
        <v>123</v>
      </c>
      <c r="AG32" s="175">
        <v>259</v>
      </c>
      <c r="AH32" s="178">
        <v>5.0096711798839451</v>
      </c>
      <c r="AI32" s="175">
        <v>159</v>
      </c>
      <c r="AJ32" s="176">
        <v>163</v>
      </c>
      <c r="AK32" s="176">
        <v>322</v>
      </c>
      <c r="AL32" s="177">
        <v>6.2282398452611218</v>
      </c>
      <c r="AM32" s="176">
        <v>88</v>
      </c>
      <c r="AN32" s="176">
        <v>113</v>
      </c>
      <c r="AO32" s="176">
        <v>201</v>
      </c>
      <c r="AP32" s="177">
        <v>3.8878143133462282</v>
      </c>
      <c r="AQ32" s="176">
        <v>12</v>
      </c>
      <c r="AR32" s="176">
        <v>16</v>
      </c>
      <c r="AS32" s="175">
        <v>28</v>
      </c>
      <c r="AT32" s="177">
        <v>0.5415860735009671</v>
      </c>
      <c r="AU32" s="176">
        <v>6</v>
      </c>
      <c r="AV32" s="176">
        <v>14</v>
      </c>
      <c r="AW32" s="175">
        <v>20</v>
      </c>
      <c r="AX32" s="177">
        <v>0.38684719535783368</v>
      </c>
      <c r="AY32" s="176">
        <v>2612</v>
      </c>
      <c r="AZ32" s="176">
        <v>2558</v>
      </c>
      <c r="BA32" s="176">
        <v>5170</v>
      </c>
    </row>
    <row r="33" spans="1:53" x14ac:dyDescent="0.2">
      <c r="A33" t="s">
        <v>408</v>
      </c>
      <c r="B33" s="147" t="s">
        <v>409</v>
      </c>
      <c r="C33" s="175">
        <v>214</v>
      </c>
      <c r="D33" s="176">
        <v>213</v>
      </c>
      <c r="E33" s="175">
        <v>427</v>
      </c>
      <c r="F33" s="177">
        <v>6.5400520753561038</v>
      </c>
      <c r="G33" s="176">
        <v>151</v>
      </c>
      <c r="H33" s="176">
        <v>171</v>
      </c>
      <c r="I33" s="175">
        <v>322</v>
      </c>
      <c r="J33" s="178">
        <v>4.9318425486291932</v>
      </c>
      <c r="K33" s="175">
        <v>191</v>
      </c>
      <c r="L33" s="175">
        <v>181</v>
      </c>
      <c r="M33" s="175">
        <v>372</v>
      </c>
      <c r="N33" s="179">
        <v>5.6976566089753407</v>
      </c>
      <c r="O33" s="175">
        <v>178</v>
      </c>
      <c r="P33" s="175">
        <v>140</v>
      </c>
      <c r="Q33" s="175">
        <v>318</v>
      </c>
      <c r="R33" s="179">
        <v>4.8705774238015014</v>
      </c>
      <c r="S33" s="175">
        <v>209</v>
      </c>
      <c r="T33" s="175">
        <v>203</v>
      </c>
      <c r="U33" s="175">
        <v>412</v>
      </c>
      <c r="V33" s="179">
        <v>6.3103078572522593</v>
      </c>
      <c r="W33" s="180">
        <v>943</v>
      </c>
      <c r="X33" s="175">
        <v>912</v>
      </c>
      <c r="Y33" s="175">
        <v>1855</v>
      </c>
      <c r="Z33" s="181">
        <v>28.411701638842089</v>
      </c>
      <c r="AA33" s="175">
        <v>695</v>
      </c>
      <c r="AB33" s="175">
        <v>657</v>
      </c>
      <c r="AC33" s="175">
        <v>1352</v>
      </c>
      <c r="AD33" s="179">
        <v>20.707612191759843</v>
      </c>
      <c r="AE33" s="175">
        <v>218</v>
      </c>
      <c r="AF33" s="175">
        <v>217</v>
      </c>
      <c r="AG33" s="175">
        <v>435</v>
      </c>
      <c r="AH33" s="178">
        <v>6.6625823250114875</v>
      </c>
      <c r="AI33" s="175">
        <v>270</v>
      </c>
      <c r="AJ33" s="176">
        <v>267</v>
      </c>
      <c r="AK33" s="176">
        <v>537</v>
      </c>
      <c r="AL33" s="177">
        <v>8.2248430081176291</v>
      </c>
      <c r="AM33" s="176">
        <v>154</v>
      </c>
      <c r="AN33" s="176">
        <v>201</v>
      </c>
      <c r="AO33" s="176">
        <v>355</v>
      </c>
      <c r="AP33" s="177">
        <v>5.4372798284576511</v>
      </c>
      <c r="AQ33" s="176">
        <v>28</v>
      </c>
      <c r="AR33" s="176">
        <v>64</v>
      </c>
      <c r="AS33" s="175">
        <v>92</v>
      </c>
      <c r="AT33" s="177">
        <v>1.4090978710369122</v>
      </c>
      <c r="AU33" s="176">
        <v>12</v>
      </c>
      <c r="AV33" s="176">
        <v>40</v>
      </c>
      <c r="AW33" s="175">
        <v>52</v>
      </c>
      <c r="AX33" s="177">
        <v>0.79644662275999389</v>
      </c>
      <c r="AY33" s="176">
        <v>3263</v>
      </c>
      <c r="AZ33" s="176">
        <v>3266</v>
      </c>
      <c r="BA33" s="176">
        <v>6529</v>
      </c>
    </row>
    <row r="34" spans="1:53" x14ac:dyDescent="0.2">
      <c r="A34" t="s">
        <v>410</v>
      </c>
      <c r="B34" s="147" t="s">
        <v>411</v>
      </c>
      <c r="C34" s="175">
        <v>119</v>
      </c>
      <c r="D34" s="176">
        <v>107</v>
      </c>
      <c r="E34" s="175">
        <v>226</v>
      </c>
      <c r="F34" s="177">
        <v>5.6912616469403172</v>
      </c>
      <c r="G34" s="176">
        <v>109</v>
      </c>
      <c r="H34" s="176">
        <v>110</v>
      </c>
      <c r="I34" s="175">
        <v>219</v>
      </c>
      <c r="J34" s="178">
        <v>5.5149836313271212</v>
      </c>
      <c r="K34" s="175">
        <v>142</v>
      </c>
      <c r="L34" s="175">
        <v>116</v>
      </c>
      <c r="M34" s="175">
        <v>258</v>
      </c>
      <c r="N34" s="179">
        <v>6.4971040040292127</v>
      </c>
      <c r="O34" s="175">
        <v>123</v>
      </c>
      <c r="P34" s="175">
        <v>104</v>
      </c>
      <c r="Q34" s="175">
        <v>227</v>
      </c>
      <c r="R34" s="179">
        <v>5.7164442205993451</v>
      </c>
      <c r="S34" s="175">
        <v>108</v>
      </c>
      <c r="T34" s="175">
        <v>88</v>
      </c>
      <c r="U34" s="175">
        <v>196</v>
      </c>
      <c r="V34" s="179">
        <v>4.9357844371694783</v>
      </c>
      <c r="W34" s="180">
        <v>507</v>
      </c>
      <c r="X34" s="175">
        <v>491</v>
      </c>
      <c r="Y34" s="175">
        <v>998</v>
      </c>
      <c r="Z34" s="181">
        <v>25.132208511709898</v>
      </c>
      <c r="AA34" s="175">
        <v>418</v>
      </c>
      <c r="AB34" s="175">
        <v>451</v>
      </c>
      <c r="AC34" s="175">
        <v>869</v>
      </c>
      <c r="AD34" s="179">
        <v>21.883656509695289</v>
      </c>
      <c r="AE34" s="175">
        <v>153</v>
      </c>
      <c r="AF34" s="175">
        <v>151</v>
      </c>
      <c r="AG34" s="175">
        <v>304</v>
      </c>
      <c r="AH34" s="178">
        <v>7.6555023923444976</v>
      </c>
      <c r="AI34" s="175">
        <v>204</v>
      </c>
      <c r="AJ34" s="176">
        <v>192</v>
      </c>
      <c r="AK34" s="176">
        <v>396</v>
      </c>
      <c r="AL34" s="177">
        <v>9.97229916897507</v>
      </c>
      <c r="AM34" s="176">
        <v>96</v>
      </c>
      <c r="AN34" s="176">
        <v>108</v>
      </c>
      <c r="AO34" s="176">
        <v>204</v>
      </c>
      <c r="AP34" s="177">
        <v>5.1372450264417022</v>
      </c>
      <c r="AQ34" s="176">
        <v>16</v>
      </c>
      <c r="AR34" s="176">
        <v>42</v>
      </c>
      <c r="AS34" s="175">
        <v>58</v>
      </c>
      <c r="AT34" s="177">
        <v>1.4605892722236213</v>
      </c>
      <c r="AU34" s="176">
        <v>7</v>
      </c>
      <c r="AV34" s="176">
        <v>9</v>
      </c>
      <c r="AW34" s="175">
        <v>16</v>
      </c>
      <c r="AX34" s="177">
        <v>0.4029211785444472</v>
      </c>
      <c r="AY34" s="176">
        <v>2002</v>
      </c>
      <c r="AZ34" s="176">
        <v>1969</v>
      </c>
      <c r="BA34" s="176">
        <v>3971</v>
      </c>
    </row>
    <row r="35" spans="1:53" x14ac:dyDescent="0.2">
      <c r="A35" t="s">
        <v>412</v>
      </c>
      <c r="B35" s="147" t="s">
        <v>111</v>
      </c>
      <c r="C35" s="175">
        <v>133</v>
      </c>
      <c r="D35" s="176">
        <v>124</v>
      </c>
      <c r="E35" s="175">
        <v>257</v>
      </c>
      <c r="F35" s="177">
        <v>6.5030364372469629</v>
      </c>
      <c r="G35" s="176">
        <v>124</v>
      </c>
      <c r="H35" s="176">
        <v>104</v>
      </c>
      <c r="I35" s="175">
        <v>228</v>
      </c>
      <c r="J35" s="178">
        <v>5.7692307692307692</v>
      </c>
      <c r="K35" s="175">
        <v>105</v>
      </c>
      <c r="L35" s="175">
        <v>105</v>
      </c>
      <c r="M35" s="175">
        <v>210</v>
      </c>
      <c r="N35" s="179">
        <v>5.3137651821862351</v>
      </c>
      <c r="O35" s="175">
        <v>107</v>
      </c>
      <c r="P35" s="175">
        <v>114</v>
      </c>
      <c r="Q35" s="175">
        <v>221</v>
      </c>
      <c r="R35" s="179">
        <v>5.5921052631578947</v>
      </c>
      <c r="S35" s="175">
        <v>94</v>
      </c>
      <c r="T35" s="175">
        <v>91</v>
      </c>
      <c r="U35" s="175">
        <v>185</v>
      </c>
      <c r="V35" s="179">
        <v>4.6811740890688256</v>
      </c>
      <c r="W35" s="180">
        <v>530</v>
      </c>
      <c r="X35" s="175">
        <v>598</v>
      </c>
      <c r="Y35" s="175">
        <v>1128</v>
      </c>
      <c r="Z35" s="181">
        <v>28.542510121457486</v>
      </c>
      <c r="AA35" s="175">
        <v>402</v>
      </c>
      <c r="AB35" s="175">
        <v>385</v>
      </c>
      <c r="AC35" s="175">
        <v>787</v>
      </c>
      <c r="AD35" s="179">
        <v>19.913967611336034</v>
      </c>
      <c r="AE35" s="175">
        <v>136</v>
      </c>
      <c r="AF35" s="175">
        <v>145</v>
      </c>
      <c r="AG35" s="175">
        <v>281</v>
      </c>
      <c r="AH35" s="178">
        <v>7.1103238866396756</v>
      </c>
      <c r="AI35" s="175">
        <v>190</v>
      </c>
      <c r="AJ35" s="176">
        <v>193</v>
      </c>
      <c r="AK35" s="176">
        <v>383</v>
      </c>
      <c r="AL35" s="177">
        <v>9.6912955465587043</v>
      </c>
      <c r="AM35" s="176">
        <v>100</v>
      </c>
      <c r="AN35" s="176">
        <v>110</v>
      </c>
      <c r="AO35" s="176">
        <v>210</v>
      </c>
      <c r="AP35" s="177">
        <v>5.3137651821862351</v>
      </c>
      <c r="AQ35" s="176">
        <v>17</v>
      </c>
      <c r="AR35" s="176">
        <v>28</v>
      </c>
      <c r="AS35" s="175">
        <v>45</v>
      </c>
      <c r="AT35" s="177">
        <v>1.1386639676113359</v>
      </c>
      <c r="AU35" s="176">
        <v>5</v>
      </c>
      <c r="AV35" s="176">
        <v>12</v>
      </c>
      <c r="AW35" s="175">
        <v>17</v>
      </c>
      <c r="AX35" s="177">
        <v>0.43016194331983804</v>
      </c>
      <c r="AY35" s="176">
        <v>1943</v>
      </c>
      <c r="AZ35" s="176">
        <v>2009</v>
      </c>
      <c r="BA35" s="176">
        <v>3952</v>
      </c>
    </row>
    <row r="36" spans="1:53" x14ac:dyDescent="0.2">
      <c r="A36" t="s">
        <v>413</v>
      </c>
      <c r="B36" s="147" t="s">
        <v>414</v>
      </c>
      <c r="C36" s="175">
        <v>43</v>
      </c>
      <c r="D36" s="176">
        <v>56</v>
      </c>
      <c r="E36" s="175">
        <v>99</v>
      </c>
      <c r="F36" s="177">
        <v>4.8888888888888893</v>
      </c>
      <c r="G36" s="176">
        <v>66</v>
      </c>
      <c r="H36" s="176">
        <v>64</v>
      </c>
      <c r="I36" s="175">
        <v>130</v>
      </c>
      <c r="J36" s="178">
        <v>6.4197530864197532</v>
      </c>
      <c r="K36" s="175">
        <v>63</v>
      </c>
      <c r="L36" s="175">
        <v>70</v>
      </c>
      <c r="M36" s="175">
        <v>133</v>
      </c>
      <c r="N36" s="179">
        <v>6.5679012345679011</v>
      </c>
      <c r="O36" s="175">
        <v>48</v>
      </c>
      <c r="P36" s="175">
        <v>53</v>
      </c>
      <c r="Q36" s="175">
        <v>101</v>
      </c>
      <c r="R36" s="179">
        <v>4.9876543209876543</v>
      </c>
      <c r="S36" s="175">
        <v>43</v>
      </c>
      <c r="T36" s="175">
        <v>54</v>
      </c>
      <c r="U36" s="175">
        <v>97</v>
      </c>
      <c r="V36" s="179">
        <v>4.7901234567901234</v>
      </c>
      <c r="W36" s="180">
        <v>202</v>
      </c>
      <c r="X36" s="175">
        <v>232</v>
      </c>
      <c r="Y36" s="175">
        <v>434</v>
      </c>
      <c r="Z36" s="181">
        <v>21.432098765432098</v>
      </c>
      <c r="AA36" s="175">
        <v>237</v>
      </c>
      <c r="AB36" s="175">
        <v>248</v>
      </c>
      <c r="AC36" s="175">
        <v>485</v>
      </c>
      <c r="AD36" s="179">
        <v>23.950617283950617</v>
      </c>
      <c r="AE36" s="175">
        <v>77</v>
      </c>
      <c r="AF36" s="175">
        <v>69</v>
      </c>
      <c r="AG36" s="175">
        <v>146</v>
      </c>
      <c r="AH36" s="178">
        <v>7.2098765432098766</v>
      </c>
      <c r="AI36" s="175">
        <v>109</v>
      </c>
      <c r="AJ36" s="176">
        <v>105</v>
      </c>
      <c r="AK36" s="176">
        <v>214</v>
      </c>
      <c r="AL36" s="177">
        <v>10.567901234567902</v>
      </c>
      <c r="AM36" s="176">
        <v>65</v>
      </c>
      <c r="AN36" s="176">
        <v>73</v>
      </c>
      <c r="AO36" s="176">
        <v>138</v>
      </c>
      <c r="AP36" s="177">
        <v>6.8148148148148149</v>
      </c>
      <c r="AQ36" s="176">
        <v>15</v>
      </c>
      <c r="AR36" s="176">
        <v>15</v>
      </c>
      <c r="AS36" s="175">
        <v>30</v>
      </c>
      <c r="AT36" s="177">
        <v>1.4814814814814816</v>
      </c>
      <c r="AU36" s="176">
        <v>6</v>
      </c>
      <c r="AV36" s="176">
        <v>12</v>
      </c>
      <c r="AW36" s="175">
        <v>18</v>
      </c>
      <c r="AX36" s="177">
        <v>0.88888888888888884</v>
      </c>
      <c r="AY36" s="176">
        <v>974</v>
      </c>
      <c r="AZ36" s="176">
        <v>1051</v>
      </c>
      <c r="BA36" s="176">
        <v>2025</v>
      </c>
    </row>
    <row r="37" spans="1:53" x14ac:dyDescent="0.2">
      <c r="A37" t="s">
        <v>415</v>
      </c>
      <c r="B37" s="147" t="s">
        <v>416</v>
      </c>
      <c r="C37" s="175">
        <v>26</v>
      </c>
      <c r="D37" s="176">
        <v>37</v>
      </c>
      <c r="E37" s="175">
        <v>63</v>
      </c>
      <c r="F37" s="177">
        <v>4.0697674418604652</v>
      </c>
      <c r="G37" s="176">
        <v>36</v>
      </c>
      <c r="H37" s="176">
        <v>47</v>
      </c>
      <c r="I37" s="175">
        <v>83</v>
      </c>
      <c r="J37" s="178">
        <v>5.3617571059431528</v>
      </c>
      <c r="K37" s="175">
        <v>41</v>
      </c>
      <c r="L37" s="175">
        <v>34</v>
      </c>
      <c r="M37" s="175">
        <v>75</v>
      </c>
      <c r="N37" s="179">
        <v>4.8449612403100781</v>
      </c>
      <c r="O37" s="175">
        <v>47</v>
      </c>
      <c r="P37" s="175">
        <v>44</v>
      </c>
      <c r="Q37" s="175">
        <v>91</v>
      </c>
      <c r="R37" s="179">
        <v>5.8785529715762275</v>
      </c>
      <c r="S37" s="175">
        <v>42</v>
      </c>
      <c r="T37" s="175">
        <v>38</v>
      </c>
      <c r="U37" s="175">
        <v>80</v>
      </c>
      <c r="V37" s="179">
        <v>5.1679586563307494</v>
      </c>
      <c r="W37" s="180">
        <v>153</v>
      </c>
      <c r="X37" s="175">
        <v>160</v>
      </c>
      <c r="Y37" s="175">
        <v>313</v>
      </c>
      <c r="Z37" s="181">
        <v>20.219638242894057</v>
      </c>
      <c r="AA37" s="175">
        <v>172</v>
      </c>
      <c r="AB37" s="175">
        <v>198</v>
      </c>
      <c r="AC37" s="175">
        <v>370</v>
      </c>
      <c r="AD37" s="179">
        <v>23.901808785529717</v>
      </c>
      <c r="AE37" s="175">
        <v>68</v>
      </c>
      <c r="AF37" s="175">
        <v>74</v>
      </c>
      <c r="AG37" s="175">
        <v>142</v>
      </c>
      <c r="AH37" s="178">
        <v>9.1731266149870798</v>
      </c>
      <c r="AI37" s="175">
        <v>92</v>
      </c>
      <c r="AJ37" s="176">
        <v>93</v>
      </c>
      <c r="AK37" s="176">
        <v>185</v>
      </c>
      <c r="AL37" s="177">
        <v>11.950904392764858</v>
      </c>
      <c r="AM37" s="176">
        <v>47</v>
      </c>
      <c r="AN37" s="176">
        <v>68</v>
      </c>
      <c r="AO37" s="176">
        <v>115</v>
      </c>
      <c r="AP37" s="177">
        <v>7.4289405684754524</v>
      </c>
      <c r="AQ37" s="176">
        <v>15</v>
      </c>
      <c r="AR37" s="176">
        <v>11</v>
      </c>
      <c r="AS37" s="175">
        <v>26</v>
      </c>
      <c r="AT37" s="177">
        <v>1.6795865633074936</v>
      </c>
      <c r="AU37" s="176">
        <v>1</v>
      </c>
      <c r="AV37" s="176">
        <v>4</v>
      </c>
      <c r="AW37" s="175">
        <v>5</v>
      </c>
      <c r="AX37" s="177">
        <v>0.32299741602067183</v>
      </c>
      <c r="AY37" s="176">
        <v>740</v>
      </c>
      <c r="AZ37" s="176">
        <v>808</v>
      </c>
      <c r="BA37" s="176">
        <v>1548</v>
      </c>
    </row>
    <row r="38" spans="1:53" x14ac:dyDescent="0.2">
      <c r="A38" t="s">
        <v>417</v>
      </c>
      <c r="B38" s="147" t="s">
        <v>418</v>
      </c>
      <c r="C38" s="175">
        <v>134</v>
      </c>
      <c r="D38" s="176">
        <v>103</v>
      </c>
      <c r="E38" s="175">
        <v>237</v>
      </c>
      <c r="F38" s="177">
        <v>5.3258426966292136</v>
      </c>
      <c r="G38" s="176">
        <v>150</v>
      </c>
      <c r="H38" s="176">
        <v>120</v>
      </c>
      <c r="I38" s="175">
        <v>270</v>
      </c>
      <c r="J38" s="178">
        <v>6.0674157303370784</v>
      </c>
      <c r="K38" s="175">
        <v>140</v>
      </c>
      <c r="L38" s="175">
        <v>137</v>
      </c>
      <c r="M38" s="175">
        <v>277</v>
      </c>
      <c r="N38" s="179">
        <v>6.2247191011235961</v>
      </c>
      <c r="O38" s="175">
        <v>142</v>
      </c>
      <c r="P38" s="175">
        <v>150</v>
      </c>
      <c r="Q38" s="175">
        <v>292</v>
      </c>
      <c r="R38" s="179">
        <v>6.5617977528089888</v>
      </c>
      <c r="S38" s="175">
        <v>102</v>
      </c>
      <c r="T38" s="175">
        <v>114</v>
      </c>
      <c r="U38" s="175">
        <v>216</v>
      </c>
      <c r="V38" s="179">
        <v>4.8539325842696632</v>
      </c>
      <c r="W38" s="180">
        <v>575</v>
      </c>
      <c r="X38" s="175">
        <v>589</v>
      </c>
      <c r="Y38" s="175">
        <v>1164</v>
      </c>
      <c r="Z38" s="181">
        <v>26.157303370786515</v>
      </c>
      <c r="AA38" s="175">
        <v>511</v>
      </c>
      <c r="AB38" s="175">
        <v>535</v>
      </c>
      <c r="AC38" s="175">
        <v>1046</v>
      </c>
      <c r="AD38" s="179">
        <v>23.50561797752809</v>
      </c>
      <c r="AE38" s="175">
        <v>166</v>
      </c>
      <c r="AF38" s="175">
        <v>158</v>
      </c>
      <c r="AG38" s="175">
        <v>324</v>
      </c>
      <c r="AH38" s="178">
        <v>7.2808988764044944</v>
      </c>
      <c r="AI38" s="175">
        <v>209</v>
      </c>
      <c r="AJ38" s="176">
        <v>166</v>
      </c>
      <c r="AK38" s="176">
        <v>375</v>
      </c>
      <c r="AL38" s="177">
        <v>8.4269662921348321</v>
      </c>
      <c r="AM38" s="176">
        <v>96</v>
      </c>
      <c r="AN38" s="176">
        <v>101</v>
      </c>
      <c r="AO38" s="176">
        <v>197</v>
      </c>
      <c r="AP38" s="177">
        <v>4.4269662921348312</v>
      </c>
      <c r="AQ38" s="176">
        <v>15</v>
      </c>
      <c r="AR38" s="176">
        <v>26</v>
      </c>
      <c r="AS38" s="175">
        <v>41</v>
      </c>
      <c r="AT38" s="177">
        <v>0.9213483146067416</v>
      </c>
      <c r="AU38" s="176">
        <v>3</v>
      </c>
      <c r="AV38" s="176">
        <v>8</v>
      </c>
      <c r="AW38" s="175">
        <v>11</v>
      </c>
      <c r="AX38" s="177">
        <v>0.24719101123595505</v>
      </c>
      <c r="AY38" s="176">
        <v>2243</v>
      </c>
      <c r="AZ38" s="176">
        <v>2207</v>
      </c>
      <c r="BA38" s="176">
        <v>4450</v>
      </c>
    </row>
    <row r="39" spans="1:53" x14ac:dyDescent="0.2">
      <c r="A39" t="s">
        <v>419</v>
      </c>
      <c r="B39" s="147" t="s">
        <v>420</v>
      </c>
      <c r="C39" s="175">
        <v>70</v>
      </c>
      <c r="D39" s="176">
        <v>65</v>
      </c>
      <c r="E39" s="175">
        <v>135</v>
      </c>
      <c r="F39" s="177">
        <v>5.3742038216560513</v>
      </c>
      <c r="G39" s="176">
        <v>75</v>
      </c>
      <c r="H39" s="176">
        <v>70</v>
      </c>
      <c r="I39" s="175">
        <v>145</v>
      </c>
      <c r="J39" s="178">
        <v>5.7722929936305736</v>
      </c>
      <c r="K39" s="175">
        <v>68</v>
      </c>
      <c r="L39" s="175">
        <v>90</v>
      </c>
      <c r="M39" s="175">
        <v>158</v>
      </c>
      <c r="N39" s="179">
        <v>6.2898089171974521</v>
      </c>
      <c r="O39" s="175">
        <v>61</v>
      </c>
      <c r="P39" s="175">
        <v>75</v>
      </c>
      <c r="Q39" s="175">
        <v>136</v>
      </c>
      <c r="R39" s="179">
        <v>5.4140127388535033</v>
      </c>
      <c r="S39" s="175">
        <v>54</v>
      </c>
      <c r="T39" s="175">
        <v>58</v>
      </c>
      <c r="U39" s="175">
        <v>112</v>
      </c>
      <c r="V39" s="179">
        <v>4.4585987261146496</v>
      </c>
      <c r="W39" s="180">
        <v>309</v>
      </c>
      <c r="X39" s="175">
        <v>332</v>
      </c>
      <c r="Y39" s="175">
        <v>641</v>
      </c>
      <c r="Z39" s="181">
        <v>25.517515923566879</v>
      </c>
      <c r="AA39" s="175">
        <v>264</v>
      </c>
      <c r="AB39" s="175">
        <v>265</v>
      </c>
      <c r="AC39" s="175">
        <v>529</v>
      </c>
      <c r="AD39" s="179">
        <v>21.058917197452228</v>
      </c>
      <c r="AE39" s="175">
        <v>74</v>
      </c>
      <c r="AF39" s="175">
        <v>75</v>
      </c>
      <c r="AG39" s="175">
        <v>149</v>
      </c>
      <c r="AH39" s="178">
        <v>5.9315286624203818</v>
      </c>
      <c r="AI39" s="175">
        <v>124</v>
      </c>
      <c r="AJ39" s="176">
        <v>142</v>
      </c>
      <c r="AK39" s="176">
        <v>266</v>
      </c>
      <c r="AL39" s="177">
        <v>10.589171974522294</v>
      </c>
      <c r="AM39" s="176">
        <v>76</v>
      </c>
      <c r="AN39" s="176">
        <v>90</v>
      </c>
      <c r="AO39" s="176">
        <v>166</v>
      </c>
      <c r="AP39" s="177">
        <v>6.6082802547770703</v>
      </c>
      <c r="AQ39" s="176">
        <v>16</v>
      </c>
      <c r="AR39" s="176">
        <v>31</v>
      </c>
      <c r="AS39" s="175">
        <v>47</v>
      </c>
      <c r="AT39" s="177">
        <v>1.8710191082802548</v>
      </c>
      <c r="AU39" s="176">
        <v>7</v>
      </c>
      <c r="AV39" s="176">
        <v>21</v>
      </c>
      <c r="AW39" s="175">
        <v>28</v>
      </c>
      <c r="AX39" s="177">
        <v>1.1146496815286624</v>
      </c>
      <c r="AY39" s="176">
        <v>1198</v>
      </c>
      <c r="AZ39" s="176">
        <v>1314</v>
      </c>
      <c r="BA39" s="176">
        <v>2512</v>
      </c>
    </row>
    <row r="40" spans="1:53" x14ac:dyDescent="0.2">
      <c r="A40" t="s">
        <v>421</v>
      </c>
      <c r="B40" s="147" t="s">
        <v>422</v>
      </c>
      <c r="C40" s="175">
        <v>77</v>
      </c>
      <c r="D40" s="176">
        <v>68</v>
      </c>
      <c r="E40" s="175">
        <v>145</v>
      </c>
      <c r="F40" s="177">
        <v>6.2205062205062198</v>
      </c>
      <c r="G40" s="176">
        <v>67</v>
      </c>
      <c r="H40" s="176">
        <v>67</v>
      </c>
      <c r="I40" s="175">
        <v>134</v>
      </c>
      <c r="J40" s="178">
        <v>5.7486057486057485</v>
      </c>
      <c r="K40" s="175">
        <v>79</v>
      </c>
      <c r="L40" s="175">
        <v>65</v>
      </c>
      <c r="M40" s="175">
        <v>144</v>
      </c>
      <c r="N40" s="179">
        <v>6.1776061776061777</v>
      </c>
      <c r="O40" s="175">
        <v>76</v>
      </c>
      <c r="P40" s="175">
        <v>76</v>
      </c>
      <c r="Q40" s="175">
        <v>152</v>
      </c>
      <c r="R40" s="179">
        <v>6.5208065208065218</v>
      </c>
      <c r="S40" s="175">
        <v>92</v>
      </c>
      <c r="T40" s="175">
        <v>97</v>
      </c>
      <c r="U40" s="175">
        <v>189</v>
      </c>
      <c r="V40" s="179">
        <v>8.1081081081081088</v>
      </c>
      <c r="W40" s="180">
        <v>350</v>
      </c>
      <c r="X40" s="175">
        <v>327</v>
      </c>
      <c r="Y40" s="175">
        <v>677</v>
      </c>
      <c r="Z40" s="181">
        <v>29.043329043329042</v>
      </c>
      <c r="AA40" s="175">
        <v>206</v>
      </c>
      <c r="AB40" s="175">
        <v>212</v>
      </c>
      <c r="AC40" s="175">
        <v>418</v>
      </c>
      <c r="AD40" s="179">
        <v>17.932217932217931</v>
      </c>
      <c r="AE40" s="175">
        <v>62</v>
      </c>
      <c r="AF40" s="175">
        <v>57</v>
      </c>
      <c r="AG40" s="175">
        <v>119</v>
      </c>
      <c r="AH40" s="178">
        <v>5.1051051051051051</v>
      </c>
      <c r="AI40" s="175">
        <v>89</v>
      </c>
      <c r="AJ40" s="176">
        <v>82</v>
      </c>
      <c r="AK40" s="176">
        <v>171</v>
      </c>
      <c r="AL40" s="177">
        <v>7.3359073359073363</v>
      </c>
      <c r="AM40" s="176">
        <v>40</v>
      </c>
      <c r="AN40" s="176">
        <v>73</v>
      </c>
      <c r="AO40" s="176">
        <v>113</v>
      </c>
      <c r="AP40" s="177">
        <v>4.8477048477048479</v>
      </c>
      <c r="AQ40" s="176">
        <v>22</v>
      </c>
      <c r="AR40" s="176">
        <v>25</v>
      </c>
      <c r="AS40" s="175">
        <v>47</v>
      </c>
      <c r="AT40" s="177">
        <v>2.0163020163020162</v>
      </c>
      <c r="AU40" s="176">
        <v>3</v>
      </c>
      <c r="AV40" s="176">
        <v>19</v>
      </c>
      <c r="AW40" s="175">
        <v>22</v>
      </c>
      <c r="AX40" s="177">
        <v>0.94380094380094381</v>
      </c>
      <c r="AY40" s="176">
        <v>1163</v>
      </c>
      <c r="AZ40" s="176">
        <v>1168</v>
      </c>
      <c r="BA40" s="176">
        <v>2331</v>
      </c>
    </row>
    <row r="41" spans="1:53" x14ac:dyDescent="0.2">
      <c r="A41" t="s">
        <v>423</v>
      </c>
      <c r="B41" s="147" t="s">
        <v>424</v>
      </c>
      <c r="C41" s="175">
        <v>56</v>
      </c>
      <c r="D41" s="176">
        <v>48</v>
      </c>
      <c r="E41" s="175">
        <v>104</v>
      </c>
      <c r="F41" s="177">
        <v>5.1948051948051948</v>
      </c>
      <c r="G41" s="176">
        <v>59</v>
      </c>
      <c r="H41" s="176">
        <v>46</v>
      </c>
      <c r="I41" s="175">
        <v>105</v>
      </c>
      <c r="J41" s="178">
        <v>5.244755244755245</v>
      </c>
      <c r="K41" s="175">
        <v>54</v>
      </c>
      <c r="L41" s="175">
        <v>76</v>
      </c>
      <c r="M41" s="175">
        <v>130</v>
      </c>
      <c r="N41" s="179">
        <v>6.4935064935064926</v>
      </c>
      <c r="O41" s="175">
        <v>68</v>
      </c>
      <c r="P41" s="175">
        <v>63</v>
      </c>
      <c r="Q41" s="175">
        <v>131</v>
      </c>
      <c r="R41" s="179">
        <v>6.5434565434565437</v>
      </c>
      <c r="S41" s="175">
        <v>56</v>
      </c>
      <c r="T41" s="175">
        <v>69</v>
      </c>
      <c r="U41" s="175">
        <v>125</v>
      </c>
      <c r="V41" s="179">
        <v>6.2437562437562439</v>
      </c>
      <c r="W41" s="180">
        <v>225</v>
      </c>
      <c r="X41" s="175">
        <v>252</v>
      </c>
      <c r="Y41" s="175">
        <v>477</v>
      </c>
      <c r="Z41" s="181">
        <v>23.826173826173829</v>
      </c>
      <c r="AA41" s="175">
        <v>225</v>
      </c>
      <c r="AB41" s="175">
        <v>234</v>
      </c>
      <c r="AC41" s="175">
        <v>459</v>
      </c>
      <c r="AD41" s="179">
        <v>22.927072927072928</v>
      </c>
      <c r="AE41" s="175">
        <v>57</v>
      </c>
      <c r="AF41" s="175">
        <v>67</v>
      </c>
      <c r="AG41" s="175">
        <v>124</v>
      </c>
      <c r="AH41" s="178">
        <v>6.1938061938061937</v>
      </c>
      <c r="AI41" s="175">
        <v>86</v>
      </c>
      <c r="AJ41" s="176">
        <v>70</v>
      </c>
      <c r="AK41" s="176">
        <v>156</v>
      </c>
      <c r="AL41" s="177">
        <v>7.7922077922077921</v>
      </c>
      <c r="AM41" s="176">
        <v>63</v>
      </c>
      <c r="AN41" s="176">
        <v>76</v>
      </c>
      <c r="AO41" s="176">
        <v>139</v>
      </c>
      <c r="AP41" s="177">
        <v>6.9430569430569422</v>
      </c>
      <c r="AQ41" s="176">
        <v>18</v>
      </c>
      <c r="AR41" s="176">
        <v>22</v>
      </c>
      <c r="AS41" s="175">
        <v>40</v>
      </c>
      <c r="AT41" s="177">
        <v>1.9980019980019981</v>
      </c>
      <c r="AU41" s="176">
        <v>3</v>
      </c>
      <c r="AV41" s="176">
        <v>9</v>
      </c>
      <c r="AW41" s="175">
        <v>12</v>
      </c>
      <c r="AX41" s="177">
        <v>0.59940059940059942</v>
      </c>
      <c r="AY41" s="176">
        <v>970</v>
      </c>
      <c r="AZ41" s="176">
        <v>1032</v>
      </c>
      <c r="BA41" s="176">
        <v>2002</v>
      </c>
    </row>
    <row r="42" spans="1:53" x14ac:dyDescent="0.2">
      <c r="A42" t="s">
        <v>425</v>
      </c>
      <c r="B42" s="147" t="s">
        <v>426</v>
      </c>
      <c r="C42" s="175">
        <v>39</v>
      </c>
      <c r="D42" s="176">
        <v>53</v>
      </c>
      <c r="E42" s="175">
        <v>92</v>
      </c>
      <c r="F42" s="177">
        <v>4.2182485098578635</v>
      </c>
      <c r="G42" s="176">
        <v>68</v>
      </c>
      <c r="H42" s="176">
        <v>59</v>
      </c>
      <c r="I42" s="175">
        <v>127</v>
      </c>
      <c r="J42" s="178">
        <v>5.8230169646950944</v>
      </c>
      <c r="K42" s="175">
        <v>74</v>
      </c>
      <c r="L42" s="175">
        <v>60</v>
      </c>
      <c r="M42" s="175">
        <v>134</v>
      </c>
      <c r="N42" s="179">
        <v>6.1439706556625406</v>
      </c>
      <c r="O42" s="175">
        <v>69</v>
      </c>
      <c r="P42" s="175">
        <v>65</v>
      </c>
      <c r="Q42" s="175">
        <v>134</v>
      </c>
      <c r="R42" s="179">
        <v>6.1439706556625406</v>
      </c>
      <c r="S42" s="175">
        <v>48</v>
      </c>
      <c r="T42" s="175">
        <v>34</v>
      </c>
      <c r="U42" s="175">
        <v>82</v>
      </c>
      <c r="V42" s="179">
        <v>3.7597432370472257</v>
      </c>
      <c r="W42" s="180">
        <v>246</v>
      </c>
      <c r="X42" s="175">
        <v>277</v>
      </c>
      <c r="Y42" s="175">
        <v>523</v>
      </c>
      <c r="Z42" s="181">
        <v>23.979825767996331</v>
      </c>
      <c r="AA42" s="175">
        <v>258</v>
      </c>
      <c r="AB42" s="175">
        <v>258</v>
      </c>
      <c r="AC42" s="175">
        <v>516</v>
      </c>
      <c r="AD42" s="179">
        <v>23.658872077028885</v>
      </c>
      <c r="AE42" s="175">
        <v>82</v>
      </c>
      <c r="AF42" s="175">
        <v>83</v>
      </c>
      <c r="AG42" s="175">
        <v>165</v>
      </c>
      <c r="AH42" s="178">
        <v>7.5653370013755161</v>
      </c>
      <c r="AI42" s="175">
        <v>121</v>
      </c>
      <c r="AJ42" s="176">
        <v>125</v>
      </c>
      <c r="AK42" s="176">
        <v>246</v>
      </c>
      <c r="AL42" s="177">
        <v>11.279229711141678</v>
      </c>
      <c r="AM42" s="176">
        <v>57</v>
      </c>
      <c r="AN42" s="176">
        <v>62</v>
      </c>
      <c r="AO42" s="176">
        <v>119</v>
      </c>
      <c r="AP42" s="177">
        <v>5.4562127464465844</v>
      </c>
      <c r="AQ42" s="176">
        <v>7</v>
      </c>
      <c r="AR42" s="176">
        <v>20</v>
      </c>
      <c r="AS42" s="175">
        <v>27</v>
      </c>
      <c r="AT42" s="177">
        <v>1.2379642365887207</v>
      </c>
      <c r="AU42" s="176">
        <v>3</v>
      </c>
      <c r="AV42" s="176">
        <v>13</v>
      </c>
      <c r="AW42" s="175">
        <v>16</v>
      </c>
      <c r="AX42" s="177">
        <v>0.73360843649701968</v>
      </c>
      <c r="AY42" s="176">
        <v>1072</v>
      </c>
      <c r="AZ42" s="176">
        <v>1109</v>
      </c>
      <c r="BA42" s="176">
        <v>2181</v>
      </c>
    </row>
    <row r="43" spans="1:53" x14ac:dyDescent="0.2">
      <c r="A43" t="s">
        <v>427</v>
      </c>
      <c r="B43" s="147" t="s">
        <v>428</v>
      </c>
      <c r="C43" s="175">
        <v>129</v>
      </c>
      <c r="D43" s="176">
        <v>126</v>
      </c>
      <c r="E43" s="175">
        <v>255</v>
      </c>
      <c r="F43" s="177">
        <v>5.3180396246089678</v>
      </c>
      <c r="G43" s="176">
        <v>132</v>
      </c>
      <c r="H43" s="176">
        <v>123</v>
      </c>
      <c r="I43" s="175">
        <v>255</v>
      </c>
      <c r="J43" s="178">
        <v>5.3180396246089678</v>
      </c>
      <c r="K43" s="175">
        <v>137</v>
      </c>
      <c r="L43" s="175">
        <v>137</v>
      </c>
      <c r="M43" s="175">
        <v>274</v>
      </c>
      <c r="N43" s="179">
        <v>5.7142857142857144</v>
      </c>
      <c r="O43" s="175">
        <v>128</v>
      </c>
      <c r="P43" s="175">
        <v>155</v>
      </c>
      <c r="Q43" s="175">
        <v>283</v>
      </c>
      <c r="R43" s="179">
        <v>5.9019812304483841</v>
      </c>
      <c r="S43" s="175">
        <v>104</v>
      </c>
      <c r="T43" s="175">
        <v>110</v>
      </c>
      <c r="U43" s="175">
        <v>214</v>
      </c>
      <c r="V43" s="179">
        <v>4.4629822732012512</v>
      </c>
      <c r="W43" s="180">
        <v>531</v>
      </c>
      <c r="X43" s="175">
        <v>570</v>
      </c>
      <c r="Y43" s="175">
        <v>1101</v>
      </c>
      <c r="Z43" s="181">
        <v>22.961418143899895</v>
      </c>
      <c r="AA43" s="175">
        <v>521</v>
      </c>
      <c r="AB43" s="175">
        <v>497</v>
      </c>
      <c r="AC43" s="175">
        <v>1018</v>
      </c>
      <c r="AD43" s="179">
        <v>21.230448383733055</v>
      </c>
      <c r="AE43" s="175">
        <v>188</v>
      </c>
      <c r="AF43" s="175">
        <v>191</v>
      </c>
      <c r="AG43" s="175">
        <v>379</v>
      </c>
      <c r="AH43" s="178">
        <v>7.9040667361835251</v>
      </c>
      <c r="AI43" s="175">
        <v>280</v>
      </c>
      <c r="AJ43" s="176">
        <v>278</v>
      </c>
      <c r="AK43" s="176">
        <v>558</v>
      </c>
      <c r="AL43" s="177">
        <v>11.637122002085505</v>
      </c>
      <c r="AM43" s="176">
        <v>179</v>
      </c>
      <c r="AN43" s="176">
        <v>178</v>
      </c>
      <c r="AO43" s="176">
        <v>357</v>
      </c>
      <c r="AP43" s="177">
        <v>7.4452554744525541</v>
      </c>
      <c r="AQ43" s="176">
        <v>19</v>
      </c>
      <c r="AR43" s="176">
        <v>59</v>
      </c>
      <c r="AS43" s="175">
        <v>78</v>
      </c>
      <c r="AT43" s="177">
        <v>1.6266944734098021</v>
      </c>
      <c r="AU43" s="176">
        <v>6</v>
      </c>
      <c r="AV43" s="176">
        <v>17</v>
      </c>
      <c r="AW43" s="175">
        <v>23</v>
      </c>
      <c r="AX43" s="177">
        <v>0.4796663190823775</v>
      </c>
      <c r="AY43" s="176">
        <v>2354</v>
      </c>
      <c r="AZ43" s="176">
        <v>2441</v>
      </c>
      <c r="BA43" s="176">
        <v>4795</v>
      </c>
    </row>
    <row r="44" spans="1:53" x14ac:dyDescent="0.2">
      <c r="A44" t="s">
        <v>429</v>
      </c>
      <c r="B44" s="147" t="s">
        <v>430</v>
      </c>
      <c r="C44" s="175">
        <v>178</v>
      </c>
      <c r="D44" s="176">
        <v>159</v>
      </c>
      <c r="E44" s="175">
        <v>337</v>
      </c>
      <c r="F44" s="177">
        <v>6.3489073097211763</v>
      </c>
      <c r="G44" s="176">
        <v>125</v>
      </c>
      <c r="H44" s="176">
        <v>105</v>
      </c>
      <c r="I44" s="175">
        <v>230</v>
      </c>
      <c r="J44" s="178">
        <v>4.3330821401657875</v>
      </c>
      <c r="K44" s="175">
        <v>119</v>
      </c>
      <c r="L44" s="175">
        <v>135</v>
      </c>
      <c r="M44" s="175">
        <v>254</v>
      </c>
      <c r="N44" s="179">
        <v>4.7852298417483041</v>
      </c>
      <c r="O44" s="175">
        <v>137</v>
      </c>
      <c r="P44" s="175">
        <v>152</v>
      </c>
      <c r="Q44" s="175">
        <v>289</v>
      </c>
      <c r="R44" s="179">
        <v>5.4446119065561422</v>
      </c>
      <c r="S44" s="175">
        <v>171</v>
      </c>
      <c r="T44" s="175">
        <v>190</v>
      </c>
      <c r="U44" s="175">
        <v>361</v>
      </c>
      <c r="V44" s="179">
        <v>6.8010550113036929</v>
      </c>
      <c r="W44" s="180">
        <v>727</v>
      </c>
      <c r="X44" s="175">
        <v>711</v>
      </c>
      <c r="Y44" s="175">
        <v>1438</v>
      </c>
      <c r="Z44" s="181">
        <v>27.091183119819139</v>
      </c>
      <c r="AA44" s="175">
        <v>484</v>
      </c>
      <c r="AB44" s="175">
        <v>505</v>
      </c>
      <c r="AC44" s="175">
        <v>989</v>
      </c>
      <c r="AD44" s="179">
        <v>18.632253202712885</v>
      </c>
      <c r="AE44" s="175">
        <v>153</v>
      </c>
      <c r="AF44" s="175">
        <v>155</v>
      </c>
      <c r="AG44" s="175">
        <v>308</v>
      </c>
      <c r="AH44" s="178">
        <v>5.8025621703089678</v>
      </c>
      <c r="AI44" s="175">
        <v>213</v>
      </c>
      <c r="AJ44" s="176">
        <v>255</v>
      </c>
      <c r="AK44" s="176">
        <v>468</v>
      </c>
      <c r="AL44" s="177">
        <v>8.8168801808590818</v>
      </c>
      <c r="AM44" s="176">
        <v>172</v>
      </c>
      <c r="AN44" s="176">
        <v>247</v>
      </c>
      <c r="AO44" s="176">
        <v>419</v>
      </c>
      <c r="AP44" s="177">
        <v>7.8937452901281082</v>
      </c>
      <c r="AQ44" s="176">
        <v>41</v>
      </c>
      <c r="AR44" s="176">
        <v>95</v>
      </c>
      <c r="AS44" s="175">
        <v>136</v>
      </c>
      <c r="AT44" s="177">
        <v>2.562170308967596</v>
      </c>
      <c r="AU44" s="176">
        <v>15</v>
      </c>
      <c r="AV44" s="176">
        <v>64</v>
      </c>
      <c r="AW44" s="175">
        <v>79</v>
      </c>
      <c r="AX44" s="177">
        <v>1.4883195177091184</v>
      </c>
      <c r="AY44" s="176">
        <v>2535</v>
      </c>
      <c r="AZ44" s="176">
        <v>2773</v>
      </c>
      <c r="BA44" s="176">
        <v>5308</v>
      </c>
    </row>
    <row r="45" spans="1:53" s="8" customFormat="1" x14ac:dyDescent="0.2">
      <c r="A45" t="s">
        <v>431</v>
      </c>
      <c r="B45" s="147" t="s">
        <v>432</v>
      </c>
      <c r="C45" s="175">
        <v>59</v>
      </c>
      <c r="D45" s="176">
        <v>51</v>
      </c>
      <c r="E45" s="175">
        <v>110</v>
      </c>
      <c r="F45" s="177">
        <v>6.4820271066588093</v>
      </c>
      <c r="G45" s="176">
        <v>59</v>
      </c>
      <c r="H45" s="176">
        <v>50</v>
      </c>
      <c r="I45" s="175">
        <v>109</v>
      </c>
      <c r="J45" s="178">
        <v>6.4230995875073669</v>
      </c>
      <c r="K45" s="175">
        <v>57</v>
      </c>
      <c r="L45" s="175">
        <v>63</v>
      </c>
      <c r="M45" s="175">
        <v>120</v>
      </c>
      <c r="N45" s="179">
        <v>7.0713022981732472</v>
      </c>
      <c r="O45" s="175">
        <v>60</v>
      </c>
      <c r="P45" s="175">
        <v>62</v>
      </c>
      <c r="Q45" s="175">
        <v>122</v>
      </c>
      <c r="R45" s="179">
        <v>7.1891573364761348</v>
      </c>
      <c r="S45" s="175">
        <v>51</v>
      </c>
      <c r="T45" s="175">
        <v>43</v>
      </c>
      <c r="U45" s="175">
        <v>94</v>
      </c>
      <c r="V45" s="179">
        <v>5.5391868002357096</v>
      </c>
      <c r="W45" s="180">
        <v>195</v>
      </c>
      <c r="X45" s="175">
        <v>230</v>
      </c>
      <c r="Y45" s="175">
        <v>425</v>
      </c>
      <c r="Z45" s="181">
        <v>25.044195639363583</v>
      </c>
      <c r="AA45" s="175">
        <v>167</v>
      </c>
      <c r="AB45" s="175">
        <v>186</v>
      </c>
      <c r="AC45" s="175">
        <v>353</v>
      </c>
      <c r="AD45" s="179">
        <v>20.801414260459637</v>
      </c>
      <c r="AE45" s="175">
        <v>41</v>
      </c>
      <c r="AF45" s="175">
        <v>46</v>
      </c>
      <c r="AG45" s="175">
        <v>87</v>
      </c>
      <c r="AH45" s="178">
        <v>5.1266941661756045</v>
      </c>
      <c r="AI45" s="175">
        <v>65</v>
      </c>
      <c r="AJ45" s="176">
        <v>78</v>
      </c>
      <c r="AK45" s="176">
        <v>143</v>
      </c>
      <c r="AL45" s="177">
        <v>8.426635238656452</v>
      </c>
      <c r="AM45" s="176">
        <v>56</v>
      </c>
      <c r="AN45" s="176">
        <v>57</v>
      </c>
      <c r="AO45" s="176">
        <v>113</v>
      </c>
      <c r="AP45" s="177">
        <v>6.6588096641131411</v>
      </c>
      <c r="AQ45" s="176">
        <v>2</v>
      </c>
      <c r="AR45" s="176">
        <v>10</v>
      </c>
      <c r="AS45" s="175">
        <v>12</v>
      </c>
      <c r="AT45" s="177">
        <v>0.70713022981732476</v>
      </c>
      <c r="AU45" s="176">
        <v>5</v>
      </c>
      <c r="AV45" s="176">
        <v>4</v>
      </c>
      <c r="AW45" s="175">
        <v>9</v>
      </c>
      <c r="AX45" s="177">
        <v>0.53034767236299352</v>
      </c>
      <c r="AY45" s="176">
        <v>817</v>
      </c>
      <c r="AZ45" s="176">
        <v>880</v>
      </c>
      <c r="BA45" s="176">
        <v>1697</v>
      </c>
    </row>
    <row r="46" spans="1:53" s="8" customFormat="1" x14ac:dyDescent="0.2">
      <c r="A46" t="s">
        <v>433</v>
      </c>
      <c r="B46" s="147" t="s">
        <v>434</v>
      </c>
      <c r="C46" s="175">
        <v>53</v>
      </c>
      <c r="D46" s="176">
        <v>67</v>
      </c>
      <c r="E46" s="175">
        <v>120</v>
      </c>
      <c r="F46" s="177">
        <v>5.2173913043478262</v>
      </c>
      <c r="G46" s="176">
        <v>45</v>
      </c>
      <c r="H46" s="176">
        <v>49</v>
      </c>
      <c r="I46" s="175">
        <v>94</v>
      </c>
      <c r="J46" s="178">
        <v>4.0869565217391299</v>
      </c>
      <c r="K46" s="175">
        <v>70</v>
      </c>
      <c r="L46" s="175">
        <v>50</v>
      </c>
      <c r="M46" s="175">
        <v>120</v>
      </c>
      <c r="N46" s="179">
        <v>5.2173913043478262</v>
      </c>
      <c r="O46" s="175">
        <v>73</v>
      </c>
      <c r="P46" s="175">
        <v>77</v>
      </c>
      <c r="Q46" s="175">
        <v>150</v>
      </c>
      <c r="R46" s="179">
        <v>6.5217391304347823</v>
      </c>
      <c r="S46" s="175">
        <v>92</v>
      </c>
      <c r="T46" s="175">
        <v>97</v>
      </c>
      <c r="U46" s="175">
        <v>189</v>
      </c>
      <c r="V46" s="179">
        <v>8.2173913043478262</v>
      </c>
      <c r="W46" s="180">
        <v>277</v>
      </c>
      <c r="X46" s="175">
        <v>276</v>
      </c>
      <c r="Y46" s="175">
        <v>553</v>
      </c>
      <c r="Z46" s="181">
        <v>24.043478260869566</v>
      </c>
      <c r="AA46" s="175">
        <v>211</v>
      </c>
      <c r="AB46" s="175">
        <v>227</v>
      </c>
      <c r="AC46" s="175">
        <v>438</v>
      </c>
      <c r="AD46" s="179">
        <v>19.043478260869566</v>
      </c>
      <c r="AE46" s="175">
        <v>92</v>
      </c>
      <c r="AF46" s="175">
        <v>72</v>
      </c>
      <c r="AG46" s="175">
        <v>164</v>
      </c>
      <c r="AH46" s="178">
        <v>7.1304347826086953</v>
      </c>
      <c r="AI46" s="175">
        <v>106</v>
      </c>
      <c r="AJ46" s="176">
        <v>109</v>
      </c>
      <c r="AK46" s="176">
        <v>215</v>
      </c>
      <c r="AL46" s="177">
        <v>9.3478260869565215</v>
      </c>
      <c r="AM46" s="176">
        <v>78</v>
      </c>
      <c r="AN46" s="176">
        <v>108</v>
      </c>
      <c r="AO46" s="176">
        <v>186</v>
      </c>
      <c r="AP46" s="177">
        <v>8.0869565217391308</v>
      </c>
      <c r="AQ46" s="176">
        <v>18</v>
      </c>
      <c r="AR46" s="176">
        <v>28</v>
      </c>
      <c r="AS46" s="175">
        <v>46</v>
      </c>
      <c r="AT46" s="177">
        <v>2</v>
      </c>
      <c r="AU46" s="176">
        <v>10</v>
      </c>
      <c r="AV46" s="176">
        <v>15</v>
      </c>
      <c r="AW46" s="175">
        <v>25</v>
      </c>
      <c r="AX46" s="177">
        <v>1.0869565217391304</v>
      </c>
      <c r="AY46" s="176">
        <v>1125</v>
      </c>
      <c r="AZ46" s="176">
        <v>1175</v>
      </c>
      <c r="BA46" s="176">
        <v>2300</v>
      </c>
    </row>
    <row r="47" spans="1:53" s="8" customFormat="1" x14ac:dyDescent="0.2">
      <c r="A47" t="s">
        <v>435</v>
      </c>
      <c r="B47" s="147" t="s">
        <v>436</v>
      </c>
      <c r="C47" s="175">
        <v>64</v>
      </c>
      <c r="D47" s="176">
        <v>63</v>
      </c>
      <c r="E47" s="175">
        <v>127</v>
      </c>
      <c r="F47" s="177">
        <v>5.1626016260162606</v>
      </c>
      <c r="G47" s="176">
        <v>75</v>
      </c>
      <c r="H47" s="176">
        <v>55</v>
      </c>
      <c r="I47" s="175">
        <v>130</v>
      </c>
      <c r="J47" s="178">
        <v>5.2845528455284558</v>
      </c>
      <c r="K47" s="175">
        <v>61</v>
      </c>
      <c r="L47" s="175">
        <v>90</v>
      </c>
      <c r="M47" s="175">
        <v>151</v>
      </c>
      <c r="N47" s="179">
        <v>6.1382113821138207</v>
      </c>
      <c r="O47" s="175">
        <v>91</v>
      </c>
      <c r="P47" s="175">
        <v>69</v>
      </c>
      <c r="Q47" s="175">
        <v>160</v>
      </c>
      <c r="R47" s="179">
        <v>6.5040650406504072</v>
      </c>
      <c r="S47" s="175">
        <v>77</v>
      </c>
      <c r="T47" s="175">
        <v>63</v>
      </c>
      <c r="U47" s="175">
        <v>140</v>
      </c>
      <c r="V47" s="179">
        <v>5.6910569105691051</v>
      </c>
      <c r="W47" s="180">
        <v>235</v>
      </c>
      <c r="X47" s="175">
        <v>295</v>
      </c>
      <c r="Y47" s="175">
        <v>530</v>
      </c>
      <c r="Z47" s="181">
        <v>21.544715447154474</v>
      </c>
      <c r="AA47" s="175">
        <v>228</v>
      </c>
      <c r="AB47" s="175">
        <v>253</v>
      </c>
      <c r="AC47" s="175">
        <v>481</v>
      </c>
      <c r="AD47" s="179">
        <v>19.552845528455283</v>
      </c>
      <c r="AE47" s="175">
        <v>100</v>
      </c>
      <c r="AF47" s="175">
        <v>95</v>
      </c>
      <c r="AG47" s="175">
        <v>195</v>
      </c>
      <c r="AH47" s="178">
        <v>7.9268292682926829</v>
      </c>
      <c r="AI47" s="175">
        <v>114</v>
      </c>
      <c r="AJ47" s="176">
        <v>137</v>
      </c>
      <c r="AK47" s="176">
        <v>251</v>
      </c>
      <c r="AL47" s="177">
        <v>10.203252032520325</v>
      </c>
      <c r="AM47" s="176">
        <v>82</v>
      </c>
      <c r="AN47" s="176">
        <v>134</v>
      </c>
      <c r="AO47" s="176">
        <v>216</v>
      </c>
      <c r="AP47" s="177">
        <v>8.7804878048780477</v>
      </c>
      <c r="AQ47" s="176">
        <v>29</v>
      </c>
      <c r="AR47" s="176">
        <v>27</v>
      </c>
      <c r="AS47" s="175">
        <v>56</v>
      </c>
      <c r="AT47" s="177">
        <v>2.2764227642276422</v>
      </c>
      <c r="AU47" s="176">
        <v>4</v>
      </c>
      <c r="AV47" s="176">
        <v>19</v>
      </c>
      <c r="AW47" s="175">
        <v>23</v>
      </c>
      <c r="AX47" s="177">
        <v>0.93495934959349591</v>
      </c>
      <c r="AY47" s="176">
        <v>1160</v>
      </c>
      <c r="AZ47" s="176">
        <v>1300</v>
      </c>
      <c r="BA47" s="176">
        <v>2460</v>
      </c>
    </row>
    <row r="48" spans="1:53" s="8" customFormat="1" x14ac:dyDescent="0.2">
      <c r="A48" t="s">
        <v>437</v>
      </c>
      <c r="B48" s="147" t="s">
        <v>438</v>
      </c>
      <c r="C48" s="175">
        <v>57</v>
      </c>
      <c r="D48" s="176">
        <v>67</v>
      </c>
      <c r="E48" s="175">
        <v>124</v>
      </c>
      <c r="F48" s="177">
        <v>5.9386973180076632</v>
      </c>
      <c r="G48" s="176">
        <v>58</v>
      </c>
      <c r="H48" s="176">
        <v>60</v>
      </c>
      <c r="I48" s="175">
        <v>118</v>
      </c>
      <c r="J48" s="178">
        <v>5.6513409961685825</v>
      </c>
      <c r="K48" s="175">
        <v>70</v>
      </c>
      <c r="L48" s="175">
        <v>76</v>
      </c>
      <c r="M48" s="175">
        <v>146</v>
      </c>
      <c r="N48" s="179">
        <v>6.9923371647509569</v>
      </c>
      <c r="O48" s="175">
        <v>55</v>
      </c>
      <c r="P48" s="175">
        <v>51</v>
      </c>
      <c r="Q48" s="175">
        <v>106</v>
      </c>
      <c r="R48" s="179">
        <v>5.0766283524904212</v>
      </c>
      <c r="S48" s="175">
        <v>45</v>
      </c>
      <c r="T48" s="175">
        <v>51</v>
      </c>
      <c r="U48" s="175">
        <v>96</v>
      </c>
      <c r="V48" s="179">
        <v>4.5977011494252871</v>
      </c>
      <c r="W48" s="180">
        <v>265</v>
      </c>
      <c r="X48" s="175">
        <v>272</v>
      </c>
      <c r="Y48" s="175">
        <v>537</v>
      </c>
      <c r="Z48" s="181">
        <v>25.718390804597703</v>
      </c>
      <c r="AA48" s="175">
        <v>227</v>
      </c>
      <c r="AB48" s="175">
        <v>236</v>
      </c>
      <c r="AC48" s="175">
        <v>463</v>
      </c>
      <c r="AD48" s="179">
        <v>22.174329501915711</v>
      </c>
      <c r="AE48" s="175">
        <v>84</v>
      </c>
      <c r="AF48" s="175">
        <v>65</v>
      </c>
      <c r="AG48" s="175">
        <v>149</v>
      </c>
      <c r="AH48" s="178">
        <v>7.136015325670499</v>
      </c>
      <c r="AI48" s="175">
        <v>97</v>
      </c>
      <c r="AJ48" s="176">
        <v>102</v>
      </c>
      <c r="AK48" s="176">
        <v>199</v>
      </c>
      <c r="AL48" s="177">
        <v>9.5306513409961688</v>
      </c>
      <c r="AM48" s="176">
        <v>39</v>
      </c>
      <c r="AN48" s="176">
        <v>64</v>
      </c>
      <c r="AO48" s="176">
        <v>103</v>
      </c>
      <c r="AP48" s="177">
        <v>4.9329501915708809</v>
      </c>
      <c r="AQ48" s="176">
        <v>11</v>
      </c>
      <c r="AR48" s="176">
        <v>26</v>
      </c>
      <c r="AS48" s="175">
        <v>37</v>
      </c>
      <c r="AT48" s="177">
        <v>1.7720306513409962</v>
      </c>
      <c r="AU48" s="176">
        <v>1</v>
      </c>
      <c r="AV48" s="176">
        <v>9</v>
      </c>
      <c r="AW48" s="175">
        <v>10</v>
      </c>
      <c r="AX48" s="177">
        <v>0.47892720306513409</v>
      </c>
      <c r="AY48" s="176">
        <v>1009</v>
      </c>
      <c r="AZ48" s="176">
        <v>1079</v>
      </c>
      <c r="BA48" s="176">
        <v>2088</v>
      </c>
    </row>
    <row r="49" spans="1:53" s="8" customFormat="1" x14ac:dyDescent="0.2">
      <c r="A49" t="s">
        <v>439</v>
      </c>
      <c r="B49" s="147" t="s">
        <v>339</v>
      </c>
      <c r="C49" s="175">
        <v>223</v>
      </c>
      <c r="D49" s="176">
        <v>199</v>
      </c>
      <c r="E49" s="175">
        <v>422</v>
      </c>
      <c r="F49" s="177">
        <v>5.6796769851951545</v>
      </c>
      <c r="G49" s="176">
        <v>170</v>
      </c>
      <c r="H49" s="176">
        <v>182</v>
      </c>
      <c r="I49" s="175">
        <v>352</v>
      </c>
      <c r="J49" s="178">
        <v>4.7375504710632574</v>
      </c>
      <c r="K49" s="175">
        <v>204</v>
      </c>
      <c r="L49" s="175">
        <v>196</v>
      </c>
      <c r="M49" s="175">
        <v>400</v>
      </c>
      <c r="N49" s="179">
        <v>5.3835800807537009</v>
      </c>
      <c r="O49" s="175">
        <v>192</v>
      </c>
      <c r="P49" s="175">
        <v>189</v>
      </c>
      <c r="Q49" s="175">
        <v>381</v>
      </c>
      <c r="R49" s="179">
        <v>5.1278600269179009</v>
      </c>
      <c r="S49" s="175">
        <v>226</v>
      </c>
      <c r="T49" s="175">
        <v>226</v>
      </c>
      <c r="U49" s="175">
        <v>452</v>
      </c>
      <c r="V49" s="179">
        <v>6.0834454912516822</v>
      </c>
      <c r="W49" s="180">
        <v>836</v>
      </c>
      <c r="X49" s="175">
        <v>886</v>
      </c>
      <c r="Y49" s="175">
        <v>1722</v>
      </c>
      <c r="Z49" s="181">
        <v>23.176312247644685</v>
      </c>
      <c r="AA49" s="175">
        <v>700</v>
      </c>
      <c r="AB49" s="175">
        <v>721</v>
      </c>
      <c r="AC49" s="175">
        <v>1421</v>
      </c>
      <c r="AD49" s="179">
        <v>19.125168236877524</v>
      </c>
      <c r="AE49" s="175">
        <v>263</v>
      </c>
      <c r="AF49" s="175">
        <v>284</v>
      </c>
      <c r="AG49" s="175">
        <v>547</v>
      </c>
      <c r="AH49" s="178">
        <v>7.3620457604306866</v>
      </c>
      <c r="AI49" s="175">
        <v>408</v>
      </c>
      <c r="AJ49" s="176">
        <v>441</v>
      </c>
      <c r="AK49" s="176">
        <v>849</v>
      </c>
      <c r="AL49" s="177">
        <v>11.426648721399731</v>
      </c>
      <c r="AM49" s="176">
        <v>263</v>
      </c>
      <c r="AN49" s="176">
        <v>358</v>
      </c>
      <c r="AO49" s="176">
        <v>621</v>
      </c>
      <c r="AP49" s="177">
        <v>8.3580080753701207</v>
      </c>
      <c r="AQ49" s="176">
        <v>75</v>
      </c>
      <c r="AR49" s="176">
        <v>98</v>
      </c>
      <c r="AS49" s="175">
        <v>173</v>
      </c>
      <c r="AT49" s="177">
        <v>2.328398384925976</v>
      </c>
      <c r="AU49" s="176">
        <v>21</v>
      </c>
      <c r="AV49" s="176">
        <v>69</v>
      </c>
      <c r="AW49" s="175">
        <v>90</v>
      </c>
      <c r="AX49" s="177">
        <v>1.2113055181695829</v>
      </c>
      <c r="AY49" s="176">
        <v>3581</v>
      </c>
      <c r="AZ49" s="176">
        <v>3849</v>
      </c>
      <c r="BA49" s="176">
        <v>7430</v>
      </c>
    </row>
    <row r="50" spans="1:53" s="8" customFormat="1" x14ac:dyDescent="0.2">
      <c r="A50" t="s">
        <v>440</v>
      </c>
      <c r="B50" s="147" t="s">
        <v>340</v>
      </c>
      <c r="C50" s="175">
        <v>242</v>
      </c>
      <c r="D50" s="176">
        <v>214</v>
      </c>
      <c r="E50" s="175">
        <v>456</v>
      </c>
      <c r="F50" s="177">
        <v>5.8200382897255905</v>
      </c>
      <c r="G50" s="176">
        <v>195</v>
      </c>
      <c r="H50" s="176">
        <v>218</v>
      </c>
      <c r="I50" s="175">
        <v>413</v>
      </c>
      <c r="J50" s="178">
        <v>5.2712188895979573</v>
      </c>
      <c r="K50" s="175">
        <v>206</v>
      </c>
      <c r="L50" s="175">
        <v>247</v>
      </c>
      <c r="M50" s="175">
        <v>453</v>
      </c>
      <c r="N50" s="179">
        <v>5.7817485641352899</v>
      </c>
      <c r="O50" s="175">
        <v>230</v>
      </c>
      <c r="P50" s="175">
        <v>236</v>
      </c>
      <c r="Q50" s="175">
        <v>466</v>
      </c>
      <c r="R50" s="179">
        <v>5.9476707083599232</v>
      </c>
      <c r="S50" s="175">
        <v>279</v>
      </c>
      <c r="T50" s="175">
        <v>201</v>
      </c>
      <c r="U50" s="175">
        <v>480</v>
      </c>
      <c r="V50" s="179">
        <v>6.1263560944479902</v>
      </c>
      <c r="W50" s="180">
        <v>1248</v>
      </c>
      <c r="X50" s="175">
        <v>971</v>
      </c>
      <c r="Y50" s="175">
        <v>2219</v>
      </c>
      <c r="Z50" s="181">
        <v>28.321633694958521</v>
      </c>
      <c r="AA50" s="175">
        <v>775</v>
      </c>
      <c r="AB50" s="175">
        <v>669</v>
      </c>
      <c r="AC50" s="175">
        <v>1444</v>
      </c>
      <c r="AD50" s="179">
        <v>18.430121250797701</v>
      </c>
      <c r="AE50" s="175">
        <v>207</v>
      </c>
      <c r="AF50" s="175">
        <v>245</v>
      </c>
      <c r="AG50" s="175">
        <v>452</v>
      </c>
      <c r="AH50" s="178">
        <v>5.768985322271857</v>
      </c>
      <c r="AI50" s="175">
        <v>412</v>
      </c>
      <c r="AJ50" s="176">
        <v>394</v>
      </c>
      <c r="AK50" s="176">
        <v>806</v>
      </c>
      <c r="AL50" s="177">
        <v>10.287172941927251</v>
      </c>
      <c r="AM50" s="176">
        <v>223</v>
      </c>
      <c r="AN50" s="176">
        <v>257</v>
      </c>
      <c r="AO50" s="176">
        <v>480</v>
      </c>
      <c r="AP50" s="177">
        <v>6.1263560944479902</v>
      </c>
      <c r="AQ50" s="176">
        <v>48</v>
      </c>
      <c r="AR50" s="176">
        <v>59</v>
      </c>
      <c r="AS50" s="175">
        <v>107</v>
      </c>
      <c r="AT50" s="177">
        <v>1.3656668793873643</v>
      </c>
      <c r="AU50" s="176">
        <v>14</v>
      </c>
      <c r="AV50" s="176">
        <v>45</v>
      </c>
      <c r="AW50" s="175">
        <v>59</v>
      </c>
      <c r="AX50" s="177">
        <v>0.75303126994256542</v>
      </c>
      <c r="AY50" s="176">
        <v>4079</v>
      </c>
      <c r="AZ50" s="176">
        <v>3756</v>
      </c>
      <c r="BA50" s="176">
        <v>7835</v>
      </c>
    </row>
    <row r="51" spans="1:53" s="8" customFormat="1" x14ac:dyDescent="0.2">
      <c r="A51" t="s">
        <v>441</v>
      </c>
      <c r="B51" s="147" t="s">
        <v>341</v>
      </c>
      <c r="C51" s="175">
        <v>154</v>
      </c>
      <c r="D51" s="176">
        <v>175</v>
      </c>
      <c r="E51" s="175">
        <v>329</v>
      </c>
      <c r="F51" s="177">
        <v>4.6779468221242713</v>
      </c>
      <c r="G51" s="176">
        <v>169</v>
      </c>
      <c r="H51" s="176">
        <v>146</v>
      </c>
      <c r="I51" s="175">
        <v>315</v>
      </c>
      <c r="J51" s="178">
        <v>4.4788852552253662</v>
      </c>
      <c r="K51" s="175">
        <v>200</v>
      </c>
      <c r="L51" s="175">
        <v>208</v>
      </c>
      <c r="M51" s="175">
        <v>408</v>
      </c>
      <c r="N51" s="179">
        <v>5.8012228067680933</v>
      </c>
      <c r="O51" s="175">
        <v>204</v>
      </c>
      <c r="P51" s="175">
        <v>209</v>
      </c>
      <c r="Q51" s="175">
        <v>413</v>
      </c>
      <c r="R51" s="179">
        <v>5.8723162235177027</v>
      </c>
      <c r="S51" s="175">
        <v>173</v>
      </c>
      <c r="T51" s="175">
        <v>154</v>
      </c>
      <c r="U51" s="175">
        <v>327</v>
      </c>
      <c r="V51" s="179">
        <v>4.6495094554244272</v>
      </c>
      <c r="W51" s="180">
        <v>749</v>
      </c>
      <c r="X51" s="175">
        <v>789</v>
      </c>
      <c r="Y51" s="175">
        <v>1538</v>
      </c>
      <c r="Z51" s="181">
        <v>21.868334992179726</v>
      </c>
      <c r="AA51" s="175">
        <v>652</v>
      </c>
      <c r="AB51" s="175">
        <v>674</v>
      </c>
      <c r="AC51" s="175">
        <v>1326</v>
      </c>
      <c r="AD51" s="179">
        <v>18.853974121996302</v>
      </c>
      <c r="AE51" s="175">
        <v>238</v>
      </c>
      <c r="AF51" s="175">
        <v>286</v>
      </c>
      <c r="AG51" s="175">
        <v>524</v>
      </c>
      <c r="AH51" s="178">
        <v>7.4505900753590222</v>
      </c>
      <c r="AI51" s="175">
        <v>437</v>
      </c>
      <c r="AJ51" s="176">
        <v>476</v>
      </c>
      <c r="AK51" s="176">
        <v>913</v>
      </c>
      <c r="AL51" s="177">
        <v>12.981657898478602</v>
      </c>
      <c r="AM51" s="176">
        <v>279</v>
      </c>
      <c r="AN51" s="176">
        <v>362</v>
      </c>
      <c r="AO51" s="176">
        <v>641</v>
      </c>
      <c r="AP51" s="177">
        <v>9.1141760272998731</v>
      </c>
      <c r="AQ51" s="176">
        <v>81</v>
      </c>
      <c r="AR51" s="176">
        <v>125</v>
      </c>
      <c r="AS51" s="175">
        <v>206</v>
      </c>
      <c r="AT51" s="177">
        <v>2.9290487700838903</v>
      </c>
      <c r="AU51" s="176">
        <v>30</v>
      </c>
      <c r="AV51" s="176">
        <v>63</v>
      </c>
      <c r="AW51" s="175">
        <v>93</v>
      </c>
      <c r="AX51" s="177">
        <v>1.3223375515427271</v>
      </c>
      <c r="AY51" s="176">
        <v>3366</v>
      </c>
      <c r="AZ51" s="176">
        <v>3667</v>
      </c>
      <c r="BA51" s="176">
        <v>7033</v>
      </c>
    </row>
    <row r="52" spans="1:53" s="8" customFormat="1" x14ac:dyDescent="0.2">
      <c r="A52" t="s">
        <v>442</v>
      </c>
      <c r="B52" s="147" t="s">
        <v>443</v>
      </c>
      <c r="C52" s="175">
        <v>61</v>
      </c>
      <c r="D52" s="176">
        <v>57</v>
      </c>
      <c r="E52" s="175">
        <v>118</v>
      </c>
      <c r="F52" s="177">
        <v>4.5647969052224378</v>
      </c>
      <c r="G52" s="176">
        <v>37</v>
      </c>
      <c r="H52" s="176">
        <v>48</v>
      </c>
      <c r="I52" s="175">
        <v>85</v>
      </c>
      <c r="J52" s="178">
        <v>3.2882011605415857</v>
      </c>
      <c r="K52" s="175">
        <v>39</v>
      </c>
      <c r="L52" s="175">
        <v>41</v>
      </c>
      <c r="M52" s="175">
        <v>80</v>
      </c>
      <c r="N52" s="179">
        <v>3.0947775628626695</v>
      </c>
      <c r="O52" s="175">
        <v>90</v>
      </c>
      <c r="P52" s="175">
        <v>62</v>
      </c>
      <c r="Q52" s="175">
        <v>152</v>
      </c>
      <c r="R52" s="179">
        <v>5.8800773694390713</v>
      </c>
      <c r="S52" s="175">
        <v>110</v>
      </c>
      <c r="T52" s="175">
        <v>91</v>
      </c>
      <c r="U52" s="175">
        <v>201</v>
      </c>
      <c r="V52" s="179">
        <v>7.7756286266924564</v>
      </c>
      <c r="W52" s="180">
        <v>414</v>
      </c>
      <c r="X52" s="175">
        <v>323</v>
      </c>
      <c r="Y52" s="175">
        <v>737</v>
      </c>
      <c r="Z52" s="181">
        <v>28.510638297872344</v>
      </c>
      <c r="AA52" s="175">
        <v>220</v>
      </c>
      <c r="AB52" s="175">
        <v>228</v>
      </c>
      <c r="AC52" s="175">
        <v>448</v>
      </c>
      <c r="AD52" s="179">
        <v>17.330754352030947</v>
      </c>
      <c r="AE52" s="175">
        <v>79</v>
      </c>
      <c r="AF52" s="175">
        <v>80</v>
      </c>
      <c r="AG52" s="175">
        <v>159</v>
      </c>
      <c r="AH52" s="178">
        <v>6.1508704061895552</v>
      </c>
      <c r="AI52" s="175">
        <v>118</v>
      </c>
      <c r="AJ52" s="176">
        <v>131</v>
      </c>
      <c r="AK52" s="176">
        <v>249</v>
      </c>
      <c r="AL52" s="177">
        <v>9.6324951644100576</v>
      </c>
      <c r="AM52" s="176">
        <v>86</v>
      </c>
      <c r="AN52" s="176">
        <v>165</v>
      </c>
      <c r="AO52" s="176">
        <v>251</v>
      </c>
      <c r="AP52" s="177">
        <v>9.7098646034816252</v>
      </c>
      <c r="AQ52" s="176">
        <v>21</v>
      </c>
      <c r="AR52" s="176">
        <v>44</v>
      </c>
      <c r="AS52" s="175">
        <v>65</v>
      </c>
      <c r="AT52" s="177">
        <v>2.5145067698259185</v>
      </c>
      <c r="AU52" s="176">
        <v>6</v>
      </c>
      <c r="AV52" s="176">
        <v>34</v>
      </c>
      <c r="AW52" s="175">
        <v>40</v>
      </c>
      <c r="AX52" s="177">
        <v>1.5473887814313347</v>
      </c>
      <c r="AY52" s="176">
        <v>1281</v>
      </c>
      <c r="AZ52" s="176">
        <v>1304</v>
      </c>
      <c r="BA52" s="176">
        <v>2585</v>
      </c>
    </row>
    <row r="53" spans="1:53" s="8" customFormat="1" x14ac:dyDescent="0.2">
      <c r="A53" t="s">
        <v>444</v>
      </c>
      <c r="B53" s="147" t="s">
        <v>445</v>
      </c>
      <c r="C53" s="175">
        <v>125</v>
      </c>
      <c r="D53" s="176">
        <v>122</v>
      </c>
      <c r="E53" s="175">
        <v>247</v>
      </c>
      <c r="F53" s="177">
        <v>5.0459652706843716</v>
      </c>
      <c r="G53" s="176">
        <v>131</v>
      </c>
      <c r="H53" s="176">
        <v>148</v>
      </c>
      <c r="I53" s="175">
        <v>279</v>
      </c>
      <c r="J53" s="178">
        <v>5.6996935648621045</v>
      </c>
      <c r="K53" s="175">
        <v>175</v>
      </c>
      <c r="L53" s="175">
        <v>139</v>
      </c>
      <c r="M53" s="175">
        <v>314</v>
      </c>
      <c r="N53" s="179">
        <v>6.4147088866189987</v>
      </c>
      <c r="O53" s="175">
        <v>133</v>
      </c>
      <c r="P53" s="175">
        <v>117</v>
      </c>
      <c r="Q53" s="175">
        <v>250</v>
      </c>
      <c r="R53" s="179">
        <v>5.1072522982635347</v>
      </c>
      <c r="S53" s="175">
        <v>120</v>
      </c>
      <c r="T53" s="175">
        <v>101</v>
      </c>
      <c r="U53" s="175">
        <v>221</v>
      </c>
      <c r="V53" s="179">
        <v>4.5148110316649639</v>
      </c>
      <c r="W53" s="180">
        <v>507</v>
      </c>
      <c r="X53" s="175">
        <v>561</v>
      </c>
      <c r="Y53" s="175">
        <v>1068</v>
      </c>
      <c r="Z53" s="181">
        <v>21.818181818181817</v>
      </c>
      <c r="AA53" s="175">
        <v>577</v>
      </c>
      <c r="AB53" s="175">
        <v>577</v>
      </c>
      <c r="AC53" s="175">
        <v>1154</v>
      </c>
      <c r="AD53" s="179">
        <v>23.575076608784475</v>
      </c>
      <c r="AE53" s="175">
        <v>195</v>
      </c>
      <c r="AF53" s="175">
        <v>213</v>
      </c>
      <c r="AG53" s="175">
        <v>408</v>
      </c>
      <c r="AH53" s="178">
        <v>8.335035750766087</v>
      </c>
      <c r="AI53" s="175">
        <v>273</v>
      </c>
      <c r="AJ53" s="176">
        <v>253</v>
      </c>
      <c r="AK53" s="176">
        <v>526</v>
      </c>
      <c r="AL53" s="177">
        <v>10.745658835546475</v>
      </c>
      <c r="AM53" s="176">
        <v>145</v>
      </c>
      <c r="AN53" s="176">
        <v>178</v>
      </c>
      <c r="AO53" s="176">
        <v>323</v>
      </c>
      <c r="AP53" s="177">
        <v>6.598569969356487</v>
      </c>
      <c r="AQ53" s="176">
        <v>20</v>
      </c>
      <c r="AR53" s="176">
        <v>45</v>
      </c>
      <c r="AS53" s="175">
        <v>65</v>
      </c>
      <c r="AT53" s="177">
        <v>1.3278855975485189</v>
      </c>
      <c r="AU53" s="176">
        <v>11</v>
      </c>
      <c r="AV53" s="176">
        <v>29</v>
      </c>
      <c r="AW53" s="175">
        <v>40</v>
      </c>
      <c r="AX53" s="177">
        <v>0.81716036772216549</v>
      </c>
      <c r="AY53" s="176">
        <v>2412</v>
      </c>
      <c r="AZ53" s="176">
        <v>2483</v>
      </c>
      <c r="BA53" s="176">
        <v>4895</v>
      </c>
    </row>
    <row r="54" spans="1:53" s="8" customFormat="1" x14ac:dyDescent="0.2">
      <c r="A54" t="s">
        <v>446</v>
      </c>
      <c r="B54" s="147" t="s">
        <v>447</v>
      </c>
      <c r="C54" s="175">
        <v>68</v>
      </c>
      <c r="D54" s="176">
        <v>54</v>
      </c>
      <c r="E54" s="175">
        <v>122</v>
      </c>
      <c r="F54" s="177">
        <v>5.1455082243778998</v>
      </c>
      <c r="G54" s="176">
        <v>58</v>
      </c>
      <c r="H54" s="176">
        <v>67</v>
      </c>
      <c r="I54" s="175">
        <v>125</v>
      </c>
      <c r="J54" s="178">
        <v>5.2720371151412904</v>
      </c>
      <c r="K54" s="175">
        <v>73</v>
      </c>
      <c r="L54" s="175">
        <v>72</v>
      </c>
      <c r="M54" s="175">
        <v>145</v>
      </c>
      <c r="N54" s="179">
        <v>6.1155630535638972</v>
      </c>
      <c r="O54" s="175">
        <v>71</v>
      </c>
      <c r="P54" s="175">
        <v>99</v>
      </c>
      <c r="Q54" s="175">
        <v>170</v>
      </c>
      <c r="R54" s="179">
        <v>7.1699704765921553</v>
      </c>
      <c r="S54" s="175">
        <v>77</v>
      </c>
      <c r="T54" s="175">
        <v>63</v>
      </c>
      <c r="U54" s="175">
        <v>140</v>
      </c>
      <c r="V54" s="179">
        <v>5.9046815689582459</v>
      </c>
      <c r="W54" s="180">
        <v>279</v>
      </c>
      <c r="X54" s="175">
        <v>286</v>
      </c>
      <c r="Y54" s="175">
        <v>565</v>
      </c>
      <c r="Z54" s="181">
        <v>23.829607760438634</v>
      </c>
      <c r="AA54" s="175">
        <v>271</v>
      </c>
      <c r="AB54" s="175">
        <v>260</v>
      </c>
      <c r="AC54" s="175">
        <v>531</v>
      </c>
      <c r="AD54" s="179">
        <v>22.395613665120205</v>
      </c>
      <c r="AE54" s="175">
        <v>74</v>
      </c>
      <c r="AF54" s="175">
        <v>73</v>
      </c>
      <c r="AG54" s="175">
        <v>147</v>
      </c>
      <c r="AH54" s="178">
        <v>6.1999156474061579</v>
      </c>
      <c r="AI54" s="175">
        <v>104</v>
      </c>
      <c r="AJ54" s="176">
        <v>124</v>
      </c>
      <c r="AK54" s="176">
        <v>228</v>
      </c>
      <c r="AL54" s="177">
        <v>9.6161956980177141</v>
      </c>
      <c r="AM54" s="176">
        <v>63</v>
      </c>
      <c r="AN54" s="176">
        <v>68</v>
      </c>
      <c r="AO54" s="176">
        <v>131</v>
      </c>
      <c r="AP54" s="177">
        <v>5.5250948966680724</v>
      </c>
      <c r="AQ54" s="176">
        <v>9</v>
      </c>
      <c r="AR54" s="176">
        <v>30</v>
      </c>
      <c r="AS54" s="175">
        <v>39</v>
      </c>
      <c r="AT54" s="177">
        <v>1.6448755799240826</v>
      </c>
      <c r="AU54" s="176">
        <v>8</v>
      </c>
      <c r="AV54" s="176">
        <v>20</v>
      </c>
      <c r="AW54" s="175">
        <v>28</v>
      </c>
      <c r="AX54" s="177">
        <v>1.1809363137916491</v>
      </c>
      <c r="AY54" s="176">
        <v>1155</v>
      </c>
      <c r="AZ54" s="176">
        <v>1216</v>
      </c>
      <c r="BA54" s="176">
        <v>2371</v>
      </c>
    </row>
    <row r="55" spans="1:53" s="8" customFormat="1" x14ac:dyDescent="0.2">
      <c r="A55" t="s">
        <v>448</v>
      </c>
      <c r="B55" s="147" t="s">
        <v>449</v>
      </c>
      <c r="C55" s="175">
        <v>147</v>
      </c>
      <c r="D55" s="176">
        <v>137</v>
      </c>
      <c r="E55" s="175">
        <v>284</v>
      </c>
      <c r="F55" s="177">
        <v>4.5043616177636796</v>
      </c>
      <c r="G55" s="176">
        <v>140</v>
      </c>
      <c r="H55" s="176">
        <v>116</v>
      </c>
      <c r="I55" s="175">
        <v>256</v>
      </c>
      <c r="J55" s="178">
        <v>4.0602696272799363</v>
      </c>
      <c r="K55" s="175">
        <v>181</v>
      </c>
      <c r="L55" s="175">
        <v>153</v>
      </c>
      <c r="M55" s="175">
        <v>334</v>
      </c>
      <c r="N55" s="179">
        <v>5.2973830293417921</v>
      </c>
      <c r="O55" s="175">
        <v>152</v>
      </c>
      <c r="P55" s="175">
        <v>153</v>
      </c>
      <c r="Q55" s="175">
        <v>305</v>
      </c>
      <c r="R55" s="179">
        <v>4.8374306106264875</v>
      </c>
      <c r="S55" s="175">
        <v>132</v>
      </c>
      <c r="T55" s="175">
        <v>114</v>
      </c>
      <c r="U55" s="175">
        <v>246</v>
      </c>
      <c r="V55" s="179">
        <v>3.9016653449643139</v>
      </c>
      <c r="W55" s="180">
        <v>611</v>
      </c>
      <c r="X55" s="175">
        <v>669</v>
      </c>
      <c r="Y55" s="175">
        <v>1280</v>
      </c>
      <c r="Z55" s="181">
        <v>20.301348136399682</v>
      </c>
      <c r="AA55" s="175">
        <v>699</v>
      </c>
      <c r="AB55" s="175">
        <v>715</v>
      </c>
      <c r="AC55" s="175">
        <v>1414</v>
      </c>
      <c r="AD55" s="179">
        <v>22.426645519429027</v>
      </c>
      <c r="AE55" s="175">
        <v>254</v>
      </c>
      <c r="AF55" s="175">
        <v>302</v>
      </c>
      <c r="AG55" s="175">
        <v>556</v>
      </c>
      <c r="AH55" s="178">
        <v>8.8183980967486129</v>
      </c>
      <c r="AI55" s="175">
        <v>468</v>
      </c>
      <c r="AJ55" s="176">
        <v>462</v>
      </c>
      <c r="AK55" s="176">
        <v>930</v>
      </c>
      <c r="AL55" s="177">
        <v>14.750198255352895</v>
      </c>
      <c r="AM55" s="176">
        <v>274</v>
      </c>
      <c r="AN55" s="176">
        <v>289</v>
      </c>
      <c r="AO55" s="176">
        <v>563</v>
      </c>
      <c r="AP55" s="177">
        <v>8.9294210943695482</v>
      </c>
      <c r="AQ55" s="176">
        <v>45</v>
      </c>
      <c r="AR55" s="176">
        <v>58</v>
      </c>
      <c r="AS55" s="175">
        <v>103</v>
      </c>
      <c r="AT55" s="177">
        <v>1.6336241078509122</v>
      </c>
      <c r="AU55" s="176">
        <v>11</v>
      </c>
      <c r="AV55" s="176">
        <v>23</v>
      </c>
      <c r="AW55" s="175">
        <v>34</v>
      </c>
      <c r="AX55" s="177">
        <v>0.53925455987311655</v>
      </c>
      <c r="AY55" s="176">
        <v>3114</v>
      </c>
      <c r="AZ55" s="176">
        <v>3191</v>
      </c>
      <c r="BA55" s="176">
        <v>6305</v>
      </c>
    </row>
    <row r="56" spans="1:53" s="8" customFormat="1" x14ac:dyDescent="0.2">
      <c r="A56" t="s">
        <v>450</v>
      </c>
      <c r="B56" s="147" t="s">
        <v>451</v>
      </c>
      <c r="C56" s="175">
        <v>110</v>
      </c>
      <c r="D56" s="176">
        <v>79</v>
      </c>
      <c r="E56" s="175">
        <v>189</v>
      </c>
      <c r="F56" s="177">
        <v>7.3341094295692661</v>
      </c>
      <c r="G56" s="176">
        <v>59</v>
      </c>
      <c r="H56" s="176">
        <v>74</v>
      </c>
      <c r="I56" s="175">
        <v>133</v>
      </c>
      <c r="J56" s="178">
        <v>5.1610399689561506</v>
      </c>
      <c r="K56" s="175">
        <v>81</v>
      </c>
      <c r="L56" s="175">
        <v>81</v>
      </c>
      <c r="M56" s="175">
        <v>162</v>
      </c>
      <c r="N56" s="179">
        <v>6.2863795110593719</v>
      </c>
      <c r="O56" s="175">
        <v>86</v>
      </c>
      <c r="P56" s="175">
        <v>81</v>
      </c>
      <c r="Q56" s="175">
        <v>167</v>
      </c>
      <c r="R56" s="179">
        <v>6.480403570042685</v>
      </c>
      <c r="S56" s="175">
        <v>76</v>
      </c>
      <c r="T56" s="175">
        <v>87</v>
      </c>
      <c r="U56" s="175">
        <v>163</v>
      </c>
      <c r="V56" s="179">
        <v>6.3251843228560336</v>
      </c>
      <c r="W56" s="180">
        <v>367</v>
      </c>
      <c r="X56" s="175">
        <v>380</v>
      </c>
      <c r="Y56" s="175">
        <v>747</v>
      </c>
      <c r="Z56" s="181">
        <v>28.987194412107105</v>
      </c>
      <c r="AA56" s="175">
        <v>280</v>
      </c>
      <c r="AB56" s="175">
        <v>264</v>
      </c>
      <c r="AC56" s="175">
        <v>544</v>
      </c>
      <c r="AD56" s="179">
        <v>21.109817617384554</v>
      </c>
      <c r="AE56" s="175">
        <v>60</v>
      </c>
      <c r="AF56" s="175">
        <v>63</v>
      </c>
      <c r="AG56" s="175">
        <v>123</v>
      </c>
      <c r="AH56" s="178">
        <v>4.7729918509895226</v>
      </c>
      <c r="AI56" s="175">
        <v>100</v>
      </c>
      <c r="AJ56" s="176">
        <v>97</v>
      </c>
      <c r="AK56" s="176">
        <v>197</v>
      </c>
      <c r="AL56" s="177">
        <v>7.644547923942568</v>
      </c>
      <c r="AM56" s="176">
        <v>48</v>
      </c>
      <c r="AN56" s="176">
        <v>69</v>
      </c>
      <c r="AO56" s="176">
        <v>117</v>
      </c>
      <c r="AP56" s="177">
        <v>4.540162980209546</v>
      </c>
      <c r="AQ56" s="176">
        <v>9</v>
      </c>
      <c r="AR56" s="176">
        <v>13</v>
      </c>
      <c r="AS56" s="175">
        <v>22</v>
      </c>
      <c r="AT56" s="177">
        <v>0.85370585952658129</v>
      </c>
      <c r="AU56" s="176">
        <v>5</v>
      </c>
      <c r="AV56" s="176">
        <v>8</v>
      </c>
      <c r="AW56" s="175">
        <v>13</v>
      </c>
      <c r="AX56" s="177">
        <v>0.50446255335661627</v>
      </c>
      <c r="AY56" s="176">
        <v>1281</v>
      </c>
      <c r="AZ56" s="176">
        <v>1296</v>
      </c>
      <c r="BA56" s="176">
        <v>2577</v>
      </c>
    </row>
    <row r="57" spans="1:53" s="8" customFormat="1" x14ac:dyDescent="0.2">
      <c r="A57" t="s">
        <v>452</v>
      </c>
      <c r="B57" s="147" t="s">
        <v>453</v>
      </c>
      <c r="C57" s="175">
        <v>58</v>
      </c>
      <c r="D57" s="176">
        <v>57</v>
      </c>
      <c r="E57" s="175">
        <v>115</v>
      </c>
      <c r="F57" s="177">
        <v>4.5889864325618515</v>
      </c>
      <c r="G57" s="176">
        <v>68</v>
      </c>
      <c r="H57" s="176">
        <v>55</v>
      </c>
      <c r="I57" s="175">
        <v>123</v>
      </c>
      <c r="J57" s="178">
        <v>4.908220271348763</v>
      </c>
      <c r="K57" s="175">
        <v>57</v>
      </c>
      <c r="L57" s="175">
        <v>59</v>
      </c>
      <c r="M57" s="175">
        <v>116</v>
      </c>
      <c r="N57" s="179">
        <v>4.6288906624102157</v>
      </c>
      <c r="O57" s="175">
        <v>63</v>
      </c>
      <c r="P57" s="175">
        <v>76</v>
      </c>
      <c r="Q57" s="175">
        <v>139</v>
      </c>
      <c r="R57" s="179">
        <v>5.5466879489225862</v>
      </c>
      <c r="S57" s="175">
        <v>55</v>
      </c>
      <c r="T57" s="175">
        <v>55</v>
      </c>
      <c r="U57" s="175">
        <v>110</v>
      </c>
      <c r="V57" s="179">
        <v>4.3894652833200318</v>
      </c>
      <c r="W57" s="180">
        <v>282</v>
      </c>
      <c r="X57" s="175">
        <v>304</v>
      </c>
      <c r="Y57" s="175">
        <v>586</v>
      </c>
      <c r="Z57" s="181">
        <v>23.383878691141259</v>
      </c>
      <c r="AA57" s="175">
        <v>282</v>
      </c>
      <c r="AB57" s="175">
        <v>271</v>
      </c>
      <c r="AC57" s="175">
        <v>553</v>
      </c>
      <c r="AD57" s="179">
        <v>22.067039106145252</v>
      </c>
      <c r="AE57" s="175">
        <v>105</v>
      </c>
      <c r="AF57" s="175">
        <v>92</v>
      </c>
      <c r="AG57" s="175">
        <v>197</v>
      </c>
      <c r="AH57" s="178">
        <v>7.8611332801276941</v>
      </c>
      <c r="AI57" s="175">
        <v>154</v>
      </c>
      <c r="AJ57" s="176">
        <v>163</v>
      </c>
      <c r="AK57" s="176">
        <v>317</v>
      </c>
      <c r="AL57" s="177">
        <v>12.649640861931367</v>
      </c>
      <c r="AM57" s="176">
        <v>81</v>
      </c>
      <c r="AN57" s="176">
        <v>106</v>
      </c>
      <c r="AO57" s="176">
        <v>187</v>
      </c>
      <c r="AP57" s="177">
        <v>7.4620909816440539</v>
      </c>
      <c r="AQ57" s="176">
        <v>10</v>
      </c>
      <c r="AR57" s="176">
        <v>31</v>
      </c>
      <c r="AS57" s="175">
        <v>41</v>
      </c>
      <c r="AT57" s="177">
        <v>1.6360734237829209</v>
      </c>
      <c r="AU57" s="176">
        <v>2</v>
      </c>
      <c r="AV57" s="176">
        <v>20</v>
      </c>
      <c r="AW57" s="175">
        <v>22</v>
      </c>
      <c r="AX57" s="177">
        <v>0.87789305666400641</v>
      </c>
      <c r="AY57" s="176">
        <v>1217</v>
      </c>
      <c r="AZ57" s="176">
        <v>1289</v>
      </c>
      <c r="BA57" s="176">
        <v>2506</v>
      </c>
    </row>
    <row r="58" spans="1:53" s="8" customFormat="1" x14ac:dyDescent="0.2">
      <c r="A58" t="s">
        <v>454</v>
      </c>
      <c r="B58" s="147" t="s">
        <v>455</v>
      </c>
      <c r="C58" s="175">
        <v>57</v>
      </c>
      <c r="D58" s="176">
        <v>57</v>
      </c>
      <c r="E58" s="175">
        <v>114</v>
      </c>
      <c r="F58" s="177">
        <v>4.5023696682464456</v>
      </c>
      <c r="G58" s="176">
        <v>43</v>
      </c>
      <c r="H58" s="176">
        <v>59</v>
      </c>
      <c r="I58" s="175">
        <v>102</v>
      </c>
      <c r="J58" s="178">
        <v>4.028436018957346</v>
      </c>
      <c r="K58" s="175">
        <v>83</v>
      </c>
      <c r="L58" s="175">
        <v>65</v>
      </c>
      <c r="M58" s="175">
        <v>148</v>
      </c>
      <c r="N58" s="179">
        <v>5.8451816745655609</v>
      </c>
      <c r="O58" s="175">
        <v>75</v>
      </c>
      <c r="P58" s="175">
        <v>72</v>
      </c>
      <c r="Q58" s="175">
        <v>147</v>
      </c>
      <c r="R58" s="179">
        <v>5.8056872037914697</v>
      </c>
      <c r="S58" s="175">
        <v>71</v>
      </c>
      <c r="T58" s="175">
        <v>81</v>
      </c>
      <c r="U58" s="175">
        <v>152</v>
      </c>
      <c r="V58" s="179">
        <v>6.0031595576619274</v>
      </c>
      <c r="W58" s="180">
        <v>290</v>
      </c>
      <c r="X58" s="175">
        <v>290</v>
      </c>
      <c r="Y58" s="175">
        <v>580</v>
      </c>
      <c r="Z58" s="181">
        <v>22.906793048973142</v>
      </c>
      <c r="AA58" s="175">
        <v>270</v>
      </c>
      <c r="AB58" s="175">
        <v>259</v>
      </c>
      <c r="AC58" s="175">
        <v>529</v>
      </c>
      <c r="AD58" s="179">
        <v>20.892575039494471</v>
      </c>
      <c r="AE58" s="175">
        <v>101</v>
      </c>
      <c r="AF58" s="175">
        <v>96</v>
      </c>
      <c r="AG58" s="175">
        <v>197</v>
      </c>
      <c r="AH58" s="178">
        <v>7.7804107424960511</v>
      </c>
      <c r="AI58" s="175">
        <v>135</v>
      </c>
      <c r="AJ58" s="176">
        <v>144</v>
      </c>
      <c r="AK58" s="176">
        <v>279</v>
      </c>
      <c r="AL58" s="177">
        <v>11.018957345971565</v>
      </c>
      <c r="AM58" s="176">
        <v>81</v>
      </c>
      <c r="AN58" s="176">
        <v>95</v>
      </c>
      <c r="AO58" s="176">
        <v>176</v>
      </c>
      <c r="AP58" s="177">
        <v>6.9510268562401265</v>
      </c>
      <c r="AQ58" s="176">
        <v>18</v>
      </c>
      <c r="AR58" s="176">
        <v>44</v>
      </c>
      <c r="AS58" s="175">
        <v>62</v>
      </c>
      <c r="AT58" s="177">
        <v>2.4486571879936809</v>
      </c>
      <c r="AU58" s="176">
        <v>8</v>
      </c>
      <c r="AV58" s="176">
        <v>38</v>
      </c>
      <c r="AW58" s="175">
        <v>46</v>
      </c>
      <c r="AX58" s="177">
        <v>1.8167456556082147</v>
      </c>
      <c r="AY58" s="176">
        <v>1232</v>
      </c>
      <c r="AZ58" s="176">
        <v>1300</v>
      </c>
      <c r="BA58" s="176">
        <v>2532</v>
      </c>
    </row>
    <row r="59" spans="1:53" s="8" customFormat="1" x14ac:dyDescent="0.2">
      <c r="A59" t="s">
        <v>456</v>
      </c>
      <c r="B59" s="147" t="s">
        <v>457</v>
      </c>
      <c r="C59" s="175">
        <v>81</v>
      </c>
      <c r="D59" s="176">
        <v>63</v>
      </c>
      <c r="E59" s="175">
        <v>144</v>
      </c>
      <c r="F59" s="177">
        <v>5.9900166389351082</v>
      </c>
      <c r="G59" s="176">
        <v>61</v>
      </c>
      <c r="H59" s="176">
        <v>55</v>
      </c>
      <c r="I59" s="175">
        <v>116</v>
      </c>
      <c r="J59" s="178">
        <v>4.8252911813643928</v>
      </c>
      <c r="K59" s="175">
        <v>76</v>
      </c>
      <c r="L59" s="175">
        <v>68</v>
      </c>
      <c r="M59" s="175">
        <v>144</v>
      </c>
      <c r="N59" s="179">
        <v>5.9900166389351082</v>
      </c>
      <c r="O59" s="175">
        <v>110</v>
      </c>
      <c r="P59" s="175">
        <v>77</v>
      </c>
      <c r="Q59" s="175">
        <v>187</v>
      </c>
      <c r="R59" s="179">
        <v>7.7787021630615643</v>
      </c>
      <c r="S59" s="175">
        <v>83</v>
      </c>
      <c r="T59" s="175">
        <v>72</v>
      </c>
      <c r="U59" s="175">
        <v>155</v>
      </c>
      <c r="V59" s="179">
        <v>6.4475873544093174</v>
      </c>
      <c r="W59" s="180">
        <v>296</v>
      </c>
      <c r="X59" s="175">
        <v>309</v>
      </c>
      <c r="Y59" s="175">
        <v>605</v>
      </c>
      <c r="Z59" s="181">
        <v>25.166389351081531</v>
      </c>
      <c r="AA59" s="175">
        <v>240</v>
      </c>
      <c r="AB59" s="175">
        <v>266</v>
      </c>
      <c r="AC59" s="175">
        <v>506</v>
      </c>
      <c r="AD59" s="179">
        <v>21.048252911813645</v>
      </c>
      <c r="AE59" s="175">
        <v>93</v>
      </c>
      <c r="AF59" s="175">
        <v>78</v>
      </c>
      <c r="AG59" s="175">
        <v>171</v>
      </c>
      <c r="AH59" s="178">
        <v>7.1131447587354417</v>
      </c>
      <c r="AI59" s="175">
        <v>102</v>
      </c>
      <c r="AJ59" s="176">
        <v>100</v>
      </c>
      <c r="AK59" s="176">
        <v>202</v>
      </c>
      <c r="AL59" s="177">
        <v>8.4026622296173041</v>
      </c>
      <c r="AM59" s="176">
        <v>50</v>
      </c>
      <c r="AN59" s="176">
        <v>87</v>
      </c>
      <c r="AO59" s="176">
        <v>137</v>
      </c>
      <c r="AP59" s="177">
        <v>5.6988352745424287</v>
      </c>
      <c r="AQ59" s="176">
        <v>9</v>
      </c>
      <c r="AR59" s="176">
        <v>15</v>
      </c>
      <c r="AS59" s="175">
        <v>24</v>
      </c>
      <c r="AT59" s="177">
        <v>0.99833610648918469</v>
      </c>
      <c r="AU59" s="176">
        <v>6</v>
      </c>
      <c r="AV59" s="176">
        <v>7</v>
      </c>
      <c r="AW59" s="175">
        <v>13</v>
      </c>
      <c r="AX59" s="177">
        <v>0.54076539101497512</v>
      </c>
      <c r="AY59" s="176">
        <v>1207</v>
      </c>
      <c r="AZ59" s="176">
        <v>1197</v>
      </c>
      <c r="BA59" s="176">
        <v>2404</v>
      </c>
    </row>
    <row r="60" spans="1:53" s="8" customFormat="1" x14ac:dyDescent="0.2">
      <c r="A60" t="s">
        <v>458</v>
      </c>
      <c r="B60" s="147" t="s">
        <v>459</v>
      </c>
      <c r="C60" s="175">
        <v>64</v>
      </c>
      <c r="D60" s="176">
        <v>76</v>
      </c>
      <c r="E60" s="175">
        <v>140</v>
      </c>
      <c r="F60" s="177">
        <v>5.1736881005173689</v>
      </c>
      <c r="G60" s="176">
        <v>77</v>
      </c>
      <c r="H60" s="176">
        <v>50</v>
      </c>
      <c r="I60" s="175">
        <v>127</v>
      </c>
      <c r="J60" s="178">
        <v>4.6932742054693275</v>
      </c>
      <c r="K60" s="175">
        <v>81</v>
      </c>
      <c r="L60" s="175">
        <v>70</v>
      </c>
      <c r="M60" s="175">
        <v>151</v>
      </c>
      <c r="N60" s="179">
        <v>5.5801921655580191</v>
      </c>
      <c r="O60" s="175">
        <v>93</v>
      </c>
      <c r="P60" s="175">
        <v>81</v>
      </c>
      <c r="Q60" s="175">
        <v>174</v>
      </c>
      <c r="R60" s="179">
        <v>6.4301552106430151</v>
      </c>
      <c r="S60" s="175">
        <v>77</v>
      </c>
      <c r="T60" s="175">
        <v>86</v>
      </c>
      <c r="U60" s="175">
        <v>163</v>
      </c>
      <c r="V60" s="179">
        <v>6.0236511456023649</v>
      </c>
      <c r="W60" s="180">
        <v>358</v>
      </c>
      <c r="X60" s="175">
        <v>368</v>
      </c>
      <c r="Y60" s="175">
        <v>726</v>
      </c>
      <c r="Z60" s="181">
        <v>26.829268292682929</v>
      </c>
      <c r="AA60" s="175">
        <v>276</v>
      </c>
      <c r="AB60" s="175">
        <v>241</v>
      </c>
      <c r="AC60" s="175">
        <v>517</v>
      </c>
      <c r="AD60" s="179">
        <v>19.105691056910569</v>
      </c>
      <c r="AE60" s="175">
        <v>80</v>
      </c>
      <c r="AF60" s="175">
        <v>86</v>
      </c>
      <c r="AG60" s="175">
        <v>166</v>
      </c>
      <c r="AH60" s="178">
        <v>6.1345158906134518</v>
      </c>
      <c r="AI60" s="175">
        <v>136</v>
      </c>
      <c r="AJ60" s="176">
        <v>136</v>
      </c>
      <c r="AK60" s="176">
        <v>272</v>
      </c>
      <c r="AL60" s="177">
        <v>10.051736881005175</v>
      </c>
      <c r="AM60" s="176">
        <v>83</v>
      </c>
      <c r="AN60" s="176">
        <v>103</v>
      </c>
      <c r="AO60" s="176">
        <v>186</v>
      </c>
      <c r="AP60" s="177">
        <v>6.8736141906873618</v>
      </c>
      <c r="AQ60" s="176">
        <v>19</v>
      </c>
      <c r="AR60" s="176">
        <v>37</v>
      </c>
      <c r="AS60" s="175">
        <v>56</v>
      </c>
      <c r="AT60" s="177">
        <v>2.0694752402069474</v>
      </c>
      <c r="AU60" s="176">
        <v>6</v>
      </c>
      <c r="AV60" s="176">
        <v>22</v>
      </c>
      <c r="AW60" s="175">
        <v>28</v>
      </c>
      <c r="AX60" s="177">
        <v>1.0347376201034737</v>
      </c>
      <c r="AY60" s="176">
        <v>1350</v>
      </c>
      <c r="AZ60" s="176">
        <v>1356</v>
      </c>
      <c r="BA60" s="176">
        <v>2706</v>
      </c>
    </row>
    <row r="61" spans="1:53" s="8" customFormat="1" x14ac:dyDescent="0.2">
      <c r="A61" t="s">
        <v>460</v>
      </c>
      <c r="B61" s="147" t="s">
        <v>461</v>
      </c>
      <c r="C61" s="175">
        <v>215</v>
      </c>
      <c r="D61" s="176">
        <v>223</v>
      </c>
      <c r="E61" s="175">
        <v>438</v>
      </c>
      <c r="F61" s="177">
        <v>7.9032840129917004</v>
      </c>
      <c r="G61" s="176">
        <v>196</v>
      </c>
      <c r="H61" s="176">
        <v>160</v>
      </c>
      <c r="I61" s="175">
        <v>356</v>
      </c>
      <c r="J61" s="178">
        <v>6.4236737639841213</v>
      </c>
      <c r="K61" s="175">
        <v>198</v>
      </c>
      <c r="L61" s="175">
        <v>165</v>
      </c>
      <c r="M61" s="175">
        <v>363</v>
      </c>
      <c r="N61" s="179">
        <v>6.5499819559725729</v>
      </c>
      <c r="O61" s="175">
        <v>165</v>
      </c>
      <c r="P61" s="175">
        <v>166</v>
      </c>
      <c r="Q61" s="175">
        <v>331</v>
      </c>
      <c r="R61" s="179">
        <v>5.9725730783110791</v>
      </c>
      <c r="S61" s="175">
        <v>204</v>
      </c>
      <c r="T61" s="175">
        <v>210</v>
      </c>
      <c r="U61" s="175">
        <v>414</v>
      </c>
      <c r="V61" s="179">
        <v>7.4702273547455791</v>
      </c>
      <c r="W61" s="180">
        <v>792</v>
      </c>
      <c r="X61" s="175">
        <v>789</v>
      </c>
      <c r="Y61" s="175">
        <v>1581</v>
      </c>
      <c r="Z61" s="181">
        <v>28.527607361963192</v>
      </c>
      <c r="AA61" s="175">
        <v>405</v>
      </c>
      <c r="AB61" s="175">
        <v>463</v>
      </c>
      <c r="AC61" s="175">
        <v>868</v>
      </c>
      <c r="AD61" s="179">
        <v>15.662215806568025</v>
      </c>
      <c r="AE61" s="175">
        <v>145</v>
      </c>
      <c r="AF61" s="175">
        <v>176</v>
      </c>
      <c r="AG61" s="175">
        <v>321</v>
      </c>
      <c r="AH61" s="178">
        <v>5.792132804041862</v>
      </c>
      <c r="AI61" s="175">
        <v>225</v>
      </c>
      <c r="AJ61" s="176">
        <v>243</v>
      </c>
      <c r="AK61" s="176">
        <v>468</v>
      </c>
      <c r="AL61" s="177">
        <v>8.4446048357993497</v>
      </c>
      <c r="AM61" s="176">
        <v>140</v>
      </c>
      <c r="AN61" s="176">
        <v>164</v>
      </c>
      <c r="AO61" s="176">
        <v>304</v>
      </c>
      <c r="AP61" s="177">
        <v>5.4853843377841933</v>
      </c>
      <c r="AQ61" s="176">
        <v>25</v>
      </c>
      <c r="AR61" s="176">
        <v>41</v>
      </c>
      <c r="AS61" s="175">
        <v>66</v>
      </c>
      <c r="AT61" s="177">
        <v>1.1909058101768315</v>
      </c>
      <c r="AU61" s="176">
        <v>9</v>
      </c>
      <c r="AV61" s="176">
        <v>23</v>
      </c>
      <c r="AW61" s="175">
        <v>32</v>
      </c>
      <c r="AX61" s="177">
        <v>0.57740887766149396</v>
      </c>
      <c r="AY61" s="176">
        <v>2719</v>
      </c>
      <c r="AZ61" s="176">
        <v>2823</v>
      </c>
      <c r="BA61" s="176">
        <v>5542</v>
      </c>
    </row>
    <row r="62" spans="1:53" s="8" customFormat="1" x14ac:dyDescent="0.2">
      <c r="A62" t="s">
        <v>462</v>
      </c>
      <c r="B62" s="147" t="s">
        <v>463</v>
      </c>
      <c r="C62" s="175">
        <v>71</v>
      </c>
      <c r="D62" s="176">
        <v>77</v>
      </c>
      <c r="E62" s="175">
        <v>148</v>
      </c>
      <c r="F62" s="177">
        <v>5.568096313017306</v>
      </c>
      <c r="G62" s="176">
        <v>76</v>
      </c>
      <c r="H62" s="176">
        <v>69</v>
      </c>
      <c r="I62" s="175">
        <v>145</v>
      </c>
      <c r="J62" s="178">
        <v>5.4552294958615501</v>
      </c>
      <c r="K62" s="175">
        <v>95</v>
      </c>
      <c r="L62" s="175">
        <v>91</v>
      </c>
      <c r="M62" s="175">
        <v>186</v>
      </c>
      <c r="N62" s="179">
        <v>6.9977426636568847</v>
      </c>
      <c r="O62" s="175">
        <v>85</v>
      </c>
      <c r="P62" s="175">
        <v>84</v>
      </c>
      <c r="Q62" s="175">
        <v>169</v>
      </c>
      <c r="R62" s="179">
        <v>6.3581640331075997</v>
      </c>
      <c r="S62" s="175">
        <v>75</v>
      </c>
      <c r="T62" s="175">
        <v>61</v>
      </c>
      <c r="U62" s="175">
        <v>136</v>
      </c>
      <c r="V62" s="179">
        <v>5.1166290443942817</v>
      </c>
      <c r="W62" s="180">
        <v>324</v>
      </c>
      <c r="X62" s="175">
        <v>308</v>
      </c>
      <c r="Y62" s="175">
        <v>632</v>
      </c>
      <c r="Z62" s="181">
        <v>23.777276147479306</v>
      </c>
      <c r="AA62" s="175">
        <v>265</v>
      </c>
      <c r="AB62" s="175">
        <v>277</v>
      </c>
      <c r="AC62" s="175">
        <v>542</v>
      </c>
      <c r="AD62" s="179">
        <v>20.391271632806621</v>
      </c>
      <c r="AE62" s="175">
        <v>79</v>
      </c>
      <c r="AF62" s="175">
        <v>83</v>
      </c>
      <c r="AG62" s="175">
        <v>162</v>
      </c>
      <c r="AH62" s="178">
        <v>6.0948081264108351</v>
      </c>
      <c r="AI62" s="175">
        <v>160</v>
      </c>
      <c r="AJ62" s="176">
        <v>152</v>
      </c>
      <c r="AK62" s="176">
        <v>312</v>
      </c>
      <c r="AL62" s="177">
        <v>11.738148984198645</v>
      </c>
      <c r="AM62" s="176">
        <v>86</v>
      </c>
      <c r="AN62" s="176">
        <v>86</v>
      </c>
      <c r="AO62" s="176">
        <v>172</v>
      </c>
      <c r="AP62" s="177">
        <v>6.4710308502633556</v>
      </c>
      <c r="AQ62" s="176">
        <v>14</v>
      </c>
      <c r="AR62" s="176">
        <v>20</v>
      </c>
      <c r="AS62" s="175">
        <v>34</v>
      </c>
      <c r="AT62" s="177">
        <v>1.2791572610985704</v>
      </c>
      <c r="AU62" s="176">
        <v>4</v>
      </c>
      <c r="AV62" s="176">
        <v>16</v>
      </c>
      <c r="AW62" s="175">
        <v>20</v>
      </c>
      <c r="AX62" s="177">
        <v>0.7524454477050414</v>
      </c>
      <c r="AY62" s="176">
        <v>1334</v>
      </c>
      <c r="AZ62" s="176">
        <v>1324</v>
      </c>
      <c r="BA62" s="176">
        <v>2658</v>
      </c>
    </row>
    <row r="63" spans="1:53" s="8" customFormat="1" x14ac:dyDescent="0.2">
      <c r="A63" t="s">
        <v>464</v>
      </c>
      <c r="B63" s="147" t="s">
        <v>465</v>
      </c>
      <c r="C63" s="175">
        <v>60</v>
      </c>
      <c r="D63" s="176">
        <v>46</v>
      </c>
      <c r="E63" s="175">
        <v>106</v>
      </c>
      <c r="F63" s="177">
        <v>4.7942107643600176</v>
      </c>
      <c r="G63" s="176">
        <v>58</v>
      </c>
      <c r="H63" s="176">
        <v>56</v>
      </c>
      <c r="I63" s="175">
        <v>114</v>
      </c>
      <c r="J63" s="178">
        <v>5.1560379918588879</v>
      </c>
      <c r="K63" s="175">
        <v>69</v>
      </c>
      <c r="L63" s="175">
        <v>69</v>
      </c>
      <c r="M63" s="175">
        <v>138</v>
      </c>
      <c r="N63" s="179">
        <v>6.2415196743554953</v>
      </c>
      <c r="O63" s="175">
        <v>55</v>
      </c>
      <c r="P63" s="175">
        <v>56</v>
      </c>
      <c r="Q63" s="175">
        <v>111</v>
      </c>
      <c r="R63" s="179">
        <v>5.0203527815468112</v>
      </c>
      <c r="S63" s="175">
        <v>40</v>
      </c>
      <c r="T63" s="175">
        <v>55</v>
      </c>
      <c r="U63" s="175">
        <v>95</v>
      </c>
      <c r="V63" s="179">
        <v>4.2966983265490724</v>
      </c>
      <c r="W63" s="180">
        <v>241</v>
      </c>
      <c r="X63" s="175">
        <v>241</v>
      </c>
      <c r="Y63" s="175">
        <v>482</v>
      </c>
      <c r="Z63" s="181">
        <v>21.800090456806874</v>
      </c>
      <c r="AA63" s="175">
        <v>225</v>
      </c>
      <c r="AB63" s="175">
        <v>230</v>
      </c>
      <c r="AC63" s="175">
        <v>455</v>
      </c>
      <c r="AD63" s="179">
        <v>20.578923563998192</v>
      </c>
      <c r="AE63" s="175">
        <v>93</v>
      </c>
      <c r="AF63" s="175">
        <v>88</v>
      </c>
      <c r="AG63" s="175">
        <v>181</v>
      </c>
      <c r="AH63" s="178">
        <v>8.1863410221619173</v>
      </c>
      <c r="AI63" s="175">
        <v>155</v>
      </c>
      <c r="AJ63" s="176">
        <v>159</v>
      </c>
      <c r="AK63" s="176">
        <v>314</v>
      </c>
      <c r="AL63" s="177">
        <v>14.201718679330618</v>
      </c>
      <c r="AM63" s="176">
        <v>77</v>
      </c>
      <c r="AN63" s="176">
        <v>89</v>
      </c>
      <c r="AO63" s="176">
        <v>166</v>
      </c>
      <c r="AP63" s="177">
        <v>7.5079149706015382</v>
      </c>
      <c r="AQ63" s="176">
        <v>15</v>
      </c>
      <c r="AR63" s="176">
        <v>19</v>
      </c>
      <c r="AS63" s="175">
        <v>34</v>
      </c>
      <c r="AT63" s="177">
        <v>1.5377657168701944</v>
      </c>
      <c r="AU63" s="176">
        <v>9</v>
      </c>
      <c r="AV63" s="176">
        <v>6</v>
      </c>
      <c r="AW63" s="175">
        <v>15</v>
      </c>
      <c r="AX63" s="177">
        <v>0.67842605156037994</v>
      </c>
      <c r="AY63" s="176">
        <v>1097</v>
      </c>
      <c r="AZ63" s="176">
        <v>1114</v>
      </c>
      <c r="BA63" s="176">
        <v>2211</v>
      </c>
    </row>
    <row r="64" spans="1:53" s="8" customFormat="1" x14ac:dyDescent="0.2">
      <c r="A64" t="s">
        <v>466</v>
      </c>
      <c r="B64" s="182" t="s">
        <v>467</v>
      </c>
      <c r="C64" s="175">
        <v>98</v>
      </c>
      <c r="D64" s="176">
        <v>92</v>
      </c>
      <c r="E64" s="175">
        <v>190</v>
      </c>
      <c r="F64" s="177">
        <v>5.1226745753572391</v>
      </c>
      <c r="G64" s="176">
        <v>115</v>
      </c>
      <c r="H64" s="176">
        <v>108</v>
      </c>
      <c r="I64" s="175">
        <v>223</v>
      </c>
      <c r="J64" s="178">
        <v>6.0124022647613913</v>
      </c>
      <c r="K64" s="175">
        <v>108</v>
      </c>
      <c r="L64" s="175">
        <v>112</v>
      </c>
      <c r="M64" s="175">
        <v>220</v>
      </c>
      <c r="N64" s="179">
        <v>5.9315179293610143</v>
      </c>
      <c r="O64" s="175">
        <v>116</v>
      </c>
      <c r="P64" s="175">
        <v>95</v>
      </c>
      <c r="Q64" s="175">
        <v>211</v>
      </c>
      <c r="R64" s="179">
        <v>5.6888649231598816</v>
      </c>
      <c r="S64" s="175">
        <v>127</v>
      </c>
      <c r="T64" s="175">
        <v>92</v>
      </c>
      <c r="U64" s="175">
        <v>219</v>
      </c>
      <c r="V64" s="179">
        <v>5.9045564842275544</v>
      </c>
      <c r="W64" s="180">
        <v>449</v>
      </c>
      <c r="X64" s="175">
        <v>446</v>
      </c>
      <c r="Y64" s="175">
        <v>895</v>
      </c>
      <c r="Z64" s="181">
        <v>24.130493394445942</v>
      </c>
      <c r="AA64" s="175">
        <v>396</v>
      </c>
      <c r="AB64" s="175">
        <v>392</v>
      </c>
      <c r="AC64" s="175">
        <v>788</v>
      </c>
      <c r="AD64" s="179">
        <v>21.245618765165812</v>
      </c>
      <c r="AE64" s="175">
        <v>150</v>
      </c>
      <c r="AF64" s="175">
        <v>151</v>
      </c>
      <c r="AG64" s="175">
        <v>301</v>
      </c>
      <c r="AH64" s="178">
        <v>8.1153949851712053</v>
      </c>
      <c r="AI64" s="175">
        <v>210</v>
      </c>
      <c r="AJ64" s="176">
        <v>214</v>
      </c>
      <c r="AK64" s="176">
        <v>424</v>
      </c>
      <c r="AL64" s="177">
        <v>11.431652736586681</v>
      </c>
      <c r="AM64" s="176">
        <v>85</v>
      </c>
      <c r="AN64" s="176">
        <v>89</v>
      </c>
      <c r="AO64" s="176">
        <v>174</v>
      </c>
      <c r="AP64" s="177">
        <v>4.6912914532218926</v>
      </c>
      <c r="AQ64" s="176">
        <v>16</v>
      </c>
      <c r="AR64" s="176">
        <v>30</v>
      </c>
      <c r="AS64" s="175">
        <v>46</v>
      </c>
      <c r="AT64" s="177">
        <v>1.2402264761391211</v>
      </c>
      <c r="AU64" s="176">
        <v>0</v>
      </c>
      <c r="AV64" s="176">
        <v>18</v>
      </c>
      <c r="AW64" s="175">
        <v>18</v>
      </c>
      <c r="AX64" s="177">
        <v>0.48530601240226473</v>
      </c>
      <c r="AY64" s="176">
        <v>1870</v>
      </c>
      <c r="AZ64" s="176">
        <v>1839</v>
      </c>
      <c r="BA64" s="176">
        <v>3709</v>
      </c>
    </row>
    <row r="65" spans="1:53" s="8" customFormat="1" x14ac:dyDescent="0.2">
      <c r="A65" t="s">
        <v>468</v>
      </c>
      <c r="B65" s="182" t="s">
        <v>469</v>
      </c>
      <c r="C65" s="175">
        <v>165</v>
      </c>
      <c r="D65" s="176">
        <v>170</v>
      </c>
      <c r="E65" s="175">
        <v>335</v>
      </c>
      <c r="F65" s="177">
        <v>4.5965971459934138</v>
      </c>
      <c r="G65" s="176">
        <v>196</v>
      </c>
      <c r="H65" s="176">
        <v>155</v>
      </c>
      <c r="I65" s="175">
        <v>351</v>
      </c>
      <c r="J65" s="178">
        <v>4.8161361141602637</v>
      </c>
      <c r="K65" s="175">
        <v>205</v>
      </c>
      <c r="L65" s="175">
        <v>176</v>
      </c>
      <c r="M65" s="175">
        <v>381</v>
      </c>
      <c r="N65" s="179">
        <v>5.2277716794731068</v>
      </c>
      <c r="O65" s="175">
        <v>343</v>
      </c>
      <c r="P65" s="175">
        <v>166</v>
      </c>
      <c r="Q65" s="175">
        <v>509</v>
      </c>
      <c r="R65" s="179">
        <v>6.9840834248079036</v>
      </c>
      <c r="S65" s="175">
        <v>434</v>
      </c>
      <c r="T65" s="175">
        <v>134</v>
      </c>
      <c r="U65" s="175">
        <v>568</v>
      </c>
      <c r="V65" s="179">
        <v>7.7936333699231612</v>
      </c>
      <c r="W65" s="180">
        <v>1101</v>
      </c>
      <c r="X65" s="175">
        <v>732</v>
      </c>
      <c r="Y65" s="175">
        <v>1833</v>
      </c>
      <c r="Z65" s="181">
        <v>25.15093304061471</v>
      </c>
      <c r="AA65" s="175">
        <v>898</v>
      </c>
      <c r="AB65" s="175">
        <v>711</v>
      </c>
      <c r="AC65" s="175">
        <v>1609</v>
      </c>
      <c r="AD65" s="179">
        <v>22.077387486278816</v>
      </c>
      <c r="AE65" s="175">
        <v>241</v>
      </c>
      <c r="AF65" s="175">
        <v>200</v>
      </c>
      <c r="AG65" s="175">
        <v>441</v>
      </c>
      <c r="AH65" s="178">
        <v>6.0510428100987923</v>
      </c>
      <c r="AI65" s="175">
        <v>372</v>
      </c>
      <c r="AJ65" s="176">
        <v>335</v>
      </c>
      <c r="AK65" s="176">
        <v>707</v>
      </c>
      <c r="AL65" s="177">
        <v>9.7008781558726671</v>
      </c>
      <c r="AM65" s="176">
        <v>201</v>
      </c>
      <c r="AN65" s="176">
        <v>221</v>
      </c>
      <c r="AO65" s="176">
        <v>422</v>
      </c>
      <c r="AP65" s="177">
        <v>5.7903402854006591</v>
      </c>
      <c r="AQ65" s="176">
        <v>26</v>
      </c>
      <c r="AR65" s="176">
        <v>54</v>
      </c>
      <c r="AS65" s="175">
        <v>80</v>
      </c>
      <c r="AT65" s="177">
        <v>1.0976948408342482</v>
      </c>
      <c r="AU65" s="176">
        <v>12</v>
      </c>
      <c r="AV65" s="176">
        <v>40</v>
      </c>
      <c r="AW65" s="175">
        <v>52</v>
      </c>
      <c r="AX65" s="177">
        <v>0.71350164654226134</v>
      </c>
      <c r="AY65" s="176">
        <v>4194</v>
      </c>
      <c r="AZ65" s="176">
        <v>3094</v>
      </c>
      <c r="BA65" s="176">
        <v>7288</v>
      </c>
    </row>
    <row r="66" spans="1:53" s="8" customFormat="1" x14ac:dyDescent="0.2">
      <c r="A66" t="s">
        <v>470</v>
      </c>
      <c r="B66" s="182" t="s">
        <v>471</v>
      </c>
      <c r="C66" s="175">
        <v>76</v>
      </c>
      <c r="D66" s="176">
        <v>78</v>
      </c>
      <c r="E66" s="175">
        <v>154</v>
      </c>
      <c r="F66" s="177">
        <v>4.6765866990586087</v>
      </c>
      <c r="G66" s="176">
        <v>116</v>
      </c>
      <c r="H66" s="176">
        <v>79</v>
      </c>
      <c r="I66" s="175">
        <v>195</v>
      </c>
      <c r="J66" s="178">
        <v>5.9216519890677191</v>
      </c>
      <c r="K66" s="175">
        <v>102</v>
      </c>
      <c r="L66" s="175">
        <v>100</v>
      </c>
      <c r="M66" s="175">
        <v>202</v>
      </c>
      <c r="N66" s="179">
        <v>6.1342241117522018</v>
      </c>
      <c r="O66" s="175">
        <v>89</v>
      </c>
      <c r="P66" s="175">
        <v>108</v>
      </c>
      <c r="Q66" s="175">
        <v>197</v>
      </c>
      <c r="R66" s="179">
        <v>5.9823868812632863</v>
      </c>
      <c r="S66" s="175">
        <v>68</v>
      </c>
      <c r="T66" s="175">
        <v>62</v>
      </c>
      <c r="U66" s="175">
        <v>130</v>
      </c>
      <c r="V66" s="179">
        <v>3.9477679927118126</v>
      </c>
      <c r="W66" s="180">
        <v>305</v>
      </c>
      <c r="X66" s="175">
        <v>354</v>
      </c>
      <c r="Y66" s="175">
        <v>659</v>
      </c>
      <c r="Z66" s="181">
        <v>20.012146978439112</v>
      </c>
      <c r="AA66" s="175">
        <v>343</v>
      </c>
      <c r="AB66" s="175">
        <v>379</v>
      </c>
      <c r="AC66" s="175">
        <v>722</v>
      </c>
      <c r="AD66" s="179">
        <v>21.925296082599456</v>
      </c>
      <c r="AE66" s="175">
        <v>142</v>
      </c>
      <c r="AF66" s="175">
        <v>145</v>
      </c>
      <c r="AG66" s="175">
        <v>287</v>
      </c>
      <c r="AH66" s="178">
        <v>8.7154570300637708</v>
      </c>
      <c r="AI66" s="175">
        <v>214</v>
      </c>
      <c r="AJ66" s="176">
        <v>181</v>
      </c>
      <c r="AK66" s="176">
        <v>395</v>
      </c>
      <c r="AL66" s="177">
        <v>11.995141208624355</v>
      </c>
      <c r="AM66" s="176">
        <v>107</v>
      </c>
      <c r="AN66" s="176">
        <v>143</v>
      </c>
      <c r="AO66" s="176">
        <v>250</v>
      </c>
      <c r="AP66" s="177">
        <v>7.5918615244457932</v>
      </c>
      <c r="AQ66" s="176">
        <v>20</v>
      </c>
      <c r="AR66" s="176">
        <v>41</v>
      </c>
      <c r="AS66" s="175">
        <v>61</v>
      </c>
      <c r="AT66" s="177">
        <v>1.8524142119647737</v>
      </c>
      <c r="AU66" s="176">
        <v>11</v>
      </c>
      <c r="AV66" s="176">
        <v>30</v>
      </c>
      <c r="AW66" s="175">
        <v>41</v>
      </c>
      <c r="AX66" s="177">
        <v>1.2450652900091101</v>
      </c>
      <c r="AY66" s="176">
        <v>1593</v>
      </c>
      <c r="AZ66" s="176">
        <v>1700</v>
      </c>
      <c r="BA66" s="176">
        <v>3293</v>
      </c>
    </row>
    <row r="67" spans="1:53" s="8" customFormat="1" x14ac:dyDescent="0.2">
      <c r="A67" t="s">
        <v>472</v>
      </c>
      <c r="B67" s="182" t="s">
        <v>473</v>
      </c>
      <c r="C67" s="175">
        <v>164</v>
      </c>
      <c r="D67" s="176">
        <v>135</v>
      </c>
      <c r="E67" s="175">
        <v>299</v>
      </c>
      <c r="F67" s="177">
        <v>4.8808357819131576</v>
      </c>
      <c r="G67" s="176">
        <v>203</v>
      </c>
      <c r="H67" s="176">
        <v>156</v>
      </c>
      <c r="I67" s="175">
        <v>359</v>
      </c>
      <c r="J67" s="178">
        <v>5.8602677113940578</v>
      </c>
      <c r="K67" s="175">
        <v>211</v>
      </c>
      <c r="L67" s="175">
        <v>190</v>
      </c>
      <c r="M67" s="175">
        <v>401</v>
      </c>
      <c r="N67" s="179">
        <v>6.545870062030688</v>
      </c>
      <c r="O67" s="175">
        <v>201</v>
      </c>
      <c r="P67" s="175">
        <v>188</v>
      </c>
      <c r="Q67" s="175">
        <v>389</v>
      </c>
      <c r="R67" s="179">
        <v>6.3499836761345092</v>
      </c>
      <c r="S67" s="175">
        <v>137</v>
      </c>
      <c r="T67" s="175">
        <v>128</v>
      </c>
      <c r="U67" s="175">
        <v>265</v>
      </c>
      <c r="V67" s="179">
        <v>4.3258243552073132</v>
      </c>
      <c r="W67" s="180">
        <v>673</v>
      </c>
      <c r="X67" s="175">
        <v>729</v>
      </c>
      <c r="Y67" s="175">
        <v>1402</v>
      </c>
      <c r="Z67" s="181">
        <v>22.886059418870389</v>
      </c>
      <c r="AA67" s="175">
        <v>752</v>
      </c>
      <c r="AB67" s="175">
        <v>740</v>
      </c>
      <c r="AC67" s="175">
        <v>1492</v>
      </c>
      <c r="AD67" s="179">
        <v>24.355207313091739</v>
      </c>
      <c r="AE67" s="175">
        <v>264</v>
      </c>
      <c r="AF67" s="175">
        <v>250</v>
      </c>
      <c r="AG67" s="175">
        <v>514</v>
      </c>
      <c r="AH67" s="178">
        <v>8.390466862553053</v>
      </c>
      <c r="AI67" s="175">
        <v>300</v>
      </c>
      <c r="AJ67" s="176">
        <v>304</v>
      </c>
      <c r="AK67" s="176">
        <v>604</v>
      </c>
      <c r="AL67" s="177">
        <v>9.8596147567744037</v>
      </c>
      <c r="AM67" s="176">
        <v>152</v>
      </c>
      <c r="AN67" s="176">
        <v>147</v>
      </c>
      <c r="AO67" s="176">
        <v>299</v>
      </c>
      <c r="AP67" s="177">
        <v>4.8808357819131576</v>
      </c>
      <c r="AQ67" s="176">
        <v>25</v>
      </c>
      <c r="AR67" s="176">
        <v>41</v>
      </c>
      <c r="AS67" s="175">
        <v>66</v>
      </c>
      <c r="AT67" s="177">
        <v>1.0773751224289911</v>
      </c>
      <c r="AU67" s="176">
        <v>13</v>
      </c>
      <c r="AV67" s="176">
        <v>23</v>
      </c>
      <c r="AW67" s="175">
        <v>36</v>
      </c>
      <c r="AX67" s="177">
        <v>0.5876591576885406</v>
      </c>
      <c r="AY67" s="176">
        <v>3095</v>
      </c>
      <c r="AZ67" s="176">
        <v>3031</v>
      </c>
      <c r="BA67" s="176">
        <v>6126</v>
      </c>
    </row>
    <row r="68" spans="1:53" s="8" customFormat="1" x14ac:dyDescent="0.2">
      <c r="A68" t="s">
        <v>474</v>
      </c>
      <c r="B68" s="182" t="s">
        <v>475</v>
      </c>
      <c r="C68" s="175">
        <v>66</v>
      </c>
      <c r="D68" s="176">
        <v>67</v>
      </c>
      <c r="E68" s="175">
        <v>133</v>
      </c>
      <c r="F68" s="177">
        <v>4.1889763779527556</v>
      </c>
      <c r="G68" s="176">
        <v>98</v>
      </c>
      <c r="H68" s="176">
        <v>93</v>
      </c>
      <c r="I68" s="175">
        <v>191</v>
      </c>
      <c r="J68" s="178">
        <v>6.015748031496063</v>
      </c>
      <c r="K68" s="175">
        <v>126</v>
      </c>
      <c r="L68" s="175">
        <v>139</v>
      </c>
      <c r="M68" s="175">
        <v>265</v>
      </c>
      <c r="N68" s="179">
        <v>8.3464566929133852</v>
      </c>
      <c r="O68" s="175">
        <v>113</v>
      </c>
      <c r="P68" s="175">
        <v>101</v>
      </c>
      <c r="Q68" s="175">
        <v>214</v>
      </c>
      <c r="R68" s="179">
        <v>6.7401574803149611</v>
      </c>
      <c r="S68" s="175">
        <v>53</v>
      </c>
      <c r="T68" s="175">
        <v>52</v>
      </c>
      <c r="U68" s="175">
        <v>105</v>
      </c>
      <c r="V68" s="179">
        <v>3.3070866141732282</v>
      </c>
      <c r="W68" s="180">
        <v>304</v>
      </c>
      <c r="X68" s="175">
        <v>333</v>
      </c>
      <c r="Y68" s="175">
        <v>637</v>
      </c>
      <c r="Z68" s="181">
        <v>20.062992125984252</v>
      </c>
      <c r="AA68" s="175">
        <v>435</v>
      </c>
      <c r="AB68" s="175">
        <v>427</v>
      </c>
      <c r="AC68" s="175">
        <v>862</v>
      </c>
      <c r="AD68" s="179">
        <v>27.149606299212596</v>
      </c>
      <c r="AE68" s="175">
        <v>132</v>
      </c>
      <c r="AF68" s="175">
        <v>131</v>
      </c>
      <c r="AG68" s="175">
        <v>263</v>
      </c>
      <c r="AH68" s="178">
        <v>8.2834645669291351</v>
      </c>
      <c r="AI68" s="175">
        <v>166</v>
      </c>
      <c r="AJ68" s="176">
        <v>140</v>
      </c>
      <c r="AK68" s="176">
        <v>306</v>
      </c>
      <c r="AL68" s="177">
        <v>9.63779527559055</v>
      </c>
      <c r="AM68" s="176">
        <v>64</v>
      </c>
      <c r="AN68" s="176">
        <v>72</v>
      </c>
      <c r="AO68" s="176">
        <v>136</v>
      </c>
      <c r="AP68" s="177">
        <v>4.2834645669291334</v>
      </c>
      <c r="AQ68" s="176">
        <v>15</v>
      </c>
      <c r="AR68" s="176">
        <v>21</v>
      </c>
      <c r="AS68" s="175">
        <v>36</v>
      </c>
      <c r="AT68" s="177">
        <v>1.1338582677165354</v>
      </c>
      <c r="AU68" s="176">
        <v>8</v>
      </c>
      <c r="AV68" s="176">
        <v>19</v>
      </c>
      <c r="AW68" s="175">
        <v>27</v>
      </c>
      <c r="AX68" s="177">
        <v>0.85039370078740151</v>
      </c>
      <c r="AY68" s="176">
        <v>1580</v>
      </c>
      <c r="AZ68" s="176">
        <v>1595</v>
      </c>
      <c r="BA68" s="176">
        <v>3175</v>
      </c>
    </row>
    <row r="69" spans="1:53" x14ac:dyDescent="0.2">
      <c r="A69" t="s">
        <v>476</v>
      </c>
      <c r="B69" s="182" t="s">
        <v>477</v>
      </c>
      <c r="C69" s="175">
        <v>46</v>
      </c>
      <c r="D69" s="176">
        <v>57</v>
      </c>
      <c r="E69" s="175">
        <v>103</v>
      </c>
      <c r="F69" s="177">
        <v>3.8620172478440198</v>
      </c>
      <c r="G69" s="176">
        <v>60</v>
      </c>
      <c r="H69" s="176">
        <v>72</v>
      </c>
      <c r="I69" s="175">
        <v>132</v>
      </c>
      <c r="J69" s="178">
        <v>4.9493813273340832</v>
      </c>
      <c r="K69" s="175">
        <v>80</v>
      </c>
      <c r="L69" s="175">
        <v>91</v>
      </c>
      <c r="M69" s="175">
        <v>171</v>
      </c>
      <c r="N69" s="179">
        <v>6.4116985376827893</v>
      </c>
      <c r="O69" s="175">
        <v>72</v>
      </c>
      <c r="P69" s="175">
        <v>74</v>
      </c>
      <c r="Q69" s="175">
        <v>146</v>
      </c>
      <c r="R69" s="179">
        <v>5.4743157105361835</v>
      </c>
      <c r="S69" s="175">
        <v>64</v>
      </c>
      <c r="T69" s="175">
        <v>44</v>
      </c>
      <c r="U69" s="175">
        <v>108</v>
      </c>
      <c r="V69" s="179">
        <v>4.0494938132733411</v>
      </c>
      <c r="W69" s="180">
        <v>268</v>
      </c>
      <c r="X69" s="175">
        <v>281</v>
      </c>
      <c r="Y69" s="175">
        <v>549</v>
      </c>
      <c r="Z69" s="181">
        <v>20.584926884139481</v>
      </c>
      <c r="AA69" s="175">
        <v>320</v>
      </c>
      <c r="AB69" s="175">
        <v>355</v>
      </c>
      <c r="AC69" s="175">
        <v>675</v>
      </c>
      <c r="AD69" s="179">
        <v>25.309336332958381</v>
      </c>
      <c r="AE69" s="175">
        <v>127</v>
      </c>
      <c r="AF69" s="175">
        <v>120</v>
      </c>
      <c r="AG69" s="175">
        <v>247</v>
      </c>
      <c r="AH69" s="178">
        <v>9.2613423322084731</v>
      </c>
      <c r="AI69" s="175">
        <v>176</v>
      </c>
      <c r="AJ69" s="176">
        <v>157</v>
      </c>
      <c r="AK69" s="176">
        <v>333</v>
      </c>
      <c r="AL69" s="177">
        <v>12.485939257592801</v>
      </c>
      <c r="AM69" s="176">
        <v>67</v>
      </c>
      <c r="AN69" s="176">
        <v>84</v>
      </c>
      <c r="AO69" s="176">
        <v>151</v>
      </c>
      <c r="AP69" s="177">
        <v>5.6617922759655039</v>
      </c>
      <c r="AQ69" s="176">
        <v>20</v>
      </c>
      <c r="AR69" s="176">
        <v>18</v>
      </c>
      <c r="AS69" s="175">
        <v>38</v>
      </c>
      <c r="AT69" s="177">
        <v>1.4248218972628421</v>
      </c>
      <c r="AU69" s="176">
        <v>4</v>
      </c>
      <c r="AV69" s="176">
        <v>10</v>
      </c>
      <c r="AW69" s="175">
        <v>14</v>
      </c>
      <c r="AX69" s="177">
        <v>0.52493438320209973</v>
      </c>
      <c r="AY69" s="176">
        <v>1304</v>
      </c>
      <c r="AZ69" s="176">
        <v>1363</v>
      </c>
      <c r="BA69" s="176">
        <v>2667</v>
      </c>
    </row>
    <row r="70" spans="1:53" x14ac:dyDescent="0.2">
      <c r="A70" t="s">
        <v>478</v>
      </c>
      <c r="B70" s="182" t="s">
        <v>479</v>
      </c>
      <c r="C70" s="175">
        <v>100</v>
      </c>
      <c r="D70" s="176">
        <v>95</v>
      </c>
      <c r="E70" s="175">
        <v>195</v>
      </c>
      <c r="F70" s="177">
        <v>6.0148056755089447</v>
      </c>
      <c r="G70" s="176">
        <v>101</v>
      </c>
      <c r="H70" s="176">
        <v>79</v>
      </c>
      <c r="I70" s="175">
        <v>180</v>
      </c>
      <c r="J70" s="178">
        <v>5.5521283158544108</v>
      </c>
      <c r="K70" s="175">
        <v>83</v>
      </c>
      <c r="L70" s="175">
        <v>110</v>
      </c>
      <c r="M70" s="175">
        <v>193</v>
      </c>
      <c r="N70" s="179">
        <v>5.9531153608883409</v>
      </c>
      <c r="O70" s="175">
        <v>92</v>
      </c>
      <c r="P70" s="175">
        <v>92</v>
      </c>
      <c r="Q70" s="175">
        <v>184</v>
      </c>
      <c r="R70" s="179">
        <v>5.6755089450956202</v>
      </c>
      <c r="S70" s="175">
        <v>76</v>
      </c>
      <c r="T70" s="175">
        <v>85</v>
      </c>
      <c r="U70" s="175">
        <v>161</v>
      </c>
      <c r="V70" s="179">
        <v>4.9660703269586675</v>
      </c>
      <c r="W70" s="180">
        <v>408</v>
      </c>
      <c r="X70" s="175">
        <v>434</v>
      </c>
      <c r="Y70" s="175">
        <v>842</v>
      </c>
      <c r="Z70" s="181">
        <v>25.971622455274524</v>
      </c>
      <c r="AA70" s="175">
        <v>344</v>
      </c>
      <c r="AB70" s="175">
        <v>381</v>
      </c>
      <c r="AC70" s="175">
        <v>725</v>
      </c>
      <c r="AD70" s="179">
        <v>22.362739049969154</v>
      </c>
      <c r="AE70" s="175">
        <v>130</v>
      </c>
      <c r="AF70" s="175">
        <v>121</v>
      </c>
      <c r="AG70" s="175">
        <v>251</v>
      </c>
      <c r="AH70" s="178">
        <v>7.742134484885872</v>
      </c>
      <c r="AI70" s="175">
        <v>152</v>
      </c>
      <c r="AJ70" s="176">
        <v>142</v>
      </c>
      <c r="AK70" s="176">
        <v>294</v>
      </c>
      <c r="AL70" s="177">
        <v>9.0684762492288709</v>
      </c>
      <c r="AM70" s="176">
        <v>68</v>
      </c>
      <c r="AN70" s="176">
        <v>93</v>
      </c>
      <c r="AO70" s="176">
        <v>161</v>
      </c>
      <c r="AP70" s="177">
        <v>4.9660703269586675</v>
      </c>
      <c r="AQ70" s="176">
        <v>11</v>
      </c>
      <c r="AR70" s="176">
        <v>26</v>
      </c>
      <c r="AS70" s="175">
        <v>37</v>
      </c>
      <c r="AT70" s="177">
        <v>1.1412708204811846</v>
      </c>
      <c r="AU70" s="176">
        <v>2</v>
      </c>
      <c r="AV70" s="176">
        <v>17</v>
      </c>
      <c r="AW70" s="175">
        <v>19</v>
      </c>
      <c r="AX70" s="177">
        <v>0.58605798889574345</v>
      </c>
      <c r="AY70" s="176">
        <v>1567</v>
      </c>
      <c r="AZ70" s="176">
        <v>1675</v>
      </c>
      <c r="BA70" s="176">
        <v>3242</v>
      </c>
    </row>
    <row r="71" spans="1:53" x14ac:dyDescent="0.2">
      <c r="A71" t="s">
        <v>480</v>
      </c>
      <c r="B71" s="182" t="s">
        <v>481</v>
      </c>
      <c r="C71" s="175">
        <v>214</v>
      </c>
      <c r="D71" s="176">
        <v>227</v>
      </c>
      <c r="E71" s="175">
        <v>441</v>
      </c>
      <c r="F71" s="177">
        <v>6.5713008493518101</v>
      </c>
      <c r="G71" s="176">
        <v>182</v>
      </c>
      <c r="H71" s="176">
        <v>195</v>
      </c>
      <c r="I71" s="175">
        <v>377</v>
      </c>
      <c r="J71" s="178">
        <v>5.617642676203249</v>
      </c>
      <c r="K71" s="175">
        <v>208</v>
      </c>
      <c r="L71" s="175">
        <v>214</v>
      </c>
      <c r="M71" s="175">
        <v>422</v>
      </c>
      <c r="N71" s="179">
        <v>6.2881835791983312</v>
      </c>
      <c r="O71" s="175">
        <v>204</v>
      </c>
      <c r="P71" s="175">
        <v>188</v>
      </c>
      <c r="Q71" s="175">
        <v>392</v>
      </c>
      <c r="R71" s="179">
        <v>5.8411563105349424</v>
      </c>
      <c r="S71" s="175">
        <v>193</v>
      </c>
      <c r="T71" s="175">
        <v>200</v>
      </c>
      <c r="U71" s="175">
        <v>393</v>
      </c>
      <c r="V71" s="179">
        <v>5.8560572194903893</v>
      </c>
      <c r="W71" s="180">
        <v>930</v>
      </c>
      <c r="X71" s="175">
        <v>940</v>
      </c>
      <c r="Y71" s="175">
        <v>1870</v>
      </c>
      <c r="Z71" s="181">
        <v>27.864699746684547</v>
      </c>
      <c r="AA71" s="175">
        <v>713</v>
      </c>
      <c r="AB71" s="175">
        <v>705</v>
      </c>
      <c r="AC71" s="175">
        <v>1418</v>
      </c>
      <c r="AD71" s="179">
        <v>21.129488898822828</v>
      </c>
      <c r="AE71" s="175">
        <v>197</v>
      </c>
      <c r="AF71" s="175">
        <v>185</v>
      </c>
      <c r="AG71" s="175">
        <v>382</v>
      </c>
      <c r="AH71" s="178">
        <v>5.6921472209804795</v>
      </c>
      <c r="AI71" s="175">
        <v>268</v>
      </c>
      <c r="AJ71" s="176">
        <v>306</v>
      </c>
      <c r="AK71" s="176">
        <v>574</v>
      </c>
      <c r="AL71" s="177">
        <v>8.5531217404261657</v>
      </c>
      <c r="AM71" s="176">
        <v>137</v>
      </c>
      <c r="AN71" s="176">
        <v>177</v>
      </c>
      <c r="AO71" s="176">
        <v>314</v>
      </c>
      <c r="AP71" s="177">
        <v>4.6788854120101329</v>
      </c>
      <c r="AQ71" s="176">
        <v>22</v>
      </c>
      <c r="AR71" s="176">
        <v>65</v>
      </c>
      <c r="AS71" s="175">
        <v>87</v>
      </c>
      <c r="AT71" s="177">
        <v>1.2963790791238265</v>
      </c>
      <c r="AU71" s="176">
        <v>7</v>
      </c>
      <c r="AV71" s="176">
        <v>34</v>
      </c>
      <c r="AW71" s="175">
        <v>41</v>
      </c>
      <c r="AX71" s="177">
        <v>0.61093726717329755</v>
      </c>
      <c r="AY71" s="176">
        <v>3275</v>
      </c>
      <c r="AZ71" s="176">
        <v>3436</v>
      </c>
      <c r="BA71" s="176">
        <v>6711</v>
      </c>
    </row>
    <row r="72" spans="1:53" x14ac:dyDescent="0.2">
      <c r="A72" t="s">
        <v>482</v>
      </c>
      <c r="B72" s="182" t="s">
        <v>483</v>
      </c>
      <c r="C72" s="175">
        <v>128</v>
      </c>
      <c r="D72" s="176">
        <v>116</v>
      </c>
      <c r="E72" s="175">
        <v>244</v>
      </c>
      <c r="F72" s="177">
        <v>5.4138007543820725</v>
      </c>
      <c r="G72" s="176">
        <v>162</v>
      </c>
      <c r="H72" s="176">
        <v>131</v>
      </c>
      <c r="I72" s="175">
        <v>293</v>
      </c>
      <c r="J72" s="178">
        <v>6.5009984468604394</v>
      </c>
      <c r="K72" s="175">
        <v>150</v>
      </c>
      <c r="L72" s="175">
        <v>139</v>
      </c>
      <c r="M72" s="175">
        <v>289</v>
      </c>
      <c r="N72" s="179">
        <v>6.4122476148213883</v>
      </c>
      <c r="O72" s="175">
        <v>120</v>
      </c>
      <c r="P72" s="175">
        <v>120</v>
      </c>
      <c r="Q72" s="175">
        <v>240</v>
      </c>
      <c r="R72" s="179">
        <v>5.3250499223430214</v>
      </c>
      <c r="S72" s="175">
        <v>68</v>
      </c>
      <c r="T72" s="175">
        <v>75</v>
      </c>
      <c r="U72" s="175">
        <v>143</v>
      </c>
      <c r="V72" s="179">
        <v>3.1728422453960508</v>
      </c>
      <c r="W72" s="180">
        <v>497</v>
      </c>
      <c r="X72" s="175">
        <v>545</v>
      </c>
      <c r="Y72" s="175">
        <v>1042</v>
      </c>
      <c r="Z72" s="181">
        <v>23.11959174617262</v>
      </c>
      <c r="AA72" s="175">
        <v>545</v>
      </c>
      <c r="AB72" s="175">
        <v>544</v>
      </c>
      <c r="AC72" s="175">
        <v>1089</v>
      </c>
      <c r="AD72" s="179">
        <v>24.162414022631463</v>
      </c>
      <c r="AE72" s="175">
        <v>185</v>
      </c>
      <c r="AF72" s="175">
        <v>182</v>
      </c>
      <c r="AG72" s="175">
        <v>367</v>
      </c>
      <c r="AH72" s="178">
        <v>8.14288883958287</v>
      </c>
      <c r="AI72" s="175">
        <v>268</v>
      </c>
      <c r="AJ72" s="176">
        <v>251</v>
      </c>
      <c r="AK72" s="176">
        <v>519</v>
      </c>
      <c r="AL72" s="177">
        <v>11.515420457066785</v>
      </c>
      <c r="AM72" s="176">
        <v>104</v>
      </c>
      <c r="AN72" s="176">
        <v>114</v>
      </c>
      <c r="AO72" s="176">
        <v>218</v>
      </c>
      <c r="AP72" s="177">
        <v>4.8369203461282453</v>
      </c>
      <c r="AQ72" s="176">
        <v>22</v>
      </c>
      <c r="AR72" s="176">
        <v>26</v>
      </c>
      <c r="AS72" s="175">
        <v>48</v>
      </c>
      <c r="AT72" s="177">
        <v>1.0650099844686045</v>
      </c>
      <c r="AU72" s="176">
        <v>3</v>
      </c>
      <c r="AV72" s="176">
        <v>12</v>
      </c>
      <c r="AW72" s="175">
        <v>15</v>
      </c>
      <c r="AX72" s="177">
        <v>0.33281562014643884</v>
      </c>
      <c r="AY72" s="176">
        <v>2252</v>
      </c>
      <c r="AZ72" s="176">
        <v>2255</v>
      </c>
      <c r="BA72" s="176">
        <v>4507</v>
      </c>
    </row>
    <row r="73" spans="1:53" x14ac:dyDescent="0.2">
      <c r="A73" t="s">
        <v>484</v>
      </c>
      <c r="B73" s="182" t="s">
        <v>485</v>
      </c>
      <c r="C73" s="175">
        <v>290</v>
      </c>
      <c r="D73" s="176">
        <v>269</v>
      </c>
      <c r="E73" s="175">
        <v>559</v>
      </c>
      <c r="F73" s="177">
        <v>5.864456567352077</v>
      </c>
      <c r="G73" s="176">
        <v>258</v>
      </c>
      <c r="H73" s="176">
        <v>261</v>
      </c>
      <c r="I73" s="175">
        <v>519</v>
      </c>
      <c r="J73" s="178">
        <v>5.4448174569869909</v>
      </c>
      <c r="K73" s="175">
        <v>238</v>
      </c>
      <c r="L73" s="175">
        <v>257</v>
      </c>
      <c r="M73" s="175">
        <v>495</v>
      </c>
      <c r="N73" s="179">
        <v>5.1930339907679395</v>
      </c>
      <c r="O73" s="175">
        <v>260</v>
      </c>
      <c r="P73" s="175">
        <v>279</v>
      </c>
      <c r="Q73" s="175">
        <v>539</v>
      </c>
      <c r="R73" s="179">
        <v>5.654637012169534</v>
      </c>
      <c r="S73" s="175">
        <v>300</v>
      </c>
      <c r="T73" s="175">
        <v>278</v>
      </c>
      <c r="U73" s="175">
        <v>578</v>
      </c>
      <c r="V73" s="179">
        <v>6.0637851447754931</v>
      </c>
      <c r="W73" s="180">
        <v>1251</v>
      </c>
      <c r="X73" s="175">
        <v>1276</v>
      </c>
      <c r="Y73" s="175">
        <v>2527</v>
      </c>
      <c r="Z73" s="181">
        <v>26.510700797314307</v>
      </c>
      <c r="AA73" s="175">
        <v>986</v>
      </c>
      <c r="AB73" s="175">
        <v>954</v>
      </c>
      <c r="AC73" s="175">
        <v>1940</v>
      </c>
      <c r="AD73" s="179">
        <v>20.352496852706672</v>
      </c>
      <c r="AE73" s="175">
        <v>335</v>
      </c>
      <c r="AF73" s="175">
        <v>325</v>
      </c>
      <c r="AG73" s="175">
        <v>660</v>
      </c>
      <c r="AH73" s="178">
        <v>6.9240453210239199</v>
      </c>
      <c r="AI73" s="175">
        <v>403</v>
      </c>
      <c r="AJ73" s="176">
        <v>496</v>
      </c>
      <c r="AK73" s="176">
        <v>899</v>
      </c>
      <c r="AL73" s="177">
        <v>9.4313890054553084</v>
      </c>
      <c r="AM73" s="176">
        <v>263</v>
      </c>
      <c r="AN73" s="176">
        <v>317</v>
      </c>
      <c r="AO73" s="176">
        <v>580</v>
      </c>
      <c r="AP73" s="177">
        <v>6.0847671002937478</v>
      </c>
      <c r="AQ73" s="176">
        <v>61</v>
      </c>
      <c r="AR73" s="176">
        <v>97</v>
      </c>
      <c r="AS73" s="175">
        <v>158</v>
      </c>
      <c r="AT73" s="177">
        <v>1.65757448594209</v>
      </c>
      <c r="AU73" s="176">
        <v>22</v>
      </c>
      <c r="AV73" s="176">
        <v>56</v>
      </c>
      <c r="AW73" s="175">
        <v>78</v>
      </c>
      <c r="AX73" s="177">
        <v>0.81829626521191778</v>
      </c>
      <c r="AY73" s="176">
        <v>4667</v>
      </c>
      <c r="AZ73" s="176">
        <v>4865</v>
      </c>
      <c r="BA73" s="176">
        <v>9532</v>
      </c>
    </row>
    <row r="74" spans="1:53" x14ac:dyDescent="0.2">
      <c r="A74" t="s">
        <v>486</v>
      </c>
      <c r="B74" s="182" t="s">
        <v>487</v>
      </c>
      <c r="C74" s="175">
        <v>326</v>
      </c>
      <c r="D74" s="176">
        <v>286</v>
      </c>
      <c r="E74" s="175">
        <v>612</v>
      </c>
      <c r="F74" s="177">
        <v>9.0990187332738621</v>
      </c>
      <c r="G74" s="176">
        <v>265</v>
      </c>
      <c r="H74" s="176">
        <v>257</v>
      </c>
      <c r="I74" s="175">
        <v>522</v>
      </c>
      <c r="J74" s="178">
        <v>7.7609277430865289</v>
      </c>
      <c r="K74" s="175">
        <v>286</v>
      </c>
      <c r="L74" s="175">
        <v>222</v>
      </c>
      <c r="M74" s="175">
        <v>508</v>
      </c>
      <c r="N74" s="179">
        <v>7.5527802557240564</v>
      </c>
      <c r="O74" s="175">
        <v>229</v>
      </c>
      <c r="P74" s="175">
        <v>246</v>
      </c>
      <c r="Q74" s="175">
        <v>475</v>
      </c>
      <c r="R74" s="179">
        <v>7.0621468926553677</v>
      </c>
      <c r="S74" s="175">
        <v>272</v>
      </c>
      <c r="T74" s="175">
        <v>237</v>
      </c>
      <c r="U74" s="175">
        <v>509</v>
      </c>
      <c r="V74" s="179">
        <v>7.5676479333928039</v>
      </c>
      <c r="W74" s="180">
        <v>1118</v>
      </c>
      <c r="X74" s="175">
        <v>1129</v>
      </c>
      <c r="Y74" s="175">
        <v>2247</v>
      </c>
      <c r="Z74" s="181">
        <v>33.407671721677076</v>
      </c>
      <c r="AA74" s="175">
        <v>499</v>
      </c>
      <c r="AB74" s="175">
        <v>551</v>
      </c>
      <c r="AC74" s="175">
        <v>1050</v>
      </c>
      <c r="AD74" s="179">
        <v>15.611061552185548</v>
      </c>
      <c r="AE74" s="175">
        <v>125</v>
      </c>
      <c r="AF74" s="175">
        <v>124</v>
      </c>
      <c r="AG74" s="175">
        <v>249</v>
      </c>
      <c r="AH74" s="178">
        <v>3.7020517395182875</v>
      </c>
      <c r="AI74" s="175">
        <v>153</v>
      </c>
      <c r="AJ74" s="176">
        <v>197</v>
      </c>
      <c r="AK74" s="176">
        <v>350</v>
      </c>
      <c r="AL74" s="177">
        <v>5.2036871840618497</v>
      </c>
      <c r="AM74" s="176">
        <v>74</v>
      </c>
      <c r="AN74" s="176">
        <v>96</v>
      </c>
      <c r="AO74" s="176">
        <v>170</v>
      </c>
      <c r="AP74" s="177">
        <v>2.5275052036871841</v>
      </c>
      <c r="AQ74" s="176">
        <v>5</v>
      </c>
      <c r="AR74" s="176">
        <v>16</v>
      </c>
      <c r="AS74" s="175">
        <v>21</v>
      </c>
      <c r="AT74" s="177">
        <v>0.31222123104371097</v>
      </c>
      <c r="AU74" s="176">
        <v>2</v>
      </c>
      <c r="AV74" s="176">
        <v>11</v>
      </c>
      <c r="AW74" s="175">
        <v>13</v>
      </c>
      <c r="AX74" s="177">
        <v>0.19327980969372585</v>
      </c>
      <c r="AY74" s="176">
        <v>3354</v>
      </c>
      <c r="AZ74" s="176">
        <v>3372</v>
      </c>
      <c r="BA74" s="176">
        <v>6726</v>
      </c>
    </row>
    <row r="75" spans="1:53" x14ac:dyDescent="0.2">
      <c r="A75" t="s">
        <v>488</v>
      </c>
      <c r="B75" s="182" t="s">
        <v>489</v>
      </c>
      <c r="C75" s="175">
        <v>317</v>
      </c>
      <c r="D75" s="176">
        <v>277</v>
      </c>
      <c r="E75" s="175">
        <v>594</v>
      </c>
      <c r="F75" s="177">
        <v>7.9475515119079478</v>
      </c>
      <c r="G75" s="176">
        <v>239</v>
      </c>
      <c r="H75" s="176">
        <v>239</v>
      </c>
      <c r="I75" s="175">
        <v>478</v>
      </c>
      <c r="J75" s="178">
        <v>6.3955044153063954</v>
      </c>
      <c r="K75" s="175">
        <v>255</v>
      </c>
      <c r="L75" s="175">
        <v>233</v>
      </c>
      <c r="M75" s="175">
        <v>488</v>
      </c>
      <c r="N75" s="179">
        <v>6.5293015788065292</v>
      </c>
      <c r="O75" s="175">
        <v>223</v>
      </c>
      <c r="P75" s="175">
        <v>257</v>
      </c>
      <c r="Q75" s="175">
        <v>480</v>
      </c>
      <c r="R75" s="179">
        <v>6.4222638480064225</v>
      </c>
      <c r="S75" s="175">
        <v>283</v>
      </c>
      <c r="T75" s="175">
        <v>284</v>
      </c>
      <c r="U75" s="175">
        <v>567</v>
      </c>
      <c r="V75" s="179">
        <v>7.5862991704575862</v>
      </c>
      <c r="W75" s="180">
        <v>1350</v>
      </c>
      <c r="X75" s="175">
        <v>1295</v>
      </c>
      <c r="Y75" s="175">
        <v>2645</v>
      </c>
      <c r="Z75" s="181">
        <v>35.389349745785388</v>
      </c>
      <c r="AA75" s="175">
        <v>678</v>
      </c>
      <c r="AB75" s="175">
        <v>695</v>
      </c>
      <c r="AC75" s="175">
        <v>1373</v>
      </c>
      <c r="AD75" s="179">
        <v>18.370350548568371</v>
      </c>
      <c r="AE75" s="175">
        <v>120</v>
      </c>
      <c r="AF75" s="175">
        <v>135</v>
      </c>
      <c r="AG75" s="175">
        <v>255</v>
      </c>
      <c r="AH75" s="178">
        <v>3.4118276692534115</v>
      </c>
      <c r="AI75" s="175">
        <v>129</v>
      </c>
      <c r="AJ75" s="176">
        <v>149</v>
      </c>
      <c r="AK75" s="176">
        <v>278</v>
      </c>
      <c r="AL75" s="177">
        <v>3.7195611453037194</v>
      </c>
      <c r="AM75" s="176">
        <v>69</v>
      </c>
      <c r="AN75" s="176">
        <v>117</v>
      </c>
      <c r="AO75" s="176">
        <v>186</v>
      </c>
      <c r="AP75" s="177">
        <v>2.4886272411024883</v>
      </c>
      <c r="AQ75" s="176">
        <v>26</v>
      </c>
      <c r="AR75" s="176">
        <v>49</v>
      </c>
      <c r="AS75" s="175">
        <v>75</v>
      </c>
      <c r="AT75" s="177">
        <v>1.0034787262510034</v>
      </c>
      <c r="AU75" s="176">
        <v>11</v>
      </c>
      <c r="AV75" s="176">
        <v>44</v>
      </c>
      <c r="AW75" s="175">
        <v>55</v>
      </c>
      <c r="AX75" s="177">
        <v>0.7358843992507359</v>
      </c>
      <c r="AY75" s="176">
        <v>3700</v>
      </c>
      <c r="AZ75" s="176">
        <v>3774</v>
      </c>
      <c r="BA75" s="176">
        <v>7474</v>
      </c>
    </row>
    <row r="76" spans="1:53" x14ac:dyDescent="0.2">
      <c r="A76" t="s">
        <v>490</v>
      </c>
      <c r="B76" s="182" t="s">
        <v>491</v>
      </c>
      <c r="C76" s="175">
        <v>88</v>
      </c>
      <c r="D76" s="176">
        <v>79</v>
      </c>
      <c r="E76" s="175">
        <v>167</v>
      </c>
      <c r="F76" s="177">
        <v>4.9806143751864003</v>
      </c>
      <c r="G76" s="176">
        <v>103</v>
      </c>
      <c r="H76" s="176">
        <v>85</v>
      </c>
      <c r="I76" s="175">
        <v>188</v>
      </c>
      <c r="J76" s="178">
        <v>5.6069191768565467</v>
      </c>
      <c r="K76" s="175">
        <v>119</v>
      </c>
      <c r="L76" s="175">
        <v>130</v>
      </c>
      <c r="M76" s="175">
        <v>249</v>
      </c>
      <c r="N76" s="179">
        <v>7.4261855055174468</v>
      </c>
      <c r="O76" s="175">
        <v>129</v>
      </c>
      <c r="P76" s="175">
        <v>118</v>
      </c>
      <c r="Q76" s="175">
        <v>247</v>
      </c>
      <c r="R76" s="179">
        <v>7.3665374291679093</v>
      </c>
      <c r="S76" s="175">
        <v>73</v>
      </c>
      <c r="T76" s="175">
        <v>51</v>
      </c>
      <c r="U76" s="175">
        <v>124</v>
      </c>
      <c r="V76" s="179">
        <v>3.698180733671339</v>
      </c>
      <c r="W76" s="180">
        <v>334</v>
      </c>
      <c r="X76" s="175">
        <v>386</v>
      </c>
      <c r="Y76" s="175">
        <v>720</v>
      </c>
      <c r="Z76" s="181">
        <v>21.47330748583358</v>
      </c>
      <c r="AA76" s="175">
        <v>397</v>
      </c>
      <c r="AB76" s="175">
        <v>391</v>
      </c>
      <c r="AC76" s="175">
        <v>788</v>
      </c>
      <c r="AD76" s="179">
        <v>23.501342081717866</v>
      </c>
      <c r="AE76" s="175">
        <v>112</v>
      </c>
      <c r="AF76" s="175">
        <v>122</v>
      </c>
      <c r="AG76" s="175">
        <v>234</v>
      </c>
      <c r="AH76" s="178">
        <v>6.9788249328959138</v>
      </c>
      <c r="AI76" s="175">
        <v>180</v>
      </c>
      <c r="AJ76" s="176">
        <v>186</v>
      </c>
      <c r="AK76" s="176">
        <v>366</v>
      </c>
      <c r="AL76" s="177">
        <v>10.915597971965404</v>
      </c>
      <c r="AM76" s="176">
        <v>107</v>
      </c>
      <c r="AN76" s="176">
        <v>112</v>
      </c>
      <c r="AO76" s="176">
        <v>219</v>
      </c>
      <c r="AP76" s="177">
        <v>6.5314643602743807</v>
      </c>
      <c r="AQ76" s="176">
        <v>13</v>
      </c>
      <c r="AR76" s="176">
        <v>20</v>
      </c>
      <c r="AS76" s="175">
        <v>33</v>
      </c>
      <c r="AT76" s="177">
        <v>0.98419325976737237</v>
      </c>
      <c r="AU76" s="176">
        <v>3</v>
      </c>
      <c r="AV76" s="176">
        <v>15</v>
      </c>
      <c r="AW76" s="175">
        <v>18</v>
      </c>
      <c r="AX76" s="177">
        <v>0.53683268714583954</v>
      </c>
      <c r="AY76" s="176">
        <v>1658</v>
      </c>
      <c r="AZ76" s="176">
        <v>1695</v>
      </c>
      <c r="BA76" s="176">
        <v>3353</v>
      </c>
    </row>
    <row r="77" spans="1:53" x14ac:dyDescent="0.2">
      <c r="A77" t="s">
        <v>492</v>
      </c>
      <c r="B77" s="182" t="s">
        <v>493</v>
      </c>
      <c r="C77" s="175">
        <v>96</v>
      </c>
      <c r="D77" s="176">
        <v>78</v>
      </c>
      <c r="E77" s="175">
        <v>174</v>
      </c>
      <c r="F77" s="177">
        <v>5.3637484586929718</v>
      </c>
      <c r="G77" s="176">
        <v>79</v>
      </c>
      <c r="H77" s="176">
        <v>87</v>
      </c>
      <c r="I77" s="175">
        <v>166</v>
      </c>
      <c r="J77" s="178">
        <v>5.1171393341553637</v>
      </c>
      <c r="K77" s="175">
        <v>89</v>
      </c>
      <c r="L77" s="175">
        <v>67</v>
      </c>
      <c r="M77" s="175">
        <v>156</v>
      </c>
      <c r="N77" s="179">
        <v>4.808877928483354</v>
      </c>
      <c r="O77" s="175">
        <v>104</v>
      </c>
      <c r="P77" s="175">
        <v>92</v>
      </c>
      <c r="Q77" s="175">
        <v>196</v>
      </c>
      <c r="R77" s="179">
        <v>6.0419235511713936</v>
      </c>
      <c r="S77" s="175">
        <v>86</v>
      </c>
      <c r="T77" s="175">
        <v>69</v>
      </c>
      <c r="U77" s="175">
        <v>155</v>
      </c>
      <c r="V77" s="179">
        <v>4.7780517879161533</v>
      </c>
      <c r="W77" s="180">
        <v>378</v>
      </c>
      <c r="X77" s="175">
        <v>392</v>
      </c>
      <c r="Y77" s="175">
        <v>770</v>
      </c>
      <c r="Z77" s="181">
        <v>23.736128236744761</v>
      </c>
      <c r="AA77" s="175">
        <v>348</v>
      </c>
      <c r="AB77" s="175">
        <v>359</v>
      </c>
      <c r="AC77" s="175">
        <v>707</v>
      </c>
      <c r="AD77" s="179">
        <v>21.794081381011097</v>
      </c>
      <c r="AE77" s="175">
        <v>140</v>
      </c>
      <c r="AF77" s="175">
        <v>152</v>
      </c>
      <c r="AG77" s="175">
        <v>292</v>
      </c>
      <c r="AH77" s="178">
        <v>9.001233045622687</v>
      </c>
      <c r="AI77" s="175">
        <v>185</v>
      </c>
      <c r="AJ77" s="176">
        <v>179</v>
      </c>
      <c r="AK77" s="176">
        <v>364</v>
      </c>
      <c r="AL77" s="177">
        <v>11.22071516646116</v>
      </c>
      <c r="AM77" s="176">
        <v>78</v>
      </c>
      <c r="AN77" s="176">
        <v>104</v>
      </c>
      <c r="AO77" s="176">
        <v>182</v>
      </c>
      <c r="AP77" s="177">
        <v>5.6103575832305799</v>
      </c>
      <c r="AQ77" s="176">
        <v>14</v>
      </c>
      <c r="AR77" s="176">
        <v>38</v>
      </c>
      <c r="AS77" s="175">
        <v>52</v>
      </c>
      <c r="AT77" s="177">
        <v>1.6029593094944512</v>
      </c>
      <c r="AU77" s="176">
        <v>11</v>
      </c>
      <c r="AV77" s="176">
        <v>19</v>
      </c>
      <c r="AW77" s="175">
        <v>30</v>
      </c>
      <c r="AX77" s="177">
        <v>0.92478421701602964</v>
      </c>
      <c r="AY77" s="176">
        <v>1608</v>
      </c>
      <c r="AZ77" s="176">
        <v>1636</v>
      </c>
      <c r="BA77" s="176">
        <v>3244</v>
      </c>
    </row>
    <row r="78" spans="1:53" x14ac:dyDescent="0.2">
      <c r="A78" t="s">
        <v>494</v>
      </c>
      <c r="B78" s="182" t="s">
        <v>109</v>
      </c>
      <c r="C78" s="175">
        <v>220</v>
      </c>
      <c r="D78" s="176">
        <v>229</v>
      </c>
      <c r="E78" s="175">
        <v>449</v>
      </c>
      <c r="F78" s="177">
        <v>5.2954357825215235</v>
      </c>
      <c r="G78" s="176">
        <v>240</v>
      </c>
      <c r="H78" s="176">
        <v>208</v>
      </c>
      <c r="I78" s="175">
        <v>448</v>
      </c>
      <c r="J78" s="178">
        <v>5.2836419389078904</v>
      </c>
      <c r="K78" s="175">
        <v>274</v>
      </c>
      <c r="L78" s="175">
        <v>226</v>
      </c>
      <c r="M78" s="175">
        <v>500</v>
      </c>
      <c r="N78" s="179">
        <v>5.8969218068168416</v>
      </c>
      <c r="O78" s="175">
        <v>276</v>
      </c>
      <c r="P78" s="175">
        <v>280</v>
      </c>
      <c r="Q78" s="175">
        <v>556</v>
      </c>
      <c r="R78" s="179">
        <v>6.557377049180328</v>
      </c>
      <c r="S78" s="175">
        <v>294</v>
      </c>
      <c r="T78" s="175">
        <v>254</v>
      </c>
      <c r="U78" s="175">
        <v>548</v>
      </c>
      <c r="V78" s="179">
        <v>6.4630263002712587</v>
      </c>
      <c r="W78" s="180">
        <v>1006</v>
      </c>
      <c r="X78" s="175">
        <v>988</v>
      </c>
      <c r="Y78" s="175">
        <v>1994</v>
      </c>
      <c r="Z78" s="181">
        <v>23.516924165585564</v>
      </c>
      <c r="AA78" s="175">
        <v>975</v>
      </c>
      <c r="AB78" s="175">
        <v>965</v>
      </c>
      <c r="AC78" s="175">
        <v>1940</v>
      </c>
      <c r="AD78" s="179">
        <v>22.880056610449344</v>
      </c>
      <c r="AE78" s="175">
        <v>311</v>
      </c>
      <c r="AF78" s="175">
        <v>284</v>
      </c>
      <c r="AG78" s="175">
        <v>595</v>
      </c>
      <c r="AH78" s="178">
        <v>7.0173369501120408</v>
      </c>
      <c r="AI78" s="175">
        <v>365</v>
      </c>
      <c r="AJ78" s="176">
        <v>404</v>
      </c>
      <c r="AK78" s="176">
        <v>769</v>
      </c>
      <c r="AL78" s="177">
        <v>9.0694657388843023</v>
      </c>
      <c r="AM78" s="176">
        <v>207</v>
      </c>
      <c r="AN78" s="176">
        <v>265</v>
      </c>
      <c r="AO78" s="176">
        <v>472</v>
      </c>
      <c r="AP78" s="177">
        <v>5.5666941856350984</v>
      </c>
      <c r="AQ78" s="176">
        <v>47</v>
      </c>
      <c r="AR78" s="176">
        <v>94</v>
      </c>
      <c r="AS78" s="175">
        <v>141</v>
      </c>
      <c r="AT78" s="177">
        <v>1.6629319495223494</v>
      </c>
      <c r="AU78" s="176">
        <v>16</v>
      </c>
      <c r="AV78" s="176">
        <v>51</v>
      </c>
      <c r="AW78" s="175">
        <v>67</v>
      </c>
      <c r="AX78" s="177">
        <v>0.79018752211345678</v>
      </c>
      <c r="AY78" s="176">
        <v>4231</v>
      </c>
      <c r="AZ78" s="176">
        <v>4248</v>
      </c>
      <c r="BA78" s="176">
        <v>8479</v>
      </c>
    </row>
    <row r="79" spans="1:53" x14ac:dyDescent="0.2">
      <c r="A79" t="s">
        <v>495</v>
      </c>
      <c r="B79" s="182" t="s">
        <v>496</v>
      </c>
      <c r="C79" s="175">
        <v>188</v>
      </c>
      <c r="D79" s="176">
        <v>151</v>
      </c>
      <c r="E79" s="175">
        <v>339</v>
      </c>
      <c r="F79" s="177">
        <v>5.1866585067319466</v>
      </c>
      <c r="G79" s="176">
        <v>193</v>
      </c>
      <c r="H79" s="176">
        <v>157</v>
      </c>
      <c r="I79" s="175">
        <v>350</v>
      </c>
      <c r="J79" s="178">
        <v>5.3549571603427175</v>
      </c>
      <c r="K79" s="175">
        <v>227</v>
      </c>
      <c r="L79" s="175">
        <v>208</v>
      </c>
      <c r="M79" s="175">
        <v>435</v>
      </c>
      <c r="N79" s="179">
        <v>6.655446756425949</v>
      </c>
      <c r="O79" s="175">
        <v>209</v>
      </c>
      <c r="P79" s="175">
        <v>210</v>
      </c>
      <c r="Q79" s="175">
        <v>419</v>
      </c>
      <c r="R79" s="179">
        <v>6.4106487148102813</v>
      </c>
      <c r="S79" s="175">
        <v>181</v>
      </c>
      <c r="T79" s="175">
        <v>134</v>
      </c>
      <c r="U79" s="175">
        <v>315</v>
      </c>
      <c r="V79" s="179">
        <v>4.8194614443084456</v>
      </c>
      <c r="W79" s="180">
        <v>742</v>
      </c>
      <c r="X79" s="175">
        <v>829</v>
      </c>
      <c r="Y79" s="175">
        <v>1571</v>
      </c>
      <c r="Z79" s="181">
        <v>24.03610771113831</v>
      </c>
      <c r="AA79" s="175">
        <v>720</v>
      </c>
      <c r="AB79" s="175">
        <v>741</v>
      </c>
      <c r="AC79" s="175">
        <v>1461</v>
      </c>
      <c r="AD79" s="179">
        <v>22.353121175030598</v>
      </c>
      <c r="AE79" s="175">
        <v>234</v>
      </c>
      <c r="AF79" s="175">
        <v>239</v>
      </c>
      <c r="AG79" s="175">
        <v>473</v>
      </c>
      <c r="AH79" s="178">
        <v>7.2368421052631584</v>
      </c>
      <c r="AI79" s="175">
        <v>323</v>
      </c>
      <c r="AJ79" s="176">
        <v>343</v>
      </c>
      <c r="AK79" s="176">
        <v>666</v>
      </c>
      <c r="AL79" s="177">
        <v>10.189718482252141</v>
      </c>
      <c r="AM79" s="176">
        <v>170</v>
      </c>
      <c r="AN79" s="176">
        <v>181</v>
      </c>
      <c r="AO79" s="176">
        <v>351</v>
      </c>
      <c r="AP79" s="177">
        <v>5.3702570379436967</v>
      </c>
      <c r="AQ79" s="176">
        <v>41</v>
      </c>
      <c r="AR79" s="176">
        <v>52</v>
      </c>
      <c r="AS79" s="175">
        <v>93</v>
      </c>
      <c r="AT79" s="177">
        <v>1.4228886168910648</v>
      </c>
      <c r="AU79" s="176">
        <v>18</v>
      </c>
      <c r="AV79" s="176">
        <v>45</v>
      </c>
      <c r="AW79" s="175">
        <v>63</v>
      </c>
      <c r="AX79" s="177">
        <v>0.96389228886168909</v>
      </c>
      <c r="AY79" s="176">
        <v>3246</v>
      </c>
      <c r="AZ79" s="176">
        <v>3290</v>
      </c>
      <c r="BA79" s="176">
        <v>6536</v>
      </c>
    </row>
    <row r="80" spans="1:53" x14ac:dyDescent="0.2">
      <c r="A80" t="s">
        <v>497</v>
      </c>
      <c r="B80" s="182" t="s">
        <v>498</v>
      </c>
      <c r="C80" s="175">
        <v>166</v>
      </c>
      <c r="D80" s="176">
        <v>137</v>
      </c>
      <c r="E80" s="175">
        <v>303</v>
      </c>
      <c r="F80" s="177">
        <v>5.1053074978938504</v>
      </c>
      <c r="G80" s="176">
        <v>178</v>
      </c>
      <c r="H80" s="176">
        <v>166</v>
      </c>
      <c r="I80" s="175">
        <v>344</v>
      </c>
      <c r="J80" s="178">
        <v>5.7961246840775065</v>
      </c>
      <c r="K80" s="175">
        <v>184</v>
      </c>
      <c r="L80" s="175">
        <v>182</v>
      </c>
      <c r="M80" s="175">
        <v>366</v>
      </c>
      <c r="N80" s="179">
        <v>6.1668070766638587</v>
      </c>
      <c r="O80" s="175">
        <v>175</v>
      </c>
      <c r="P80" s="175">
        <v>165</v>
      </c>
      <c r="Q80" s="175">
        <v>340</v>
      </c>
      <c r="R80" s="179">
        <v>5.7287278854254424</v>
      </c>
      <c r="S80" s="175">
        <v>142</v>
      </c>
      <c r="T80" s="175">
        <v>126</v>
      </c>
      <c r="U80" s="175">
        <v>268</v>
      </c>
      <c r="V80" s="179">
        <v>4.5155855096882895</v>
      </c>
      <c r="W80" s="180">
        <v>750</v>
      </c>
      <c r="X80" s="175">
        <v>737</v>
      </c>
      <c r="Y80" s="175">
        <v>1487</v>
      </c>
      <c r="Z80" s="181">
        <v>25.054759898904798</v>
      </c>
      <c r="AA80" s="175">
        <v>696</v>
      </c>
      <c r="AB80" s="175">
        <v>689</v>
      </c>
      <c r="AC80" s="175">
        <v>1385</v>
      </c>
      <c r="AD80" s="179">
        <v>23.336141533277168</v>
      </c>
      <c r="AE80" s="175">
        <v>219</v>
      </c>
      <c r="AF80" s="175">
        <v>215</v>
      </c>
      <c r="AG80" s="175">
        <v>434</v>
      </c>
      <c r="AH80" s="178">
        <v>7.3125526537489467</v>
      </c>
      <c r="AI80" s="175">
        <v>288</v>
      </c>
      <c r="AJ80" s="176">
        <v>300</v>
      </c>
      <c r="AK80" s="176">
        <v>588</v>
      </c>
      <c r="AL80" s="177">
        <v>9.9073294018534117</v>
      </c>
      <c r="AM80" s="176">
        <v>116</v>
      </c>
      <c r="AN80" s="176">
        <v>156</v>
      </c>
      <c r="AO80" s="176">
        <v>272</v>
      </c>
      <c r="AP80" s="177">
        <v>4.5829823083403536</v>
      </c>
      <c r="AQ80" s="176">
        <v>24</v>
      </c>
      <c r="AR80" s="176">
        <v>54</v>
      </c>
      <c r="AS80" s="175">
        <v>78</v>
      </c>
      <c r="AT80" s="177">
        <v>1.3142375737152485</v>
      </c>
      <c r="AU80" s="176">
        <v>23</v>
      </c>
      <c r="AV80" s="176">
        <v>47</v>
      </c>
      <c r="AW80" s="175">
        <v>70</v>
      </c>
      <c r="AX80" s="177">
        <v>1.1794439764111204</v>
      </c>
      <c r="AY80" s="176">
        <v>2961</v>
      </c>
      <c r="AZ80" s="176">
        <v>2974</v>
      </c>
      <c r="BA80" s="176">
        <v>5935</v>
      </c>
    </row>
    <row r="81" spans="1:53" x14ac:dyDescent="0.2">
      <c r="A81" t="s">
        <v>499</v>
      </c>
      <c r="B81" s="182" t="s">
        <v>500</v>
      </c>
      <c r="C81" s="175">
        <v>240</v>
      </c>
      <c r="D81" s="176">
        <v>230</v>
      </c>
      <c r="E81" s="175">
        <v>470</v>
      </c>
      <c r="F81" s="177">
        <v>6.7152450350050001</v>
      </c>
      <c r="G81" s="176">
        <v>195</v>
      </c>
      <c r="H81" s="176">
        <v>218</v>
      </c>
      <c r="I81" s="175">
        <v>413</v>
      </c>
      <c r="J81" s="178">
        <v>5.9008429775682245</v>
      </c>
      <c r="K81" s="175">
        <v>221</v>
      </c>
      <c r="L81" s="175">
        <v>205</v>
      </c>
      <c r="M81" s="175">
        <v>426</v>
      </c>
      <c r="N81" s="179">
        <v>6.0865837976853836</v>
      </c>
      <c r="O81" s="175">
        <v>206</v>
      </c>
      <c r="P81" s="175">
        <v>213</v>
      </c>
      <c r="Q81" s="175">
        <v>419</v>
      </c>
      <c r="R81" s="179">
        <v>5.98656950992999</v>
      </c>
      <c r="S81" s="175">
        <v>236</v>
      </c>
      <c r="T81" s="175">
        <v>279</v>
      </c>
      <c r="U81" s="175">
        <v>515</v>
      </c>
      <c r="V81" s="179">
        <v>7.3581940277182456</v>
      </c>
      <c r="W81" s="180">
        <v>1074</v>
      </c>
      <c r="X81" s="175">
        <v>1122</v>
      </c>
      <c r="Y81" s="175">
        <v>2196</v>
      </c>
      <c r="Z81" s="181">
        <v>31.375910844406345</v>
      </c>
      <c r="AA81" s="175">
        <v>726</v>
      </c>
      <c r="AB81" s="175">
        <v>730</v>
      </c>
      <c r="AC81" s="175">
        <v>1456</v>
      </c>
      <c r="AD81" s="179">
        <v>20.802971853121875</v>
      </c>
      <c r="AE81" s="175">
        <v>212</v>
      </c>
      <c r="AF81" s="175">
        <v>202</v>
      </c>
      <c r="AG81" s="175">
        <v>414</v>
      </c>
      <c r="AH81" s="178">
        <v>5.9151307329618517</v>
      </c>
      <c r="AI81" s="175">
        <v>216</v>
      </c>
      <c r="AJ81" s="176">
        <v>213</v>
      </c>
      <c r="AK81" s="176">
        <v>429</v>
      </c>
      <c r="AL81" s="177">
        <v>6.1294470638662668</v>
      </c>
      <c r="AM81" s="176">
        <v>88</v>
      </c>
      <c r="AN81" s="176">
        <v>112</v>
      </c>
      <c r="AO81" s="176">
        <v>200</v>
      </c>
      <c r="AP81" s="177">
        <v>2.8575510787255323</v>
      </c>
      <c r="AQ81" s="176">
        <v>12</v>
      </c>
      <c r="AR81" s="176">
        <v>30</v>
      </c>
      <c r="AS81" s="175">
        <v>42</v>
      </c>
      <c r="AT81" s="177">
        <v>0.6000857265323617</v>
      </c>
      <c r="AU81" s="176">
        <v>6</v>
      </c>
      <c r="AV81" s="176">
        <v>13</v>
      </c>
      <c r="AW81" s="175">
        <v>19</v>
      </c>
      <c r="AX81" s="177">
        <v>0.27146735247892556</v>
      </c>
      <c r="AY81" s="176">
        <v>3432</v>
      </c>
      <c r="AZ81" s="176">
        <v>3567</v>
      </c>
      <c r="BA81" s="176">
        <v>6999</v>
      </c>
    </row>
    <row r="82" spans="1:53" x14ac:dyDescent="0.2">
      <c r="A82" t="s">
        <v>501</v>
      </c>
      <c r="B82" s="182" t="s">
        <v>502</v>
      </c>
      <c r="C82" s="175">
        <v>184</v>
      </c>
      <c r="D82" s="176">
        <v>183</v>
      </c>
      <c r="E82" s="175">
        <v>367</v>
      </c>
      <c r="F82" s="177">
        <v>5.6331542594013815</v>
      </c>
      <c r="G82" s="176">
        <v>156</v>
      </c>
      <c r="H82" s="176">
        <v>114</v>
      </c>
      <c r="I82" s="175">
        <v>270</v>
      </c>
      <c r="J82" s="178">
        <v>4.144282425172678</v>
      </c>
      <c r="K82" s="175">
        <v>171</v>
      </c>
      <c r="L82" s="175">
        <v>178</v>
      </c>
      <c r="M82" s="175">
        <v>349</v>
      </c>
      <c r="N82" s="179">
        <v>5.3568687643898691</v>
      </c>
      <c r="O82" s="175">
        <v>181</v>
      </c>
      <c r="P82" s="175">
        <v>172</v>
      </c>
      <c r="Q82" s="175">
        <v>353</v>
      </c>
      <c r="R82" s="179">
        <v>5.4182655410590943</v>
      </c>
      <c r="S82" s="175">
        <v>191</v>
      </c>
      <c r="T82" s="175">
        <v>178</v>
      </c>
      <c r="U82" s="175">
        <v>369</v>
      </c>
      <c r="V82" s="179">
        <v>5.6638526477359941</v>
      </c>
      <c r="W82" s="180">
        <v>879</v>
      </c>
      <c r="X82" s="175">
        <v>819</v>
      </c>
      <c r="Y82" s="175">
        <v>1698</v>
      </c>
      <c r="Z82" s="181">
        <v>26.062931696085954</v>
      </c>
      <c r="AA82" s="175">
        <v>665</v>
      </c>
      <c r="AB82" s="175">
        <v>623</v>
      </c>
      <c r="AC82" s="175">
        <v>1288</v>
      </c>
      <c r="AD82" s="179">
        <v>19.769762087490406</v>
      </c>
      <c r="AE82" s="175">
        <v>213</v>
      </c>
      <c r="AF82" s="175">
        <v>199</v>
      </c>
      <c r="AG82" s="175">
        <v>412</v>
      </c>
      <c r="AH82" s="178">
        <v>6.3238679969301614</v>
      </c>
      <c r="AI82" s="175">
        <v>327</v>
      </c>
      <c r="AJ82" s="176">
        <v>346</v>
      </c>
      <c r="AK82" s="176">
        <v>673</v>
      </c>
      <c r="AL82" s="177">
        <v>10.330007674597082</v>
      </c>
      <c r="AM82" s="176">
        <v>201</v>
      </c>
      <c r="AN82" s="176">
        <v>295</v>
      </c>
      <c r="AO82" s="176">
        <v>496</v>
      </c>
      <c r="AP82" s="177">
        <v>7.6132003069838836</v>
      </c>
      <c r="AQ82" s="176">
        <v>56</v>
      </c>
      <c r="AR82" s="176">
        <v>99</v>
      </c>
      <c r="AS82" s="175">
        <v>155</v>
      </c>
      <c r="AT82" s="177">
        <v>2.3791250959324639</v>
      </c>
      <c r="AU82" s="176">
        <v>21</v>
      </c>
      <c r="AV82" s="176">
        <v>64</v>
      </c>
      <c r="AW82" s="175">
        <v>85</v>
      </c>
      <c r="AX82" s="177">
        <v>1.3046815042210285</v>
      </c>
      <c r="AY82" s="176">
        <v>3245</v>
      </c>
      <c r="AZ82" s="176">
        <v>3270</v>
      </c>
      <c r="BA82" s="176">
        <v>6515</v>
      </c>
    </row>
    <row r="83" spans="1:53" x14ac:dyDescent="0.2">
      <c r="A83" t="s">
        <v>503</v>
      </c>
      <c r="B83" s="182" t="s">
        <v>504</v>
      </c>
      <c r="C83" s="175">
        <v>74</v>
      </c>
      <c r="D83" s="176">
        <v>65</v>
      </c>
      <c r="E83" s="175">
        <v>139</v>
      </c>
      <c r="F83" s="177">
        <v>4.8432055749128917</v>
      </c>
      <c r="G83" s="176">
        <v>77</v>
      </c>
      <c r="H83" s="176">
        <v>67</v>
      </c>
      <c r="I83" s="175">
        <v>144</v>
      </c>
      <c r="J83" s="178">
        <v>5.0174216027874561</v>
      </c>
      <c r="K83" s="175">
        <v>90</v>
      </c>
      <c r="L83" s="175">
        <v>79</v>
      </c>
      <c r="M83" s="175">
        <v>169</v>
      </c>
      <c r="N83" s="179">
        <v>5.8885017421602788</v>
      </c>
      <c r="O83" s="175">
        <v>107</v>
      </c>
      <c r="P83" s="175">
        <v>77</v>
      </c>
      <c r="Q83" s="175">
        <v>184</v>
      </c>
      <c r="R83" s="179">
        <v>6.4111498257839727</v>
      </c>
      <c r="S83" s="175">
        <v>57</v>
      </c>
      <c r="T83" s="175">
        <v>67</v>
      </c>
      <c r="U83" s="175">
        <v>124</v>
      </c>
      <c r="V83" s="179">
        <v>4.3205574912891986</v>
      </c>
      <c r="W83" s="180">
        <v>348</v>
      </c>
      <c r="X83" s="175">
        <v>346</v>
      </c>
      <c r="Y83" s="175">
        <v>694</v>
      </c>
      <c r="Z83" s="181">
        <v>24.181184668989548</v>
      </c>
      <c r="AA83" s="175">
        <v>277</v>
      </c>
      <c r="AB83" s="175">
        <v>305</v>
      </c>
      <c r="AC83" s="175">
        <v>582</v>
      </c>
      <c r="AD83" s="179">
        <v>20.278745644599301</v>
      </c>
      <c r="AE83" s="175">
        <v>126</v>
      </c>
      <c r="AF83" s="175">
        <v>138</v>
      </c>
      <c r="AG83" s="175">
        <v>264</v>
      </c>
      <c r="AH83" s="178">
        <v>9.1986062717770025</v>
      </c>
      <c r="AI83" s="175">
        <v>160</v>
      </c>
      <c r="AJ83" s="176">
        <v>169</v>
      </c>
      <c r="AK83" s="176">
        <v>329</v>
      </c>
      <c r="AL83" s="177">
        <v>11.463414634146343</v>
      </c>
      <c r="AM83" s="176">
        <v>89</v>
      </c>
      <c r="AN83" s="176">
        <v>100</v>
      </c>
      <c r="AO83" s="176">
        <v>189</v>
      </c>
      <c r="AP83" s="177">
        <v>6.5853658536585371</v>
      </c>
      <c r="AQ83" s="176">
        <v>17</v>
      </c>
      <c r="AR83" s="176">
        <v>18</v>
      </c>
      <c r="AS83" s="175">
        <v>35</v>
      </c>
      <c r="AT83" s="177">
        <v>1.2195121951219512</v>
      </c>
      <c r="AU83" s="176">
        <v>5</v>
      </c>
      <c r="AV83" s="176">
        <v>12</v>
      </c>
      <c r="AW83" s="175">
        <v>17</v>
      </c>
      <c r="AX83" s="177">
        <v>0.59233449477351918</v>
      </c>
      <c r="AY83" s="176">
        <v>1427</v>
      </c>
      <c r="AZ83" s="176">
        <v>1443</v>
      </c>
      <c r="BA83" s="176">
        <v>2870</v>
      </c>
    </row>
    <row r="84" spans="1:53" x14ac:dyDescent="0.2">
      <c r="A84" t="s">
        <v>505</v>
      </c>
      <c r="B84" s="182" t="s">
        <v>506</v>
      </c>
      <c r="C84" s="175">
        <v>151</v>
      </c>
      <c r="D84" s="176">
        <v>172</v>
      </c>
      <c r="E84" s="175">
        <v>323</v>
      </c>
      <c r="F84" s="177">
        <v>4.7395451210564934</v>
      </c>
      <c r="G84" s="176">
        <v>183</v>
      </c>
      <c r="H84" s="176">
        <v>191</v>
      </c>
      <c r="I84" s="175">
        <v>374</v>
      </c>
      <c r="J84" s="178">
        <v>5.4878943506969913</v>
      </c>
      <c r="K84" s="175">
        <v>226</v>
      </c>
      <c r="L84" s="175">
        <v>197</v>
      </c>
      <c r="M84" s="175">
        <v>423</v>
      </c>
      <c r="N84" s="179">
        <v>6.2068965517241379</v>
      </c>
      <c r="O84" s="175">
        <v>207</v>
      </c>
      <c r="P84" s="175">
        <v>166</v>
      </c>
      <c r="Q84" s="175">
        <v>373</v>
      </c>
      <c r="R84" s="179">
        <v>5.4732208363903156</v>
      </c>
      <c r="S84" s="175">
        <v>182</v>
      </c>
      <c r="T84" s="175">
        <v>181</v>
      </c>
      <c r="U84" s="175">
        <v>363</v>
      </c>
      <c r="V84" s="179">
        <v>5.3264856933235505</v>
      </c>
      <c r="W84" s="180">
        <v>868</v>
      </c>
      <c r="X84" s="175">
        <v>850</v>
      </c>
      <c r="Y84" s="175">
        <v>1718</v>
      </c>
      <c r="Z84" s="181">
        <v>25.209097578870139</v>
      </c>
      <c r="AA84" s="175">
        <v>760</v>
      </c>
      <c r="AB84" s="175">
        <v>738</v>
      </c>
      <c r="AC84" s="175">
        <v>1498</v>
      </c>
      <c r="AD84" s="179">
        <v>21.980924431401323</v>
      </c>
      <c r="AE84" s="175">
        <v>245</v>
      </c>
      <c r="AF84" s="175">
        <v>278</v>
      </c>
      <c r="AG84" s="175">
        <v>523</v>
      </c>
      <c r="AH84" s="178">
        <v>7.6742479823917824</v>
      </c>
      <c r="AI84" s="175">
        <v>369</v>
      </c>
      <c r="AJ84" s="176">
        <v>337</v>
      </c>
      <c r="AK84" s="176">
        <v>706</v>
      </c>
      <c r="AL84" s="177">
        <v>10.359501100513572</v>
      </c>
      <c r="AM84" s="176">
        <v>177</v>
      </c>
      <c r="AN84" s="176">
        <v>212</v>
      </c>
      <c r="AO84" s="176">
        <v>389</v>
      </c>
      <c r="AP84" s="177">
        <v>5.707997065297139</v>
      </c>
      <c r="AQ84" s="176">
        <v>29</v>
      </c>
      <c r="AR84" s="176">
        <v>52</v>
      </c>
      <c r="AS84" s="175">
        <v>81</v>
      </c>
      <c r="AT84" s="177">
        <v>1.1885546588407923</v>
      </c>
      <c r="AU84" s="176">
        <v>10</v>
      </c>
      <c r="AV84" s="176">
        <v>34</v>
      </c>
      <c r="AW84" s="175">
        <v>44</v>
      </c>
      <c r="AX84" s="177">
        <v>0.64563462949376371</v>
      </c>
      <c r="AY84" s="176">
        <v>3407</v>
      </c>
      <c r="AZ84" s="176">
        <v>3408</v>
      </c>
      <c r="BA84" s="176">
        <v>6815</v>
      </c>
    </row>
    <row r="85" spans="1:53" x14ac:dyDescent="0.2">
      <c r="A85" t="s">
        <v>507</v>
      </c>
      <c r="B85" s="182" t="s">
        <v>508</v>
      </c>
      <c r="C85" s="175">
        <v>184</v>
      </c>
      <c r="D85" s="176">
        <v>189</v>
      </c>
      <c r="E85" s="175">
        <v>373</v>
      </c>
      <c r="F85" s="177">
        <v>6.5392706872370265</v>
      </c>
      <c r="G85" s="176">
        <v>153</v>
      </c>
      <c r="H85" s="176">
        <v>126</v>
      </c>
      <c r="I85" s="175">
        <v>279</v>
      </c>
      <c r="J85" s="178">
        <v>4.8913043478260869</v>
      </c>
      <c r="K85" s="175">
        <v>178</v>
      </c>
      <c r="L85" s="175">
        <v>123</v>
      </c>
      <c r="M85" s="175">
        <v>301</v>
      </c>
      <c r="N85" s="179">
        <v>5.2769985974754556</v>
      </c>
      <c r="O85" s="175">
        <v>154</v>
      </c>
      <c r="P85" s="175">
        <v>163</v>
      </c>
      <c r="Q85" s="175">
        <v>317</v>
      </c>
      <c r="R85" s="179">
        <v>5.5575035063113605</v>
      </c>
      <c r="S85" s="175">
        <v>173</v>
      </c>
      <c r="T85" s="175">
        <v>120</v>
      </c>
      <c r="U85" s="175">
        <v>293</v>
      </c>
      <c r="V85" s="179">
        <v>5.1367461430575041</v>
      </c>
      <c r="W85" s="180">
        <v>813</v>
      </c>
      <c r="X85" s="175">
        <v>791</v>
      </c>
      <c r="Y85" s="175">
        <v>1604</v>
      </c>
      <c r="Z85" s="181">
        <v>28.12061711079944</v>
      </c>
      <c r="AA85" s="175">
        <v>594</v>
      </c>
      <c r="AB85" s="175">
        <v>540</v>
      </c>
      <c r="AC85" s="175">
        <v>1134</v>
      </c>
      <c r="AD85" s="179">
        <v>19.880785413744739</v>
      </c>
      <c r="AE85" s="175">
        <v>169</v>
      </c>
      <c r="AF85" s="175">
        <v>230</v>
      </c>
      <c r="AG85" s="175">
        <v>399</v>
      </c>
      <c r="AH85" s="178">
        <v>6.9950911640953715</v>
      </c>
      <c r="AI85" s="175">
        <v>282</v>
      </c>
      <c r="AJ85" s="176">
        <v>267</v>
      </c>
      <c r="AK85" s="176">
        <v>549</v>
      </c>
      <c r="AL85" s="177">
        <v>9.624824684431978</v>
      </c>
      <c r="AM85" s="176">
        <v>123</v>
      </c>
      <c r="AN85" s="176">
        <v>194</v>
      </c>
      <c r="AO85" s="176">
        <v>317</v>
      </c>
      <c r="AP85" s="177">
        <v>5.5575035063113605</v>
      </c>
      <c r="AQ85" s="176">
        <v>29</v>
      </c>
      <c r="AR85" s="176">
        <v>62</v>
      </c>
      <c r="AS85" s="175">
        <v>91</v>
      </c>
      <c r="AT85" s="177">
        <v>1.5953716690042075</v>
      </c>
      <c r="AU85" s="176">
        <v>7</v>
      </c>
      <c r="AV85" s="176">
        <v>40</v>
      </c>
      <c r="AW85" s="175">
        <v>47</v>
      </c>
      <c r="AX85" s="177">
        <v>0.82398316970546981</v>
      </c>
      <c r="AY85" s="176">
        <v>2859</v>
      </c>
      <c r="AZ85" s="176">
        <v>2845</v>
      </c>
      <c r="BA85" s="176">
        <v>5704</v>
      </c>
    </row>
    <row r="86" spans="1:53" x14ac:dyDescent="0.2">
      <c r="A86" t="s">
        <v>509</v>
      </c>
      <c r="B86" s="182" t="s">
        <v>510</v>
      </c>
      <c r="C86" s="175">
        <v>343</v>
      </c>
      <c r="D86" s="176">
        <v>354</v>
      </c>
      <c r="E86" s="175">
        <v>697</v>
      </c>
      <c r="F86" s="177">
        <v>6.6526677484012602</v>
      </c>
      <c r="G86" s="176">
        <v>302</v>
      </c>
      <c r="H86" s="176">
        <v>261</v>
      </c>
      <c r="I86" s="175">
        <v>563</v>
      </c>
      <c r="J86" s="178">
        <v>5.3736756705163691</v>
      </c>
      <c r="K86" s="175">
        <v>363</v>
      </c>
      <c r="L86" s="175">
        <v>302</v>
      </c>
      <c r="M86" s="175">
        <v>665</v>
      </c>
      <c r="N86" s="179">
        <v>6.347236804428749</v>
      </c>
      <c r="O86" s="175">
        <v>357</v>
      </c>
      <c r="P86" s="175">
        <v>352</v>
      </c>
      <c r="Q86" s="175">
        <v>709</v>
      </c>
      <c r="R86" s="179">
        <v>6.7672043523909515</v>
      </c>
      <c r="S86" s="175">
        <v>355</v>
      </c>
      <c r="T86" s="175">
        <v>319</v>
      </c>
      <c r="U86" s="175">
        <v>674</v>
      </c>
      <c r="V86" s="179">
        <v>6.4331392574210184</v>
      </c>
      <c r="W86" s="180">
        <v>1663</v>
      </c>
      <c r="X86" s="175">
        <v>1616</v>
      </c>
      <c r="Y86" s="175">
        <v>3279</v>
      </c>
      <c r="Z86" s="181">
        <v>31.297127040183259</v>
      </c>
      <c r="AA86" s="175">
        <v>972</v>
      </c>
      <c r="AB86" s="175">
        <v>977</v>
      </c>
      <c r="AC86" s="175">
        <v>1949</v>
      </c>
      <c r="AD86" s="179">
        <v>18.602653431325759</v>
      </c>
      <c r="AE86" s="175">
        <v>258</v>
      </c>
      <c r="AF86" s="175">
        <v>327</v>
      </c>
      <c r="AG86" s="175">
        <v>585</v>
      </c>
      <c r="AH86" s="178">
        <v>5.5836594444974708</v>
      </c>
      <c r="AI86" s="175">
        <v>427</v>
      </c>
      <c r="AJ86" s="176">
        <v>430</v>
      </c>
      <c r="AK86" s="176">
        <v>857</v>
      </c>
      <c r="AL86" s="177">
        <v>8.179822468263815</v>
      </c>
      <c r="AM86" s="176">
        <v>181</v>
      </c>
      <c r="AN86" s="176">
        <v>192</v>
      </c>
      <c r="AO86" s="176">
        <v>373</v>
      </c>
      <c r="AP86" s="177">
        <v>3.5601794406795841</v>
      </c>
      <c r="AQ86" s="176">
        <v>32</v>
      </c>
      <c r="AR86" s="176">
        <v>47</v>
      </c>
      <c r="AS86" s="175">
        <v>79</v>
      </c>
      <c r="AT86" s="177">
        <v>0.75403264293213712</v>
      </c>
      <c r="AU86" s="176">
        <v>10</v>
      </c>
      <c r="AV86" s="176">
        <v>37</v>
      </c>
      <c r="AW86" s="175">
        <v>47</v>
      </c>
      <c r="AX86" s="177">
        <v>0.44860169895962587</v>
      </c>
      <c r="AY86" s="176">
        <v>5263</v>
      </c>
      <c r="AZ86" s="176">
        <v>5214</v>
      </c>
      <c r="BA86" s="176">
        <v>10477</v>
      </c>
    </row>
    <row r="87" spans="1:53" x14ac:dyDescent="0.2">
      <c r="A87" t="s">
        <v>511</v>
      </c>
      <c r="B87" s="182" t="s">
        <v>512</v>
      </c>
      <c r="C87" s="175">
        <v>358</v>
      </c>
      <c r="D87" s="176">
        <v>293</v>
      </c>
      <c r="E87" s="175">
        <v>651</v>
      </c>
      <c r="F87" s="177">
        <v>7.9691516709511561</v>
      </c>
      <c r="G87" s="176">
        <v>233</v>
      </c>
      <c r="H87" s="176">
        <v>234</v>
      </c>
      <c r="I87" s="175">
        <v>467</v>
      </c>
      <c r="J87" s="178">
        <v>5.7167339943689557</v>
      </c>
      <c r="K87" s="175">
        <v>238</v>
      </c>
      <c r="L87" s="175">
        <v>227</v>
      </c>
      <c r="M87" s="175">
        <v>465</v>
      </c>
      <c r="N87" s="179">
        <v>5.6922511935365403</v>
      </c>
      <c r="O87" s="175">
        <v>242</v>
      </c>
      <c r="P87" s="175">
        <v>253</v>
      </c>
      <c r="Q87" s="175">
        <v>495</v>
      </c>
      <c r="R87" s="179">
        <v>6.0594932060227684</v>
      </c>
      <c r="S87" s="175">
        <v>257</v>
      </c>
      <c r="T87" s="175">
        <v>314</v>
      </c>
      <c r="U87" s="175">
        <v>571</v>
      </c>
      <c r="V87" s="179">
        <v>6.9898396376545477</v>
      </c>
      <c r="W87" s="180">
        <v>1190</v>
      </c>
      <c r="X87" s="175">
        <v>1228</v>
      </c>
      <c r="Y87" s="175">
        <v>2418</v>
      </c>
      <c r="Z87" s="181">
        <v>29.59970620639001</v>
      </c>
      <c r="AA87" s="175">
        <v>725</v>
      </c>
      <c r="AB87" s="175">
        <v>668</v>
      </c>
      <c r="AC87" s="175">
        <v>1393</v>
      </c>
      <c r="AD87" s="179">
        <v>17.052270779777206</v>
      </c>
      <c r="AE87" s="175">
        <v>210</v>
      </c>
      <c r="AF87" s="175">
        <v>219</v>
      </c>
      <c r="AG87" s="175">
        <v>429</v>
      </c>
      <c r="AH87" s="178">
        <v>5.2515607785530669</v>
      </c>
      <c r="AI87" s="175">
        <v>299</v>
      </c>
      <c r="AJ87" s="176">
        <v>329</v>
      </c>
      <c r="AK87" s="176">
        <v>628</v>
      </c>
      <c r="AL87" s="177">
        <v>7.6875994613783822</v>
      </c>
      <c r="AM87" s="176">
        <v>186</v>
      </c>
      <c r="AN87" s="176">
        <v>255</v>
      </c>
      <c r="AO87" s="176">
        <v>441</v>
      </c>
      <c r="AP87" s="177">
        <v>5.3984575835475574</v>
      </c>
      <c r="AQ87" s="176">
        <v>53</v>
      </c>
      <c r="AR87" s="176">
        <v>100</v>
      </c>
      <c r="AS87" s="175">
        <v>153</v>
      </c>
      <c r="AT87" s="177">
        <v>1.8729342636797648</v>
      </c>
      <c r="AU87" s="176">
        <v>13</v>
      </c>
      <c r="AV87" s="176">
        <v>45</v>
      </c>
      <c r="AW87" s="175">
        <v>58</v>
      </c>
      <c r="AX87" s="177">
        <v>0.71000122414004163</v>
      </c>
      <c r="AY87" s="176">
        <v>4004</v>
      </c>
      <c r="AZ87" s="176">
        <v>4165</v>
      </c>
      <c r="BA87" s="176">
        <v>8169</v>
      </c>
    </row>
    <row r="88" spans="1:53" x14ac:dyDescent="0.2">
      <c r="A88" t="s">
        <v>513</v>
      </c>
      <c r="B88" s="182" t="s">
        <v>514</v>
      </c>
      <c r="C88" s="175">
        <v>84</v>
      </c>
      <c r="D88" s="176">
        <v>87</v>
      </c>
      <c r="E88" s="175">
        <v>171</v>
      </c>
      <c r="F88" s="177">
        <v>5.5321902296991263</v>
      </c>
      <c r="G88" s="176">
        <v>93</v>
      </c>
      <c r="H88" s="176">
        <v>93</v>
      </c>
      <c r="I88" s="175">
        <v>186</v>
      </c>
      <c r="J88" s="178">
        <v>6.0174700744095766</v>
      </c>
      <c r="K88" s="175">
        <v>114</v>
      </c>
      <c r="L88" s="175">
        <v>82</v>
      </c>
      <c r="M88" s="175">
        <v>196</v>
      </c>
      <c r="N88" s="179">
        <v>6.3409899708832098</v>
      </c>
      <c r="O88" s="175">
        <v>126</v>
      </c>
      <c r="P88" s="175">
        <v>120</v>
      </c>
      <c r="Q88" s="175">
        <v>246</v>
      </c>
      <c r="R88" s="179">
        <v>7.9585894532513741</v>
      </c>
      <c r="S88" s="175">
        <v>61</v>
      </c>
      <c r="T88" s="175">
        <v>47</v>
      </c>
      <c r="U88" s="175">
        <v>108</v>
      </c>
      <c r="V88" s="179">
        <v>3.4940148819152377</v>
      </c>
      <c r="W88" s="180">
        <v>367</v>
      </c>
      <c r="X88" s="175">
        <v>398</v>
      </c>
      <c r="Y88" s="175">
        <v>765</v>
      </c>
      <c r="Z88" s="181">
        <v>24.749272080232934</v>
      </c>
      <c r="AA88" s="175">
        <v>355</v>
      </c>
      <c r="AB88" s="175">
        <v>377</v>
      </c>
      <c r="AC88" s="175">
        <v>732</v>
      </c>
      <c r="AD88" s="179">
        <v>23.681656421869945</v>
      </c>
      <c r="AE88" s="175">
        <v>124</v>
      </c>
      <c r="AF88" s="175">
        <v>120</v>
      </c>
      <c r="AG88" s="175">
        <v>244</v>
      </c>
      <c r="AH88" s="178">
        <v>7.8938854739566482</v>
      </c>
      <c r="AI88" s="175">
        <v>134</v>
      </c>
      <c r="AJ88" s="176">
        <v>123</v>
      </c>
      <c r="AK88" s="176">
        <v>257</v>
      </c>
      <c r="AL88" s="177">
        <v>8.3144613393723716</v>
      </c>
      <c r="AM88" s="176">
        <v>68</v>
      </c>
      <c r="AN88" s="176">
        <v>79</v>
      </c>
      <c r="AO88" s="176">
        <v>147</v>
      </c>
      <c r="AP88" s="177">
        <v>4.7557424781624071</v>
      </c>
      <c r="AQ88" s="176">
        <v>10</v>
      </c>
      <c r="AR88" s="176">
        <v>20</v>
      </c>
      <c r="AS88" s="175">
        <v>30</v>
      </c>
      <c r="AT88" s="177">
        <v>0.97055968942089932</v>
      </c>
      <c r="AU88" s="176">
        <v>4</v>
      </c>
      <c r="AV88" s="176">
        <v>5</v>
      </c>
      <c r="AW88" s="175">
        <v>9</v>
      </c>
      <c r="AX88" s="177">
        <v>0.29116790682626986</v>
      </c>
      <c r="AY88" s="176">
        <v>1540</v>
      </c>
      <c r="AZ88" s="176">
        <v>1551</v>
      </c>
      <c r="BA88" s="176">
        <v>3091</v>
      </c>
    </row>
    <row r="89" spans="1:53" x14ac:dyDescent="0.2">
      <c r="A89" t="s">
        <v>515</v>
      </c>
      <c r="B89" s="182" t="s">
        <v>516</v>
      </c>
      <c r="C89" s="175">
        <v>143</v>
      </c>
      <c r="D89" s="176">
        <v>155</v>
      </c>
      <c r="E89" s="175">
        <v>298</v>
      </c>
      <c r="F89" s="177">
        <v>4.9370444002650764</v>
      </c>
      <c r="G89" s="176">
        <v>173</v>
      </c>
      <c r="H89" s="176">
        <v>154</v>
      </c>
      <c r="I89" s="175">
        <v>327</v>
      </c>
      <c r="J89" s="178">
        <v>5.4174950298210733</v>
      </c>
      <c r="K89" s="175">
        <v>177</v>
      </c>
      <c r="L89" s="175">
        <v>144</v>
      </c>
      <c r="M89" s="175">
        <v>321</v>
      </c>
      <c r="N89" s="179">
        <v>5.3180914512922461</v>
      </c>
      <c r="O89" s="175">
        <v>144</v>
      </c>
      <c r="P89" s="175">
        <v>130</v>
      </c>
      <c r="Q89" s="175">
        <v>274</v>
      </c>
      <c r="R89" s="179">
        <v>4.5394300861497676</v>
      </c>
      <c r="S89" s="175">
        <v>101</v>
      </c>
      <c r="T89" s="175">
        <v>93</v>
      </c>
      <c r="U89" s="175">
        <v>194</v>
      </c>
      <c r="V89" s="179">
        <v>3.2140490390987408</v>
      </c>
      <c r="W89" s="180">
        <v>604</v>
      </c>
      <c r="X89" s="175">
        <v>639</v>
      </c>
      <c r="Y89" s="175">
        <v>1243</v>
      </c>
      <c r="Z89" s="181">
        <v>20.593108018555334</v>
      </c>
      <c r="AA89" s="175">
        <v>642</v>
      </c>
      <c r="AB89" s="175">
        <v>694</v>
      </c>
      <c r="AC89" s="175">
        <v>1336</v>
      </c>
      <c r="AD89" s="179">
        <v>22.133863485752155</v>
      </c>
      <c r="AE89" s="175">
        <v>246</v>
      </c>
      <c r="AF89" s="175">
        <v>270</v>
      </c>
      <c r="AG89" s="175">
        <v>516</v>
      </c>
      <c r="AH89" s="178">
        <v>8.5487077534791247</v>
      </c>
      <c r="AI89" s="175">
        <v>444</v>
      </c>
      <c r="AJ89" s="176">
        <v>452</v>
      </c>
      <c r="AK89" s="176">
        <v>896</v>
      </c>
      <c r="AL89" s="177">
        <v>14.844267726971506</v>
      </c>
      <c r="AM89" s="176">
        <v>218</v>
      </c>
      <c r="AN89" s="176">
        <v>238</v>
      </c>
      <c r="AO89" s="176">
        <v>456</v>
      </c>
      <c r="AP89" s="177">
        <v>7.5546719681908545</v>
      </c>
      <c r="AQ89" s="176">
        <v>49</v>
      </c>
      <c r="AR89" s="176">
        <v>78</v>
      </c>
      <c r="AS89" s="175">
        <v>127</v>
      </c>
      <c r="AT89" s="177">
        <v>2.1040424121935057</v>
      </c>
      <c r="AU89" s="176">
        <v>18</v>
      </c>
      <c r="AV89" s="176">
        <v>30</v>
      </c>
      <c r="AW89" s="175">
        <v>48</v>
      </c>
      <c r="AX89" s="177">
        <v>0.79522862823061624</v>
      </c>
      <c r="AY89" s="176">
        <v>2959</v>
      </c>
      <c r="AZ89" s="176">
        <v>3077</v>
      </c>
      <c r="BA89" s="176">
        <v>6036</v>
      </c>
    </row>
    <row r="90" spans="1:53" x14ac:dyDescent="0.2">
      <c r="A90" t="s">
        <v>517</v>
      </c>
      <c r="B90" s="182" t="s">
        <v>518</v>
      </c>
      <c r="C90" s="175">
        <v>137</v>
      </c>
      <c r="D90" s="176">
        <v>139</v>
      </c>
      <c r="E90" s="175">
        <v>276</v>
      </c>
      <c r="F90" s="177">
        <v>8.0232558139534884</v>
      </c>
      <c r="G90" s="176">
        <v>147</v>
      </c>
      <c r="H90" s="176">
        <v>113</v>
      </c>
      <c r="I90" s="175">
        <v>260</v>
      </c>
      <c r="J90" s="178">
        <v>7.5581395348837201</v>
      </c>
      <c r="K90" s="175">
        <v>100</v>
      </c>
      <c r="L90" s="175">
        <v>118</v>
      </c>
      <c r="M90" s="175">
        <v>218</v>
      </c>
      <c r="N90" s="179">
        <v>6.337209302325582</v>
      </c>
      <c r="O90" s="175">
        <v>85</v>
      </c>
      <c r="P90" s="175">
        <v>100</v>
      </c>
      <c r="Q90" s="175">
        <v>185</v>
      </c>
      <c r="R90" s="179">
        <v>5.3779069767441863</v>
      </c>
      <c r="S90" s="175">
        <v>82</v>
      </c>
      <c r="T90" s="175">
        <v>112</v>
      </c>
      <c r="U90" s="175">
        <v>194</v>
      </c>
      <c r="V90" s="179">
        <v>5.6395348837209296</v>
      </c>
      <c r="W90" s="180">
        <v>543</v>
      </c>
      <c r="X90" s="175">
        <v>557</v>
      </c>
      <c r="Y90" s="175">
        <v>1100</v>
      </c>
      <c r="Z90" s="181">
        <v>31.976744186046513</v>
      </c>
      <c r="AA90" s="175">
        <v>316</v>
      </c>
      <c r="AB90" s="175">
        <v>317</v>
      </c>
      <c r="AC90" s="175">
        <v>633</v>
      </c>
      <c r="AD90" s="179">
        <v>18.401162790697676</v>
      </c>
      <c r="AE90" s="175">
        <v>106</v>
      </c>
      <c r="AF90" s="175">
        <v>101</v>
      </c>
      <c r="AG90" s="175">
        <v>207</v>
      </c>
      <c r="AH90" s="178">
        <v>6.0174418604651159</v>
      </c>
      <c r="AI90" s="175">
        <v>121</v>
      </c>
      <c r="AJ90" s="176">
        <v>101</v>
      </c>
      <c r="AK90" s="176">
        <v>222</v>
      </c>
      <c r="AL90" s="177">
        <v>6.4534883720930232</v>
      </c>
      <c r="AM90" s="176">
        <v>43</v>
      </c>
      <c r="AN90" s="176">
        <v>52</v>
      </c>
      <c r="AO90" s="176">
        <v>95</v>
      </c>
      <c r="AP90" s="177">
        <v>2.7616279069767442</v>
      </c>
      <c r="AQ90" s="176">
        <v>16</v>
      </c>
      <c r="AR90" s="176">
        <v>14</v>
      </c>
      <c r="AS90" s="175">
        <v>30</v>
      </c>
      <c r="AT90" s="177">
        <v>0.87209302325581395</v>
      </c>
      <c r="AU90" s="176">
        <v>5</v>
      </c>
      <c r="AV90" s="176">
        <v>15</v>
      </c>
      <c r="AW90" s="175">
        <v>20</v>
      </c>
      <c r="AX90" s="177">
        <v>0.58139534883720934</v>
      </c>
      <c r="AY90" s="176">
        <v>1701</v>
      </c>
      <c r="AZ90" s="176">
        <v>1739</v>
      </c>
      <c r="BA90" s="176">
        <v>3440</v>
      </c>
    </row>
    <row r="91" spans="1:53" x14ac:dyDescent="0.2">
      <c r="A91" t="s">
        <v>519</v>
      </c>
      <c r="B91" s="182" t="s">
        <v>520</v>
      </c>
      <c r="C91" s="175">
        <v>175</v>
      </c>
      <c r="D91" s="176">
        <v>172</v>
      </c>
      <c r="E91" s="175">
        <v>347</v>
      </c>
      <c r="F91" s="177">
        <v>5.4611268492288323</v>
      </c>
      <c r="G91" s="176">
        <v>207</v>
      </c>
      <c r="H91" s="176">
        <v>177</v>
      </c>
      <c r="I91" s="175">
        <v>384</v>
      </c>
      <c r="J91" s="178">
        <v>6.0434372049102931</v>
      </c>
      <c r="K91" s="175">
        <v>201</v>
      </c>
      <c r="L91" s="175">
        <v>179</v>
      </c>
      <c r="M91" s="175">
        <v>380</v>
      </c>
      <c r="N91" s="179">
        <v>5.9804847340258105</v>
      </c>
      <c r="O91" s="175">
        <v>204</v>
      </c>
      <c r="P91" s="175">
        <v>175</v>
      </c>
      <c r="Q91" s="175">
        <v>379</v>
      </c>
      <c r="R91" s="179">
        <v>5.9647466163046898</v>
      </c>
      <c r="S91" s="175">
        <v>154</v>
      </c>
      <c r="T91" s="175">
        <v>172</v>
      </c>
      <c r="U91" s="175">
        <v>326</v>
      </c>
      <c r="V91" s="179">
        <v>5.1306263770853002</v>
      </c>
      <c r="W91" s="180">
        <v>738</v>
      </c>
      <c r="X91" s="175">
        <v>811</v>
      </c>
      <c r="Y91" s="175">
        <v>1549</v>
      </c>
      <c r="Z91" s="181">
        <v>24.378344350015738</v>
      </c>
      <c r="AA91" s="175">
        <v>733</v>
      </c>
      <c r="AB91" s="175">
        <v>727</v>
      </c>
      <c r="AC91" s="175">
        <v>1460</v>
      </c>
      <c r="AD91" s="179">
        <v>22.97765187283601</v>
      </c>
      <c r="AE91" s="175">
        <v>211</v>
      </c>
      <c r="AF91" s="175">
        <v>221</v>
      </c>
      <c r="AG91" s="175">
        <v>432</v>
      </c>
      <c r="AH91" s="178">
        <v>6.7988668555240803</v>
      </c>
      <c r="AI91" s="175">
        <v>310</v>
      </c>
      <c r="AJ91" s="176">
        <v>316</v>
      </c>
      <c r="AK91" s="176">
        <v>626</v>
      </c>
      <c r="AL91" s="177">
        <v>9.8520616934214669</v>
      </c>
      <c r="AM91" s="176">
        <v>146</v>
      </c>
      <c r="AN91" s="176">
        <v>166</v>
      </c>
      <c r="AO91" s="176">
        <v>312</v>
      </c>
      <c r="AP91" s="177">
        <v>4.9102927289896128</v>
      </c>
      <c r="AQ91" s="176">
        <v>37</v>
      </c>
      <c r="AR91" s="176">
        <v>59</v>
      </c>
      <c r="AS91" s="175">
        <v>96</v>
      </c>
      <c r="AT91" s="177">
        <v>1.5108593012275733</v>
      </c>
      <c r="AU91" s="176">
        <v>24</v>
      </c>
      <c r="AV91" s="176">
        <v>39</v>
      </c>
      <c r="AW91" s="175">
        <v>63</v>
      </c>
      <c r="AX91" s="177">
        <v>0.99150141643059486</v>
      </c>
      <c r="AY91" s="176">
        <v>3140</v>
      </c>
      <c r="AZ91" s="176">
        <v>3214</v>
      </c>
      <c r="BA91" s="176">
        <v>6354</v>
      </c>
    </row>
    <row r="92" spans="1:53" x14ac:dyDescent="0.2">
      <c r="A92" t="s">
        <v>521</v>
      </c>
      <c r="B92" s="182" t="s">
        <v>522</v>
      </c>
      <c r="C92" s="175">
        <v>364</v>
      </c>
      <c r="D92" s="176">
        <v>331</v>
      </c>
      <c r="E92" s="175">
        <v>695</v>
      </c>
      <c r="F92" s="177">
        <v>6.2947196811882993</v>
      </c>
      <c r="G92" s="176">
        <v>364</v>
      </c>
      <c r="H92" s="176">
        <v>357</v>
      </c>
      <c r="I92" s="175">
        <v>721</v>
      </c>
      <c r="J92" s="178">
        <v>6.5302055973190836</v>
      </c>
      <c r="K92" s="175">
        <v>343</v>
      </c>
      <c r="L92" s="175">
        <v>364</v>
      </c>
      <c r="M92" s="175">
        <v>707</v>
      </c>
      <c r="N92" s="179">
        <v>6.4034054886332763</v>
      </c>
      <c r="O92" s="175">
        <v>342</v>
      </c>
      <c r="P92" s="175">
        <v>308</v>
      </c>
      <c r="Q92" s="175">
        <v>650</v>
      </c>
      <c r="R92" s="179">
        <v>5.8871479032696312</v>
      </c>
      <c r="S92" s="175">
        <v>286</v>
      </c>
      <c r="T92" s="175">
        <v>334</v>
      </c>
      <c r="U92" s="175">
        <v>620</v>
      </c>
      <c r="V92" s="179">
        <v>5.6154333846571873</v>
      </c>
      <c r="W92" s="180">
        <v>1559</v>
      </c>
      <c r="X92" s="175">
        <v>1634</v>
      </c>
      <c r="Y92" s="175">
        <v>3193</v>
      </c>
      <c r="Z92" s="181">
        <v>28.919481930984514</v>
      </c>
      <c r="AA92" s="175">
        <v>1050</v>
      </c>
      <c r="AB92" s="175">
        <v>1136</v>
      </c>
      <c r="AC92" s="175">
        <v>2186</v>
      </c>
      <c r="AD92" s="179">
        <v>19.798931256226791</v>
      </c>
      <c r="AE92" s="175">
        <v>376</v>
      </c>
      <c r="AF92" s="175">
        <v>356</v>
      </c>
      <c r="AG92" s="175">
        <v>732</v>
      </c>
      <c r="AH92" s="178">
        <v>6.6298342541436464</v>
      </c>
      <c r="AI92" s="175">
        <v>436</v>
      </c>
      <c r="AJ92" s="176">
        <v>445</v>
      </c>
      <c r="AK92" s="176">
        <v>881</v>
      </c>
      <c r="AL92" s="177">
        <v>7.9793496965854542</v>
      </c>
      <c r="AM92" s="176">
        <v>225</v>
      </c>
      <c r="AN92" s="176">
        <v>260</v>
      </c>
      <c r="AO92" s="176">
        <v>485</v>
      </c>
      <c r="AP92" s="177">
        <v>4.3927180509011867</v>
      </c>
      <c r="AQ92" s="176">
        <v>40</v>
      </c>
      <c r="AR92" s="176">
        <v>77</v>
      </c>
      <c r="AS92" s="175">
        <v>117</v>
      </c>
      <c r="AT92" s="177">
        <v>1.0596866225885337</v>
      </c>
      <c r="AU92" s="176">
        <v>15</v>
      </c>
      <c r="AV92" s="176">
        <v>39</v>
      </c>
      <c r="AW92" s="175">
        <v>54</v>
      </c>
      <c r="AX92" s="177">
        <v>0.48908613350240016</v>
      </c>
      <c r="AY92" s="176">
        <v>5400</v>
      </c>
      <c r="AZ92" s="176">
        <v>5641</v>
      </c>
      <c r="BA92" s="176">
        <v>11041</v>
      </c>
    </row>
    <row r="93" spans="1:53" x14ac:dyDescent="0.2">
      <c r="A93" t="s">
        <v>523</v>
      </c>
      <c r="B93" s="144" t="s">
        <v>524</v>
      </c>
      <c r="C93" s="175">
        <v>98</v>
      </c>
      <c r="D93" s="176">
        <v>101</v>
      </c>
      <c r="E93" s="175">
        <v>199</v>
      </c>
      <c r="F93" s="177">
        <v>4.2503203759077319</v>
      </c>
      <c r="G93" s="176">
        <v>142</v>
      </c>
      <c r="H93" s="176">
        <v>131</v>
      </c>
      <c r="I93" s="175">
        <v>273</v>
      </c>
      <c r="J93" s="178">
        <v>5.8308415207176418</v>
      </c>
      <c r="K93" s="175">
        <v>175</v>
      </c>
      <c r="L93" s="175">
        <v>167</v>
      </c>
      <c r="M93" s="175">
        <v>342</v>
      </c>
      <c r="N93" s="179">
        <v>7.3045706962836396</v>
      </c>
      <c r="O93" s="175">
        <v>140</v>
      </c>
      <c r="P93" s="175">
        <v>145</v>
      </c>
      <c r="Q93" s="175">
        <v>285</v>
      </c>
      <c r="R93" s="179">
        <v>6.0871422469030332</v>
      </c>
      <c r="S93" s="175">
        <v>87</v>
      </c>
      <c r="T93" s="175">
        <v>77</v>
      </c>
      <c r="U93" s="175">
        <v>164</v>
      </c>
      <c r="V93" s="179">
        <v>3.5027765912003419</v>
      </c>
      <c r="W93" s="180">
        <v>460</v>
      </c>
      <c r="X93" s="175">
        <v>533</v>
      </c>
      <c r="Y93" s="175">
        <v>993</v>
      </c>
      <c r="Z93" s="181">
        <v>21.208885091841093</v>
      </c>
      <c r="AA93" s="175">
        <v>568</v>
      </c>
      <c r="AB93" s="175">
        <v>567</v>
      </c>
      <c r="AC93" s="175">
        <v>1135</v>
      </c>
      <c r="AD93" s="179">
        <v>24.241777018368218</v>
      </c>
      <c r="AE93" s="175">
        <v>202</v>
      </c>
      <c r="AF93" s="175">
        <v>182</v>
      </c>
      <c r="AG93" s="175">
        <v>384</v>
      </c>
      <c r="AH93" s="178">
        <v>8.2016232379325071</v>
      </c>
      <c r="AI93" s="175">
        <v>266</v>
      </c>
      <c r="AJ93" s="176">
        <v>273</v>
      </c>
      <c r="AK93" s="176">
        <v>539</v>
      </c>
      <c r="AL93" s="177">
        <v>11.512174284493806</v>
      </c>
      <c r="AM93" s="176">
        <v>138</v>
      </c>
      <c r="AN93" s="176">
        <v>144</v>
      </c>
      <c r="AO93" s="176">
        <v>282</v>
      </c>
      <c r="AP93" s="177">
        <v>6.0230670653566856</v>
      </c>
      <c r="AQ93" s="176">
        <v>30</v>
      </c>
      <c r="AR93" s="176">
        <v>28</v>
      </c>
      <c r="AS93" s="175">
        <v>58</v>
      </c>
      <c r="AT93" s="177">
        <v>1.2387868432293891</v>
      </c>
      <c r="AU93" s="176">
        <v>9</v>
      </c>
      <c r="AV93" s="176">
        <v>19</v>
      </c>
      <c r="AW93" s="175">
        <v>28</v>
      </c>
      <c r="AX93" s="177">
        <v>0.598035027765912</v>
      </c>
      <c r="AY93" s="176">
        <v>2315</v>
      </c>
      <c r="AZ93" s="176">
        <v>2367</v>
      </c>
      <c r="BA93" s="176">
        <v>4682</v>
      </c>
    </row>
    <row r="94" spans="1:53" x14ac:dyDescent="0.2">
      <c r="A94" t="s">
        <v>525</v>
      </c>
      <c r="B94" s="144" t="s">
        <v>99</v>
      </c>
      <c r="C94" s="175">
        <v>132</v>
      </c>
      <c r="D94" s="176">
        <v>123</v>
      </c>
      <c r="E94" s="175">
        <v>255</v>
      </c>
      <c r="F94" s="177">
        <v>5.0515055467511889</v>
      </c>
      <c r="G94" s="176">
        <v>131</v>
      </c>
      <c r="H94" s="176">
        <v>106</v>
      </c>
      <c r="I94" s="175">
        <v>237</v>
      </c>
      <c r="J94" s="178">
        <v>4.6949286846275751</v>
      </c>
      <c r="K94" s="175">
        <v>137</v>
      </c>
      <c r="L94" s="175">
        <v>136</v>
      </c>
      <c r="M94" s="175">
        <v>273</v>
      </c>
      <c r="N94" s="179">
        <v>5.4080824088748018</v>
      </c>
      <c r="O94" s="175">
        <v>165</v>
      </c>
      <c r="P94" s="175">
        <v>144</v>
      </c>
      <c r="Q94" s="175">
        <v>309</v>
      </c>
      <c r="R94" s="179">
        <v>6.1212361331220286</v>
      </c>
      <c r="S94" s="175">
        <v>145</v>
      </c>
      <c r="T94" s="175">
        <v>126</v>
      </c>
      <c r="U94" s="175">
        <v>271</v>
      </c>
      <c r="V94" s="179">
        <v>5.3684627575277339</v>
      </c>
      <c r="W94" s="180">
        <v>701</v>
      </c>
      <c r="X94" s="175">
        <v>683</v>
      </c>
      <c r="Y94" s="175">
        <v>1384</v>
      </c>
      <c r="Z94" s="181">
        <v>27.416798732171156</v>
      </c>
      <c r="AA94" s="175">
        <v>566</v>
      </c>
      <c r="AB94" s="175">
        <v>600</v>
      </c>
      <c r="AC94" s="175">
        <v>1166</v>
      </c>
      <c r="AD94" s="179">
        <v>23.09825673534073</v>
      </c>
      <c r="AE94" s="175">
        <v>185</v>
      </c>
      <c r="AF94" s="175">
        <v>180</v>
      </c>
      <c r="AG94" s="175">
        <v>365</v>
      </c>
      <c r="AH94" s="178">
        <v>7.2305863708399363</v>
      </c>
      <c r="AI94" s="175">
        <v>217</v>
      </c>
      <c r="AJ94" s="176">
        <v>226</v>
      </c>
      <c r="AK94" s="176">
        <v>443</v>
      </c>
      <c r="AL94" s="177">
        <v>8.7757527733755953</v>
      </c>
      <c r="AM94" s="176">
        <v>100</v>
      </c>
      <c r="AN94" s="176">
        <v>126</v>
      </c>
      <c r="AO94" s="176">
        <v>226</v>
      </c>
      <c r="AP94" s="177">
        <v>4.4770206022187002</v>
      </c>
      <c r="AQ94" s="176">
        <v>24</v>
      </c>
      <c r="AR94" s="176">
        <v>57</v>
      </c>
      <c r="AS94" s="175">
        <v>81</v>
      </c>
      <c r="AT94" s="177">
        <v>1.6045958795562598</v>
      </c>
      <c r="AU94" s="176">
        <v>16</v>
      </c>
      <c r="AV94" s="176">
        <v>22</v>
      </c>
      <c r="AW94" s="175">
        <v>38</v>
      </c>
      <c r="AX94" s="177">
        <v>0.7527733755942948</v>
      </c>
      <c r="AY94" s="176">
        <v>2519</v>
      </c>
      <c r="AZ94" s="176">
        <v>2529</v>
      </c>
      <c r="BA94" s="176">
        <v>5048</v>
      </c>
    </row>
    <row r="95" spans="1:53" x14ac:dyDescent="0.2">
      <c r="A95" t="s">
        <v>526</v>
      </c>
      <c r="B95" s="144" t="s">
        <v>527</v>
      </c>
      <c r="C95" s="175">
        <v>67</v>
      </c>
      <c r="D95" s="176">
        <v>73</v>
      </c>
      <c r="E95" s="175">
        <v>140</v>
      </c>
      <c r="F95" s="177">
        <v>5.5865921787709496</v>
      </c>
      <c r="G95" s="176">
        <v>78</v>
      </c>
      <c r="H95" s="176">
        <v>68</v>
      </c>
      <c r="I95" s="175">
        <v>146</v>
      </c>
      <c r="J95" s="178">
        <v>5.8260175578611326</v>
      </c>
      <c r="K95" s="175">
        <v>77</v>
      </c>
      <c r="L95" s="175">
        <v>80</v>
      </c>
      <c r="M95" s="175">
        <v>157</v>
      </c>
      <c r="N95" s="179">
        <v>6.264964086193137</v>
      </c>
      <c r="O95" s="175">
        <v>73</v>
      </c>
      <c r="P95" s="175">
        <v>55</v>
      </c>
      <c r="Q95" s="175">
        <v>128</v>
      </c>
      <c r="R95" s="179">
        <v>5.1077414205905827</v>
      </c>
      <c r="S95" s="175">
        <v>51</v>
      </c>
      <c r="T95" s="175">
        <v>50</v>
      </c>
      <c r="U95" s="175">
        <v>101</v>
      </c>
      <c r="V95" s="179">
        <v>4.030327214684756</v>
      </c>
      <c r="W95" s="180">
        <v>270</v>
      </c>
      <c r="X95" s="175">
        <v>283</v>
      </c>
      <c r="Y95" s="175">
        <v>553</v>
      </c>
      <c r="Z95" s="181">
        <v>22.067039106145252</v>
      </c>
      <c r="AA95" s="175">
        <v>267</v>
      </c>
      <c r="AB95" s="175">
        <v>274</v>
      </c>
      <c r="AC95" s="175">
        <v>541</v>
      </c>
      <c r="AD95" s="179">
        <v>21.588188347964884</v>
      </c>
      <c r="AE95" s="175">
        <v>81</v>
      </c>
      <c r="AF95" s="175">
        <v>75</v>
      </c>
      <c r="AG95" s="175">
        <v>156</v>
      </c>
      <c r="AH95" s="178">
        <v>6.2250598563447728</v>
      </c>
      <c r="AI95" s="175">
        <v>125</v>
      </c>
      <c r="AJ95" s="176">
        <v>161</v>
      </c>
      <c r="AK95" s="176">
        <v>286</v>
      </c>
      <c r="AL95" s="177">
        <v>11.412609736632083</v>
      </c>
      <c r="AM95" s="176">
        <v>93</v>
      </c>
      <c r="AN95" s="176">
        <v>113</v>
      </c>
      <c r="AO95" s="176">
        <v>206</v>
      </c>
      <c r="AP95" s="177">
        <v>8.2202713487629691</v>
      </c>
      <c r="AQ95" s="176">
        <v>22</v>
      </c>
      <c r="AR95" s="176">
        <v>39</v>
      </c>
      <c r="AS95" s="175">
        <v>61</v>
      </c>
      <c r="AT95" s="177">
        <v>2.4341580207501998</v>
      </c>
      <c r="AU95" s="176">
        <v>9</v>
      </c>
      <c r="AV95" s="176">
        <v>22</v>
      </c>
      <c r="AW95" s="175">
        <v>31</v>
      </c>
      <c r="AX95" s="177">
        <v>1.2370311252992818</v>
      </c>
      <c r="AY95" s="176">
        <v>1213</v>
      </c>
      <c r="AZ95" s="176">
        <v>1293</v>
      </c>
      <c r="BA95" s="176">
        <v>2506</v>
      </c>
    </row>
    <row r="96" spans="1:53" x14ac:dyDescent="0.2">
      <c r="A96" t="s">
        <v>528</v>
      </c>
      <c r="B96" s="144" t="s">
        <v>333</v>
      </c>
      <c r="C96" s="175">
        <v>157</v>
      </c>
      <c r="D96" s="176">
        <v>169</v>
      </c>
      <c r="E96" s="175">
        <v>326</v>
      </c>
      <c r="F96" s="177">
        <v>6.4072327044025155</v>
      </c>
      <c r="G96" s="176">
        <v>152</v>
      </c>
      <c r="H96" s="176">
        <v>183</v>
      </c>
      <c r="I96" s="175">
        <v>335</v>
      </c>
      <c r="J96" s="178">
        <v>6.5841194968553465</v>
      </c>
      <c r="K96" s="175">
        <v>176</v>
      </c>
      <c r="L96" s="175">
        <v>162</v>
      </c>
      <c r="M96" s="175">
        <v>338</v>
      </c>
      <c r="N96" s="179">
        <v>6.6430817610062896</v>
      </c>
      <c r="O96" s="175">
        <v>168</v>
      </c>
      <c r="P96" s="175">
        <v>147</v>
      </c>
      <c r="Q96" s="175">
        <v>315</v>
      </c>
      <c r="R96" s="179">
        <v>6.1910377358490569</v>
      </c>
      <c r="S96" s="175">
        <v>124</v>
      </c>
      <c r="T96" s="175">
        <v>98</v>
      </c>
      <c r="U96" s="175">
        <v>222</v>
      </c>
      <c r="V96" s="179">
        <v>4.3632075471698109</v>
      </c>
      <c r="W96" s="180">
        <v>751</v>
      </c>
      <c r="X96" s="175">
        <v>702</v>
      </c>
      <c r="Y96" s="175">
        <v>1453</v>
      </c>
      <c r="Z96" s="181">
        <v>28.557389937106919</v>
      </c>
      <c r="AA96" s="175">
        <v>565</v>
      </c>
      <c r="AB96" s="175">
        <v>530</v>
      </c>
      <c r="AC96" s="175">
        <v>1095</v>
      </c>
      <c r="AD96" s="179">
        <v>21.52122641509434</v>
      </c>
      <c r="AE96" s="175">
        <v>161</v>
      </c>
      <c r="AF96" s="175">
        <v>148</v>
      </c>
      <c r="AG96" s="175">
        <v>309</v>
      </c>
      <c r="AH96" s="178">
        <v>6.0731132075471699</v>
      </c>
      <c r="AI96" s="175">
        <v>200</v>
      </c>
      <c r="AJ96" s="176">
        <v>217</v>
      </c>
      <c r="AK96" s="176">
        <v>417</v>
      </c>
      <c r="AL96" s="177">
        <v>8.1957547169811331</v>
      </c>
      <c r="AM96" s="176">
        <v>105</v>
      </c>
      <c r="AN96" s="176">
        <v>110</v>
      </c>
      <c r="AO96" s="176">
        <v>215</v>
      </c>
      <c r="AP96" s="177">
        <v>4.22562893081761</v>
      </c>
      <c r="AQ96" s="176">
        <v>14</v>
      </c>
      <c r="AR96" s="176">
        <v>27</v>
      </c>
      <c r="AS96" s="175">
        <v>41</v>
      </c>
      <c r="AT96" s="177">
        <v>0.8058176100628931</v>
      </c>
      <c r="AU96" s="176">
        <v>9</v>
      </c>
      <c r="AV96" s="176">
        <v>13</v>
      </c>
      <c r="AW96" s="175">
        <v>22</v>
      </c>
      <c r="AX96" s="177">
        <v>0.43238993710691825</v>
      </c>
      <c r="AY96" s="176">
        <v>2582</v>
      </c>
      <c r="AZ96" s="176">
        <v>2506</v>
      </c>
      <c r="BA96" s="176">
        <v>5088</v>
      </c>
    </row>
    <row r="97" spans="1:53" x14ac:dyDescent="0.2">
      <c r="A97" t="s">
        <v>529</v>
      </c>
      <c r="B97" s="144" t="s">
        <v>100</v>
      </c>
      <c r="C97" s="175">
        <v>623</v>
      </c>
      <c r="D97" s="176">
        <v>549</v>
      </c>
      <c r="E97" s="175">
        <v>1172</v>
      </c>
      <c r="F97" s="177">
        <v>11.341203793303658</v>
      </c>
      <c r="G97" s="176">
        <v>474</v>
      </c>
      <c r="H97" s="176">
        <v>450</v>
      </c>
      <c r="I97" s="175">
        <v>924</v>
      </c>
      <c r="J97" s="178">
        <v>8.941358622024385</v>
      </c>
      <c r="K97" s="175">
        <v>395</v>
      </c>
      <c r="L97" s="175">
        <v>346</v>
      </c>
      <c r="M97" s="175">
        <v>741</v>
      </c>
      <c r="N97" s="179">
        <v>7.1705051287013735</v>
      </c>
      <c r="O97" s="175">
        <v>285</v>
      </c>
      <c r="P97" s="175">
        <v>263</v>
      </c>
      <c r="Q97" s="175">
        <v>548</v>
      </c>
      <c r="R97" s="179">
        <v>5.302883684923553</v>
      </c>
      <c r="S97" s="175">
        <v>181</v>
      </c>
      <c r="T97" s="175">
        <v>224</v>
      </c>
      <c r="U97" s="175">
        <v>405</v>
      </c>
      <c r="V97" s="179">
        <v>3.9191019934197797</v>
      </c>
      <c r="W97" s="180">
        <v>1964</v>
      </c>
      <c r="X97" s="175">
        <v>2087</v>
      </c>
      <c r="Y97" s="175">
        <v>4051</v>
      </c>
      <c r="Z97" s="181">
        <v>39.200696729243276</v>
      </c>
      <c r="AA97" s="175">
        <v>760</v>
      </c>
      <c r="AB97" s="175">
        <v>728</v>
      </c>
      <c r="AC97" s="175">
        <v>1488</v>
      </c>
      <c r="AD97" s="179">
        <v>14.399071027675634</v>
      </c>
      <c r="AE97" s="175">
        <v>149</v>
      </c>
      <c r="AF97" s="175">
        <v>165</v>
      </c>
      <c r="AG97" s="175">
        <v>314</v>
      </c>
      <c r="AH97" s="178">
        <v>3.0385136442810143</v>
      </c>
      <c r="AI97" s="175">
        <v>181</v>
      </c>
      <c r="AJ97" s="176">
        <v>203</v>
      </c>
      <c r="AK97" s="176">
        <v>384</v>
      </c>
      <c r="AL97" s="177">
        <v>3.7158892974646798</v>
      </c>
      <c r="AM97" s="176">
        <v>118</v>
      </c>
      <c r="AN97" s="176">
        <v>113</v>
      </c>
      <c r="AO97" s="176">
        <v>231</v>
      </c>
      <c r="AP97" s="177">
        <v>2.2353396555060963</v>
      </c>
      <c r="AQ97" s="176">
        <v>18</v>
      </c>
      <c r="AR97" s="176">
        <v>32</v>
      </c>
      <c r="AS97" s="175">
        <v>50</v>
      </c>
      <c r="AT97" s="177">
        <v>0.48383975227404685</v>
      </c>
      <c r="AU97" s="176">
        <v>9</v>
      </c>
      <c r="AV97" s="176">
        <v>17</v>
      </c>
      <c r="AW97" s="175">
        <v>26</v>
      </c>
      <c r="AX97" s="177">
        <v>0.25159667118250434</v>
      </c>
      <c r="AY97" s="176">
        <v>5157</v>
      </c>
      <c r="AZ97" s="176">
        <v>5177</v>
      </c>
      <c r="BA97" s="176">
        <v>10334</v>
      </c>
    </row>
    <row r="98" spans="1:53" x14ac:dyDescent="0.2">
      <c r="A98" t="s">
        <v>530</v>
      </c>
      <c r="B98" s="144" t="s">
        <v>531</v>
      </c>
      <c r="C98" s="175">
        <v>81</v>
      </c>
      <c r="D98" s="176">
        <v>73</v>
      </c>
      <c r="E98" s="175">
        <v>154</v>
      </c>
      <c r="F98" s="177">
        <v>6.2146892655367232</v>
      </c>
      <c r="G98" s="176">
        <v>85</v>
      </c>
      <c r="H98" s="176">
        <v>85</v>
      </c>
      <c r="I98" s="175">
        <v>170</v>
      </c>
      <c r="J98" s="178">
        <v>6.8603712671509278</v>
      </c>
      <c r="K98" s="175">
        <v>95</v>
      </c>
      <c r="L98" s="175">
        <v>78</v>
      </c>
      <c r="M98" s="175">
        <v>173</v>
      </c>
      <c r="N98" s="179">
        <v>6.9814366424535912</v>
      </c>
      <c r="O98" s="175">
        <v>79</v>
      </c>
      <c r="P98" s="175">
        <v>81</v>
      </c>
      <c r="Q98" s="175">
        <v>160</v>
      </c>
      <c r="R98" s="179">
        <v>6.456820016142049</v>
      </c>
      <c r="S98" s="175">
        <v>50</v>
      </c>
      <c r="T98" s="175">
        <v>29</v>
      </c>
      <c r="U98" s="175">
        <v>79</v>
      </c>
      <c r="V98" s="179">
        <v>3.1880548829701372</v>
      </c>
      <c r="W98" s="180">
        <v>308</v>
      </c>
      <c r="X98" s="175">
        <v>330</v>
      </c>
      <c r="Y98" s="175">
        <v>638</v>
      </c>
      <c r="Z98" s="181">
        <v>25.746569814366428</v>
      </c>
      <c r="AA98" s="175">
        <v>270</v>
      </c>
      <c r="AB98" s="175">
        <v>264</v>
      </c>
      <c r="AC98" s="175">
        <v>534</v>
      </c>
      <c r="AD98" s="179">
        <v>21.54963680387409</v>
      </c>
      <c r="AE98" s="175">
        <v>86</v>
      </c>
      <c r="AF98" s="175">
        <v>85</v>
      </c>
      <c r="AG98" s="175">
        <v>171</v>
      </c>
      <c r="AH98" s="178">
        <v>6.9007263922518156</v>
      </c>
      <c r="AI98" s="175">
        <v>102</v>
      </c>
      <c r="AJ98" s="176">
        <v>119</v>
      </c>
      <c r="AK98" s="176">
        <v>221</v>
      </c>
      <c r="AL98" s="177">
        <v>8.9184826472962069</v>
      </c>
      <c r="AM98" s="176">
        <v>71</v>
      </c>
      <c r="AN98" s="176">
        <v>69</v>
      </c>
      <c r="AO98" s="176">
        <v>140</v>
      </c>
      <c r="AP98" s="177">
        <v>5.6497175141242941</v>
      </c>
      <c r="AQ98" s="176">
        <v>10</v>
      </c>
      <c r="AR98" s="176">
        <v>16</v>
      </c>
      <c r="AS98" s="175">
        <v>26</v>
      </c>
      <c r="AT98" s="177">
        <v>1.0492332526230832</v>
      </c>
      <c r="AU98" s="176">
        <v>3</v>
      </c>
      <c r="AV98" s="176">
        <v>9</v>
      </c>
      <c r="AW98" s="175">
        <v>12</v>
      </c>
      <c r="AX98" s="177">
        <v>0.48426150121065376</v>
      </c>
      <c r="AY98" s="176">
        <v>1240</v>
      </c>
      <c r="AZ98" s="176">
        <v>1238</v>
      </c>
      <c r="BA98" s="176">
        <v>2478</v>
      </c>
    </row>
    <row r="99" spans="1:53" x14ac:dyDescent="0.2">
      <c r="A99" t="s">
        <v>532</v>
      </c>
      <c r="B99" s="144" t="s">
        <v>533</v>
      </c>
      <c r="C99" s="175">
        <v>47</v>
      </c>
      <c r="D99" s="176">
        <v>54</v>
      </c>
      <c r="E99" s="175">
        <v>101</v>
      </c>
      <c r="F99" s="177">
        <v>4.3052003410059676</v>
      </c>
      <c r="G99" s="176">
        <v>91</v>
      </c>
      <c r="H99" s="176">
        <v>72</v>
      </c>
      <c r="I99" s="175">
        <v>163</v>
      </c>
      <c r="J99" s="178">
        <v>6.947996589940324</v>
      </c>
      <c r="K99" s="175">
        <v>81</v>
      </c>
      <c r="L99" s="175">
        <v>99</v>
      </c>
      <c r="M99" s="175">
        <v>180</v>
      </c>
      <c r="N99" s="179">
        <v>7.6726342710997448</v>
      </c>
      <c r="O99" s="175">
        <v>82</v>
      </c>
      <c r="P99" s="175">
        <v>83</v>
      </c>
      <c r="Q99" s="175">
        <v>165</v>
      </c>
      <c r="R99" s="179">
        <v>7.0332480818414327</v>
      </c>
      <c r="S99" s="175">
        <v>44</v>
      </c>
      <c r="T99" s="175">
        <v>32</v>
      </c>
      <c r="U99" s="175">
        <v>76</v>
      </c>
      <c r="V99" s="179">
        <v>3.2395566922421142</v>
      </c>
      <c r="W99" s="180">
        <v>255</v>
      </c>
      <c r="X99" s="175">
        <v>260</v>
      </c>
      <c r="Y99" s="175">
        <v>515</v>
      </c>
      <c r="Z99" s="181">
        <v>21.952259164535377</v>
      </c>
      <c r="AA99" s="175">
        <v>227</v>
      </c>
      <c r="AB99" s="175">
        <v>262</v>
      </c>
      <c r="AC99" s="175">
        <v>489</v>
      </c>
      <c r="AD99" s="179">
        <v>20.843989769820972</v>
      </c>
      <c r="AE99" s="175">
        <v>78</v>
      </c>
      <c r="AF99" s="175">
        <v>98</v>
      </c>
      <c r="AG99" s="175">
        <v>176</v>
      </c>
      <c r="AH99" s="178">
        <v>7.5021312872975283</v>
      </c>
      <c r="AI99" s="175">
        <v>133</v>
      </c>
      <c r="AJ99" s="176">
        <v>140</v>
      </c>
      <c r="AK99" s="176">
        <v>273</v>
      </c>
      <c r="AL99" s="177">
        <v>11.636828644501279</v>
      </c>
      <c r="AM99" s="176">
        <v>71</v>
      </c>
      <c r="AN99" s="176">
        <v>88</v>
      </c>
      <c r="AO99" s="176">
        <v>159</v>
      </c>
      <c r="AP99" s="177">
        <v>6.7774936061381075</v>
      </c>
      <c r="AQ99" s="176">
        <v>12</v>
      </c>
      <c r="AR99" s="176">
        <v>17</v>
      </c>
      <c r="AS99" s="175">
        <v>29</v>
      </c>
      <c r="AT99" s="177">
        <v>1.2361466325660699</v>
      </c>
      <c r="AU99" s="176">
        <v>5</v>
      </c>
      <c r="AV99" s="176">
        <v>15</v>
      </c>
      <c r="AW99" s="175">
        <v>20</v>
      </c>
      <c r="AX99" s="177">
        <v>0.85251491901108278</v>
      </c>
      <c r="AY99" s="176">
        <v>1126</v>
      </c>
      <c r="AZ99" s="176">
        <v>1220</v>
      </c>
      <c r="BA99" s="176">
        <v>2346</v>
      </c>
    </row>
    <row r="100" spans="1:53" x14ac:dyDescent="0.2">
      <c r="A100" t="s">
        <v>534</v>
      </c>
      <c r="B100" s="144" t="s">
        <v>535</v>
      </c>
      <c r="C100" s="175">
        <v>254</v>
      </c>
      <c r="D100" s="176">
        <v>233</v>
      </c>
      <c r="E100" s="175">
        <v>487</v>
      </c>
      <c r="F100" s="177">
        <v>6.0346964064436186</v>
      </c>
      <c r="G100" s="176">
        <v>261</v>
      </c>
      <c r="H100" s="176">
        <v>242</v>
      </c>
      <c r="I100" s="175">
        <v>503</v>
      </c>
      <c r="J100" s="178">
        <v>6.2329615861214371</v>
      </c>
      <c r="K100" s="175">
        <v>265</v>
      </c>
      <c r="L100" s="175">
        <v>244</v>
      </c>
      <c r="M100" s="175">
        <v>509</v>
      </c>
      <c r="N100" s="179">
        <v>6.30731102850062</v>
      </c>
      <c r="O100" s="175">
        <v>231</v>
      </c>
      <c r="P100" s="175">
        <v>223</v>
      </c>
      <c r="Q100" s="175">
        <v>454</v>
      </c>
      <c r="R100" s="179">
        <v>5.625774473358117</v>
      </c>
      <c r="S100" s="175">
        <v>169</v>
      </c>
      <c r="T100" s="175">
        <v>154</v>
      </c>
      <c r="U100" s="175">
        <v>323</v>
      </c>
      <c r="V100" s="179">
        <v>4.0024783147459724</v>
      </c>
      <c r="W100" s="180">
        <v>1036</v>
      </c>
      <c r="X100" s="175">
        <v>1085</v>
      </c>
      <c r="Y100" s="175">
        <v>2121</v>
      </c>
      <c r="Z100" s="181">
        <v>26.282527881040892</v>
      </c>
      <c r="AA100" s="175">
        <v>819</v>
      </c>
      <c r="AB100" s="175">
        <v>864</v>
      </c>
      <c r="AC100" s="175">
        <v>1683</v>
      </c>
      <c r="AD100" s="179">
        <v>20.855018587360593</v>
      </c>
      <c r="AE100" s="175">
        <v>254</v>
      </c>
      <c r="AF100" s="175">
        <v>295</v>
      </c>
      <c r="AG100" s="175">
        <v>549</v>
      </c>
      <c r="AH100" s="178">
        <v>6.8029739776951672</v>
      </c>
      <c r="AI100" s="175">
        <v>347</v>
      </c>
      <c r="AJ100" s="176">
        <v>365</v>
      </c>
      <c r="AK100" s="176">
        <v>712</v>
      </c>
      <c r="AL100" s="177">
        <v>8.8228004956629498</v>
      </c>
      <c r="AM100" s="176">
        <v>209</v>
      </c>
      <c r="AN100" s="176">
        <v>269</v>
      </c>
      <c r="AO100" s="176">
        <v>478</v>
      </c>
      <c r="AP100" s="177">
        <v>5.9231722428748457</v>
      </c>
      <c r="AQ100" s="176">
        <v>66</v>
      </c>
      <c r="AR100" s="176">
        <v>89</v>
      </c>
      <c r="AS100" s="175">
        <v>155</v>
      </c>
      <c r="AT100" s="177">
        <v>1.9206939281288724</v>
      </c>
      <c r="AU100" s="176">
        <v>35</v>
      </c>
      <c r="AV100" s="176">
        <v>61</v>
      </c>
      <c r="AW100" s="175">
        <v>96</v>
      </c>
      <c r="AX100" s="177">
        <v>1.1895910780669146</v>
      </c>
      <c r="AY100" s="176">
        <v>3946</v>
      </c>
      <c r="AZ100" s="176">
        <v>4124</v>
      </c>
      <c r="BA100" s="176">
        <v>8070</v>
      </c>
    </row>
    <row r="101" spans="1:53" x14ac:dyDescent="0.2">
      <c r="A101" t="s">
        <v>536</v>
      </c>
      <c r="B101" s="144" t="s">
        <v>102</v>
      </c>
      <c r="C101" s="175">
        <v>84</v>
      </c>
      <c r="D101" s="176">
        <v>100</v>
      </c>
      <c r="E101" s="175">
        <v>184</v>
      </c>
      <c r="F101" s="177">
        <v>6.5527065527065522</v>
      </c>
      <c r="G101" s="176">
        <v>97</v>
      </c>
      <c r="H101" s="176">
        <v>89</v>
      </c>
      <c r="I101" s="175">
        <v>186</v>
      </c>
      <c r="J101" s="178">
        <v>6.6239316239316244</v>
      </c>
      <c r="K101" s="175">
        <v>98</v>
      </c>
      <c r="L101" s="175">
        <v>87</v>
      </c>
      <c r="M101" s="175">
        <v>185</v>
      </c>
      <c r="N101" s="179">
        <v>6.5883190883190892</v>
      </c>
      <c r="O101" s="175">
        <v>57</v>
      </c>
      <c r="P101" s="175">
        <v>85</v>
      </c>
      <c r="Q101" s="175">
        <v>142</v>
      </c>
      <c r="R101" s="179">
        <v>5.0569800569800574</v>
      </c>
      <c r="S101" s="175">
        <v>63</v>
      </c>
      <c r="T101" s="175">
        <v>48</v>
      </c>
      <c r="U101" s="175">
        <v>111</v>
      </c>
      <c r="V101" s="179">
        <v>3.9529914529914527</v>
      </c>
      <c r="W101" s="180">
        <v>336</v>
      </c>
      <c r="X101" s="175">
        <v>356</v>
      </c>
      <c r="Y101" s="175">
        <v>692</v>
      </c>
      <c r="Z101" s="181">
        <v>24.643874643874643</v>
      </c>
      <c r="AA101" s="175">
        <v>281</v>
      </c>
      <c r="AB101" s="175">
        <v>318</v>
      </c>
      <c r="AC101" s="175">
        <v>599</v>
      </c>
      <c r="AD101" s="179">
        <v>21.331908831908834</v>
      </c>
      <c r="AE101" s="175">
        <v>112</v>
      </c>
      <c r="AF101" s="175">
        <v>100</v>
      </c>
      <c r="AG101" s="175">
        <v>212</v>
      </c>
      <c r="AH101" s="178">
        <v>7.54985754985755</v>
      </c>
      <c r="AI101" s="175">
        <v>149</v>
      </c>
      <c r="AJ101" s="176">
        <v>139</v>
      </c>
      <c r="AK101" s="176">
        <v>288</v>
      </c>
      <c r="AL101" s="177">
        <v>10.256410256410255</v>
      </c>
      <c r="AM101" s="176">
        <v>74</v>
      </c>
      <c r="AN101" s="176">
        <v>79</v>
      </c>
      <c r="AO101" s="176">
        <v>153</v>
      </c>
      <c r="AP101" s="177">
        <v>5.4487179487179489</v>
      </c>
      <c r="AQ101" s="176">
        <v>15</v>
      </c>
      <c r="AR101" s="176">
        <v>25</v>
      </c>
      <c r="AS101" s="175">
        <v>40</v>
      </c>
      <c r="AT101" s="177">
        <v>1.4245014245014245</v>
      </c>
      <c r="AU101" s="176">
        <v>4</v>
      </c>
      <c r="AV101" s="176">
        <v>12</v>
      </c>
      <c r="AW101" s="175">
        <v>16</v>
      </c>
      <c r="AX101" s="177">
        <v>0.56980056980056981</v>
      </c>
      <c r="AY101" s="176">
        <v>1370</v>
      </c>
      <c r="AZ101" s="176">
        <v>1438</v>
      </c>
      <c r="BA101" s="176">
        <v>2808</v>
      </c>
    </row>
    <row r="102" spans="1:53" x14ac:dyDescent="0.2">
      <c r="A102" t="s">
        <v>537</v>
      </c>
      <c r="B102" s="144" t="s">
        <v>538</v>
      </c>
      <c r="C102" s="175">
        <v>80</v>
      </c>
      <c r="D102" s="176">
        <v>57</v>
      </c>
      <c r="E102" s="175">
        <v>137</v>
      </c>
      <c r="F102" s="177">
        <v>5.6193601312551271</v>
      </c>
      <c r="G102" s="176">
        <v>79</v>
      </c>
      <c r="H102" s="176">
        <v>83</v>
      </c>
      <c r="I102" s="175">
        <v>162</v>
      </c>
      <c r="J102" s="178">
        <v>6.6447908121410997</v>
      </c>
      <c r="K102" s="175">
        <v>91</v>
      </c>
      <c r="L102" s="175">
        <v>79</v>
      </c>
      <c r="M102" s="175">
        <v>170</v>
      </c>
      <c r="N102" s="179">
        <v>6.9729286300246107</v>
      </c>
      <c r="O102" s="175">
        <v>65</v>
      </c>
      <c r="P102" s="175">
        <v>62</v>
      </c>
      <c r="Q102" s="175">
        <v>127</v>
      </c>
      <c r="R102" s="179">
        <v>5.209187858900739</v>
      </c>
      <c r="S102" s="175">
        <v>40</v>
      </c>
      <c r="T102" s="175">
        <v>38</v>
      </c>
      <c r="U102" s="175">
        <v>78</v>
      </c>
      <c r="V102" s="179">
        <v>3.1993437243642329</v>
      </c>
      <c r="W102" s="180">
        <v>257</v>
      </c>
      <c r="X102" s="175">
        <v>281</v>
      </c>
      <c r="Y102" s="175">
        <v>538</v>
      </c>
      <c r="Z102" s="181">
        <v>22.067268252666121</v>
      </c>
      <c r="AA102" s="175">
        <v>298</v>
      </c>
      <c r="AB102" s="175">
        <v>264</v>
      </c>
      <c r="AC102" s="175">
        <v>562</v>
      </c>
      <c r="AD102" s="179">
        <v>23.051681706316653</v>
      </c>
      <c r="AE102" s="175">
        <v>87</v>
      </c>
      <c r="AF102" s="175">
        <v>94</v>
      </c>
      <c r="AG102" s="175">
        <v>181</v>
      </c>
      <c r="AH102" s="178">
        <v>7.4241181296144374</v>
      </c>
      <c r="AI102" s="175">
        <v>141</v>
      </c>
      <c r="AJ102" s="176">
        <v>137</v>
      </c>
      <c r="AK102" s="176">
        <v>278</v>
      </c>
      <c r="AL102" s="177">
        <v>11.40278917145201</v>
      </c>
      <c r="AM102" s="176">
        <v>65</v>
      </c>
      <c r="AN102" s="176">
        <v>80</v>
      </c>
      <c r="AO102" s="176">
        <v>145</v>
      </c>
      <c r="AP102" s="177">
        <v>5.9474979491386382</v>
      </c>
      <c r="AQ102" s="176">
        <v>12</v>
      </c>
      <c r="AR102" s="176">
        <v>26</v>
      </c>
      <c r="AS102" s="175">
        <v>38</v>
      </c>
      <c r="AT102" s="177">
        <v>1.5586546349466777</v>
      </c>
      <c r="AU102" s="176">
        <v>7</v>
      </c>
      <c r="AV102" s="176">
        <v>15</v>
      </c>
      <c r="AW102" s="175">
        <v>22</v>
      </c>
      <c r="AX102" s="177">
        <v>0.90237899917965558</v>
      </c>
      <c r="AY102" s="176">
        <v>1222</v>
      </c>
      <c r="AZ102" s="176">
        <v>1216</v>
      </c>
      <c r="BA102" s="176">
        <v>2438</v>
      </c>
    </row>
    <row r="103" spans="1:53" x14ac:dyDescent="0.2">
      <c r="A103" t="s">
        <v>539</v>
      </c>
      <c r="B103" s="144" t="s">
        <v>103</v>
      </c>
      <c r="C103" s="175">
        <v>142</v>
      </c>
      <c r="D103" s="176">
        <v>127</v>
      </c>
      <c r="E103" s="175">
        <v>269</v>
      </c>
      <c r="F103" s="177">
        <v>5.7564733575861329</v>
      </c>
      <c r="G103" s="176">
        <v>128</v>
      </c>
      <c r="H103" s="176">
        <v>117</v>
      </c>
      <c r="I103" s="175">
        <v>245</v>
      </c>
      <c r="J103" s="178">
        <v>5.242884656537556</v>
      </c>
      <c r="K103" s="175">
        <v>144</v>
      </c>
      <c r="L103" s="175">
        <v>118</v>
      </c>
      <c r="M103" s="175">
        <v>262</v>
      </c>
      <c r="N103" s="179">
        <v>5.6066766531136309</v>
      </c>
      <c r="O103" s="175">
        <v>138</v>
      </c>
      <c r="P103" s="175">
        <v>160</v>
      </c>
      <c r="Q103" s="175">
        <v>298</v>
      </c>
      <c r="R103" s="179">
        <v>6.3770597046864967</v>
      </c>
      <c r="S103" s="175">
        <v>122</v>
      </c>
      <c r="T103" s="175">
        <v>126</v>
      </c>
      <c r="U103" s="175">
        <v>248</v>
      </c>
      <c r="V103" s="179">
        <v>5.307083244168628</v>
      </c>
      <c r="W103" s="180">
        <v>599</v>
      </c>
      <c r="X103" s="175">
        <v>617</v>
      </c>
      <c r="Y103" s="175">
        <v>1216</v>
      </c>
      <c r="Z103" s="181">
        <v>26.021827519794567</v>
      </c>
      <c r="AA103" s="175">
        <v>433</v>
      </c>
      <c r="AB103" s="175">
        <v>454</v>
      </c>
      <c r="AC103" s="175">
        <v>887</v>
      </c>
      <c r="AD103" s="179">
        <v>18.981382409586988</v>
      </c>
      <c r="AE103" s="175">
        <v>148</v>
      </c>
      <c r="AF103" s="175">
        <v>157</v>
      </c>
      <c r="AG103" s="175">
        <v>305</v>
      </c>
      <c r="AH103" s="178">
        <v>6.5268564091589987</v>
      </c>
      <c r="AI103" s="175">
        <v>228</v>
      </c>
      <c r="AJ103" s="176">
        <v>252</v>
      </c>
      <c r="AK103" s="176">
        <v>480</v>
      </c>
      <c r="AL103" s="177">
        <v>10.271774020971538</v>
      </c>
      <c r="AM103" s="176">
        <v>145</v>
      </c>
      <c r="AN103" s="176">
        <v>163</v>
      </c>
      <c r="AO103" s="176">
        <v>308</v>
      </c>
      <c r="AP103" s="177">
        <v>6.5910549967900707</v>
      </c>
      <c r="AQ103" s="176">
        <v>32</v>
      </c>
      <c r="AR103" s="176">
        <v>64</v>
      </c>
      <c r="AS103" s="175">
        <v>96</v>
      </c>
      <c r="AT103" s="177">
        <v>2.0543548041943076</v>
      </c>
      <c r="AU103" s="176">
        <v>15</v>
      </c>
      <c r="AV103" s="176">
        <v>44</v>
      </c>
      <c r="AW103" s="175">
        <v>59</v>
      </c>
      <c r="AX103" s="177">
        <v>1.262572223411085</v>
      </c>
      <c r="AY103" s="176">
        <v>2274</v>
      </c>
      <c r="AZ103" s="176">
        <v>2399</v>
      </c>
      <c r="BA103" s="176">
        <v>4673</v>
      </c>
    </row>
    <row r="104" spans="1:53" x14ac:dyDescent="0.2">
      <c r="A104" t="s">
        <v>540</v>
      </c>
      <c r="B104" s="144" t="s">
        <v>104</v>
      </c>
      <c r="C104" s="175">
        <v>111</v>
      </c>
      <c r="D104" s="176">
        <v>137</v>
      </c>
      <c r="E104" s="175">
        <v>248</v>
      </c>
      <c r="F104" s="177">
        <v>5.0612244897959187</v>
      </c>
      <c r="G104" s="176">
        <v>143</v>
      </c>
      <c r="H104" s="176">
        <v>123</v>
      </c>
      <c r="I104" s="175">
        <v>266</v>
      </c>
      <c r="J104" s="178">
        <v>5.4285714285714288</v>
      </c>
      <c r="K104" s="175">
        <v>156</v>
      </c>
      <c r="L104" s="175">
        <v>123</v>
      </c>
      <c r="M104" s="175">
        <v>279</v>
      </c>
      <c r="N104" s="179">
        <v>5.6938775510204085</v>
      </c>
      <c r="O104" s="175">
        <v>157</v>
      </c>
      <c r="P104" s="175">
        <v>139</v>
      </c>
      <c r="Q104" s="175">
        <v>296</v>
      </c>
      <c r="R104" s="179">
        <v>6.0408163265306127</v>
      </c>
      <c r="S104" s="175">
        <v>120</v>
      </c>
      <c r="T104" s="175">
        <v>96</v>
      </c>
      <c r="U104" s="175">
        <v>216</v>
      </c>
      <c r="V104" s="179">
        <v>4.4081632653061229</v>
      </c>
      <c r="W104" s="180">
        <v>548</v>
      </c>
      <c r="X104" s="175">
        <v>570</v>
      </c>
      <c r="Y104" s="175">
        <v>1118</v>
      </c>
      <c r="Z104" s="181">
        <v>22.816326530612244</v>
      </c>
      <c r="AA104" s="175">
        <v>566</v>
      </c>
      <c r="AB104" s="175">
        <v>586</v>
      </c>
      <c r="AC104" s="175">
        <v>1152</v>
      </c>
      <c r="AD104" s="179">
        <v>23.510204081632651</v>
      </c>
      <c r="AE104" s="175">
        <v>209</v>
      </c>
      <c r="AF104" s="175">
        <v>209</v>
      </c>
      <c r="AG104" s="175">
        <v>418</v>
      </c>
      <c r="AH104" s="178">
        <v>8.5306122448979593</v>
      </c>
      <c r="AI104" s="175">
        <v>260</v>
      </c>
      <c r="AJ104" s="176">
        <v>227</v>
      </c>
      <c r="AK104" s="176">
        <v>487</v>
      </c>
      <c r="AL104" s="177">
        <v>9.9387755102040813</v>
      </c>
      <c r="AM104" s="176">
        <v>135</v>
      </c>
      <c r="AN104" s="176">
        <v>174</v>
      </c>
      <c r="AO104" s="176">
        <v>309</v>
      </c>
      <c r="AP104" s="177">
        <v>6.3061224489795924</v>
      </c>
      <c r="AQ104" s="176">
        <v>25</v>
      </c>
      <c r="AR104" s="176">
        <v>58</v>
      </c>
      <c r="AS104" s="175">
        <v>83</v>
      </c>
      <c r="AT104" s="177">
        <v>1.693877551020408</v>
      </c>
      <c r="AU104" s="176">
        <v>10</v>
      </c>
      <c r="AV104" s="176">
        <v>18</v>
      </c>
      <c r="AW104" s="175">
        <v>28</v>
      </c>
      <c r="AX104" s="177">
        <v>0.5714285714285714</v>
      </c>
      <c r="AY104" s="176">
        <v>2440</v>
      </c>
      <c r="AZ104" s="176">
        <v>2460</v>
      </c>
      <c r="BA104" s="176">
        <v>4900</v>
      </c>
    </row>
    <row r="105" spans="1:53" s="8" customFormat="1" x14ac:dyDescent="0.2">
      <c r="A105" s="8" t="s">
        <v>541</v>
      </c>
      <c r="B105" s="147" t="s">
        <v>542</v>
      </c>
      <c r="C105" s="180">
        <v>147</v>
      </c>
      <c r="D105" s="208">
        <v>131</v>
      </c>
      <c r="E105" s="180">
        <v>278</v>
      </c>
      <c r="F105" s="209">
        <v>6.0978284711559558</v>
      </c>
      <c r="G105" s="208">
        <v>105</v>
      </c>
      <c r="H105" s="208">
        <v>103</v>
      </c>
      <c r="I105" s="180">
        <v>208</v>
      </c>
      <c r="J105" s="210">
        <v>4.5624040359728006</v>
      </c>
      <c r="K105" s="180">
        <v>100</v>
      </c>
      <c r="L105" s="180">
        <v>116</v>
      </c>
      <c r="M105" s="180">
        <v>216</v>
      </c>
      <c r="N105" s="211">
        <v>4.737881114279447</v>
      </c>
      <c r="O105" s="180">
        <v>194</v>
      </c>
      <c r="P105" s="180">
        <v>171</v>
      </c>
      <c r="Q105" s="180">
        <v>365</v>
      </c>
      <c r="R105" s="211">
        <v>8.006141697740734</v>
      </c>
      <c r="S105" s="180">
        <v>274</v>
      </c>
      <c r="T105" s="180">
        <v>231</v>
      </c>
      <c r="U105" s="180">
        <v>505</v>
      </c>
      <c r="V105" s="211">
        <v>11.076990568107041</v>
      </c>
      <c r="W105" s="180">
        <v>567</v>
      </c>
      <c r="X105" s="180">
        <v>539</v>
      </c>
      <c r="Y105" s="180">
        <v>1106</v>
      </c>
      <c r="Z105" s="212">
        <v>24.259706075893835</v>
      </c>
      <c r="AA105" s="180">
        <v>377</v>
      </c>
      <c r="AB105" s="180">
        <v>422</v>
      </c>
      <c r="AC105" s="180">
        <v>799</v>
      </c>
      <c r="AD105" s="211">
        <v>17.525773195876287</v>
      </c>
      <c r="AE105" s="180">
        <v>139</v>
      </c>
      <c r="AF105" s="180">
        <v>136</v>
      </c>
      <c r="AG105" s="180">
        <v>275</v>
      </c>
      <c r="AH105" s="210">
        <v>6.0320245667909633</v>
      </c>
      <c r="AI105" s="180">
        <v>175</v>
      </c>
      <c r="AJ105" s="208">
        <v>184</v>
      </c>
      <c r="AK105" s="208">
        <v>359</v>
      </c>
      <c r="AL105" s="209">
        <v>7.874533889010749</v>
      </c>
      <c r="AM105" s="208">
        <v>131</v>
      </c>
      <c r="AN105" s="208">
        <v>164</v>
      </c>
      <c r="AO105" s="208">
        <v>295</v>
      </c>
      <c r="AP105" s="209">
        <v>6.470717262557578</v>
      </c>
      <c r="AQ105" s="208">
        <v>42</v>
      </c>
      <c r="AR105" s="208">
        <v>53</v>
      </c>
      <c r="AS105" s="180">
        <v>95</v>
      </c>
      <c r="AT105" s="209">
        <v>2.0837903048914237</v>
      </c>
      <c r="AU105" s="208">
        <v>15</v>
      </c>
      <c r="AV105" s="208">
        <v>43</v>
      </c>
      <c r="AW105" s="180">
        <v>58</v>
      </c>
      <c r="AX105" s="209">
        <v>1.2722088177231849</v>
      </c>
      <c r="AY105" s="208">
        <v>2266</v>
      </c>
      <c r="AZ105" s="208">
        <v>2293</v>
      </c>
      <c r="BA105" s="208">
        <v>4559</v>
      </c>
    </row>
    <row r="106" spans="1:53" x14ac:dyDescent="0.2">
      <c r="A106" t="s">
        <v>543</v>
      </c>
      <c r="B106" s="144" t="s">
        <v>106</v>
      </c>
      <c r="C106" s="175">
        <v>79</v>
      </c>
      <c r="D106" s="176">
        <v>67</v>
      </c>
      <c r="E106" s="175">
        <v>146</v>
      </c>
      <c r="F106" s="177">
        <v>5.4681647940074907</v>
      </c>
      <c r="G106" s="176">
        <v>83</v>
      </c>
      <c r="H106" s="176">
        <v>72</v>
      </c>
      <c r="I106" s="175">
        <v>155</v>
      </c>
      <c r="J106" s="178">
        <v>5.8052434456928843</v>
      </c>
      <c r="K106" s="175">
        <v>92</v>
      </c>
      <c r="L106" s="175">
        <v>110</v>
      </c>
      <c r="M106" s="175">
        <v>202</v>
      </c>
      <c r="N106" s="179">
        <v>7.5655430711610485</v>
      </c>
      <c r="O106" s="175">
        <v>100</v>
      </c>
      <c r="P106" s="175">
        <v>100</v>
      </c>
      <c r="Q106" s="175">
        <v>200</v>
      </c>
      <c r="R106" s="179">
        <v>7.4906367041198507</v>
      </c>
      <c r="S106" s="175">
        <v>67</v>
      </c>
      <c r="T106" s="175">
        <v>68</v>
      </c>
      <c r="U106" s="175">
        <v>135</v>
      </c>
      <c r="V106" s="179">
        <v>5.0561797752808983</v>
      </c>
      <c r="W106" s="180">
        <v>327</v>
      </c>
      <c r="X106" s="175">
        <v>362</v>
      </c>
      <c r="Y106" s="175">
        <v>689</v>
      </c>
      <c r="Z106" s="181">
        <v>25.805243445692881</v>
      </c>
      <c r="AA106" s="175">
        <v>349</v>
      </c>
      <c r="AB106" s="175">
        <v>363</v>
      </c>
      <c r="AC106" s="175">
        <v>712</v>
      </c>
      <c r="AD106" s="179">
        <v>26.666666666666668</v>
      </c>
      <c r="AE106" s="175">
        <v>93</v>
      </c>
      <c r="AF106" s="175">
        <v>75</v>
      </c>
      <c r="AG106" s="175">
        <v>168</v>
      </c>
      <c r="AH106" s="178">
        <v>6.2921348314606744</v>
      </c>
      <c r="AI106" s="175">
        <v>79</v>
      </c>
      <c r="AJ106" s="176">
        <v>74</v>
      </c>
      <c r="AK106" s="176">
        <v>153</v>
      </c>
      <c r="AL106" s="177">
        <v>5.7303370786516847</v>
      </c>
      <c r="AM106" s="176">
        <v>33</v>
      </c>
      <c r="AN106" s="176">
        <v>45</v>
      </c>
      <c r="AO106" s="176">
        <v>78</v>
      </c>
      <c r="AP106" s="177">
        <v>2.9213483146067416</v>
      </c>
      <c r="AQ106" s="176">
        <v>6</v>
      </c>
      <c r="AR106" s="176">
        <v>12</v>
      </c>
      <c r="AS106" s="175">
        <v>18</v>
      </c>
      <c r="AT106" s="177">
        <v>0.6741573033707865</v>
      </c>
      <c r="AU106" s="176">
        <v>4</v>
      </c>
      <c r="AV106" s="176">
        <v>10</v>
      </c>
      <c r="AW106" s="175">
        <v>14</v>
      </c>
      <c r="AX106" s="177">
        <v>0.52434456928838957</v>
      </c>
      <c r="AY106" s="176">
        <v>1312</v>
      </c>
      <c r="AZ106" s="176">
        <v>1358</v>
      </c>
      <c r="BA106" s="176">
        <v>2670</v>
      </c>
    </row>
    <row r="107" spans="1:53" x14ac:dyDescent="0.2">
      <c r="A107" t="s">
        <v>544</v>
      </c>
      <c r="B107" s="144" t="s">
        <v>545</v>
      </c>
      <c r="C107" s="175">
        <v>77</v>
      </c>
      <c r="D107" s="176">
        <v>65</v>
      </c>
      <c r="E107" s="175">
        <v>142</v>
      </c>
      <c r="F107" s="177">
        <v>5.9117402164862618</v>
      </c>
      <c r="G107" s="176">
        <v>84</v>
      </c>
      <c r="H107" s="176">
        <v>78</v>
      </c>
      <c r="I107" s="175">
        <v>162</v>
      </c>
      <c r="J107" s="178">
        <v>6.7443796835970033</v>
      </c>
      <c r="K107" s="175">
        <v>80</v>
      </c>
      <c r="L107" s="175">
        <v>47</v>
      </c>
      <c r="M107" s="175">
        <v>127</v>
      </c>
      <c r="N107" s="179">
        <v>5.2872606161532056</v>
      </c>
      <c r="O107" s="175">
        <v>62</v>
      </c>
      <c r="P107" s="175">
        <v>62</v>
      </c>
      <c r="Q107" s="175">
        <v>124</v>
      </c>
      <c r="R107" s="179">
        <v>5.1623646960865948</v>
      </c>
      <c r="S107" s="175">
        <v>41</v>
      </c>
      <c r="T107" s="175">
        <v>34</v>
      </c>
      <c r="U107" s="175">
        <v>75</v>
      </c>
      <c r="V107" s="179">
        <v>3.122398001665279</v>
      </c>
      <c r="W107" s="180">
        <v>284</v>
      </c>
      <c r="X107" s="175">
        <v>286</v>
      </c>
      <c r="Y107" s="175">
        <v>570</v>
      </c>
      <c r="Z107" s="181">
        <v>23.730224812656118</v>
      </c>
      <c r="AA107" s="175">
        <v>240</v>
      </c>
      <c r="AB107" s="175">
        <v>264</v>
      </c>
      <c r="AC107" s="175">
        <v>504</v>
      </c>
      <c r="AD107" s="179">
        <v>20.982514571190674</v>
      </c>
      <c r="AE107" s="175">
        <v>105</v>
      </c>
      <c r="AF107" s="175">
        <v>119</v>
      </c>
      <c r="AG107" s="175">
        <v>224</v>
      </c>
      <c r="AH107" s="178">
        <v>9.325562031640299</v>
      </c>
      <c r="AI107" s="175">
        <v>141</v>
      </c>
      <c r="AJ107" s="176">
        <v>131</v>
      </c>
      <c r="AK107" s="176">
        <v>272</v>
      </c>
      <c r="AL107" s="177">
        <v>11.323896752706078</v>
      </c>
      <c r="AM107" s="176">
        <v>65</v>
      </c>
      <c r="AN107" s="176">
        <v>75</v>
      </c>
      <c r="AO107" s="176">
        <v>140</v>
      </c>
      <c r="AP107" s="177">
        <v>5.8284762697751873</v>
      </c>
      <c r="AQ107" s="176">
        <v>17</v>
      </c>
      <c r="AR107" s="176">
        <v>30</v>
      </c>
      <c r="AS107" s="175">
        <v>47</v>
      </c>
      <c r="AT107" s="177">
        <v>1.9567027477102414</v>
      </c>
      <c r="AU107" s="176">
        <v>5</v>
      </c>
      <c r="AV107" s="176">
        <v>10</v>
      </c>
      <c r="AW107" s="175">
        <v>15</v>
      </c>
      <c r="AX107" s="177">
        <v>0.62447960033305572</v>
      </c>
      <c r="AY107" s="176">
        <v>1201</v>
      </c>
      <c r="AZ107" s="176">
        <v>1201</v>
      </c>
      <c r="BA107" s="176">
        <v>2402</v>
      </c>
    </row>
    <row r="108" spans="1:53" x14ac:dyDescent="0.2">
      <c r="A108" t="s">
        <v>546</v>
      </c>
      <c r="B108" s="144" t="s">
        <v>547</v>
      </c>
      <c r="C108" s="175">
        <v>59</v>
      </c>
      <c r="D108" s="176">
        <v>50</v>
      </c>
      <c r="E108" s="175">
        <v>109</v>
      </c>
      <c r="F108" s="177">
        <v>4.1039156626506017</v>
      </c>
      <c r="G108" s="176">
        <v>88</v>
      </c>
      <c r="H108" s="176">
        <v>79</v>
      </c>
      <c r="I108" s="175">
        <v>167</v>
      </c>
      <c r="J108" s="178">
        <v>6.2876506024096388</v>
      </c>
      <c r="K108" s="175">
        <v>109</v>
      </c>
      <c r="L108" s="175">
        <v>99</v>
      </c>
      <c r="M108" s="175">
        <v>208</v>
      </c>
      <c r="N108" s="179">
        <v>7.8313253012048198</v>
      </c>
      <c r="O108" s="175">
        <v>86</v>
      </c>
      <c r="P108" s="175">
        <v>76</v>
      </c>
      <c r="Q108" s="175">
        <v>162</v>
      </c>
      <c r="R108" s="179">
        <v>6.0993975903614457</v>
      </c>
      <c r="S108" s="175">
        <v>43</v>
      </c>
      <c r="T108" s="175">
        <v>45</v>
      </c>
      <c r="U108" s="175">
        <v>88</v>
      </c>
      <c r="V108" s="179">
        <v>3.3132530120481931</v>
      </c>
      <c r="W108" s="180">
        <v>236</v>
      </c>
      <c r="X108" s="175">
        <v>264</v>
      </c>
      <c r="Y108" s="175">
        <v>500</v>
      </c>
      <c r="Z108" s="181">
        <v>18.825301204819279</v>
      </c>
      <c r="AA108" s="175">
        <v>319</v>
      </c>
      <c r="AB108" s="175">
        <v>319</v>
      </c>
      <c r="AC108" s="175">
        <v>638</v>
      </c>
      <c r="AD108" s="179">
        <v>24.021084337349397</v>
      </c>
      <c r="AE108" s="175">
        <v>105</v>
      </c>
      <c r="AF108" s="175">
        <v>95</v>
      </c>
      <c r="AG108" s="175">
        <v>200</v>
      </c>
      <c r="AH108" s="178">
        <v>7.5301204819277112</v>
      </c>
      <c r="AI108" s="175">
        <v>155</v>
      </c>
      <c r="AJ108" s="176">
        <v>188</v>
      </c>
      <c r="AK108" s="176">
        <v>343</v>
      </c>
      <c r="AL108" s="177">
        <v>12.914156626506024</v>
      </c>
      <c r="AM108" s="176">
        <v>89</v>
      </c>
      <c r="AN108" s="176">
        <v>90</v>
      </c>
      <c r="AO108" s="176">
        <v>179</v>
      </c>
      <c r="AP108" s="177">
        <v>6.7394578313253017</v>
      </c>
      <c r="AQ108" s="176">
        <v>15</v>
      </c>
      <c r="AR108" s="176">
        <v>22</v>
      </c>
      <c r="AS108" s="175">
        <v>37</v>
      </c>
      <c r="AT108" s="177">
        <v>1.3930722891566265</v>
      </c>
      <c r="AU108" s="176">
        <v>13</v>
      </c>
      <c r="AV108" s="176">
        <v>12</v>
      </c>
      <c r="AW108" s="175">
        <v>25</v>
      </c>
      <c r="AX108" s="177">
        <v>0.9412650602409639</v>
      </c>
      <c r="AY108" s="176">
        <v>1317</v>
      </c>
      <c r="AZ108" s="176">
        <v>1339</v>
      </c>
      <c r="BA108" s="176">
        <v>2656</v>
      </c>
    </row>
    <row r="109" spans="1:53" x14ac:dyDescent="0.2">
      <c r="A109" t="s">
        <v>548</v>
      </c>
      <c r="B109" s="144" t="s">
        <v>549</v>
      </c>
      <c r="C109" s="175">
        <v>369</v>
      </c>
      <c r="D109" s="176">
        <v>281</v>
      </c>
      <c r="E109" s="175">
        <v>650</v>
      </c>
      <c r="F109" s="177">
        <v>6.132075471698113</v>
      </c>
      <c r="G109" s="176">
        <v>314</v>
      </c>
      <c r="H109" s="176">
        <v>308</v>
      </c>
      <c r="I109" s="175">
        <v>622</v>
      </c>
      <c r="J109" s="178">
        <v>5.867924528301887</v>
      </c>
      <c r="K109" s="175">
        <v>309</v>
      </c>
      <c r="L109" s="175">
        <v>353</v>
      </c>
      <c r="M109" s="175">
        <v>662</v>
      </c>
      <c r="N109" s="179">
        <v>6.2452830188679247</v>
      </c>
      <c r="O109" s="175">
        <v>342</v>
      </c>
      <c r="P109" s="175">
        <v>340</v>
      </c>
      <c r="Q109" s="175">
        <v>682</v>
      </c>
      <c r="R109" s="179">
        <v>6.4339622641509431</v>
      </c>
      <c r="S109" s="175">
        <v>354</v>
      </c>
      <c r="T109" s="175">
        <v>303</v>
      </c>
      <c r="U109" s="175">
        <v>657</v>
      </c>
      <c r="V109" s="179">
        <v>6.1981132075471699</v>
      </c>
      <c r="W109" s="180">
        <v>1568</v>
      </c>
      <c r="X109" s="175">
        <v>1541</v>
      </c>
      <c r="Y109" s="175">
        <v>3109</v>
      </c>
      <c r="Z109" s="181">
        <v>29.330188679245282</v>
      </c>
      <c r="AA109" s="175">
        <v>976</v>
      </c>
      <c r="AB109" s="175">
        <v>1018</v>
      </c>
      <c r="AC109" s="175">
        <v>1994</v>
      </c>
      <c r="AD109" s="179">
        <v>18.811320754716981</v>
      </c>
      <c r="AE109" s="175">
        <v>288</v>
      </c>
      <c r="AF109" s="175">
        <v>282</v>
      </c>
      <c r="AG109" s="175">
        <v>570</v>
      </c>
      <c r="AH109" s="178">
        <v>5.3773584905660377</v>
      </c>
      <c r="AI109" s="175">
        <v>338</v>
      </c>
      <c r="AJ109" s="176">
        <v>382</v>
      </c>
      <c r="AK109" s="176">
        <v>720</v>
      </c>
      <c r="AL109" s="177">
        <v>6.7924528301886795</v>
      </c>
      <c r="AM109" s="176">
        <v>251</v>
      </c>
      <c r="AN109" s="176">
        <v>352</v>
      </c>
      <c r="AO109" s="176">
        <v>603</v>
      </c>
      <c r="AP109" s="177">
        <v>5.6886792452830193</v>
      </c>
      <c r="AQ109" s="176">
        <v>72</v>
      </c>
      <c r="AR109" s="176">
        <v>149</v>
      </c>
      <c r="AS109" s="175">
        <v>221</v>
      </c>
      <c r="AT109" s="177">
        <v>2.0849056603773586</v>
      </c>
      <c r="AU109" s="176">
        <v>36</v>
      </c>
      <c r="AV109" s="176">
        <v>74</v>
      </c>
      <c r="AW109" s="175">
        <v>110</v>
      </c>
      <c r="AX109" s="177">
        <v>1.0377358490566038</v>
      </c>
      <c r="AY109" s="176">
        <v>5217</v>
      </c>
      <c r="AZ109" s="176">
        <v>5383</v>
      </c>
      <c r="BA109" s="176">
        <v>10600</v>
      </c>
    </row>
    <row r="110" spans="1:53" x14ac:dyDescent="0.2">
      <c r="A110" t="s">
        <v>550</v>
      </c>
      <c r="B110" s="144" t="s">
        <v>107</v>
      </c>
      <c r="C110" s="175">
        <v>141</v>
      </c>
      <c r="D110" s="176">
        <v>137</v>
      </c>
      <c r="E110" s="175">
        <v>278</v>
      </c>
      <c r="F110" s="177">
        <v>5.736690053652497</v>
      </c>
      <c r="G110" s="176">
        <v>147</v>
      </c>
      <c r="H110" s="176">
        <v>167</v>
      </c>
      <c r="I110" s="175">
        <v>314</v>
      </c>
      <c r="J110" s="178">
        <v>6.4795707800247628</v>
      </c>
      <c r="K110" s="175">
        <v>156</v>
      </c>
      <c r="L110" s="175">
        <v>141</v>
      </c>
      <c r="M110" s="175">
        <v>297</v>
      </c>
      <c r="N110" s="179">
        <v>6.1287659925711928</v>
      </c>
      <c r="O110" s="175">
        <v>145</v>
      </c>
      <c r="P110" s="175">
        <v>138</v>
      </c>
      <c r="Q110" s="175">
        <v>283</v>
      </c>
      <c r="R110" s="179">
        <v>5.839867932315312</v>
      </c>
      <c r="S110" s="175">
        <v>117</v>
      </c>
      <c r="T110" s="175">
        <v>90</v>
      </c>
      <c r="U110" s="175">
        <v>207</v>
      </c>
      <c r="V110" s="179">
        <v>4.2715641766405286</v>
      </c>
      <c r="W110" s="180">
        <v>574</v>
      </c>
      <c r="X110" s="175">
        <v>597</v>
      </c>
      <c r="Y110" s="175">
        <v>1171</v>
      </c>
      <c r="Z110" s="181">
        <v>24.164259182831202</v>
      </c>
      <c r="AA110" s="175">
        <v>466</v>
      </c>
      <c r="AB110" s="175">
        <v>528</v>
      </c>
      <c r="AC110" s="175">
        <v>994</v>
      </c>
      <c r="AD110" s="179">
        <v>20.511762278167563</v>
      </c>
      <c r="AE110" s="175">
        <v>176</v>
      </c>
      <c r="AF110" s="175">
        <v>201</v>
      </c>
      <c r="AG110" s="175">
        <v>377</v>
      </c>
      <c r="AH110" s="178">
        <v>7.7796120511762279</v>
      </c>
      <c r="AI110" s="175">
        <v>235</v>
      </c>
      <c r="AJ110" s="176">
        <v>234</v>
      </c>
      <c r="AK110" s="176">
        <v>469</v>
      </c>
      <c r="AL110" s="177">
        <v>9.678085018572018</v>
      </c>
      <c r="AM110" s="176">
        <v>135</v>
      </c>
      <c r="AN110" s="176">
        <v>170</v>
      </c>
      <c r="AO110" s="176">
        <v>305</v>
      </c>
      <c r="AP110" s="177">
        <v>6.293850598431697</v>
      </c>
      <c r="AQ110" s="176">
        <v>36</v>
      </c>
      <c r="AR110" s="176">
        <v>68</v>
      </c>
      <c r="AS110" s="175">
        <v>104</v>
      </c>
      <c r="AT110" s="177">
        <v>2.1460998761865455</v>
      </c>
      <c r="AU110" s="176">
        <v>13</v>
      </c>
      <c r="AV110" s="176">
        <v>34</v>
      </c>
      <c r="AW110" s="175">
        <v>47</v>
      </c>
      <c r="AX110" s="177">
        <v>0.96987205943045807</v>
      </c>
      <c r="AY110" s="176">
        <v>2341</v>
      </c>
      <c r="AZ110" s="176">
        <v>2505</v>
      </c>
      <c r="BA110" s="176">
        <v>4846</v>
      </c>
    </row>
    <row r="111" spans="1:53" x14ac:dyDescent="0.2">
      <c r="A111" t="s">
        <v>551</v>
      </c>
      <c r="B111" s="144" t="s">
        <v>552</v>
      </c>
      <c r="C111" s="175">
        <v>124</v>
      </c>
      <c r="D111" s="176">
        <v>118</v>
      </c>
      <c r="E111" s="175">
        <v>242</v>
      </c>
      <c r="F111" s="177">
        <v>9.1080165600301086</v>
      </c>
      <c r="G111" s="176">
        <v>90</v>
      </c>
      <c r="H111" s="176">
        <v>65</v>
      </c>
      <c r="I111" s="175">
        <v>155</v>
      </c>
      <c r="J111" s="178">
        <v>5.8336469702672185</v>
      </c>
      <c r="K111" s="175">
        <v>68</v>
      </c>
      <c r="L111" s="175">
        <v>62</v>
      </c>
      <c r="M111" s="175">
        <v>130</v>
      </c>
      <c r="N111" s="179">
        <v>4.8927361686112159</v>
      </c>
      <c r="O111" s="175">
        <v>61</v>
      </c>
      <c r="P111" s="175">
        <v>46</v>
      </c>
      <c r="Q111" s="175">
        <v>107</v>
      </c>
      <c r="R111" s="179">
        <v>4.0270982310876935</v>
      </c>
      <c r="S111" s="175">
        <v>45</v>
      </c>
      <c r="T111" s="175">
        <v>54</v>
      </c>
      <c r="U111" s="175">
        <v>99</v>
      </c>
      <c r="V111" s="179">
        <v>3.7260067745577716</v>
      </c>
      <c r="W111" s="180">
        <v>459</v>
      </c>
      <c r="X111" s="175">
        <v>483</v>
      </c>
      <c r="Y111" s="175">
        <v>942</v>
      </c>
      <c r="Z111" s="181">
        <v>35.453519006398196</v>
      </c>
      <c r="AA111" s="175">
        <v>243</v>
      </c>
      <c r="AB111" s="175">
        <v>227</v>
      </c>
      <c r="AC111" s="175">
        <v>470</v>
      </c>
      <c r="AD111" s="179">
        <v>17.689123071132855</v>
      </c>
      <c r="AE111" s="175">
        <v>78</v>
      </c>
      <c r="AF111" s="175">
        <v>74</v>
      </c>
      <c r="AG111" s="175">
        <v>152</v>
      </c>
      <c r="AH111" s="178">
        <v>5.7207376740684985</v>
      </c>
      <c r="AI111" s="175">
        <v>114</v>
      </c>
      <c r="AJ111" s="176">
        <v>113</v>
      </c>
      <c r="AK111" s="176">
        <v>227</v>
      </c>
      <c r="AL111" s="177">
        <v>8.5434700790365063</v>
      </c>
      <c r="AM111" s="176">
        <v>44</v>
      </c>
      <c r="AN111" s="176">
        <v>51</v>
      </c>
      <c r="AO111" s="176">
        <v>95</v>
      </c>
      <c r="AP111" s="177">
        <v>3.5754610462928111</v>
      </c>
      <c r="AQ111" s="176">
        <v>10</v>
      </c>
      <c r="AR111" s="176">
        <v>20</v>
      </c>
      <c r="AS111" s="175">
        <v>30</v>
      </c>
      <c r="AT111" s="177">
        <v>1.1290929619872037</v>
      </c>
      <c r="AU111" s="176">
        <v>1</v>
      </c>
      <c r="AV111" s="176">
        <v>7</v>
      </c>
      <c r="AW111" s="175">
        <v>8</v>
      </c>
      <c r="AX111" s="177">
        <v>0.30109145652992098</v>
      </c>
      <c r="AY111" s="176">
        <v>1337</v>
      </c>
      <c r="AZ111" s="176">
        <v>1320</v>
      </c>
      <c r="BA111" s="176">
        <v>2657</v>
      </c>
    </row>
    <row r="112" spans="1:53" x14ac:dyDescent="0.2">
      <c r="A112" t="s">
        <v>553</v>
      </c>
      <c r="B112" s="144" t="s">
        <v>108</v>
      </c>
      <c r="C112" s="175">
        <v>163</v>
      </c>
      <c r="D112" s="176">
        <v>154</v>
      </c>
      <c r="E112" s="175">
        <v>317</v>
      </c>
      <c r="F112" s="177">
        <v>5.6506238859180034</v>
      </c>
      <c r="G112" s="176">
        <v>169</v>
      </c>
      <c r="H112" s="176">
        <v>161</v>
      </c>
      <c r="I112" s="175">
        <v>330</v>
      </c>
      <c r="J112" s="178">
        <v>5.8823529411764701</v>
      </c>
      <c r="K112" s="175">
        <v>162</v>
      </c>
      <c r="L112" s="175">
        <v>172</v>
      </c>
      <c r="M112" s="175">
        <v>334</v>
      </c>
      <c r="N112" s="179">
        <v>5.953654188948307</v>
      </c>
      <c r="O112" s="175">
        <v>168</v>
      </c>
      <c r="P112" s="175">
        <v>152</v>
      </c>
      <c r="Q112" s="175">
        <v>320</v>
      </c>
      <c r="R112" s="179">
        <v>5.7040998217468806</v>
      </c>
      <c r="S112" s="175">
        <v>99</v>
      </c>
      <c r="T112" s="175">
        <v>99</v>
      </c>
      <c r="U112" s="175">
        <v>198</v>
      </c>
      <c r="V112" s="179">
        <v>3.5294117647058822</v>
      </c>
      <c r="W112" s="180">
        <v>682</v>
      </c>
      <c r="X112" s="175">
        <v>695</v>
      </c>
      <c r="Y112" s="175">
        <v>1377</v>
      </c>
      <c r="Z112" s="181">
        <v>24.545454545454547</v>
      </c>
      <c r="AA112" s="175">
        <v>569</v>
      </c>
      <c r="AB112" s="175">
        <v>612</v>
      </c>
      <c r="AC112" s="175">
        <v>1181</v>
      </c>
      <c r="AD112" s="179">
        <v>21.05169340463458</v>
      </c>
      <c r="AE112" s="175">
        <v>221</v>
      </c>
      <c r="AF112" s="175">
        <v>218</v>
      </c>
      <c r="AG112" s="175">
        <v>439</v>
      </c>
      <c r="AH112" s="178">
        <v>7.8253119429590008</v>
      </c>
      <c r="AI112" s="175">
        <v>282</v>
      </c>
      <c r="AJ112" s="176">
        <v>281</v>
      </c>
      <c r="AK112" s="176">
        <v>563</v>
      </c>
      <c r="AL112" s="177">
        <v>10.035650623885918</v>
      </c>
      <c r="AM112" s="176">
        <v>160</v>
      </c>
      <c r="AN112" s="176">
        <v>225</v>
      </c>
      <c r="AO112" s="176">
        <v>385</v>
      </c>
      <c r="AP112" s="177">
        <v>6.8627450980392162</v>
      </c>
      <c r="AQ112" s="176">
        <v>45</v>
      </c>
      <c r="AR112" s="176">
        <v>59</v>
      </c>
      <c r="AS112" s="175">
        <v>104</v>
      </c>
      <c r="AT112" s="177">
        <v>1.8538324420677363</v>
      </c>
      <c r="AU112" s="176">
        <v>9</v>
      </c>
      <c r="AV112" s="176">
        <v>53</v>
      </c>
      <c r="AW112" s="175">
        <v>62</v>
      </c>
      <c r="AX112" s="177">
        <v>1.1051693404634582</v>
      </c>
      <c r="AY112" s="176">
        <v>2729</v>
      </c>
      <c r="AZ112" s="176">
        <v>2881</v>
      </c>
      <c r="BA112" s="176">
        <v>5610</v>
      </c>
    </row>
    <row r="113" spans="1:53" x14ac:dyDescent="0.2">
      <c r="A113" t="s">
        <v>554</v>
      </c>
      <c r="B113" s="144" t="s">
        <v>555</v>
      </c>
      <c r="C113" s="175">
        <v>71</v>
      </c>
      <c r="D113" s="176">
        <v>58</v>
      </c>
      <c r="E113" s="175">
        <v>129</v>
      </c>
      <c r="F113" s="177">
        <v>5.0568404547236376</v>
      </c>
      <c r="G113" s="176">
        <v>73</v>
      </c>
      <c r="H113" s="176">
        <v>60</v>
      </c>
      <c r="I113" s="175">
        <v>133</v>
      </c>
      <c r="J113" s="178">
        <v>5.2136417091336726</v>
      </c>
      <c r="K113" s="175">
        <v>80</v>
      </c>
      <c r="L113" s="175">
        <v>76</v>
      </c>
      <c r="M113" s="175">
        <v>156</v>
      </c>
      <c r="N113" s="179">
        <v>6.1152489219913759</v>
      </c>
      <c r="O113" s="175">
        <v>98</v>
      </c>
      <c r="P113" s="175">
        <v>100</v>
      </c>
      <c r="Q113" s="175">
        <v>198</v>
      </c>
      <c r="R113" s="179">
        <v>7.7616620932967466</v>
      </c>
      <c r="S113" s="175">
        <v>67</v>
      </c>
      <c r="T113" s="175">
        <v>75</v>
      </c>
      <c r="U113" s="175">
        <v>142</v>
      </c>
      <c r="V113" s="179">
        <v>5.566444531556253</v>
      </c>
      <c r="W113" s="180">
        <v>269</v>
      </c>
      <c r="X113" s="175">
        <v>280</v>
      </c>
      <c r="Y113" s="175">
        <v>549</v>
      </c>
      <c r="Z113" s="181">
        <v>21.520972167777341</v>
      </c>
      <c r="AA113" s="175">
        <v>279</v>
      </c>
      <c r="AB113" s="175">
        <v>292</v>
      </c>
      <c r="AC113" s="175">
        <v>571</v>
      </c>
      <c r="AD113" s="179">
        <v>22.383379067032536</v>
      </c>
      <c r="AE113" s="175">
        <v>79</v>
      </c>
      <c r="AF113" s="175">
        <v>96</v>
      </c>
      <c r="AG113" s="175">
        <v>175</v>
      </c>
      <c r="AH113" s="178">
        <v>6.8600548804390442</v>
      </c>
      <c r="AI113" s="175">
        <v>132</v>
      </c>
      <c r="AJ113" s="176">
        <v>140</v>
      </c>
      <c r="AK113" s="176">
        <v>272</v>
      </c>
      <c r="AL113" s="177">
        <v>10.662485299882398</v>
      </c>
      <c r="AM113" s="176">
        <v>73</v>
      </c>
      <c r="AN113" s="176">
        <v>83</v>
      </c>
      <c r="AO113" s="176">
        <v>156</v>
      </c>
      <c r="AP113" s="177">
        <v>6.1152489219913759</v>
      </c>
      <c r="AQ113" s="176">
        <v>17</v>
      </c>
      <c r="AR113" s="176">
        <v>25</v>
      </c>
      <c r="AS113" s="175">
        <v>42</v>
      </c>
      <c r="AT113" s="177">
        <v>1.6464131713053702</v>
      </c>
      <c r="AU113" s="176">
        <v>5</v>
      </c>
      <c r="AV113" s="176">
        <v>23</v>
      </c>
      <c r="AW113" s="175">
        <v>28</v>
      </c>
      <c r="AX113" s="177">
        <v>1.097608780870247</v>
      </c>
      <c r="AY113" s="176">
        <v>1243</v>
      </c>
      <c r="AZ113" s="176">
        <v>1308</v>
      </c>
      <c r="BA113" s="176">
        <v>2551</v>
      </c>
    </row>
    <row r="114" spans="1:53" x14ac:dyDescent="0.2">
      <c r="A114" t="s">
        <v>556</v>
      </c>
      <c r="B114" s="144" t="s">
        <v>557</v>
      </c>
      <c r="C114" s="175">
        <v>144</v>
      </c>
      <c r="D114" s="176">
        <v>158</v>
      </c>
      <c r="E114" s="175">
        <v>302</v>
      </c>
      <c r="F114" s="177">
        <v>6.454370592006839</v>
      </c>
      <c r="G114" s="176">
        <v>123</v>
      </c>
      <c r="H114" s="176">
        <v>144</v>
      </c>
      <c r="I114" s="175">
        <v>267</v>
      </c>
      <c r="J114" s="178">
        <v>5.7063475101517414</v>
      </c>
      <c r="K114" s="175">
        <v>122</v>
      </c>
      <c r="L114" s="175">
        <v>160</v>
      </c>
      <c r="M114" s="175">
        <v>282</v>
      </c>
      <c r="N114" s="179">
        <v>6.0269288309467841</v>
      </c>
      <c r="O114" s="175">
        <v>143</v>
      </c>
      <c r="P114" s="175">
        <v>118</v>
      </c>
      <c r="Q114" s="175">
        <v>261</v>
      </c>
      <c r="R114" s="179">
        <v>5.5781149818337257</v>
      </c>
      <c r="S114" s="175">
        <v>158</v>
      </c>
      <c r="T114" s="175">
        <v>136</v>
      </c>
      <c r="U114" s="175">
        <v>294</v>
      </c>
      <c r="V114" s="179">
        <v>6.2833938875828164</v>
      </c>
      <c r="W114" s="180">
        <v>767</v>
      </c>
      <c r="X114" s="175">
        <v>697</v>
      </c>
      <c r="Y114" s="175">
        <v>1464</v>
      </c>
      <c r="Z114" s="181">
        <v>31.288736909596064</v>
      </c>
      <c r="AA114" s="175">
        <v>506</v>
      </c>
      <c r="AB114" s="175">
        <v>496</v>
      </c>
      <c r="AC114" s="175">
        <v>1002</v>
      </c>
      <c r="AD114" s="179">
        <v>21.414832229108786</v>
      </c>
      <c r="AE114" s="175">
        <v>126</v>
      </c>
      <c r="AF114" s="175">
        <v>105</v>
      </c>
      <c r="AG114" s="175">
        <v>231</v>
      </c>
      <c r="AH114" s="178">
        <v>4.9369523402436419</v>
      </c>
      <c r="AI114" s="175">
        <v>156</v>
      </c>
      <c r="AJ114" s="176">
        <v>161</v>
      </c>
      <c r="AK114" s="176">
        <v>317</v>
      </c>
      <c r="AL114" s="177">
        <v>6.7749519128018809</v>
      </c>
      <c r="AM114" s="176">
        <v>88</v>
      </c>
      <c r="AN114" s="176">
        <v>103</v>
      </c>
      <c r="AO114" s="176">
        <v>191</v>
      </c>
      <c r="AP114" s="177">
        <v>4.0820688181235303</v>
      </c>
      <c r="AQ114" s="176">
        <v>15</v>
      </c>
      <c r="AR114" s="176">
        <v>23</v>
      </c>
      <c r="AS114" s="175">
        <v>38</v>
      </c>
      <c r="AT114" s="177">
        <v>0.81213934601410565</v>
      </c>
      <c r="AU114" s="176">
        <v>6</v>
      </c>
      <c r="AV114" s="176">
        <v>24</v>
      </c>
      <c r="AW114" s="175">
        <v>30</v>
      </c>
      <c r="AX114" s="177">
        <v>0.6411626415900834</v>
      </c>
      <c r="AY114" s="176">
        <v>2354</v>
      </c>
      <c r="AZ114" s="176">
        <v>2325</v>
      </c>
      <c r="BA114" s="176">
        <v>4679</v>
      </c>
    </row>
    <row r="115" spans="1:53" x14ac:dyDescent="0.2">
      <c r="A115" t="s">
        <v>558</v>
      </c>
      <c r="B115" s="144" t="s">
        <v>559</v>
      </c>
      <c r="C115" s="175">
        <v>64</v>
      </c>
      <c r="D115" s="176">
        <v>54</v>
      </c>
      <c r="E115" s="175">
        <v>118</v>
      </c>
      <c r="F115" s="177">
        <v>5.0665521683125805</v>
      </c>
      <c r="G115" s="176">
        <v>73</v>
      </c>
      <c r="H115" s="176">
        <v>73</v>
      </c>
      <c r="I115" s="175">
        <v>146</v>
      </c>
      <c r="J115" s="178">
        <v>6.2687848862172597</v>
      </c>
      <c r="K115" s="175">
        <v>55</v>
      </c>
      <c r="L115" s="175">
        <v>73</v>
      </c>
      <c r="M115" s="175">
        <v>128</v>
      </c>
      <c r="N115" s="179">
        <v>5.4959209961356805</v>
      </c>
      <c r="O115" s="175">
        <v>56</v>
      </c>
      <c r="P115" s="175">
        <v>88</v>
      </c>
      <c r="Q115" s="175">
        <v>144</v>
      </c>
      <c r="R115" s="179">
        <v>6.1829111206526406</v>
      </c>
      <c r="S115" s="175">
        <v>48</v>
      </c>
      <c r="T115" s="175">
        <v>34</v>
      </c>
      <c r="U115" s="175">
        <v>82</v>
      </c>
      <c r="V115" s="179">
        <v>3.5208243881494203</v>
      </c>
      <c r="W115" s="180">
        <v>211</v>
      </c>
      <c r="X115" s="175">
        <v>225</v>
      </c>
      <c r="Y115" s="175">
        <v>436</v>
      </c>
      <c r="Z115" s="181">
        <v>18.720480893087164</v>
      </c>
      <c r="AA115" s="175">
        <v>276</v>
      </c>
      <c r="AB115" s="175">
        <v>291</v>
      </c>
      <c r="AC115" s="175">
        <v>567</v>
      </c>
      <c r="AD115" s="179">
        <v>24.345212537569772</v>
      </c>
      <c r="AE115" s="175">
        <v>88</v>
      </c>
      <c r="AF115" s="175">
        <v>101</v>
      </c>
      <c r="AG115" s="175">
        <v>189</v>
      </c>
      <c r="AH115" s="178">
        <v>8.1150708458565912</v>
      </c>
      <c r="AI115" s="175">
        <v>151</v>
      </c>
      <c r="AJ115" s="176">
        <v>150</v>
      </c>
      <c r="AK115" s="176">
        <v>301</v>
      </c>
      <c r="AL115" s="177">
        <v>12.924001717475312</v>
      </c>
      <c r="AM115" s="176">
        <v>77</v>
      </c>
      <c r="AN115" s="176">
        <v>92</v>
      </c>
      <c r="AO115" s="176">
        <v>169</v>
      </c>
      <c r="AP115" s="177">
        <v>7.2563331902103911</v>
      </c>
      <c r="AQ115" s="176">
        <v>8</v>
      </c>
      <c r="AR115" s="176">
        <v>27</v>
      </c>
      <c r="AS115" s="175">
        <v>35</v>
      </c>
      <c r="AT115" s="177">
        <v>1.5027908973808501</v>
      </c>
      <c r="AU115" s="176">
        <v>5</v>
      </c>
      <c r="AV115" s="176">
        <v>9</v>
      </c>
      <c r="AW115" s="175">
        <v>14</v>
      </c>
      <c r="AX115" s="177">
        <v>0.60111635895234006</v>
      </c>
      <c r="AY115" s="176">
        <v>1112</v>
      </c>
      <c r="AZ115" s="176">
        <v>1217</v>
      </c>
      <c r="BA115" s="176">
        <v>2329</v>
      </c>
    </row>
    <row r="116" spans="1:53" x14ac:dyDescent="0.2">
      <c r="A116" t="s">
        <v>560</v>
      </c>
      <c r="B116" s="144" t="s">
        <v>561</v>
      </c>
      <c r="C116" s="175">
        <v>167</v>
      </c>
      <c r="D116" s="176">
        <v>168</v>
      </c>
      <c r="E116" s="175">
        <v>335</v>
      </c>
      <c r="F116" s="177">
        <v>6.8535188216039282</v>
      </c>
      <c r="G116" s="176">
        <v>172</v>
      </c>
      <c r="H116" s="176">
        <v>176</v>
      </c>
      <c r="I116" s="175">
        <v>348</v>
      </c>
      <c r="J116" s="178">
        <v>7.1194762684124395</v>
      </c>
      <c r="K116" s="175">
        <v>145</v>
      </c>
      <c r="L116" s="175">
        <v>168</v>
      </c>
      <c r="M116" s="175">
        <v>313</v>
      </c>
      <c r="N116" s="179">
        <v>6.4034369885433717</v>
      </c>
      <c r="O116" s="175">
        <v>133</v>
      </c>
      <c r="P116" s="175">
        <v>133</v>
      </c>
      <c r="Q116" s="175">
        <v>266</v>
      </c>
      <c r="R116" s="179">
        <v>5.4418985270049101</v>
      </c>
      <c r="S116" s="175">
        <v>85</v>
      </c>
      <c r="T116" s="175">
        <v>95</v>
      </c>
      <c r="U116" s="175">
        <v>180</v>
      </c>
      <c r="V116" s="179">
        <v>3.6824877250409163</v>
      </c>
      <c r="W116" s="180">
        <v>675</v>
      </c>
      <c r="X116" s="175">
        <v>766</v>
      </c>
      <c r="Y116" s="175">
        <v>1441</v>
      </c>
      <c r="Z116" s="181">
        <v>29.480360065466449</v>
      </c>
      <c r="AA116" s="175">
        <v>564</v>
      </c>
      <c r="AB116" s="175">
        <v>494</v>
      </c>
      <c r="AC116" s="175">
        <v>1058</v>
      </c>
      <c r="AD116" s="179">
        <v>21.644844517184943</v>
      </c>
      <c r="AE116" s="175">
        <v>155</v>
      </c>
      <c r="AF116" s="175">
        <v>147</v>
      </c>
      <c r="AG116" s="175">
        <v>302</v>
      </c>
      <c r="AH116" s="178">
        <v>6.1783960720130935</v>
      </c>
      <c r="AI116" s="175">
        <v>189</v>
      </c>
      <c r="AJ116" s="176">
        <v>175</v>
      </c>
      <c r="AK116" s="176">
        <v>364</v>
      </c>
      <c r="AL116" s="177">
        <v>7.4468085106382977</v>
      </c>
      <c r="AM116" s="176">
        <v>93</v>
      </c>
      <c r="AN116" s="176">
        <v>113</v>
      </c>
      <c r="AO116" s="176">
        <v>206</v>
      </c>
      <c r="AP116" s="177">
        <v>4.214402618657938</v>
      </c>
      <c r="AQ116" s="176">
        <v>16</v>
      </c>
      <c r="AR116" s="176">
        <v>33</v>
      </c>
      <c r="AS116" s="175">
        <v>49</v>
      </c>
      <c r="AT116" s="177">
        <v>1.0024549918166938</v>
      </c>
      <c r="AU116" s="176">
        <v>8</v>
      </c>
      <c r="AV116" s="176">
        <v>18</v>
      </c>
      <c r="AW116" s="175">
        <v>26</v>
      </c>
      <c r="AX116" s="177">
        <v>0.53191489361702127</v>
      </c>
      <c r="AY116" s="176">
        <v>2402</v>
      </c>
      <c r="AZ116" s="176">
        <v>2486</v>
      </c>
      <c r="BA116" s="176">
        <v>4888</v>
      </c>
    </row>
    <row r="117" spans="1:53" x14ac:dyDescent="0.2">
      <c r="A117" t="s">
        <v>562</v>
      </c>
      <c r="B117" s="144" t="s">
        <v>110</v>
      </c>
      <c r="C117" s="175">
        <v>197</v>
      </c>
      <c r="D117" s="176">
        <v>192</v>
      </c>
      <c r="E117" s="175">
        <v>389</v>
      </c>
      <c r="F117" s="177">
        <v>5.4443666899930019</v>
      </c>
      <c r="G117" s="176">
        <v>192</v>
      </c>
      <c r="H117" s="176">
        <v>168</v>
      </c>
      <c r="I117" s="175">
        <v>360</v>
      </c>
      <c r="J117" s="178">
        <v>5.0384884534639607</v>
      </c>
      <c r="K117" s="175">
        <v>207</v>
      </c>
      <c r="L117" s="175">
        <v>172</v>
      </c>
      <c r="M117" s="175">
        <v>379</v>
      </c>
      <c r="N117" s="179">
        <v>5.3044086773967809</v>
      </c>
      <c r="O117" s="175">
        <v>208</v>
      </c>
      <c r="P117" s="175">
        <v>181</v>
      </c>
      <c r="Q117" s="175">
        <v>389</v>
      </c>
      <c r="R117" s="179">
        <v>5.4443666899930019</v>
      </c>
      <c r="S117" s="175">
        <v>193</v>
      </c>
      <c r="T117" s="175">
        <v>190</v>
      </c>
      <c r="U117" s="175">
        <v>383</v>
      </c>
      <c r="V117" s="179">
        <v>5.3603918824352697</v>
      </c>
      <c r="W117" s="180">
        <v>913</v>
      </c>
      <c r="X117" s="175">
        <v>928</v>
      </c>
      <c r="Y117" s="175">
        <v>1841</v>
      </c>
      <c r="Z117" s="181">
        <v>25.766270118964314</v>
      </c>
      <c r="AA117" s="175">
        <v>739</v>
      </c>
      <c r="AB117" s="175">
        <v>774</v>
      </c>
      <c r="AC117" s="175">
        <v>1513</v>
      </c>
      <c r="AD117" s="179">
        <v>21.175647305808258</v>
      </c>
      <c r="AE117" s="175">
        <v>268</v>
      </c>
      <c r="AF117" s="175">
        <v>264</v>
      </c>
      <c r="AG117" s="175">
        <v>532</v>
      </c>
      <c r="AH117" s="178">
        <v>7.4457662701189644</v>
      </c>
      <c r="AI117" s="175">
        <v>338</v>
      </c>
      <c r="AJ117" s="176">
        <v>360</v>
      </c>
      <c r="AK117" s="176">
        <v>698</v>
      </c>
      <c r="AL117" s="177">
        <v>9.7690692792162341</v>
      </c>
      <c r="AM117" s="176">
        <v>209</v>
      </c>
      <c r="AN117" s="176">
        <v>268</v>
      </c>
      <c r="AO117" s="176">
        <v>477</v>
      </c>
      <c r="AP117" s="177">
        <v>6.6759972008397481</v>
      </c>
      <c r="AQ117" s="176">
        <v>50</v>
      </c>
      <c r="AR117" s="176">
        <v>81</v>
      </c>
      <c r="AS117" s="175">
        <v>131</v>
      </c>
      <c r="AT117" s="177">
        <v>1.8334499650104967</v>
      </c>
      <c r="AU117" s="176">
        <v>17</v>
      </c>
      <c r="AV117" s="176">
        <v>36</v>
      </c>
      <c r="AW117" s="175">
        <v>53</v>
      </c>
      <c r="AX117" s="177">
        <v>0.74177746675997192</v>
      </c>
      <c r="AY117" s="176">
        <v>3531</v>
      </c>
      <c r="AZ117" s="176">
        <v>3614</v>
      </c>
      <c r="BA117" s="176">
        <v>7145</v>
      </c>
    </row>
    <row r="118" spans="1:53" x14ac:dyDescent="0.2">
      <c r="A118" t="s">
        <v>563</v>
      </c>
      <c r="B118" s="144" t="s">
        <v>564</v>
      </c>
      <c r="C118" s="175">
        <v>64</v>
      </c>
      <c r="D118" s="176">
        <v>78</v>
      </c>
      <c r="E118" s="175">
        <v>142</v>
      </c>
      <c r="F118" s="177">
        <v>5.7653268371904183</v>
      </c>
      <c r="G118" s="176">
        <v>96</v>
      </c>
      <c r="H118" s="176">
        <v>69</v>
      </c>
      <c r="I118" s="175">
        <v>165</v>
      </c>
      <c r="J118" s="178">
        <v>6.699147381242387</v>
      </c>
      <c r="K118" s="175">
        <v>80</v>
      </c>
      <c r="L118" s="175">
        <v>58</v>
      </c>
      <c r="M118" s="175">
        <v>138</v>
      </c>
      <c r="N118" s="179">
        <v>5.6029232643118148</v>
      </c>
      <c r="O118" s="175">
        <v>86</v>
      </c>
      <c r="P118" s="175">
        <v>76</v>
      </c>
      <c r="Q118" s="175">
        <v>162</v>
      </c>
      <c r="R118" s="179">
        <v>6.577344701583435</v>
      </c>
      <c r="S118" s="175">
        <v>83</v>
      </c>
      <c r="T118" s="175">
        <v>54</v>
      </c>
      <c r="U118" s="175">
        <v>137</v>
      </c>
      <c r="V118" s="179">
        <v>5.5623223710921641</v>
      </c>
      <c r="W118" s="180">
        <v>331</v>
      </c>
      <c r="X118" s="175">
        <v>330</v>
      </c>
      <c r="Y118" s="175">
        <v>661</v>
      </c>
      <c r="Z118" s="181">
        <v>26.837190418189198</v>
      </c>
      <c r="AA118" s="175">
        <v>266</v>
      </c>
      <c r="AB118" s="175">
        <v>281</v>
      </c>
      <c r="AC118" s="175">
        <v>547</v>
      </c>
      <c r="AD118" s="179">
        <v>22.208688591149006</v>
      </c>
      <c r="AE118" s="175">
        <v>83</v>
      </c>
      <c r="AF118" s="175">
        <v>85</v>
      </c>
      <c r="AG118" s="175">
        <v>168</v>
      </c>
      <c r="AH118" s="178">
        <v>6.8209500609013398</v>
      </c>
      <c r="AI118" s="175">
        <v>91</v>
      </c>
      <c r="AJ118" s="176">
        <v>108</v>
      </c>
      <c r="AK118" s="176">
        <v>199</v>
      </c>
      <c r="AL118" s="177">
        <v>8.0795777507105164</v>
      </c>
      <c r="AM118" s="176">
        <v>48</v>
      </c>
      <c r="AN118" s="176">
        <v>44</v>
      </c>
      <c r="AO118" s="176">
        <v>92</v>
      </c>
      <c r="AP118" s="177">
        <v>3.7352821762078761</v>
      </c>
      <c r="AQ118" s="176">
        <v>16</v>
      </c>
      <c r="AR118" s="176">
        <v>22</v>
      </c>
      <c r="AS118" s="175">
        <v>38</v>
      </c>
      <c r="AT118" s="177">
        <v>1.5428339423467317</v>
      </c>
      <c r="AU118" s="176">
        <v>1</v>
      </c>
      <c r="AV118" s="176">
        <v>13</v>
      </c>
      <c r="AW118" s="175">
        <v>14</v>
      </c>
      <c r="AX118" s="177">
        <v>0.56841250507511165</v>
      </c>
      <c r="AY118" s="176">
        <v>1245</v>
      </c>
      <c r="AZ118" s="176">
        <v>1218</v>
      </c>
      <c r="BA118" s="176">
        <v>2463</v>
      </c>
    </row>
    <row r="119" spans="1:53" x14ac:dyDescent="0.2">
      <c r="A119" t="s">
        <v>565</v>
      </c>
      <c r="B119" s="144" t="s">
        <v>566</v>
      </c>
      <c r="C119" s="175">
        <v>119</v>
      </c>
      <c r="D119" s="176">
        <v>107</v>
      </c>
      <c r="E119" s="175">
        <v>226</v>
      </c>
      <c r="F119" s="177">
        <v>7.6792388718994227</v>
      </c>
      <c r="G119" s="176">
        <v>98</v>
      </c>
      <c r="H119" s="176">
        <v>78</v>
      </c>
      <c r="I119" s="175">
        <v>176</v>
      </c>
      <c r="J119" s="178">
        <v>5.9802922188243288</v>
      </c>
      <c r="K119" s="175">
        <v>81</v>
      </c>
      <c r="L119" s="175">
        <v>77</v>
      </c>
      <c r="M119" s="175">
        <v>158</v>
      </c>
      <c r="N119" s="179">
        <v>5.368671423717295</v>
      </c>
      <c r="O119" s="175">
        <v>73</v>
      </c>
      <c r="P119" s="175">
        <v>82</v>
      </c>
      <c r="Q119" s="175">
        <v>155</v>
      </c>
      <c r="R119" s="179">
        <v>5.2667346245327895</v>
      </c>
      <c r="S119" s="175">
        <v>94</v>
      </c>
      <c r="T119" s="175">
        <v>89</v>
      </c>
      <c r="U119" s="175">
        <v>183</v>
      </c>
      <c r="V119" s="179">
        <v>6.2181447502548419</v>
      </c>
      <c r="W119" s="180">
        <v>571</v>
      </c>
      <c r="X119" s="175">
        <v>532</v>
      </c>
      <c r="Y119" s="175">
        <v>1103</v>
      </c>
      <c r="Z119" s="181">
        <v>37.478763166836558</v>
      </c>
      <c r="AA119" s="175">
        <v>268</v>
      </c>
      <c r="AB119" s="175">
        <v>272</v>
      </c>
      <c r="AC119" s="175">
        <v>540</v>
      </c>
      <c r="AD119" s="179">
        <v>18.348623853211009</v>
      </c>
      <c r="AE119" s="175">
        <v>66</v>
      </c>
      <c r="AF119" s="175">
        <v>67</v>
      </c>
      <c r="AG119" s="175">
        <v>133</v>
      </c>
      <c r="AH119" s="178">
        <v>4.5191980971797481</v>
      </c>
      <c r="AI119" s="175">
        <v>70</v>
      </c>
      <c r="AJ119" s="176">
        <v>72</v>
      </c>
      <c r="AK119" s="176">
        <v>142</v>
      </c>
      <c r="AL119" s="177">
        <v>4.8250084947332654</v>
      </c>
      <c r="AM119" s="176">
        <v>41</v>
      </c>
      <c r="AN119" s="176">
        <v>55</v>
      </c>
      <c r="AO119" s="176">
        <v>96</v>
      </c>
      <c r="AP119" s="177">
        <v>3.2619775739041796</v>
      </c>
      <c r="AQ119" s="176">
        <v>6</v>
      </c>
      <c r="AR119" s="176">
        <v>16</v>
      </c>
      <c r="AS119" s="175">
        <v>22</v>
      </c>
      <c r="AT119" s="177">
        <v>0.7475365273530411</v>
      </c>
      <c r="AU119" s="176">
        <v>3</v>
      </c>
      <c r="AV119" s="176">
        <v>6</v>
      </c>
      <c r="AW119" s="175">
        <v>9</v>
      </c>
      <c r="AX119" s="177">
        <v>0.3058103975535168</v>
      </c>
      <c r="AY119" s="176">
        <v>1490</v>
      </c>
      <c r="AZ119" s="176">
        <v>1453</v>
      </c>
      <c r="BA119" s="176">
        <v>2943</v>
      </c>
    </row>
    <row r="120" spans="1:53" x14ac:dyDescent="0.2">
      <c r="A120" t="s">
        <v>567</v>
      </c>
      <c r="B120" s="144" t="s">
        <v>568</v>
      </c>
      <c r="C120" s="175">
        <v>55</v>
      </c>
      <c r="D120" s="176">
        <v>66</v>
      </c>
      <c r="E120" s="175">
        <v>121</v>
      </c>
      <c r="F120" s="177">
        <v>5.2426343154246098</v>
      </c>
      <c r="G120" s="176">
        <v>52</v>
      </c>
      <c r="H120" s="176">
        <v>60</v>
      </c>
      <c r="I120" s="175">
        <v>112</v>
      </c>
      <c r="J120" s="178">
        <v>4.852686308492201</v>
      </c>
      <c r="K120" s="175">
        <v>81</v>
      </c>
      <c r="L120" s="175">
        <v>62</v>
      </c>
      <c r="M120" s="175">
        <v>143</v>
      </c>
      <c r="N120" s="179">
        <v>6.1958405545927207</v>
      </c>
      <c r="O120" s="175">
        <v>70</v>
      </c>
      <c r="P120" s="175">
        <v>83</v>
      </c>
      <c r="Q120" s="175">
        <v>153</v>
      </c>
      <c r="R120" s="179">
        <v>6.6291161178509528</v>
      </c>
      <c r="S120" s="175">
        <v>41</v>
      </c>
      <c r="T120" s="175">
        <v>38</v>
      </c>
      <c r="U120" s="175">
        <v>79</v>
      </c>
      <c r="V120" s="179">
        <v>3.4228769497400351</v>
      </c>
      <c r="W120" s="180">
        <v>244</v>
      </c>
      <c r="X120" s="175">
        <v>262</v>
      </c>
      <c r="Y120" s="175">
        <v>506</v>
      </c>
      <c r="Z120" s="181">
        <v>21.923743500866554</v>
      </c>
      <c r="AA120" s="175">
        <v>279</v>
      </c>
      <c r="AB120" s="175">
        <v>297</v>
      </c>
      <c r="AC120" s="175">
        <v>576</v>
      </c>
      <c r="AD120" s="179">
        <v>24.956672443674176</v>
      </c>
      <c r="AE120" s="175">
        <v>79</v>
      </c>
      <c r="AF120" s="175">
        <v>82</v>
      </c>
      <c r="AG120" s="175">
        <v>161</v>
      </c>
      <c r="AH120" s="178">
        <v>6.9757365684575383</v>
      </c>
      <c r="AI120" s="175">
        <v>107</v>
      </c>
      <c r="AJ120" s="176">
        <v>127</v>
      </c>
      <c r="AK120" s="176">
        <v>234</v>
      </c>
      <c r="AL120" s="177">
        <v>10.138648180242635</v>
      </c>
      <c r="AM120" s="176">
        <v>84</v>
      </c>
      <c r="AN120" s="176">
        <v>81</v>
      </c>
      <c r="AO120" s="176">
        <v>165</v>
      </c>
      <c r="AP120" s="177">
        <v>7.1490467937608315</v>
      </c>
      <c r="AQ120" s="176">
        <v>14</v>
      </c>
      <c r="AR120" s="176">
        <v>28</v>
      </c>
      <c r="AS120" s="175">
        <v>42</v>
      </c>
      <c r="AT120" s="177">
        <v>1.8197573656845754</v>
      </c>
      <c r="AU120" s="176">
        <v>6</v>
      </c>
      <c r="AV120" s="176">
        <v>10</v>
      </c>
      <c r="AW120" s="175">
        <v>16</v>
      </c>
      <c r="AX120" s="177">
        <v>0.6932409012131715</v>
      </c>
      <c r="AY120" s="176">
        <v>1112</v>
      </c>
      <c r="AZ120" s="176">
        <v>1196</v>
      </c>
      <c r="BA120" s="176">
        <v>2308</v>
      </c>
    </row>
    <row r="121" spans="1:53" x14ac:dyDescent="0.2">
      <c r="A121" t="s">
        <v>569</v>
      </c>
      <c r="B121" s="144" t="s">
        <v>570</v>
      </c>
      <c r="C121" s="175">
        <v>69</v>
      </c>
      <c r="D121" s="176">
        <v>59</v>
      </c>
      <c r="E121" s="175">
        <v>128</v>
      </c>
      <c r="F121" s="177">
        <v>5.3244592346089847</v>
      </c>
      <c r="G121" s="176">
        <v>64</v>
      </c>
      <c r="H121" s="176">
        <v>83</v>
      </c>
      <c r="I121" s="175">
        <v>147</v>
      </c>
      <c r="J121" s="178">
        <v>6.1148086522462561</v>
      </c>
      <c r="K121" s="175">
        <v>65</v>
      </c>
      <c r="L121" s="175">
        <v>76</v>
      </c>
      <c r="M121" s="175">
        <v>141</v>
      </c>
      <c r="N121" s="179">
        <v>5.8652246256239602</v>
      </c>
      <c r="O121" s="175">
        <v>69</v>
      </c>
      <c r="P121" s="175">
        <v>58</v>
      </c>
      <c r="Q121" s="175">
        <v>127</v>
      </c>
      <c r="R121" s="179">
        <v>5.2828618968386021</v>
      </c>
      <c r="S121" s="175">
        <v>40</v>
      </c>
      <c r="T121" s="175">
        <v>39</v>
      </c>
      <c r="U121" s="175">
        <v>79</v>
      </c>
      <c r="V121" s="179">
        <v>3.2861896838602327</v>
      </c>
      <c r="W121" s="180">
        <v>238</v>
      </c>
      <c r="X121" s="175">
        <v>267</v>
      </c>
      <c r="Y121" s="175">
        <v>505</v>
      </c>
      <c r="Z121" s="181">
        <v>21.006655574043261</v>
      </c>
      <c r="AA121" s="175">
        <v>304</v>
      </c>
      <c r="AB121" s="175">
        <v>292</v>
      </c>
      <c r="AC121" s="175">
        <v>596</v>
      </c>
      <c r="AD121" s="179">
        <v>24.792013311148086</v>
      </c>
      <c r="AE121" s="175">
        <v>104</v>
      </c>
      <c r="AF121" s="175">
        <v>105</v>
      </c>
      <c r="AG121" s="175">
        <v>209</v>
      </c>
      <c r="AH121" s="178">
        <v>8.6938435940099836</v>
      </c>
      <c r="AI121" s="175">
        <v>147</v>
      </c>
      <c r="AJ121" s="176">
        <v>146</v>
      </c>
      <c r="AK121" s="176">
        <v>293</v>
      </c>
      <c r="AL121" s="177">
        <v>12.188019966722131</v>
      </c>
      <c r="AM121" s="176">
        <v>73</v>
      </c>
      <c r="AN121" s="176">
        <v>64</v>
      </c>
      <c r="AO121" s="176">
        <v>137</v>
      </c>
      <c r="AP121" s="177">
        <v>5.6988352745424287</v>
      </c>
      <c r="AQ121" s="176">
        <v>10</v>
      </c>
      <c r="AR121" s="176">
        <v>14</v>
      </c>
      <c r="AS121" s="175">
        <v>24</v>
      </c>
      <c r="AT121" s="177">
        <v>0.99833610648918469</v>
      </c>
      <c r="AU121" s="176">
        <v>5</v>
      </c>
      <c r="AV121" s="176">
        <v>13</v>
      </c>
      <c r="AW121" s="175">
        <v>18</v>
      </c>
      <c r="AX121" s="177">
        <v>0.74875207986688852</v>
      </c>
      <c r="AY121" s="176">
        <v>1188</v>
      </c>
      <c r="AZ121" s="176">
        <v>1216</v>
      </c>
      <c r="BA121" s="176">
        <v>2404</v>
      </c>
    </row>
    <row r="122" spans="1:53" x14ac:dyDescent="0.2">
      <c r="A122" t="s">
        <v>571</v>
      </c>
      <c r="B122" s="144" t="s">
        <v>572</v>
      </c>
      <c r="C122" s="175">
        <v>215</v>
      </c>
      <c r="D122" s="176">
        <v>206</v>
      </c>
      <c r="E122" s="175">
        <v>421</v>
      </c>
      <c r="F122" s="177">
        <v>5.7497951379404535</v>
      </c>
      <c r="G122" s="176">
        <v>221</v>
      </c>
      <c r="H122" s="176">
        <v>207</v>
      </c>
      <c r="I122" s="175">
        <v>428</v>
      </c>
      <c r="J122" s="178">
        <v>5.8453974323955205</v>
      </c>
      <c r="K122" s="175">
        <v>234</v>
      </c>
      <c r="L122" s="175">
        <v>193</v>
      </c>
      <c r="M122" s="175">
        <v>427</v>
      </c>
      <c r="N122" s="179">
        <v>5.8317399617590828</v>
      </c>
      <c r="O122" s="175">
        <v>189</v>
      </c>
      <c r="P122" s="175">
        <v>177</v>
      </c>
      <c r="Q122" s="175">
        <v>366</v>
      </c>
      <c r="R122" s="179">
        <v>4.9986342529363563</v>
      </c>
      <c r="S122" s="175">
        <v>147</v>
      </c>
      <c r="T122" s="175">
        <v>127</v>
      </c>
      <c r="U122" s="175">
        <v>274</v>
      </c>
      <c r="V122" s="179">
        <v>3.7421469543840478</v>
      </c>
      <c r="W122" s="180">
        <v>827</v>
      </c>
      <c r="X122" s="175">
        <v>851</v>
      </c>
      <c r="Y122" s="175">
        <v>1678</v>
      </c>
      <c r="Z122" s="181">
        <v>22.917235727943186</v>
      </c>
      <c r="AA122" s="175">
        <v>759</v>
      </c>
      <c r="AB122" s="175">
        <v>784</v>
      </c>
      <c r="AC122" s="175">
        <v>1543</v>
      </c>
      <c r="AD122" s="179">
        <v>21.073477192024036</v>
      </c>
      <c r="AE122" s="175">
        <v>240</v>
      </c>
      <c r="AF122" s="175">
        <v>253</v>
      </c>
      <c r="AG122" s="175">
        <v>493</v>
      </c>
      <c r="AH122" s="178">
        <v>6.7331330237639984</v>
      </c>
      <c r="AI122" s="175">
        <v>386</v>
      </c>
      <c r="AJ122" s="176">
        <v>441</v>
      </c>
      <c r="AK122" s="176">
        <v>827</v>
      </c>
      <c r="AL122" s="177">
        <v>11.294728216334335</v>
      </c>
      <c r="AM122" s="176">
        <v>270</v>
      </c>
      <c r="AN122" s="176">
        <v>335</v>
      </c>
      <c r="AO122" s="176">
        <v>605</v>
      </c>
      <c r="AP122" s="177">
        <v>8.2627697350450688</v>
      </c>
      <c r="AQ122" s="176">
        <v>59</v>
      </c>
      <c r="AR122" s="176">
        <v>97</v>
      </c>
      <c r="AS122" s="175">
        <v>156</v>
      </c>
      <c r="AT122" s="177">
        <v>2.1305654192843484</v>
      </c>
      <c r="AU122" s="176">
        <v>35</v>
      </c>
      <c r="AV122" s="176">
        <v>69</v>
      </c>
      <c r="AW122" s="175">
        <v>104</v>
      </c>
      <c r="AX122" s="177">
        <v>1.4203769461895657</v>
      </c>
      <c r="AY122" s="176">
        <v>3582</v>
      </c>
      <c r="AZ122" s="176">
        <v>3740</v>
      </c>
      <c r="BA122" s="176">
        <v>7322</v>
      </c>
    </row>
    <row r="123" spans="1:53" x14ac:dyDescent="0.2">
      <c r="A123" t="s">
        <v>573</v>
      </c>
      <c r="B123" s="144" t="s">
        <v>574</v>
      </c>
      <c r="C123" s="175">
        <v>73</v>
      </c>
      <c r="D123" s="176">
        <v>56</v>
      </c>
      <c r="E123" s="175">
        <v>129</v>
      </c>
      <c r="F123" s="177">
        <v>4.6722202100688159</v>
      </c>
      <c r="G123" s="176">
        <v>87</v>
      </c>
      <c r="H123" s="176">
        <v>68</v>
      </c>
      <c r="I123" s="175">
        <v>155</v>
      </c>
      <c r="J123" s="178">
        <v>5.6139080043462508</v>
      </c>
      <c r="K123" s="175">
        <v>70</v>
      </c>
      <c r="L123" s="175">
        <v>82</v>
      </c>
      <c r="M123" s="175">
        <v>152</v>
      </c>
      <c r="N123" s="179">
        <v>5.5052517203911622</v>
      </c>
      <c r="O123" s="175">
        <v>84</v>
      </c>
      <c r="P123" s="175">
        <v>58</v>
      </c>
      <c r="Q123" s="175">
        <v>142</v>
      </c>
      <c r="R123" s="179">
        <v>5.1430641072075334</v>
      </c>
      <c r="S123" s="175">
        <v>56</v>
      </c>
      <c r="T123" s="175">
        <v>51</v>
      </c>
      <c r="U123" s="175">
        <v>107</v>
      </c>
      <c r="V123" s="179">
        <v>3.8754074610648317</v>
      </c>
      <c r="W123" s="180">
        <v>365</v>
      </c>
      <c r="X123" s="175">
        <v>375</v>
      </c>
      <c r="Y123" s="175">
        <v>740</v>
      </c>
      <c r="Z123" s="181">
        <v>26.801883375588552</v>
      </c>
      <c r="AA123" s="175">
        <v>303</v>
      </c>
      <c r="AB123" s="175">
        <v>302</v>
      </c>
      <c r="AC123" s="175">
        <v>605</v>
      </c>
      <c r="AD123" s="179">
        <v>21.91235059760956</v>
      </c>
      <c r="AE123" s="175">
        <v>99</v>
      </c>
      <c r="AF123" s="175">
        <v>100</v>
      </c>
      <c r="AG123" s="175">
        <v>199</v>
      </c>
      <c r="AH123" s="178">
        <v>7.2075335023542202</v>
      </c>
      <c r="AI123" s="175">
        <v>136</v>
      </c>
      <c r="AJ123" s="176">
        <v>151</v>
      </c>
      <c r="AK123" s="176">
        <v>287</v>
      </c>
      <c r="AL123" s="177">
        <v>10.394784498370155</v>
      </c>
      <c r="AM123" s="176">
        <v>95</v>
      </c>
      <c r="AN123" s="176">
        <v>92</v>
      </c>
      <c r="AO123" s="176">
        <v>187</v>
      </c>
      <c r="AP123" s="177">
        <v>6.7729083665338639</v>
      </c>
      <c r="AQ123" s="176">
        <v>17</v>
      </c>
      <c r="AR123" s="176">
        <v>19</v>
      </c>
      <c r="AS123" s="175">
        <v>36</v>
      </c>
      <c r="AT123" s="177">
        <v>1.3038754074610648</v>
      </c>
      <c r="AU123" s="176">
        <v>12</v>
      </c>
      <c r="AV123" s="176">
        <v>10</v>
      </c>
      <c r="AW123" s="175">
        <v>22</v>
      </c>
      <c r="AX123" s="177">
        <v>0.79681274900398402</v>
      </c>
      <c r="AY123" s="176">
        <v>1397</v>
      </c>
      <c r="AZ123" s="176">
        <v>1364</v>
      </c>
      <c r="BA123" s="176">
        <v>2761</v>
      </c>
    </row>
    <row r="124" spans="1:53" x14ac:dyDescent="0.2">
      <c r="A124" t="s">
        <v>575</v>
      </c>
      <c r="B124" s="144" t="s">
        <v>112</v>
      </c>
      <c r="C124" s="175">
        <v>237</v>
      </c>
      <c r="D124" s="176">
        <v>193</v>
      </c>
      <c r="E124" s="175">
        <v>430</v>
      </c>
      <c r="F124" s="177">
        <v>7.1499833721316923</v>
      </c>
      <c r="G124" s="176">
        <v>182</v>
      </c>
      <c r="H124" s="176">
        <v>153</v>
      </c>
      <c r="I124" s="175">
        <v>335</v>
      </c>
      <c r="J124" s="178">
        <v>5.5703358829398075</v>
      </c>
      <c r="K124" s="175">
        <v>146</v>
      </c>
      <c r="L124" s="175">
        <v>135</v>
      </c>
      <c r="M124" s="175">
        <v>281</v>
      </c>
      <c r="N124" s="179">
        <v>4.6724309943465245</v>
      </c>
      <c r="O124" s="175">
        <v>178</v>
      </c>
      <c r="P124" s="175">
        <v>147</v>
      </c>
      <c r="Q124" s="175">
        <v>325</v>
      </c>
      <c r="R124" s="179">
        <v>5.4040571998669771</v>
      </c>
      <c r="S124" s="175">
        <v>347</v>
      </c>
      <c r="T124" s="175">
        <v>164</v>
      </c>
      <c r="U124" s="175">
        <v>511</v>
      </c>
      <c r="V124" s="179">
        <v>8.4968407050216168</v>
      </c>
      <c r="W124" s="180">
        <v>1055</v>
      </c>
      <c r="X124" s="175">
        <v>836</v>
      </c>
      <c r="Y124" s="175">
        <v>1891</v>
      </c>
      <c r="Z124" s="181">
        <v>31.443298969072163</v>
      </c>
      <c r="AA124" s="175">
        <v>519</v>
      </c>
      <c r="AB124" s="175">
        <v>510</v>
      </c>
      <c r="AC124" s="175">
        <v>1029</v>
      </c>
      <c r="AD124" s="179">
        <v>17.110076488194213</v>
      </c>
      <c r="AE124" s="175">
        <v>155</v>
      </c>
      <c r="AF124" s="175">
        <v>186</v>
      </c>
      <c r="AG124" s="175">
        <v>341</v>
      </c>
      <c r="AH124" s="178">
        <v>5.6701030927835054</v>
      </c>
      <c r="AI124" s="175">
        <v>248</v>
      </c>
      <c r="AJ124" s="176">
        <v>231</v>
      </c>
      <c r="AK124" s="176">
        <v>479</v>
      </c>
      <c r="AL124" s="177">
        <v>7.964748919188561</v>
      </c>
      <c r="AM124" s="176">
        <v>119</v>
      </c>
      <c r="AN124" s="176">
        <v>160</v>
      </c>
      <c r="AO124" s="176">
        <v>279</v>
      </c>
      <c r="AP124" s="177">
        <v>4.6391752577319592</v>
      </c>
      <c r="AQ124" s="176">
        <v>32</v>
      </c>
      <c r="AR124" s="176">
        <v>47</v>
      </c>
      <c r="AS124" s="175">
        <v>79</v>
      </c>
      <c r="AT124" s="177">
        <v>1.3136015962753576</v>
      </c>
      <c r="AU124" s="176">
        <v>11</v>
      </c>
      <c r="AV124" s="176">
        <v>23</v>
      </c>
      <c r="AW124" s="175">
        <v>34</v>
      </c>
      <c r="AX124" s="177">
        <v>0.56534752244762221</v>
      </c>
      <c r="AY124" s="176">
        <v>3229</v>
      </c>
      <c r="AZ124" s="176">
        <v>2785</v>
      </c>
      <c r="BA124" s="176">
        <v>6014</v>
      </c>
    </row>
    <row r="125" spans="1:53" x14ac:dyDescent="0.2">
      <c r="A125" t="s">
        <v>576</v>
      </c>
      <c r="B125" s="144" t="s">
        <v>577</v>
      </c>
      <c r="C125" s="175">
        <v>75</v>
      </c>
      <c r="D125" s="176">
        <v>84</v>
      </c>
      <c r="E125" s="175">
        <v>159</v>
      </c>
      <c r="F125" s="177">
        <v>5.8888888888888884</v>
      </c>
      <c r="G125" s="176">
        <v>79</v>
      </c>
      <c r="H125" s="176">
        <v>61</v>
      </c>
      <c r="I125" s="175">
        <v>140</v>
      </c>
      <c r="J125" s="178">
        <v>5.1851851851851851</v>
      </c>
      <c r="K125" s="175">
        <v>97</v>
      </c>
      <c r="L125" s="175">
        <v>97</v>
      </c>
      <c r="M125" s="175">
        <v>194</v>
      </c>
      <c r="N125" s="179">
        <v>7.1851851851851851</v>
      </c>
      <c r="O125" s="175">
        <v>86</v>
      </c>
      <c r="P125" s="175">
        <v>56</v>
      </c>
      <c r="Q125" s="175">
        <v>142</v>
      </c>
      <c r="R125" s="179">
        <v>5.2592592592592595</v>
      </c>
      <c r="S125" s="175">
        <v>61</v>
      </c>
      <c r="T125" s="175">
        <v>58</v>
      </c>
      <c r="U125" s="175">
        <v>119</v>
      </c>
      <c r="V125" s="179">
        <v>4.4074074074074074</v>
      </c>
      <c r="W125" s="180">
        <v>349</v>
      </c>
      <c r="X125" s="175">
        <v>341</v>
      </c>
      <c r="Y125" s="175">
        <v>690</v>
      </c>
      <c r="Z125" s="181">
        <v>25.555555555555554</v>
      </c>
      <c r="AA125" s="175">
        <v>319</v>
      </c>
      <c r="AB125" s="175">
        <v>307</v>
      </c>
      <c r="AC125" s="175">
        <v>626</v>
      </c>
      <c r="AD125" s="179">
        <v>23.185185185185187</v>
      </c>
      <c r="AE125" s="175">
        <v>92</v>
      </c>
      <c r="AF125" s="175">
        <v>96</v>
      </c>
      <c r="AG125" s="175">
        <v>188</v>
      </c>
      <c r="AH125" s="178">
        <v>6.9629629629629628</v>
      </c>
      <c r="AI125" s="175">
        <v>124</v>
      </c>
      <c r="AJ125" s="176">
        <v>115</v>
      </c>
      <c r="AK125" s="176">
        <v>239</v>
      </c>
      <c r="AL125" s="177">
        <v>8.851851851851853</v>
      </c>
      <c r="AM125" s="176">
        <v>73</v>
      </c>
      <c r="AN125" s="176">
        <v>76</v>
      </c>
      <c r="AO125" s="176">
        <v>149</v>
      </c>
      <c r="AP125" s="177">
        <v>5.5185185185185182</v>
      </c>
      <c r="AQ125" s="176">
        <v>21</v>
      </c>
      <c r="AR125" s="176">
        <v>23</v>
      </c>
      <c r="AS125" s="175">
        <v>44</v>
      </c>
      <c r="AT125" s="177">
        <v>1.6296296296296295</v>
      </c>
      <c r="AU125" s="176">
        <v>3</v>
      </c>
      <c r="AV125" s="176">
        <v>7</v>
      </c>
      <c r="AW125" s="175">
        <v>10</v>
      </c>
      <c r="AX125" s="177">
        <v>0.37037037037037041</v>
      </c>
      <c r="AY125" s="176">
        <v>1379</v>
      </c>
      <c r="AZ125" s="176">
        <v>1321</v>
      </c>
      <c r="BA125" s="176">
        <v>2700</v>
      </c>
    </row>
    <row r="126" spans="1:53" x14ac:dyDescent="0.2">
      <c r="A126" t="s">
        <v>578</v>
      </c>
      <c r="B126" s="144" t="s">
        <v>579</v>
      </c>
      <c r="C126" s="175">
        <v>237</v>
      </c>
      <c r="D126" s="176">
        <v>200</v>
      </c>
      <c r="E126" s="175">
        <v>437</v>
      </c>
      <c r="F126" s="177">
        <v>6.3545150501672243</v>
      </c>
      <c r="G126" s="176">
        <v>218</v>
      </c>
      <c r="H126" s="176">
        <v>208</v>
      </c>
      <c r="I126" s="175">
        <v>426</v>
      </c>
      <c r="J126" s="178">
        <v>6.1945615820852122</v>
      </c>
      <c r="K126" s="175">
        <v>215</v>
      </c>
      <c r="L126" s="175">
        <v>214</v>
      </c>
      <c r="M126" s="175">
        <v>429</v>
      </c>
      <c r="N126" s="179">
        <v>6.2381852551984878</v>
      </c>
      <c r="O126" s="175">
        <v>218</v>
      </c>
      <c r="P126" s="175">
        <v>216</v>
      </c>
      <c r="Q126" s="175">
        <v>434</v>
      </c>
      <c r="R126" s="179">
        <v>6.3108913770539479</v>
      </c>
      <c r="S126" s="175">
        <v>170</v>
      </c>
      <c r="T126" s="175">
        <v>150</v>
      </c>
      <c r="U126" s="175">
        <v>320</v>
      </c>
      <c r="V126" s="179">
        <v>4.6531917987494547</v>
      </c>
      <c r="W126" s="180">
        <v>843</v>
      </c>
      <c r="X126" s="175">
        <v>956</v>
      </c>
      <c r="Y126" s="175">
        <v>1799</v>
      </c>
      <c r="Z126" s="181">
        <v>26.15966264359459</v>
      </c>
      <c r="AA126" s="175">
        <v>751</v>
      </c>
      <c r="AB126" s="175">
        <v>761</v>
      </c>
      <c r="AC126" s="175">
        <v>1512</v>
      </c>
      <c r="AD126" s="179">
        <v>21.986331249091172</v>
      </c>
      <c r="AE126" s="175">
        <v>240</v>
      </c>
      <c r="AF126" s="175">
        <v>250</v>
      </c>
      <c r="AG126" s="175">
        <v>490</v>
      </c>
      <c r="AH126" s="178">
        <v>7.1251999418351026</v>
      </c>
      <c r="AI126" s="175">
        <v>297</v>
      </c>
      <c r="AJ126" s="176">
        <v>276</v>
      </c>
      <c r="AK126" s="176">
        <v>573</v>
      </c>
      <c r="AL126" s="177">
        <v>8.3321215646357434</v>
      </c>
      <c r="AM126" s="176">
        <v>159</v>
      </c>
      <c r="AN126" s="176">
        <v>166</v>
      </c>
      <c r="AO126" s="176">
        <v>325</v>
      </c>
      <c r="AP126" s="177">
        <v>4.7258979206049148</v>
      </c>
      <c r="AQ126" s="176">
        <v>42</v>
      </c>
      <c r="AR126" s="176">
        <v>52</v>
      </c>
      <c r="AS126" s="175">
        <v>94</v>
      </c>
      <c r="AT126" s="177">
        <v>1.3668750908826524</v>
      </c>
      <c r="AU126" s="176">
        <v>12</v>
      </c>
      <c r="AV126" s="176">
        <v>26</v>
      </c>
      <c r="AW126" s="175">
        <v>38</v>
      </c>
      <c r="AX126" s="177">
        <v>0.55256652610149781</v>
      </c>
      <c r="AY126" s="176">
        <v>3402</v>
      </c>
      <c r="AZ126" s="176">
        <v>3475</v>
      </c>
      <c r="BA126" s="176">
        <v>6877</v>
      </c>
    </row>
    <row r="127" spans="1:53" x14ac:dyDescent="0.2">
      <c r="A127" t="s">
        <v>164</v>
      </c>
      <c r="B127" s="27" t="s">
        <v>365</v>
      </c>
      <c r="C127" s="183">
        <v>3360</v>
      </c>
      <c r="D127" s="176">
        <v>3343</v>
      </c>
      <c r="E127" s="176">
        <v>6703</v>
      </c>
      <c r="F127" s="177">
        <v>5.4114493771545282</v>
      </c>
      <c r="G127" s="183">
        <v>2593</v>
      </c>
      <c r="H127" s="176">
        <v>2480</v>
      </c>
      <c r="I127" s="176">
        <v>5073</v>
      </c>
      <c r="J127" s="177">
        <v>4.0955218096829666</v>
      </c>
      <c r="K127" s="176">
        <v>2570</v>
      </c>
      <c r="L127" s="176">
        <v>2436</v>
      </c>
      <c r="M127" s="176">
        <v>5006</v>
      </c>
      <c r="N127" s="177">
        <v>4.0414315354372032</v>
      </c>
      <c r="O127" s="176">
        <v>5261</v>
      </c>
      <c r="P127" s="176">
        <v>4977</v>
      </c>
      <c r="Q127" s="176">
        <v>10238</v>
      </c>
      <c r="R127" s="177">
        <v>8.2653168317630996</v>
      </c>
      <c r="S127" s="176">
        <v>9594</v>
      </c>
      <c r="T127" s="176">
        <v>8482</v>
      </c>
      <c r="U127" s="176">
        <v>18076</v>
      </c>
      <c r="V127" s="177">
        <v>14.593071600991387</v>
      </c>
      <c r="W127" s="176">
        <v>21563</v>
      </c>
      <c r="X127" s="176">
        <v>19285</v>
      </c>
      <c r="Y127" s="176">
        <v>40848</v>
      </c>
      <c r="Z127" s="177">
        <v>32.977306304342562</v>
      </c>
      <c r="AA127" s="176">
        <v>9302</v>
      </c>
      <c r="AB127" s="176">
        <v>9047</v>
      </c>
      <c r="AC127" s="176">
        <v>18349</v>
      </c>
      <c r="AD127" s="177">
        <v>14.813469285604722</v>
      </c>
      <c r="AE127" s="176">
        <v>2465</v>
      </c>
      <c r="AF127" s="176">
        <v>2508</v>
      </c>
      <c r="AG127" s="176">
        <v>4973</v>
      </c>
      <c r="AH127" s="177">
        <v>4.0147900570773487</v>
      </c>
      <c r="AI127" s="176">
        <v>3281</v>
      </c>
      <c r="AJ127" s="176">
        <v>3596</v>
      </c>
      <c r="AK127" s="176">
        <v>6877</v>
      </c>
      <c r="AL127" s="177">
        <v>5.5519226266883024</v>
      </c>
      <c r="AM127" s="176">
        <v>2131</v>
      </c>
      <c r="AN127" s="176">
        <v>2897</v>
      </c>
      <c r="AO127" s="176">
        <v>5028</v>
      </c>
      <c r="AP127" s="177">
        <v>4.0591925210104387</v>
      </c>
      <c r="AQ127" s="176">
        <v>590</v>
      </c>
      <c r="AR127" s="176">
        <v>1092</v>
      </c>
      <c r="AS127" s="176">
        <v>1682</v>
      </c>
      <c r="AT127" s="177">
        <v>1.3579080788264832</v>
      </c>
      <c r="AU127" s="176">
        <v>274</v>
      </c>
      <c r="AV127" s="176">
        <v>740</v>
      </c>
      <c r="AW127" s="176">
        <v>1014</v>
      </c>
      <c r="AX127" s="177">
        <v>0.81861997142095955</v>
      </c>
      <c r="AY127" s="176">
        <v>62984</v>
      </c>
      <c r="AZ127" s="176">
        <v>60883</v>
      </c>
      <c r="BA127" s="176">
        <v>123867</v>
      </c>
    </row>
    <row r="128" spans="1:53" x14ac:dyDescent="0.2">
      <c r="A128" t="s">
        <v>165</v>
      </c>
      <c r="B128" s="27" t="s">
        <v>90</v>
      </c>
      <c r="C128" s="183">
        <v>2855</v>
      </c>
      <c r="D128" s="176">
        <v>2651</v>
      </c>
      <c r="E128" s="176">
        <v>5506</v>
      </c>
      <c r="F128" s="177">
        <v>6.5689947266696889</v>
      </c>
      <c r="G128" s="183">
        <v>2619</v>
      </c>
      <c r="H128" s="176">
        <v>2397</v>
      </c>
      <c r="I128" s="176">
        <v>5016</v>
      </c>
      <c r="J128" s="177">
        <v>5.9843947600754017</v>
      </c>
      <c r="K128" s="176">
        <v>2495</v>
      </c>
      <c r="L128" s="176">
        <v>2317</v>
      </c>
      <c r="M128" s="176">
        <v>4812</v>
      </c>
      <c r="N128" s="177">
        <v>5.7410102841871673</v>
      </c>
      <c r="O128" s="176">
        <v>2339</v>
      </c>
      <c r="P128" s="176">
        <v>2215</v>
      </c>
      <c r="Q128" s="176">
        <v>4554</v>
      </c>
      <c r="R128" s="177">
        <v>5.43320050585793</v>
      </c>
      <c r="S128" s="176">
        <v>2106</v>
      </c>
      <c r="T128" s="176">
        <v>2004</v>
      </c>
      <c r="U128" s="176">
        <v>4110</v>
      </c>
      <c r="V128" s="177">
        <v>4.9034813524541265</v>
      </c>
      <c r="W128" s="176">
        <v>11476</v>
      </c>
      <c r="X128" s="176">
        <v>11690</v>
      </c>
      <c r="Y128" s="176">
        <v>23166</v>
      </c>
      <c r="Z128" s="177">
        <v>27.638454747190337</v>
      </c>
      <c r="AA128" s="176">
        <v>8373</v>
      </c>
      <c r="AB128" s="176">
        <v>8505</v>
      </c>
      <c r="AC128" s="176">
        <v>16878</v>
      </c>
      <c r="AD128" s="177">
        <v>20.136486196282423</v>
      </c>
      <c r="AE128" s="176">
        <v>2694</v>
      </c>
      <c r="AF128" s="176">
        <v>2775</v>
      </c>
      <c r="AG128" s="176">
        <v>5469</v>
      </c>
      <c r="AH128" s="177">
        <v>6.5248514638860389</v>
      </c>
      <c r="AI128" s="176">
        <v>3727</v>
      </c>
      <c r="AJ128" s="176">
        <v>3813</v>
      </c>
      <c r="AK128" s="176">
        <v>7540</v>
      </c>
      <c r="AL128" s="177">
        <v>8.9956811186141401</v>
      </c>
      <c r="AM128" s="176">
        <v>2129</v>
      </c>
      <c r="AN128" s="176">
        <v>2738</v>
      </c>
      <c r="AO128" s="176">
        <v>4867</v>
      </c>
      <c r="AP128" s="177">
        <v>5.8066286477844855</v>
      </c>
      <c r="AQ128" s="176">
        <v>450</v>
      </c>
      <c r="AR128" s="176">
        <v>794</v>
      </c>
      <c r="AS128" s="176">
        <v>1244</v>
      </c>
      <c r="AT128" s="177">
        <v>1.4841680784557016</v>
      </c>
      <c r="AU128" s="176">
        <v>180</v>
      </c>
      <c r="AV128" s="176">
        <v>476</v>
      </c>
      <c r="AW128" s="176">
        <v>656</v>
      </c>
      <c r="AX128" s="177">
        <v>0.78264811854255656</v>
      </c>
      <c r="AY128" s="176">
        <v>41443</v>
      </c>
      <c r="AZ128" s="176">
        <v>42375</v>
      </c>
      <c r="BA128" s="176">
        <v>83818</v>
      </c>
    </row>
    <row r="129" spans="1:53" x14ac:dyDescent="0.2">
      <c r="A129" t="s">
        <v>166</v>
      </c>
      <c r="B129" s="27" t="s">
        <v>91</v>
      </c>
      <c r="C129" s="183">
        <v>2678</v>
      </c>
      <c r="D129" s="176">
        <v>2543</v>
      </c>
      <c r="E129" s="183">
        <v>5221</v>
      </c>
      <c r="F129" s="177">
        <v>5.4806743507379654</v>
      </c>
      <c r="G129" s="183">
        <v>2487</v>
      </c>
      <c r="H129" s="176">
        <v>2354</v>
      </c>
      <c r="I129" s="176">
        <v>4841</v>
      </c>
      <c r="J129" s="177">
        <v>5.081774474606874</v>
      </c>
      <c r="K129" s="176">
        <v>2788</v>
      </c>
      <c r="L129" s="176">
        <v>2737</v>
      </c>
      <c r="M129" s="176">
        <v>5525</v>
      </c>
      <c r="N129" s="177">
        <v>5.7997942516428376</v>
      </c>
      <c r="O129" s="176">
        <v>2811</v>
      </c>
      <c r="P129" s="176">
        <v>2797</v>
      </c>
      <c r="Q129" s="176">
        <v>5608</v>
      </c>
      <c r="R129" s="177">
        <v>5.8869223824819965</v>
      </c>
      <c r="S129" s="176">
        <v>2732</v>
      </c>
      <c r="T129" s="176">
        <v>2621</v>
      </c>
      <c r="U129" s="176">
        <v>5353</v>
      </c>
      <c r="V129" s="177">
        <v>5.6192395708677125</v>
      </c>
      <c r="W129" s="176">
        <v>11682</v>
      </c>
      <c r="X129" s="176">
        <v>11765</v>
      </c>
      <c r="Y129" s="176">
        <v>23447</v>
      </c>
      <c r="Z129" s="177">
        <v>24.613172093804454</v>
      </c>
      <c r="AA129" s="176">
        <v>9611</v>
      </c>
      <c r="AB129" s="176">
        <v>9721</v>
      </c>
      <c r="AC129" s="176">
        <v>19332</v>
      </c>
      <c r="AD129" s="177">
        <v>20.293506329911192</v>
      </c>
      <c r="AE129" s="176">
        <v>3233</v>
      </c>
      <c r="AF129" s="176">
        <v>3383</v>
      </c>
      <c r="AG129" s="176">
        <v>6616</v>
      </c>
      <c r="AH129" s="177">
        <v>6.9450567907455225</v>
      </c>
      <c r="AI129" s="176">
        <v>4983</v>
      </c>
      <c r="AJ129" s="176">
        <v>5112</v>
      </c>
      <c r="AK129" s="176">
        <v>10095</v>
      </c>
      <c r="AL129" s="177">
        <v>10.597090130377275</v>
      </c>
      <c r="AM129" s="176">
        <v>2964</v>
      </c>
      <c r="AN129" s="176">
        <v>3734</v>
      </c>
      <c r="AO129" s="176">
        <v>6698</v>
      </c>
      <c r="AP129" s="177">
        <v>7.0311351850685471</v>
      </c>
      <c r="AQ129" s="176">
        <v>631</v>
      </c>
      <c r="AR129" s="176">
        <v>1059</v>
      </c>
      <c r="AS129" s="176">
        <v>1690</v>
      </c>
      <c r="AT129" s="177">
        <v>1.7740547122672208</v>
      </c>
      <c r="AU129" s="176">
        <v>211</v>
      </c>
      <c r="AV129" s="176">
        <v>625</v>
      </c>
      <c r="AW129" s="176">
        <v>836</v>
      </c>
      <c r="AX129" s="177">
        <v>0.87757972748840041</v>
      </c>
      <c r="AY129" s="176">
        <v>46811</v>
      </c>
      <c r="AZ129" s="176">
        <v>48451</v>
      </c>
      <c r="BA129" s="176">
        <v>95262</v>
      </c>
    </row>
    <row r="130" spans="1:53" x14ac:dyDescent="0.2">
      <c r="A130" t="s">
        <v>167</v>
      </c>
      <c r="B130" s="28" t="s">
        <v>92</v>
      </c>
      <c r="C130" s="183">
        <v>5185</v>
      </c>
      <c r="D130" s="176">
        <v>4913</v>
      </c>
      <c r="E130" s="183">
        <v>10098</v>
      </c>
      <c r="F130" s="177">
        <v>5.9572409561790591</v>
      </c>
      <c r="G130" s="183">
        <v>5071</v>
      </c>
      <c r="H130" s="176">
        <v>4633</v>
      </c>
      <c r="I130" s="176">
        <v>9704</v>
      </c>
      <c r="J130" s="177">
        <v>5.7248035490950286</v>
      </c>
      <c r="K130" s="176">
        <v>5367</v>
      </c>
      <c r="L130" s="176">
        <v>4994</v>
      </c>
      <c r="M130" s="176">
        <v>10361</v>
      </c>
      <c r="N130" s="177">
        <v>6.1123958751209386</v>
      </c>
      <c r="O130" s="176">
        <v>5310</v>
      </c>
      <c r="P130" s="176">
        <v>5008</v>
      </c>
      <c r="Q130" s="176">
        <v>10318</v>
      </c>
      <c r="R130" s="177">
        <v>6.0870283408452703</v>
      </c>
      <c r="S130" s="176">
        <v>4986</v>
      </c>
      <c r="T130" s="176">
        <v>4521</v>
      </c>
      <c r="U130" s="176">
        <v>9507</v>
      </c>
      <c r="V130" s="177">
        <v>5.6085848455530121</v>
      </c>
      <c r="W130" s="176">
        <v>22510</v>
      </c>
      <c r="X130" s="176">
        <v>22637</v>
      </c>
      <c r="Y130" s="176">
        <v>45147</v>
      </c>
      <c r="Z130" s="177">
        <v>26.634141161479103</v>
      </c>
      <c r="AA130" s="176">
        <v>17860</v>
      </c>
      <c r="AB130" s="176">
        <v>17811</v>
      </c>
      <c r="AC130" s="176">
        <v>35671</v>
      </c>
      <c r="AD130" s="177">
        <v>21.043844538310879</v>
      </c>
      <c r="AE130" s="176">
        <v>5660</v>
      </c>
      <c r="AF130" s="176">
        <v>5742</v>
      </c>
      <c r="AG130" s="176">
        <v>11402</v>
      </c>
      <c r="AH130" s="177">
        <v>6.7265261816551432</v>
      </c>
      <c r="AI130" s="176">
        <v>7677</v>
      </c>
      <c r="AJ130" s="176">
        <v>7812</v>
      </c>
      <c r="AK130" s="176">
        <v>15489</v>
      </c>
      <c r="AL130" s="177">
        <v>9.1376218231587885</v>
      </c>
      <c r="AM130" s="176">
        <v>3814</v>
      </c>
      <c r="AN130" s="176">
        <v>4643</v>
      </c>
      <c r="AO130" s="176">
        <v>8457</v>
      </c>
      <c r="AP130" s="177">
        <v>4.9891450551006438</v>
      </c>
      <c r="AQ130" s="176">
        <v>788</v>
      </c>
      <c r="AR130" s="176">
        <v>1398</v>
      </c>
      <c r="AS130" s="176">
        <v>2186</v>
      </c>
      <c r="AT130" s="177">
        <v>1.2896146494560727</v>
      </c>
      <c r="AU130" s="176">
        <v>304</v>
      </c>
      <c r="AV130" s="176">
        <v>864</v>
      </c>
      <c r="AW130" s="176">
        <v>1168</v>
      </c>
      <c r="AX130" s="177">
        <v>0.68905302404606272</v>
      </c>
      <c r="AY130" s="176">
        <v>84532</v>
      </c>
      <c r="AZ130" s="176">
        <v>84976</v>
      </c>
      <c r="BA130" s="176">
        <v>169508</v>
      </c>
    </row>
    <row r="131" spans="1:53" x14ac:dyDescent="0.2">
      <c r="A131" t="s">
        <v>168</v>
      </c>
      <c r="B131" s="29" t="s">
        <v>93</v>
      </c>
      <c r="C131" s="183">
        <v>4822</v>
      </c>
      <c r="D131" s="176">
        <v>4478</v>
      </c>
      <c r="E131" s="176">
        <v>9300</v>
      </c>
      <c r="F131" s="177">
        <v>6.2518906927498232</v>
      </c>
      <c r="G131" s="183">
        <v>4671</v>
      </c>
      <c r="H131" s="176">
        <v>4390</v>
      </c>
      <c r="I131" s="176">
        <v>9061</v>
      </c>
      <c r="J131" s="177">
        <v>6.0912238244092638</v>
      </c>
      <c r="K131" s="176">
        <v>4644</v>
      </c>
      <c r="L131" s="176">
        <v>4462</v>
      </c>
      <c r="M131" s="176">
        <v>9106</v>
      </c>
      <c r="N131" s="177">
        <v>6.1214749084064399</v>
      </c>
      <c r="O131" s="176">
        <v>4489</v>
      </c>
      <c r="P131" s="176">
        <v>4245</v>
      </c>
      <c r="Q131" s="176">
        <v>8734</v>
      </c>
      <c r="R131" s="177">
        <v>5.8713992806964477</v>
      </c>
      <c r="S131" s="176">
        <v>3826</v>
      </c>
      <c r="T131" s="176">
        <v>3322</v>
      </c>
      <c r="U131" s="176">
        <v>7148</v>
      </c>
      <c r="V131" s="177">
        <v>4.8052166313737352</v>
      </c>
      <c r="W131" s="176">
        <v>19840</v>
      </c>
      <c r="X131" s="176">
        <v>20200</v>
      </c>
      <c r="Y131" s="176">
        <v>40040</v>
      </c>
      <c r="Z131" s="177">
        <v>26.916742294376661</v>
      </c>
      <c r="AA131" s="176">
        <v>15291</v>
      </c>
      <c r="AB131" s="176">
        <v>15617</v>
      </c>
      <c r="AC131" s="176">
        <v>30908</v>
      </c>
      <c r="AD131" s="177">
        <v>20.77778898188296</v>
      </c>
      <c r="AE131" s="176">
        <v>4831</v>
      </c>
      <c r="AF131" s="176">
        <v>4925</v>
      </c>
      <c r="AG131" s="176">
        <v>9756</v>
      </c>
      <c r="AH131" s="177">
        <v>6.5584350105878793</v>
      </c>
      <c r="AI131" s="176">
        <v>6440</v>
      </c>
      <c r="AJ131" s="176">
        <v>6699</v>
      </c>
      <c r="AK131" s="176">
        <v>13139</v>
      </c>
      <c r="AL131" s="177">
        <v>8.8326442808645087</v>
      </c>
      <c r="AM131" s="176">
        <v>3734</v>
      </c>
      <c r="AN131" s="176">
        <v>4432</v>
      </c>
      <c r="AO131" s="176">
        <v>8166</v>
      </c>
      <c r="AP131" s="177">
        <v>5.4895633760209739</v>
      </c>
      <c r="AQ131" s="176">
        <v>846</v>
      </c>
      <c r="AR131" s="176">
        <v>1398</v>
      </c>
      <c r="AS131" s="176">
        <v>2244</v>
      </c>
      <c r="AT131" s="177">
        <v>1.5085207219925381</v>
      </c>
      <c r="AU131" s="176">
        <v>356</v>
      </c>
      <c r="AV131" s="176">
        <v>797</v>
      </c>
      <c r="AW131" s="176">
        <v>1153</v>
      </c>
      <c r="AX131" s="177">
        <v>0.77509999663876838</v>
      </c>
      <c r="AY131" s="176">
        <v>73790</v>
      </c>
      <c r="AZ131" s="176">
        <v>74965</v>
      </c>
      <c r="BA131" s="176">
        <v>148755</v>
      </c>
    </row>
    <row r="132" spans="1:53" x14ac:dyDescent="0.2">
      <c r="A132" t="s">
        <v>349</v>
      </c>
      <c r="B132" s="7" t="s">
        <v>350</v>
      </c>
      <c r="C132" s="183">
        <v>18900</v>
      </c>
      <c r="D132" s="176">
        <v>17928</v>
      </c>
      <c r="E132" s="176">
        <v>36828</v>
      </c>
      <c r="F132" s="177">
        <v>5.9284299995170713</v>
      </c>
      <c r="G132" s="183">
        <v>17441</v>
      </c>
      <c r="H132" s="176">
        <v>16254</v>
      </c>
      <c r="I132" s="176">
        <v>33695</v>
      </c>
      <c r="J132" s="177">
        <v>5.4240916920204114</v>
      </c>
      <c r="K132" s="176">
        <v>17864</v>
      </c>
      <c r="L132" s="176">
        <v>16946</v>
      </c>
      <c r="M132" s="176">
        <v>34810</v>
      </c>
      <c r="N132" s="177">
        <v>5.6035801097857405</v>
      </c>
      <c r="O132" s="176">
        <v>20210</v>
      </c>
      <c r="P132" s="176">
        <v>19242</v>
      </c>
      <c r="Q132" s="176">
        <v>39452</v>
      </c>
      <c r="R132" s="177">
        <v>6.3508314418634599</v>
      </c>
      <c r="S132" s="176">
        <v>23244</v>
      </c>
      <c r="T132" s="176">
        <v>20950</v>
      </c>
      <c r="U132" s="176">
        <v>44194</v>
      </c>
      <c r="V132" s="177">
        <v>7.1141803898842584</v>
      </c>
      <c r="W132" s="176">
        <v>87071</v>
      </c>
      <c r="X132" s="176">
        <v>85577</v>
      </c>
      <c r="Y132" s="176">
        <v>172648</v>
      </c>
      <c r="Z132" s="177">
        <v>27.79221197340674</v>
      </c>
      <c r="AA132" s="176">
        <v>60437</v>
      </c>
      <c r="AB132" s="176">
        <v>60701</v>
      </c>
      <c r="AC132" s="176">
        <v>121138</v>
      </c>
      <c r="AD132" s="177">
        <v>19.500330001126834</v>
      </c>
      <c r="AE132" s="176">
        <v>18883</v>
      </c>
      <c r="AF132" s="176">
        <v>19333</v>
      </c>
      <c r="AG132" s="176">
        <v>38216</v>
      </c>
      <c r="AH132" s="177">
        <v>6.1518649088070063</v>
      </c>
      <c r="AI132" s="176">
        <v>26108</v>
      </c>
      <c r="AJ132" s="176">
        <v>27032</v>
      </c>
      <c r="AK132" s="176">
        <v>53140</v>
      </c>
      <c r="AL132" s="177">
        <v>8.5542731121520905</v>
      </c>
      <c r="AM132" s="176">
        <v>14772</v>
      </c>
      <c r="AN132" s="176">
        <v>18444</v>
      </c>
      <c r="AO132" s="176">
        <v>33216</v>
      </c>
      <c r="AP132" s="177">
        <v>5.3469841116530645</v>
      </c>
      <c r="AQ132" s="176">
        <v>3305</v>
      </c>
      <c r="AR132" s="176">
        <v>5741</v>
      </c>
      <c r="AS132" s="176">
        <v>9046</v>
      </c>
      <c r="AT132" s="177">
        <v>1.4561903382109109</v>
      </c>
      <c r="AU132" s="176">
        <v>1325</v>
      </c>
      <c r="AV132" s="176">
        <v>3502</v>
      </c>
      <c r="AW132" s="176">
        <v>4827</v>
      </c>
      <c r="AX132" s="177">
        <v>0.77703192157241519</v>
      </c>
      <c r="AY132" s="176">
        <v>309560</v>
      </c>
      <c r="AZ132" s="176">
        <v>311650</v>
      </c>
      <c r="BA132" s="176">
        <v>621210</v>
      </c>
    </row>
    <row r="133" spans="1:53" x14ac:dyDescent="0.2">
      <c r="A133" t="s">
        <v>351</v>
      </c>
      <c r="B133" s="6" t="s">
        <v>352</v>
      </c>
      <c r="C133" s="176">
        <v>184950</v>
      </c>
      <c r="D133" s="176">
        <v>176319</v>
      </c>
      <c r="E133" s="176">
        <v>361269</v>
      </c>
      <c r="F133" s="177">
        <v>6.1787440150573847</v>
      </c>
      <c r="G133" s="176">
        <v>168706</v>
      </c>
      <c r="H133" s="176">
        <v>159806</v>
      </c>
      <c r="I133" s="176">
        <v>328512</v>
      </c>
      <c r="J133" s="177">
        <v>5.6185046430070988</v>
      </c>
      <c r="K133" s="176">
        <v>177256</v>
      </c>
      <c r="L133" s="176">
        <v>168197</v>
      </c>
      <c r="M133" s="176">
        <v>345453</v>
      </c>
      <c r="N133" s="177">
        <v>5.9082447047314286</v>
      </c>
      <c r="O133" s="176">
        <v>183852</v>
      </c>
      <c r="P133" s="176">
        <v>174845</v>
      </c>
      <c r="Q133" s="176">
        <v>358697</v>
      </c>
      <c r="R133" s="177">
        <v>6.1347553816381666</v>
      </c>
      <c r="S133" s="176">
        <v>180048</v>
      </c>
      <c r="T133" s="176">
        <v>172926</v>
      </c>
      <c r="U133" s="176">
        <v>352974</v>
      </c>
      <c r="V133" s="177">
        <v>6.036875541413365</v>
      </c>
      <c r="W133" s="176">
        <v>767398</v>
      </c>
      <c r="X133" s="176">
        <v>779218</v>
      </c>
      <c r="Y133" s="176">
        <v>1546616</v>
      </c>
      <c r="Z133" s="177">
        <v>26.451603524221539</v>
      </c>
      <c r="AA133" s="176">
        <v>572459</v>
      </c>
      <c r="AB133" s="176">
        <v>584237</v>
      </c>
      <c r="AC133" s="176">
        <v>1156696</v>
      </c>
      <c r="AD133" s="177">
        <v>19.782844603995407</v>
      </c>
      <c r="AE133" s="176">
        <v>181519</v>
      </c>
      <c r="AF133" s="176">
        <v>191047</v>
      </c>
      <c r="AG133" s="176">
        <v>372566</v>
      </c>
      <c r="AH133" s="177">
        <v>6.3719553648773335</v>
      </c>
      <c r="AI133" s="176">
        <v>257024</v>
      </c>
      <c r="AJ133" s="176">
        <v>274369</v>
      </c>
      <c r="AK133" s="176">
        <v>531393</v>
      </c>
      <c r="AL133" s="177">
        <v>9.0883560958548575</v>
      </c>
      <c r="AM133" s="176">
        <v>154938</v>
      </c>
      <c r="AN133" s="176">
        <v>195199</v>
      </c>
      <c r="AO133" s="176">
        <v>350137</v>
      </c>
      <c r="AP133" s="177">
        <v>5.9883546421091971</v>
      </c>
      <c r="AQ133" s="176">
        <v>34143</v>
      </c>
      <c r="AR133" s="176">
        <v>59510</v>
      </c>
      <c r="AS133" s="176">
        <v>93653</v>
      </c>
      <c r="AT133" s="177">
        <v>1.6017369695217947</v>
      </c>
      <c r="AU133" s="176">
        <v>13514</v>
      </c>
      <c r="AV133" s="176">
        <v>35485</v>
      </c>
      <c r="AW133" s="176">
        <v>48999</v>
      </c>
      <c r="AX133" s="177">
        <v>0.83802451357242602</v>
      </c>
      <c r="AY133" s="176">
        <v>2875807</v>
      </c>
      <c r="AZ133" s="176">
        <v>2971158</v>
      </c>
      <c r="BA133" s="176">
        <v>5846965</v>
      </c>
    </row>
    <row r="134" spans="1:53" x14ac:dyDescent="0.2">
      <c r="A134" t="s">
        <v>353</v>
      </c>
      <c r="B134" s="6" t="s">
        <v>354</v>
      </c>
      <c r="C134" s="176">
        <v>1789744</v>
      </c>
      <c r="D134" s="176">
        <v>1707006</v>
      </c>
      <c r="E134" s="176">
        <v>3496750</v>
      </c>
      <c r="F134" s="177">
        <v>6.2357434329378361</v>
      </c>
      <c r="G134" s="176">
        <v>1604914</v>
      </c>
      <c r="H134" s="176">
        <v>1530797</v>
      </c>
      <c r="I134" s="176">
        <v>3135711</v>
      </c>
      <c r="J134" s="177">
        <v>5.5919037036793986</v>
      </c>
      <c r="K134" s="176">
        <v>1668191</v>
      </c>
      <c r="L134" s="176">
        <v>1590486</v>
      </c>
      <c r="M134" s="176">
        <v>3258677</v>
      </c>
      <c r="N134" s="177">
        <v>5.8111885902096425</v>
      </c>
      <c r="O134" s="176">
        <v>1808009</v>
      </c>
      <c r="P134" s="176">
        <v>1731376</v>
      </c>
      <c r="Q134" s="176">
        <v>3539385</v>
      </c>
      <c r="R134" s="177">
        <v>6.3117742962432777</v>
      </c>
      <c r="S134" s="176">
        <v>1919169</v>
      </c>
      <c r="T134" s="176">
        <v>1888076</v>
      </c>
      <c r="U134" s="176">
        <v>3807245</v>
      </c>
      <c r="V134" s="177">
        <v>6.7894482037135662</v>
      </c>
      <c r="W134" s="176">
        <v>7640606</v>
      </c>
      <c r="X134" s="176">
        <v>7711168</v>
      </c>
      <c r="Y134" s="176">
        <v>15351774</v>
      </c>
      <c r="Z134" s="177">
        <v>27.376770974317814</v>
      </c>
      <c r="AA134" s="176">
        <v>5388575</v>
      </c>
      <c r="AB134" s="176">
        <v>5497560</v>
      </c>
      <c r="AC134" s="176">
        <v>10886135</v>
      </c>
      <c r="AD134" s="177">
        <v>19.413210791828046</v>
      </c>
      <c r="AE134" s="176">
        <v>1658007</v>
      </c>
      <c r="AF134" s="176">
        <v>1719155</v>
      </c>
      <c r="AG134" s="176">
        <v>3377162</v>
      </c>
      <c r="AH134" s="177">
        <v>6.0224825233337267</v>
      </c>
      <c r="AI134" s="176">
        <v>2331538</v>
      </c>
      <c r="AJ134" s="176">
        <v>2521295</v>
      </c>
      <c r="AK134" s="176">
        <v>4852833</v>
      </c>
      <c r="AL134" s="177">
        <v>8.6540420421517172</v>
      </c>
      <c r="AM134" s="176">
        <v>1357235</v>
      </c>
      <c r="AN134" s="176">
        <v>1758317</v>
      </c>
      <c r="AO134" s="176">
        <v>3115552</v>
      </c>
      <c r="AP134" s="177">
        <v>5.5559542214846189</v>
      </c>
      <c r="AQ134" s="176">
        <v>292882</v>
      </c>
      <c r="AR134" s="176">
        <v>532789</v>
      </c>
      <c r="AS134" s="176">
        <v>825671</v>
      </c>
      <c r="AT134" s="177">
        <v>1.4724165342152615</v>
      </c>
      <c r="AU134" s="176">
        <v>114506</v>
      </c>
      <c r="AV134" s="176">
        <v>314511</v>
      </c>
      <c r="AW134" s="176">
        <v>429017</v>
      </c>
      <c r="AX134" s="177">
        <v>0.76506468588509091</v>
      </c>
      <c r="AY134" s="176">
        <v>27573376</v>
      </c>
      <c r="AZ134" s="176">
        <v>28502536</v>
      </c>
      <c r="BA134" s="176">
        <v>56075912</v>
      </c>
    </row>
  </sheetData>
  <sheetProtection password="EE3C" sheet="1"/>
  <mergeCells count="15">
    <mergeCell ref="C1:BA1"/>
    <mergeCell ref="C2:F2"/>
    <mergeCell ref="G2:J2"/>
    <mergeCell ref="A1:B2"/>
    <mergeCell ref="AU2:AX2"/>
    <mergeCell ref="AY2:BA2"/>
    <mergeCell ref="AE2:AH2"/>
    <mergeCell ref="W2:Z2"/>
    <mergeCell ref="AA2:AD2"/>
    <mergeCell ref="AQ2:AT2"/>
    <mergeCell ref="AM2:AP2"/>
    <mergeCell ref="AI2:AL2"/>
    <mergeCell ref="K2:N2"/>
    <mergeCell ref="O2:R2"/>
    <mergeCell ref="S2:V2"/>
  </mergeCells>
  <phoneticPr fontId="4" type="noConversion"/>
  <hyperlinks>
    <hyperlink ref="A1:B2" location="'Data by topic'!A1" display="Click here to return to Homepage"/>
  </hyperlinks>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 min="3" max="5" width="12" customWidth="1"/>
    <col min="6" max="6" width="12" style="77" customWidth="1"/>
    <col min="7" max="9" width="12" customWidth="1"/>
    <col min="10" max="10" width="12" style="77" customWidth="1"/>
    <col min="11" max="13" width="12" customWidth="1"/>
    <col min="14" max="14" width="12" style="77" customWidth="1"/>
    <col min="15" max="17" width="12" customWidth="1"/>
    <col min="18" max="18" width="12" style="77" customWidth="1"/>
    <col min="19" max="21" width="12" customWidth="1"/>
    <col min="22" max="22" width="12" style="77" customWidth="1"/>
    <col min="23" max="25" width="12" customWidth="1"/>
    <col min="26" max="26" width="12" style="77" customWidth="1"/>
    <col min="27" max="29" width="12" customWidth="1"/>
    <col min="30" max="30" width="12" style="77" customWidth="1"/>
    <col min="31" max="33" width="12" customWidth="1"/>
    <col min="34" max="34" width="12" style="77" customWidth="1"/>
    <col min="35" max="38" width="12" style="2" customWidth="1"/>
    <col min="39" max="39" width="12" customWidth="1"/>
    <col min="40" max="40" width="12" style="77" customWidth="1"/>
    <col min="41" max="43" width="12" customWidth="1"/>
    <col min="44" max="44" width="12" style="77" customWidth="1"/>
    <col min="45" max="47" width="12" customWidth="1"/>
    <col min="48" max="48" width="12" style="77" customWidth="1"/>
    <col min="49" max="51" width="12" customWidth="1"/>
    <col min="52" max="52" width="12" style="77" customWidth="1"/>
    <col min="53" max="55" width="12" customWidth="1"/>
    <col min="56" max="56" width="12" style="77" customWidth="1"/>
    <col min="57" max="61" width="12" customWidth="1"/>
    <col min="62" max="62" width="12" style="77" customWidth="1"/>
    <col min="63" max="65" width="12" customWidth="1"/>
    <col min="66" max="66" width="12" style="77" customWidth="1"/>
    <col min="67" max="69" width="12" customWidth="1"/>
    <col min="70" max="70" width="12" style="77" customWidth="1"/>
    <col min="71" max="75" width="12" customWidth="1"/>
    <col min="76" max="76" width="12" style="77" customWidth="1"/>
    <col min="77" max="83" width="12" customWidth="1"/>
  </cols>
  <sheetData>
    <row r="1" spans="1:128" s="7" customFormat="1" ht="12.75" customHeight="1" x14ac:dyDescent="0.2">
      <c r="A1" s="343" t="s">
        <v>661</v>
      </c>
      <c r="B1" s="344"/>
      <c r="C1" s="347" t="s">
        <v>22</v>
      </c>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c r="AV1" s="347"/>
      <c r="AW1" s="347"/>
      <c r="AX1" s="347"/>
      <c r="AY1" s="347"/>
      <c r="AZ1" s="347"/>
      <c r="BA1" s="347"/>
      <c r="BB1" s="347"/>
      <c r="BC1" s="347"/>
      <c r="BD1" s="347"/>
      <c r="BE1" s="347"/>
      <c r="BF1" s="347"/>
      <c r="BG1" s="347"/>
      <c r="BH1" s="347"/>
      <c r="BI1" s="347"/>
      <c r="BJ1" s="347"/>
      <c r="BK1" s="347"/>
      <c r="BL1" s="347"/>
      <c r="BM1" s="347"/>
      <c r="BN1" s="347"/>
      <c r="BO1" s="347"/>
      <c r="BP1" s="347"/>
      <c r="BQ1" s="347"/>
      <c r="BR1" s="347"/>
      <c r="BS1" s="347"/>
      <c r="BT1" s="347"/>
      <c r="BU1" s="347"/>
      <c r="BV1" s="347"/>
      <c r="BW1" s="347"/>
      <c r="BX1" s="347"/>
      <c r="BY1" s="347"/>
      <c r="BZ1" s="347"/>
      <c r="CA1" s="347"/>
      <c r="CB1" s="347"/>
      <c r="CC1" s="347"/>
      <c r="CD1" s="347"/>
      <c r="CE1" s="347"/>
    </row>
    <row r="2" spans="1:128" s="5" customFormat="1" ht="38.25" customHeight="1" x14ac:dyDescent="0.2">
      <c r="A2" s="345"/>
      <c r="B2" s="341"/>
      <c r="C2" s="346" t="s">
        <v>23</v>
      </c>
      <c r="D2" s="346"/>
      <c r="E2" s="346"/>
      <c r="F2" s="346"/>
      <c r="G2" s="346" t="s">
        <v>24</v>
      </c>
      <c r="H2" s="346"/>
      <c r="I2" s="346"/>
      <c r="J2" s="346"/>
      <c r="K2" s="346" t="s">
        <v>113</v>
      </c>
      <c r="L2" s="346"/>
      <c r="M2" s="346"/>
      <c r="N2" s="346"/>
      <c r="O2" s="346" t="s">
        <v>114</v>
      </c>
      <c r="P2" s="346"/>
      <c r="Q2" s="346"/>
      <c r="R2" s="346"/>
      <c r="S2" s="348" t="s">
        <v>25</v>
      </c>
      <c r="T2" s="348"/>
      <c r="U2" s="348"/>
      <c r="V2" s="348"/>
      <c r="W2" s="348" t="s">
        <v>26</v>
      </c>
      <c r="X2" s="348"/>
      <c r="Y2" s="348"/>
      <c r="Z2" s="348"/>
      <c r="AA2" s="348" t="s">
        <v>27</v>
      </c>
      <c r="AB2" s="348"/>
      <c r="AC2" s="348"/>
      <c r="AD2" s="348"/>
      <c r="AE2" s="348" t="s">
        <v>28</v>
      </c>
      <c r="AF2" s="348"/>
      <c r="AG2" s="348"/>
      <c r="AH2" s="348"/>
      <c r="AI2" s="348" t="s">
        <v>356</v>
      </c>
      <c r="AJ2" s="348"/>
      <c r="AK2" s="348" t="s">
        <v>29</v>
      </c>
      <c r="AL2" s="348"/>
      <c r="AM2" s="348"/>
      <c r="AN2" s="348"/>
      <c r="AO2" s="348" t="s">
        <v>30</v>
      </c>
      <c r="AP2" s="348"/>
      <c r="AQ2" s="348"/>
      <c r="AR2" s="348"/>
      <c r="AS2" s="348" t="s">
        <v>31</v>
      </c>
      <c r="AT2" s="348"/>
      <c r="AU2" s="348"/>
      <c r="AV2" s="348"/>
      <c r="AW2" s="348" t="s">
        <v>115</v>
      </c>
      <c r="AX2" s="348"/>
      <c r="AY2" s="348"/>
      <c r="AZ2" s="348"/>
      <c r="BA2" s="348" t="s">
        <v>32</v>
      </c>
      <c r="BB2" s="348"/>
      <c r="BC2" s="348"/>
      <c r="BD2" s="348"/>
      <c r="BE2" s="348" t="s">
        <v>357</v>
      </c>
      <c r="BF2" s="348"/>
      <c r="BG2" s="348" t="s">
        <v>116</v>
      </c>
      <c r="BH2" s="348"/>
      <c r="BI2" s="348"/>
      <c r="BJ2" s="348"/>
      <c r="BK2" s="348" t="s">
        <v>117</v>
      </c>
      <c r="BL2" s="348"/>
      <c r="BM2" s="348"/>
      <c r="BN2" s="348"/>
      <c r="BO2" s="348" t="s">
        <v>118</v>
      </c>
      <c r="BP2" s="348"/>
      <c r="BQ2" s="348"/>
      <c r="BR2" s="348"/>
      <c r="BS2" s="348" t="s">
        <v>358</v>
      </c>
      <c r="BT2" s="348"/>
      <c r="BU2" s="348" t="s">
        <v>33</v>
      </c>
      <c r="BV2" s="348"/>
      <c r="BW2" s="348"/>
      <c r="BX2" s="348"/>
      <c r="BY2" s="348" t="s">
        <v>8</v>
      </c>
      <c r="BZ2" s="348"/>
      <c r="CA2" s="348"/>
      <c r="CB2" s="348"/>
      <c r="CC2" s="348"/>
      <c r="CD2" s="348"/>
      <c r="CE2" s="348"/>
    </row>
    <row r="3" spans="1:128" s="35" customFormat="1" ht="59.25" customHeight="1" x14ac:dyDescent="0.2">
      <c r="A3" s="229" t="s">
        <v>581</v>
      </c>
      <c r="B3" s="229" t="s">
        <v>580</v>
      </c>
      <c r="C3" s="232" t="s">
        <v>10</v>
      </c>
      <c r="D3" s="232" t="s">
        <v>11</v>
      </c>
      <c r="E3" s="232" t="s">
        <v>34</v>
      </c>
      <c r="F3" s="233" t="s">
        <v>5</v>
      </c>
      <c r="G3" s="232" t="s">
        <v>10</v>
      </c>
      <c r="H3" s="232" t="s">
        <v>11</v>
      </c>
      <c r="I3" s="232" t="s">
        <v>34</v>
      </c>
      <c r="J3" s="233" t="s">
        <v>5</v>
      </c>
      <c r="K3" s="232" t="s">
        <v>10</v>
      </c>
      <c r="L3" s="232" t="s">
        <v>11</v>
      </c>
      <c r="M3" s="232" t="s">
        <v>34</v>
      </c>
      <c r="N3" s="233" t="s">
        <v>5</v>
      </c>
      <c r="O3" s="232" t="s">
        <v>10</v>
      </c>
      <c r="P3" s="232" t="s">
        <v>11</v>
      </c>
      <c r="Q3" s="232" t="s">
        <v>34</v>
      </c>
      <c r="R3" s="233" t="s">
        <v>5</v>
      </c>
      <c r="S3" s="232" t="s">
        <v>10</v>
      </c>
      <c r="T3" s="232" t="s">
        <v>11</v>
      </c>
      <c r="U3" s="232" t="s">
        <v>34</v>
      </c>
      <c r="V3" s="233" t="s">
        <v>5</v>
      </c>
      <c r="W3" s="232" t="s">
        <v>10</v>
      </c>
      <c r="X3" s="232" t="s">
        <v>11</v>
      </c>
      <c r="Y3" s="232" t="s">
        <v>34</v>
      </c>
      <c r="Z3" s="233" t="s">
        <v>5</v>
      </c>
      <c r="AA3" s="232" t="s">
        <v>10</v>
      </c>
      <c r="AB3" s="232" t="s">
        <v>11</v>
      </c>
      <c r="AC3" s="232" t="s">
        <v>34</v>
      </c>
      <c r="AD3" s="233" t="s">
        <v>5</v>
      </c>
      <c r="AE3" s="232" t="s">
        <v>10</v>
      </c>
      <c r="AF3" s="232" t="s">
        <v>11</v>
      </c>
      <c r="AG3" s="232" t="s">
        <v>34</v>
      </c>
      <c r="AH3" s="233" t="s">
        <v>5</v>
      </c>
      <c r="AI3" s="229" t="s">
        <v>34</v>
      </c>
      <c r="AJ3" s="229" t="s">
        <v>5</v>
      </c>
      <c r="AK3" s="232" t="s">
        <v>10</v>
      </c>
      <c r="AL3" s="232" t="s">
        <v>11</v>
      </c>
      <c r="AM3" s="232" t="s">
        <v>34</v>
      </c>
      <c r="AN3" s="233" t="s">
        <v>5</v>
      </c>
      <c r="AO3" s="232" t="s">
        <v>10</v>
      </c>
      <c r="AP3" s="232" t="s">
        <v>11</v>
      </c>
      <c r="AQ3" s="232" t="s">
        <v>34</v>
      </c>
      <c r="AR3" s="233" t="s">
        <v>5</v>
      </c>
      <c r="AS3" s="232" t="s">
        <v>10</v>
      </c>
      <c r="AT3" s="232" t="s">
        <v>11</v>
      </c>
      <c r="AU3" s="232" t="s">
        <v>34</v>
      </c>
      <c r="AV3" s="233" t="s">
        <v>5</v>
      </c>
      <c r="AW3" s="232" t="s">
        <v>10</v>
      </c>
      <c r="AX3" s="232" t="s">
        <v>11</v>
      </c>
      <c r="AY3" s="232" t="s">
        <v>34</v>
      </c>
      <c r="AZ3" s="233" t="s">
        <v>5</v>
      </c>
      <c r="BA3" s="232" t="s">
        <v>10</v>
      </c>
      <c r="BB3" s="232" t="s">
        <v>11</v>
      </c>
      <c r="BC3" s="232" t="s">
        <v>34</v>
      </c>
      <c r="BD3" s="233" t="s">
        <v>5</v>
      </c>
      <c r="BE3" s="232" t="s">
        <v>34</v>
      </c>
      <c r="BF3" s="229" t="s">
        <v>5</v>
      </c>
      <c r="BG3" s="232" t="s">
        <v>10</v>
      </c>
      <c r="BH3" s="232" t="s">
        <v>11</v>
      </c>
      <c r="BI3" s="232" t="s">
        <v>34</v>
      </c>
      <c r="BJ3" s="233" t="s">
        <v>5</v>
      </c>
      <c r="BK3" s="232" t="s">
        <v>10</v>
      </c>
      <c r="BL3" s="232" t="s">
        <v>11</v>
      </c>
      <c r="BM3" s="232" t="s">
        <v>34</v>
      </c>
      <c r="BN3" s="233" t="s">
        <v>5</v>
      </c>
      <c r="BO3" s="232" t="s">
        <v>10</v>
      </c>
      <c r="BP3" s="232" t="s">
        <v>11</v>
      </c>
      <c r="BQ3" s="232" t="s">
        <v>34</v>
      </c>
      <c r="BR3" s="233" t="s">
        <v>5</v>
      </c>
      <c r="BS3" s="232" t="s">
        <v>34</v>
      </c>
      <c r="BT3" s="229" t="s">
        <v>5</v>
      </c>
      <c r="BU3" s="232" t="s">
        <v>10</v>
      </c>
      <c r="BV3" s="232" t="s">
        <v>11</v>
      </c>
      <c r="BW3" s="232" t="s">
        <v>34</v>
      </c>
      <c r="BX3" s="233" t="s">
        <v>5</v>
      </c>
      <c r="BY3" s="232" t="s">
        <v>119</v>
      </c>
      <c r="BZ3" s="232" t="s">
        <v>10</v>
      </c>
      <c r="CA3" s="232" t="s">
        <v>11</v>
      </c>
      <c r="CB3" s="234" t="s">
        <v>36</v>
      </c>
      <c r="CC3" s="232" t="s">
        <v>120</v>
      </c>
      <c r="CD3" s="232" t="s">
        <v>37</v>
      </c>
      <c r="CE3" s="232" t="s">
        <v>121</v>
      </c>
    </row>
    <row r="4" spans="1:128" ht="15.75" x14ac:dyDescent="0.25">
      <c r="A4" t="s">
        <v>366</v>
      </c>
      <c r="B4" t="s">
        <v>331</v>
      </c>
      <c r="C4" s="154" t="s">
        <v>319</v>
      </c>
      <c r="D4" s="154" t="s">
        <v>319</v>
      </c>
      <c r="E4">
        <v>6708</v>
      </c>
      <c r="F4" s="77">
        <v>67.7</v>
      </c>
      <c r="G4" s="154" t="s">
        <v>319</v>
      </c>
      <c r="H4" s="154" t="s">
        <v>319</v>
      </c>
      <c r="I4">
        <v>90</v>
      </c>
      <c r="J4" s="77">
        <v>0.9</v>
      </c>
      <c r="K4" s="154" t="s">
        <v>319</v>
      </c>
      <c r="L4" s="154" t="s">
        <v>319</v>
      </c>
      <c r="M4">
        <v>25</v>
      </c>
      <c r="N4" s="77">
        <v>0.3</v>
      </c>
      <c r="O4" s="154" t="s">
        <v>319</v>
      </c>
      <c r="P4" s="154" t="s">
        <v>319</v>
      </c>
      <c r="Q4">
        <v>1406</v>
      </c>
      <c r="R4" s="77">
        <v>14.2</v>
      </c>
      <c r="S4" s="154" t="s">
        <v>319</v>
      </c>
      <c r="T4" s="154" t="s">
        <v>319</v>
      </c>
      <c r="U4">
        <v>48</v>
      </c>
      <c r="V4" s="77">
        <v>0.5</v>
      </c>
      <c r="W4" s="154" t="s">
        <v>319</v>
      </c>
      <c r="X4" s="154" t="s">
        <v>319</v>
      </c>
      <c r="Y4">
        <v>93</v>
      </c>
      <c r="Z4" s="77">
        <v>0.9</v>
      </c>
      <c r="AA4" s="154" t="s">
        <v>319</v>
      </c>
      <c r="AB4" s="154" t="s">
        <v>319</v>
      </c>
      <c r="AC4">
        <v>94</v>
      </c>
      <c r="AD4" s="77">
        <v>0.9</v>
      </c>
      <c r="AE4" s="154" t="s">
        <v>319</v>
      </c>
      <c r="AF4" s="154" t="s">
        <v>319</v>
      </c>
      <c r="AG4">
        <v>116</v>
      </c>
      <c r="AH4" s="77">
        <v>1.2</v>
      </c>
      <c r="AI4">
        <v>351</v>
      </c>
      <c r="AJ4" s="77">
        <v>3.5429494296961748</v>
      </c>
      <c r="AK4" s="154" t="s">
        <v>319</v>
      </c>
      <c r="AL4" s="154" t="s">
        <v>319</v>
      </c>
      <c r="AM4">
        <v>235</v>
      </c>
      <c r="AN4" s="77">
        <v>2.4</v>
      </c>
      <c r="AO4" s="154" t="s">
        <v>319</v>
      </c>
      <c r="AP4" s="154" t="s">
        <v>319</v>
      </c>
      <c r="AQ4">
        <v>58</v>
      </c>
      <c r="AR4" s="77">
        <v>0.6</v>
      </c>
      <c r="AS4" s="154" t="s">
        <v>319</v>
      </c>
      <c r="AT4" s="154" t="s">
        <v>319</v>
      </c>
      <c r="AU4">
        <v>152</v>
      </c>
      <c r="AV4" s="77">
        <v>1.5</v>
      </c>
      <c r="AW4" s="154" t="s">
        <v>319</v>
      </c>
      <c r="AX4" s="154" t="s">
        <v>319</v>
      </c>
      <c r="AY4">
        <v>182</v>
      </c>
      <c r="AZ4" s="77">
        <v>1.8</v>
      </c>
      <c r="BA4" s="154" t="s">
        <v>319</v>
      </c>
      <c r="BB4" s="154" t="s">
        <v>319</v>
      </c>
      <c r="BC4">
        <v>170</v>
      </c>
      <c r="BD4" s="77">
        <v>1.7</v>
      </c>
      <c r="BE4">
        <v>797</v>
      </c>
      <c r="BF4" s="77">
        <v>8.0448167962047048</v>
      </c>
      <c r="BG4" s="154" t="s">
        <v>319</v>
      </c>
      <c r="BH4" s="154" t="s">
        <v>319</v>
      </c>
      <c r="BI4">
        <v>124</v>
      </c>
      <c r="BJ4" s="77">
        <v>1.3</v>
      </c>
      <c r="BK4" s="154" t="s">
        <v>319</v>
      </c>
      <c r="BL4" s="154" t="s">
        <v>319</v>
      </c>
      <c r="BM4">
        <v>103</v>
      </c>
      <c r="BN4" s="77">
        <v>1</v>
      </c>
      <c r="BO4" s="154" t="s">
        <v>319</v>
      </c>
      <c r="BP4" s="154" t="s">
        <v>319</v>
      </c>
      <c r="BQ4">
        <v>34</v>
      </c>
      <c r="BR4" s="77">
        <v>0.3</v>
      </c>
      <c r="BS4">
        <v>261</v>
      </c>
      <c r="BT4" s="77">
        <v>2.6345008579792064</v>
      </c>
      <c r="BU4" s="154" t="s">
        <v>319</v>
      </c>
      <c r="BV4" s="154" t="s">
        <v>319</v>
      </c>
      <c r="BW4">
        <v>269</v>
      </c>
      <c r="BX4" s="77">
        <v>2.7152518421318259</v>
      </c>
      <c r="BY4" s="8">
        <v>9907</v>
      </c>
      <c r="BZ4" s="154" t="s">
        <v>319</v>
      </c>
      <c r="CA4" s="154" t="s">
        <v>319</v>
      </c>
      <c r="CB4">
        <v>8229</v>
      </c>
      <c r="CC4" s="202">
        <v>83.062481073988096</v>
      </c>
      <c r="CD4" s="16">
        <v>1678</v>
      </c>
      <c r="CE4" s="18">
        <v>16.937518926011911</v>
      </c>
      <c r="CF4" s="2"/>
      <c r="CG4" s="20"/>
      <c r="CH4" s="20"/>
      <c r="CI4" s="16"/>
      <c r="CJ4" s="2"/>
      <c r="CK4" s="20"/>
      <c r="CL4" s="20"/>
      <c r="CM4" s="16"/>
      <c r="CN4" s="2"/>
      <c r="CO4" s="20"/>
      <c r="CP4" s="20"/>
      <c r="CQ4" s="16"/>
      <c r="CR4" s="2"/>
      <c r="CS4" s="1"/>
      <c r="CT4" s="2"/>
      <c r="CU4" s="20"/>
      <c r="CV4" s="20"/>
      <c r="CW4" s="16"/>
      <c r="CX4" s="2"/>
      <c r="CY4" s="1"/>
      <c r="CZ4" s="20"/>
      <c r="DA4" s="20"/>
      <c r="DB4" s="1"/>
      <c r="DC4" s="2"/>
      <c r="DD4" s="1"/>
      <c r="DE4" s="2"/>
      <c r="DF4" s="2"/>
      <c r="DG4" s="2"/>
      <c r="DH4" s="2"/>
      <c r="DI4" s="2"/>
      <c r="DJ4" s="2"/>
      <c r="DK4" s="2"/>
      <c r="DL4" s="2"/>
      <c r="DM4" s="174"/>
      <c r="DN4" s="174"/>
      <c r="DO4" s="174"/>
      <c r="DP4" s="174"/>
      <c r="DQ4" s="2"/>
      <c r="DR4" s="2"/>
      <c r="DS4" s="2"/>
      <c r="DT4" s="3"/>
      <c r="DU4" s="1"/>
      <c r="DV4" s="1"/>
      <c r="DW4" s="1"/>
      <c r="DX4" s="1"/>
    </row>
    <row r="5" spans="1:128" ht="15.75" x14ac:dyDescent="0.25">
      <c r="A5" t="s">
        <v>367</v>
      </c>
      <c r="B5" t="s">
        <v>332</v>
      </c>
      <c r="C5" s="154" t="s">
        <v>319</v>
      </c>
      <c r="D5" s="154" t="s">
        <v>319</v>
      </c>
      <c r="E5">
        <v>5893</v>
      </c>
      <c r="F5" s="77">
        <v>65</v>
      </c>
      <c r="G5" s="154" t="s">
        <v>319</v>
      </c>
      <c r="H5" s="154" t="s">
        <v>319</v>
      </c>
      <c r="I5">
        <v>100</v>
      </c>
      <c r="J5" s="77">
        <v>1.1000000000000001</v>
      </c>
      <c r="K5" s="154" t="s">
        <v>319</v>
      </c>
      <c r="L5" s="154" t="s">
        <v>319</v>
      </c>
      <c r="M5">
        <v>14</v>
      </c>
      <c r="N5" s="77">
        <v>0.2</v>
      </c>
      <c r="O5" s="154" t="s">
        <v>319</v>
      </c>
      <c r="P5" s="154" t="s">
        <v>319</v>
      </c>
      <c r="Q5">
        <v>1456</v>
      </c>
      <c r="R5" s="77">
        <v>16.100000000000001</v>
      </c>
      <c r="S5" s="154" t="s">
        <v>319</v>
      </c>
      <c r="T5" s="154" t="s">
        <v>319</v>
      </c>
      <c r="U5">
        <v>39</v>
      </c>
      <c r="V5" s="77">
        <v>0.4</v>
      </c>
      <c r="W5" s="154" t="s">
        <v>319</v>
      </c>
      <c r="X5" s="154" t="s">
        <v>319</v>
      </c>
      <c r="Y5">
        <v>62</v>
      </c>
      <c r="Z5" s="77">
        <v>0.7</v>
      </c>
      <c r="AA5" s="154" t="s">
        <v>319</v>
      </c>
      <c r="AB5" s="154" t="s">
        <v>319</v>
      </c>
      <c r="AC5">
        <v>103</v>
      </c>
      <c r="AD5" s="77">
        <v>1.1000000000000001</v>
      </c>
      <c r="AE5" s="154" t="s">
        <v>319</v>
      </c>
      <c r="AF5" s="154" t="s">
        <v>319</v>
      </c>
      <c r="AG5">
        <v>92</v>
      </c>
      <c r="AH5" s="77">
        <v>1</v>
      </c>
      <c r="AI5">
        <v>296</v>
      </c>
      <c r="AJ5" s="77">
        <v>3.2635060639470783</v>
      </c>
      <c r="AK5" s="154" t="s">
        <v>319</v>
      </c>
      <c r="AL5" s="154" t="s">
        <v>319</v>
      </c>
      <c r="AM5">
        <v>131</v>
      </c>
      <c r="AN5" s="77">
        <v>1.4</v>
      </c>
      <c r="AO5" s="154" t="s">
        <v>319</v>
      </c>
      <c r="AP5" s="154" t="s">
        <v>319</v>
      </c>
      <c r="AQ5">
        <v>35</v>
      </c>
      <c r="AR5" s="77">
        <v>0.4</v>
      </c>
      <c r="AS5" s="154" t="s">
        <v>319</v>
      </c>
      <c r="AT5" s="154" t="s">
        <v>319</v>
      </c>
      <c r="AU5">
        <v>398</v>
      </c>
      <c r="AV5" s="77">
        <v>4.4000000000000004</v>
      </c>
      <c r="AW5" s="154" t="s">
        <v>319</v>
      </c>
      <c r="AX5" s="154" t="s">
        <v>319</v>
      </c>
      <c r="AY5">
        <v>254</v>
      </c>
      <c r="AZ5" s="77">
        <v>2.8</v>
      </c>
      <c r="BA5" s="154" t="s">
        <v>319</v>
      </c>
      <c r="BB5" s="154" t="s">
        <v>319</v>
      </c>
      <c r="BC5">
        <v>215</v>
      </c>
      <c r="BD5" s="77">
        <v>2.4</v>
      </c>
      <c r="BE5">
        <v>1033</v>
      </c>
      <c r="BF5" s="77">
        <v>11.389195148842338</v>
      </c>
      <c r="BG5" s="154" t="s">
        <v>319</v>
      </c>
      <c r="BH5" s="154" t="s">
        <v>319</v>
      </c>
      <c r="BI5">
        <v>95</v>
      </c>
      <c r="BJ5" s="77">
        <v>1</v>
      </c>
      <c r="BK5" s="154" t="s">
        <v>319</v>
      </c>
      <c r="BL5" s="154" t="s">
        <v>319</v>
      </c>
      <c r="BM5">
        <v>64</v>
      </c>
      <c r="BN5" s="77">
        <v>0.7</v>
      </c>
      <c r="BO5" s="154" t="s">
        <v>319</v>
      </c>
      <c r="BP5" s="154" t="s">
        <v>319</v>
      </c>
      <c r="BQ5">
        <v>18</v>
      </c>
      <c r="BR5" s="77">
        <v>0.2</v>
      </c>
      <c r="BS5">
        <v>177</v>
      </c>
      <c r="BT5" s="77">
        <v>1.9514884233737595</v>
      </c>
      <c r="BU5" s="154" t="s">
        <v>319</v>
      </c>
      <c r="BV5" s="154" t="s">
        <v>319</v>
      </c>
      <c r="BW5">
        <v>101</v>
      </c>
      <c r="BX5" s="77">
        <v>1.1135611907386991</v>
      </c>
      <c r="BY5" s="8">
        <v>9070</v>
      </c>
      <c r="BZ5" s="154" t="s">
        <v>319</v>
      </c>
      <c r="CA5" s="154" t="s">
        <v>319</v>
      </c>
      <c r="CB5">
        <v>7463</v>
      </c>
      <c r="CC5" s="202">
        <v>82.282249173098123</v>
      </c>
      <c r="CD5" s="16">
        <v>1607</v>
      </c>
      <c r="CE5" s="18">
        <v>17.717750826901874</v>
      </c>
      <c r="CF5" s="2"/>
      <c r="CG5" s="20"/>
      <c r="CH5" s="20"/>
      <c r="CI5" s="15"/>
      <c r="CJ5" s="2"/>
      <c r="CK5" s="20"/>
      <c r="CL5" s="20"/>
      <c r="CM5" s="15"/>
      <c r="CN5" s="2"/>
      <c r="CO5" s="20"/>
      <c r="CP5" s="20"/>
      <c r="CQ5" s="15"/>
      <c r="CR5" s="2"/>
      <c r="CS5" s="1"/>
      <c r="CT5" s="2"/>
      <c r="CU5" s="20"/>
      <c r="CV5" s="20"/>
      <c r="CW5" s="16"/>
      <c r="CX5" s="2"/>
      <c r="CY5" s="1"/>
      <c r="CZ5" s="20"/>
      <c r="DA5" s="20"/>
      <c r="DB5" s="1"/>
      <c r="DC5" s="2"/>
      <c r="DD5" s="1"/>
      <c r="DE5" s="2"/>
      <c r="DF5" s="2"/>
      <c r="DG5" s="2"/>
      <c r="DH5" s="2"/>
      <c r="DI5" s="2"/>
      <c r="DJ5" s="2"/>
      <c r="DK5" s="2"/>
      <c r="DL5" s="2"/>
      <c r="DM5" s="174"/>
      <c r="DN5" s="174" t="s">
        <v>583</v>
      </c>
      <c r="DO5" s="174" t="s">
        <v>582</v>
      </c>
      <c r="DP5" s="174"/>
      <c r="DQ5" s="2"/>
      <c r="DR5" s="2"/>
      <c r="DS5" s="2"/>
      <c r="DT5" s="3"/>
      <c r="DU5" s="1"/>
      <c r="DV5" s="1"/>
      <c r="DW5" s="1"/>
      <c r="DX5" s="1"/>
    </row>
    <row r="6" spans="1:128" x14ac:dyDescent="0.2">
      <c r="A6" t="s">
        <v>368</v>
      </c>
      <c r="B6" t="s">
        <v>334</v>
      </c>
      <c r="C6" s="154" t="s">
        <v>319</v>
      </c>
      <c r="D6" s="154" t="s">
        <v>319</v>
      </c>
      <c r="E6">
        <v>6093</v>
      </c>
      <c r="F6" s="77">
        <v>62.3</v>
      </c>
      <c r="G6" s="20" t="s">
        <v>319</v>
      </c>
      <c r="H6" s="154" t="s">
        <v>319</v>
      </c>
      <c r="I6">
        <v>172</v>
      </c>
      <c r="J6" s="77">
        <v>1.8</v>
      </c>
      <c r="K6" s="154" t="s">
        <v>319</v>
      </c>
      <c r="L6" s="154" t="s">
        <v>319</v>
      </c>
      <c r="M6">
        <v>9</v>
      </c>
      <c r="N6" s="77">
        <v>0.1</v>
      </c>
      <c r="O6" s="154" t="s">
        <v>319</v>
      </c>
      <c r="P6" s="154" t="s">
        <v>319</v>
      </c>
      <c r="Q6">
        <v>1586</v>
      </c>
      <c r="R6" s="77">
        <v>16.2</v>
      </c>
      <c r="S6" s="154" t="s">
        <v>319</v>
      </c>
      <c r="T6" s="154" t="s">
        <v>319</v>
      </c>
      <c r="U6">
        <v>38</v>
      </c>
      <c r="V6" s="77">
        <v>0.4</v>
      </c>
      <c r="W6" s="154" t="s">
        <v>319</v>
      </c>
      <c r="X6" s="154" t="s">
        <v>319</v>
      </c>
      <c r="Y6">
        <v>23</v>
      </c>
      <c r="Z6" s="77">
        <v>0.2</v>
      </c>
      <c r="AA6" s="154" t="s">
        <v>319</v>
      </c>
      <c r="AB6" s="154" t="s">
        <v>319</v>
      </c>
      <c r="AC6">
        <v>201</v>
      </c>
      <c r="AD6" s="77">
        <v>2.1</v>
      </c>
      <c r="AE6" s="154" t="s">
        <v>319</v>
      </c>
      <c r="AF6" s="154" t="s">
        <v>319</v>
      </c>
      <c r="AG6">
        <v>96</v>
      </c>
      <c r="AH6" s="77">
        <v>1</v>
      </c>
      <c r="AI6">
        <v>358</v>
      </c>
      <c r="AJ6" s="77">
        <v>3.6586612161471641</v>
      </c>
      <c r="AK6" s="154" t="s">
        <v>319</v>
      </c>
      <c r="AL6" s="154" t="s">
        <v>319</v>
      </c>
      <c r="AM6">
        <v>339</v>
      </c>
      <c r="AN6" s="77">
        <v>3.5</v>
      </c>
      <c r="AO6" s="154" t="s">
        <v>319</v>
      </c>
      <c r="AP6" s="154" t="s">
        <v>319</v>
      </c>
      <c r="AQ6">
        <v>69</v>
      </c>
      <c r="AR6" s="77">
        <v>0.7</v>
      </c>
      <c r="AS6" s="154" t="s">
        <v>319</v>
      </c>
      <c r="AT6" s="154" t="s">
        <v>319</v>
      </c>
      <c r="AU6">
        <v>40</v>
      </c>
      <c r="AV6" s="77">
        <v>0.4</v>
      </c>
      <c r="AW6" s="154" t="s">
        <v>319</v>
      </c>
      <c r="AX6" s="154" t="s">
        <v>319</v>
      </c>
      <c r="AY6">
        <v>640</v>
      </c>
      <c r="AZ6" s="77">
        <v>6.5</v>
      </c>
      <c r="BA6" s="154" t="s">
        <v>319</v>
      </c>
      <c r="BB6" s="154" t="s">
        <v>319</v>
      </c>
      <c r="BC6">
        <v>286</v>
      </c>
      <c r="BD6" s="77">
        <v>2.9</v>
      </c>
      <c r="BE6">
        <v>1374</v>
      </c>
      <c r="BF6" s="77">
        <v>14.041900868676546</v>
      </c>
      <c r="BG6" s="154" t="s">
        <v>319</v>
      </c>
      <c r="BH6" s="154" t="s">
        <v>319</v>
      </c>
      <c r="BI6">
        <v>48</v>
      </c>
      <c r="BJ6" s="77">
        <v>0.5</v>
      </c>
      <c r="BK6" s="154" t="s">
        <v>319</v>
      </c>
      <c r="BL6" s="154" t="s">
        <v>319</v>
      </c>
      <c r="BM6">
        <v>26</v>
      </c>
      <c r="BN6" s="77">
        <v>0.3</v>
      </c>
      <c r="BO6" s="154" t="s">
        <v>319</v>
      </c>
      <c r="BP6" s="154" t="s">
        <v>319</v>
      </c>
      <c r="BQ6">
        <v>7</v>
      </c>
      <c r="BR6" s="77">
        <v>0.1</v>
      </c>
      <c r="BS6">
        <v>81</v>
      </c>
      <c r="BT6" s="77">
        <v>0.82779764946346446</v>
      </c>
      <c r="BU6" s="154" t="s">
        <v>319</v>
      </c>
      <c r="BV6" s="154" t="s">
        <v>319</v>
      </c>
      <c r="BW6">
        <v>112</v>
      </c>
      <c r="BX6" s="77">
        <v>1.1446090955544199</v>
      </c>
      <c r="BY6" s="8">
        <v>9785</v>
      </c>
      <c r="BZ6" s="154" t="s">
        <v>319</v>
      </c>
      <c r="CA6" s="154" t="s">
        <v>319</v>
      </c>
      <c r="CB6">
        <v>7860</v>
      </c>
      <c r="CC6" s="202">
        <v>80.327031170158406</v>
      </c>
      <c r="CD6" s="16">
        <v>1925</v>
      </c>
      <c r="CE6" s="18">
        <v>19.672968829841594</v>
      </c>
      <c r="CF6" s="2"/>
      <c r="CG6" s="20"/>
      <c r="CH6" s="20"/>
      <c r="CI6" s="15"/>
      <c r="CJ6" s="2"/>
      <c r="CK6" s="20"/>
      <c r="CL6" s="20"/>
      <c r="CM6" s="15"/>
      <c r="CN6" s="2"/>
      <c r="CO6" s="20"/>
      <c r="CP6" s="20"/>
      <c r="CQ6" s="15"/>
      <c r="CR6" s="2"/>
      <c r="CS6" s="1"/>
      <c r="CT6" s="2"/>
      <c r="CU6" s="20"/>
      <c r="CV6" s="20"/>
      <c r="CW6" s="16"/>
      <c r="CX6" s="2"/>
      <c r="CY6" s="1"/>
      <c r="CZ6" s="20"/>
      <c r="DA6" s="20"/>
      <c r="DB6" s="1"/>
      <c r="DC6" s="2"/>
      <c r="DD6" s="1"/>
      <c r="DE6" s="2"/>
      <c r="DF6" s="2"/>
      <c r="DG6" s="2"/>
      <c r="DH6" s="2"/>
      <c r="DI6" s="2"/>
      <c r="DJ6" s="2"/>
      <c r="DK6" s="2"/>
      <c r="DL6" s="2"/>
      <c r="DN6" t="s">
        <v>585</v>
      </c>
      <c r="DO6" t="s">
        <v>584</v>
      </c>
      <c r="DQ6" s="2"/>
      <c r="DR6" s="2"/>
      <c r="DS6" s="2"/>
      <c r="DT6" s="3"/>
      <c r="DU6" s="1"/>
      <c r="DV6" s="1"/>
      <c r="DW6" s="1"/>
      <c r="DX6" s="1"/>
    </row>
    <row r="7" spans="1:128" x14ac:dyDescent="0.2">
      <c r="A7" t="s">
        <v>369</v>
      </c>
      <c r="B7" t="s">
        <v>335</v>
      </c>
      <c r="C7" s="154" t="s">
        <v>319</v>
      </c>
      <c r="D7" s="154" t="s">
        <v>319</v>
      </c>
      <c r="E7">
        <v>6003</v>
      </c>
      <c r="F7" s="77">
        <v>68.400000000000006</v>
      </c>
      <c r="G7" s="20" t="s">
        <v>319</v>
      </c>
      <c r="H7" s="154" t="s">
        <v>319</v>
      </c>
      <c r="I7">
        <v>85</v>
      </c>
      <c r="J7" s="77">
        <v>1</v>
      </c>
      <c r="K7" s="154" t="s">
        <v>319</v>
      </c>
      <c r="L7" s="154" t="s">
        <v>319</v>
      </c>
      <c r="M7">
        <v>1</v>
      </c>
      <c r="N7" s="77">
        <v>0</v>
      </c>
      <c r="O7" s="154" t="s">
        <v>319</v>
      </c>
      <c r="P7" s="154" t="s">
        <v>319</v>
      </c>
      <c r="Q7">
        <v>833</v>
      </c>
      <c r="R7" s="77">
        <v>9.5</v>
      </c>
      <c r="S7" s="154" t="s">
        <v>319</v>
      </c>
      <c r="T7" s="154" t="s">
        <v>319</v>
      </c>
      <c r="U7">
        <v>31</v>
      </c>
      <c r="V7" s="77">
        <v>0.4</v>
      </c>
      <c r="W7" s="154" t="s">
        <v>319</v>
      </c>
      <c r="X7" s="154" t="s">
        <v>319</v>
      </c>
      <c r="Y7">
        <v>54</v>
      </c>
      <c r="Z7" s="77">
        <v>0.6</v>
      </c>
      <c r="AA7" s="154" t="s">
        <v>319</v>
      </c>
      <c r="AB7" s="154" t="s">
        <v>319</v>
      </c>
      <c r="AC7">
        <v>81</v>
      </c>
      <c r="AD7" s="77">
        <v>0.9</v>
      </c>
      <c r="AE7" s="154" t="s">
        <v>319</v>
      </c>
      <c r="AF7" s="154" t="s">
        <v>319</v>
      </c>
      <c r="AG7">
        <v>75</v>
      </c>
      <c r="AH7" s="77">
        <v>0.9</v>
      </c>
      <c r="AI7">
        <v>241</v>
      </c>
      <c r="AJ7" s="77">
        <v>2.7448747152619588</v>
      </c>
      <c r="AK7" s="154" t="s">
        <v>319</v>
      </c>
      <c r="AL7" s="154" t="s">
        <v>319</v>
      </c>
      <c r="AM7">
        <v>488</v>
      </c>
      <c r="AN7" s="77">
        <v>5.6</v>
      </c>
      <c r="AO7" s="154" t="s">
        <v>319</v>
      </c>
      <c r="AP7" s="154" t="s">
        <v>319</v>
      </c>
      <c r="AQ7">
        <v>61</v>
      </c>
      <c r="AR7" s="77">
        <v>0.7</v>
      </c>
      <c r="AS7" s="154" t="s">
        <v>319</v>
      </c>
      <c r="AT7" s="154" t="s">
        <v>319</v>
      </c>
      <c r="AU7">
        <v>122</v>
      </c>
      <c r="AV7" s="77">
        <v>1.4</v>
      </c>
      <c r="AW7" s="154" t="s">
        <v>319</v>
      </c>
      <c r="AX7" s="154" t="s">
        <v>319</v>
      </c>
      <c r="AY7">
        <v>275</v>
      </c>
      <c r="AZ7" s="77">
        <v>3.1</v>
      </c>
      <c r="BA7" s="154" t="s">
        <v>319</v>
      </c>
      <c r="BB7" s="154" t="s">
        <v>319</v>
      </c>
      <c r="BC7">
        <v>373</v>
      </c>
      <c r="BD7" s="77">
        <v>4.2</v>
      </c>
      <c r="BE7">
        <v>1319</v>
      </c>
      <c r="BF7" s="77">
        <v>15.022779043280183</v>
      </c>
      <c r="BG7" s="154" t="s">
        <v>319</v>
      </c>
      <c r="BH7" s="154" t="s">
        <v>319</v>
      </c>
      <c r="BI7">
        <v>109</v>
      </c>
      <c r="BJ7" s="77">
        <v>1.2</v>
      </c>
      <c r="BK7" s="154" t="s">
        <v>319</v>
      </c>
      <c r="BL7" s="154" t="s">
        <v>319</v>
      </c>
      <c r="BM7">
        <v>23</v>
      </c>
      <c r="BN7" s="77">
        <v>0.3</v>
      </c>
      <c r="BO7" s="154" t="s">
        <v>319</v>
      </c>
      <c r="BP7" s="154" t="s">
        <v>319</v>
      </c>
      <c r="BQ7">
        <v>15</v>
      </c>
      <c r="BR7" s="77">
        <v>0.2</v>
      </c>
      <c r="BS7">
        <v>147</v>
      </c>
      <c r="BT7" s="77">
        <v>1.6742596810933941</v>
      </c>
      <c r="BU7" s="154" t="s">
        <v>319</v>
      </c>
      <c r="BV7" s="154" t="s">
        <v>319</v>
      </c>
      <c r="BW7">
        <v>151</v>
      </c>
      <c r="BX7" s="77">
        <v>1.7198177676537585</v>
      </c>
      <c r="BY7" s="8">
        <v>8780</v>
      </c>
      <c r="BZ7" s="154" t="s">
        <v>319</v>
      </c>
      <c r="CA7" s="154" t="s">
        <v>319</v>
      </c>
      <c r="CB7">
        <v>6922</v>
      </c>
      <c r="CC7" s="202">
        <v>78.838268792710707</v>
      </c>
      <c r="CD7" s="16">
        <v>1858</v>
      </c>
      <c r="CE7" s="18">
        <v>21.161731207289293</v>
      </c>
      <c r="CF7" s="2"/>
      <c r="CG7" s="20"/>
      <c r="CH7" s="20"/>
      <c r="CI7" s="15"/>
      <c r="CJ7" s="2"/>
      <c r="CK7" s="20"/>
      <c r="CL7" s="20"/>
      <c r="CM7" s="15"/>
      <c r="CN7" s="2"/>
      <c r="CO7" s="20"/>
      <c r="CP7" s="20"/>
      <c r="CQ7" s="15"/>
      <c r="CR7" s="2"/>
      <c r="CS7" s="1"/>
      <c r="CT7" s="2"/>
      <c r="CU7" s="20"/>
      <c r="CV7" s="20"/>
      <c r="CW7" s="16"/>
      <c r="CX7" s="2"/>
      <c r="CY7" s="1"/>
      <c r="CZ7" s="20"/>
      <c r="DA7" s="20"/>
      <c r="DB7" s="1"/>
      <c r="DC7" s="2"/>
      <c r="DD7" s="1"/>
      <c r="DE7" s="2"/>
      <c r="DF7" s="2"/>
      <c r="DG7" s="2"/>
      <c r="DH7" s="2"/>
      <c r="DI7" s="2"/>
      <c r="DJ7" s="2"/>
      <c r="DK7" s="2"/>
      <c r="DL7" s="2"/>
      <c r="DN7" t="s">
        <v>587</v>
      </c>
      <c r="DO7" t="s">
        <v>586</v>
      </c>
      <c r="DQ7" s="2"/>
      <c r="DR7" s="2"/>
      <c r="DS7" s="2"/>
      <c r="DT7" s="3"/>
      <c r="DU7" s="1"/>
      <c r="DV7" s="1"/>
      <c r="DW7" s="1"/>
      <c r="DX7" s="1"/>
    </row>
    <row r="8" spans="1:128" x14ac:dyDescent="0.2">
      <c r="A8" t="s">
        <v>370</v>
      </c>
      <c r="B8" t="s">
        <v>336</v>
      </c>
      <c r="C8" s="154" t="s">
        <v>319</v>
      </c>
      <c r="D8" s="154" t="s">
        <v>319</v>
      </c>
      <c r="E8">
        <v>5968</v>
      </c>
      <c r="F8" s="77">
        <v>63.6</v>
      </c>
      <c r="G8" s="20" t="s">
        <v>319</v>
      </c>
      <c r="H8" s="154" t="s">
        <v>319</v>
      </c>
      <c r="I8">
        <v>160</v>
      </c>
      <c r="J8" s="77">
        <v>1.7</v>
      </c>
      <c r="K8" s="154" t="s">
        <v>319</v>
      </c>
      <c r="L8" s="154" t="s">
        <v>319</v>
      </c>
      <c r="M8">
        <v>5</v>
      </c>
      <c r="N8" s="77">
        <v>0.1</v>
      </c>
      <c r="O8" s="154" t="s">
        <v>319</v>
      </c>
      <c r="P8" s="154" t="s">
        <v>319</v>
      </c>
      <c r="Q8">
        <v>1312</v>
      </c>
      <c r="R8" s="77">
        <v>14</v>
      </c>
      <c r="S8" s="154" t="s">
        <v>319</v>
      </c>
      <c r="T8" s="154" t="s">
        <v>319</v>
      </c>
      <c r="U8">
        <v>49</v>
      </c>
      <c r="V8" s="77">
        <v>0.5</v>
      </c>
      <c r="W8" s="154" t="s">
        <v>319</v>
      </c>
      <c r="X8" s="154" t="s">
        <v>319</v>
      </c>
      <c r="Y8">
        <v>75</v>
      </c>
      <c r="Z8" s="77">
        <v>0.8</v>
      </c>
      <c r="AA8" s="154" t="s">
        <v>319</v>
      </c>
      <c r="AB8" s="154" t="s">
        <v>319</v>
      </c>
      <c r="AC8">
        <v>101</v>
      </c>
      <c r="AD8" s="77">
        <v>1.1000000000000001</v>
      </c>
      <c r="AE8" s="154" t="s">
        <v>319</v>
      </c>
      <c r="AF8" s="154" t="s">
        <v>319</v>
      </c>
      <c r="AG8">
        <v>83</v>
      </c>
      <c r="AH8" s="77">
        <v>0.9</v>
      </c>
      <c r="AI8">
        <v>308</v>
      </c>
      <c r="AJ8" s="77">
        <v>3.281483059876412</v>
      </c>
      <c r="AK8" s="154" t="s">
        <v>319</v>
      </c>
      <c r="AL8" s="154" t="s">
        <v>319</v>
      </c>
      <c r="AM8">
        <v>308</v>
      </c>
      <c r="AN8" s="77">
        <v>3.3</v>
      </c>
      <c r="AO8" s="154" t="s">
        <v>319</v>
      </c>
      <c r="AP8" s="154" t="s">
        <v>319</v>
      </c>
      <c r="AQ8">
        <v>53</v>
      </c>
      <c r="AR8" s="77">
        <v>0.6</v>
      </c>
      <c r="AS8" s="154" t="s">
        <v>319</v>
      </c>
      <c r="AT8" s="154" t="s">
        <v>319</v>
      </c>
      <c r="AU8">
        <v>169</v>
      </c>
      <c r="AV8" s="77">
        <v>1.8</v>
      </c>
      <c r="AW8" s="154" t="s">
        <v>319</v>
      </c>
      <c r="AX8" s="154" t="s">
        <v>319</v>
      </c>
      <c r="AY8">
        <v>409</v>
      </c>
      <c r="AZ8" s="77">
        <v>4.4000000000000004</v>
      </c>
      <c r="BA8" s="154" t="s">
        <v>319</v>
      </c>
      <c r="BB8" s="154" t="s">
        <v>319</v>
      </c>
      <c r="BC8">
        <v>275</v>
      </c>
      <c r="BD8" s="77">
        <v>2.9</v>
      </c>
      <c r="BE8">
        <v>1214</v>
      </c>
      <c r="BF8" s="77">
        <v>12.934157255486895</v>
      </c>
      <c r="BG8" s="154" t="s">
        <v>319</v>
      </c>
      <c r="BH8" s="154" t="s">
        <v>319</v>
      </c>
      <c r="BI8">
        <v>114</v>
      </c>
      <c r="BJ8" s="77">
        <v>1.2</v>
      </c>
      <c r="BK8" s="154" t="s">
        <v>319</v>
      </c>
      <c r="BL8" s="154" t="s">
        <v>319</v>
      </c>
      <c r="BM8">
        <v>67</v>
      </c>
      <c r="BN8" s="77">
        <v>0.7</v>
      </c>
      <c r="BO8" s="154" t="s">
        <v>319</v>
      </c>
      <c r="BP8" s="154" t="s">
        <v>319</v>
      </c>
      <c r="BQ8">
        <v>11</v>
      </c>
      <c r="BR8" s="77">
        <v>0.1</v>
      </c>
      <c r="BS8">
        <v>192</v>
      </c>
      <c r="BT8" s="77">
        <v>2.0455998295333475</v>
      </c>
      <c r="BU8" s="154" t="s">
        <v>319</v>
      </c>
      <c r="BV8" s="154" t="s">
        <v>319</v>
      </c>
      <c r="BW8">
        <v>227</v>
      </c>
      <c r="BX8" s="77">
        <v>2.4184956317920303</v>
      </c>
      <c r="BY8" s="8">
        <v>9386</v>
      </c>
      <c r="BZ8" s="154" t="s">
        <v>319</v>
      </c>
      <c r="CA8" s="154" t="s">
        <v>319</v>
      </c>
      <c r="CB8">
        <v>7445</v>
      </c>
      <c r="CC8" s="202">
        <v>79.320264223311312</v>
      </c>
      <c r="CD8" s="16">
        <v>1941</v>
      </c>
      <c r="CE8" s="18">
        <v>20.679735776688684</v>
      </c>
      <c r="CF8" s="2"/>
      <c r="CG8" s="20"/>
      <c r="CH8" s="20"/>
      <c r="CI8" s="15"/>
      <c r="CJ8" s="2"/>
      <c r="CK8" s="20"/>
      <c r="CL8" s="20"/>
      <c r="CM8" s="15"/>
      <c r="CN8" s="2"/>
      <c r="CO8" s="20"/>
      <c r="CP8" s="20"/>
      <c r="CQ8" s="15"/>
      <c r="CR8" s="2"/>
      <c r="CS8" s="1"/>
      <c r="CT8" s="2"/>
      <c r="CU8" s="20"/>
      <c r="CV8" s="20"/>
      <c r="CW8" s="16"/>
      <c r="CX8" s="2"/>
      <c r="CY8" s="1"/>
      <c r="CZ8" s="20"/>
      <c r="DA8" s="20"/>
      <c r="DB8" s="1"/>
      <c r="DC8" s="2"/>
      <c r="DD8" s="1"/>
      <c r="DE8" s="2"/>
      <c r="DF8" s="2"/>
      <c r="DG8" s="2"/>
      <c r="DH8" s="2"/>
      <c r="DI8" s="2"/>
      <c r="DJ8" s="2"/>
      <c r="DK8" s="2"/>
      <c r="DL8" s="2"/>
      <c r="DN8" t="s">
        <v>589</v>
      </c>
      <c r="DO8" t="s">
        <v>588</v>
      </c>
      <c r="DQ8" s="2"/>
      <c r="DR8" s="2"/>
      <c r="DS8" s="2"/>
      <c r="DT8" s="3"/>
      <c r="DU8" s="1"/>
      <c r="DV8" s="1"/>
      <c r="DW8" s="1"/>
      <c r="DX8" s="1"/>
    </row>
    <row r="9" spans="1:128" x14ac:dyDescent="0.2">
      <c r="A9" t="s">
        <v>371</v>
      </c>
      <c r="B9" t="s">
        <v>337</v>
      </c>
      <c r="C9" s="20" t="s">
        <v>319</v>
      </c>
      <c r="D9" s="154" t="s">
        <v>319</v>
      </c>
      <c r="E9">
        <v>6590</v>
      </c>
      <c r="F9" s="77">
        <v>70.099999999999994</v>
      </c>
      <c r="G9" s="154" t="s">
        <v>319</v>
      </c>
      <c r="H9" s="20" t="s">
        <v>319</v>
      </c>
      <c r="I9">
        <v>121</v>
      </c>
      <c r="J9" s="77">
        <v>1.3</v>
      </c>
      <c r="K9" s="154" t="s">
        <v>319</v>
      </c>
      <c r="L9" s="154" t="s">
        <v>319</v>
      </c>
      <c r="M9">
        <v>20</v>
      </c>
      <c r="N9" s="77">
        <v>0.2</v>
      </c>
      <c r="O9" s="154" t="s">
        <v>319</v>
      </c>
      <c r="P9" s="154" t="s">
        <v>319</v>
      </c>
      <c r="Q9">
        <v>1344</v>
      </c>
      <c r="R9" s="77">
        <v>14.3</v>
      </c>
      <c r="S9" s="154" t="s">
        <v>319</v>
      </c>
      <c r="T9" s="154" t="s">
        <v>319</v>
      </c>
      <c r="U9">
        <v>42</v>
      </c>
      <c r="V9" s="77">
        <v>0.4</v>
      </c>
      <c r="W9" s="154" t="s">
        <v>319</v>
      </c>
      <c r="X9" s="154" t="s">
        <v>319</v>
      </c>
      <c r="Y9">
        <v>61</v>
      </c>
      <c r="Z9" s="77">
        <v>0.6</v>
      </c>
      <c r="AA9" s="154" t="s">
        <v>319</v>
      </c>
      <c r="AB9" s="154" t="s">
        <v>319</v>
      </c>
      <c r="AC9">
        <v>60</v>
      </c>
      <c r="AD9" s="77">
        <v>0.6</v>
      </c>
      <c r="AE9" s="154" t="s">
        <v>319</v>
      </c>
      <c r="AF9" s="154" t="s">
        <v>319</v>
      </c>
      <c r="AG9">
        <v>80</v>
      </c>
      <c r="AH9" s="77">
        <v>0.9</v>
      </c>
      <c r="AI9">
        <v>243</v>
      </c>
      <c r="AJ9" s="77">
        <v>2.5837320574162681</v>
      </c>
      <c r="AK9" s="154" t="s">
        <v>319</v>
      </c>
      <c r="AL9" s="154" t="s">
        <v>319</v>
      </c>
      <c r="AM9">
        <v>174</v>
      </c>
      <c r="AN9" s="77">
        <v>1.9</v>
      </c>
      <c r="AO9" s="154" t="s">
        <v>319</v>
      </c>
      <c r="AP9" s="154" t="s">
        <v>319</v>
      </c>
      <c r="AQ9">
        <v>21</v>
      </c>
      <c r="AR9" s="77">
        <v>0.2</v>
      </c>
      <c r="AS9" s="154" t="s">
        <v>319</v>
      </c>
      <c r="AT9" s="154" t="s">
        <v>319</v>
      </c>
      <c r="AU9">
        <v>261</v>
      </c>
      <c r="AV9" s="77">
        <v>2.8</v>
      </c>
      <c r="AW9" s="154" t="s">
        <v>319</v>
      </c>
      <c r="AX9" s="154" t="s">
        <v>319</v>
      </c>
      <c r="AY9">
        <v>151</v>
      </c>
      <c r="AZ9" s="77">
        <v>1.6</v>
      </c>
      <c r="BA9" s="154" t="s">
        <v>319</v>
      </c>
      <c r="BB9" s="154" t="s">
        <v>319</v>
      </c>
      <c r="BC9">
        <v>153</v>
      </c>
      <c r="BD9" s="77">
        <v>1.6</v>
      </c>
      <c r="BE9">
        <v>760</v>
      </c>
      <c r="BF9" s="77">
        <v>8.0808080808080813</v>
      </c>
      <c r="BG9" s="154" t="s">
        <v>319</v>
      </c>
      <c r="BH9" s="154" t="s">
        <v>319</v>
      </c>
      <c r="BI9">
        <v>96</v>
      </c>
      <c r="BJ9" s="77">
        <v>1</v>
      </c>
      <c r="BK9" s="154" t="s">
        <v>319</v>
      </c>
      <c r="BL9" s="154" t="s">
        <v>319</v>
      </c>
      <c r="BM9">
        <v>34</v>
      </c>
      <c r="BN9" s="77">
        <v>0.4</v>
      </c>
      <c r="BO9" s="154" t="s">
        <v>319</v>
      </c>
      <c r="BP9" s="154" t="s">
        <v>319</v>
      </c>
      <c r="BQ9">
        <v>14</v>
      </c>
      <c r="BR9" s="77">
        <v>0.1</v>
      </c>
      <c r="BS9">
        <v>144</v>
      </c>
      <c r="BT9" s="77">
        <v>1.5311004784688995</v>
      </c>
      <c r="BU9" s="154" t="s">
        <v>319</v>
      </c>
      <c r="BV9" s="154" t="s">
        <v>319</v>
      </c>
      <c r="BW9">
        <v>183</v>
      </c>
      <c r="BX9" s="77">
        <v>1.9457735247208932</v>
      </c>
      <c r="BY9" s="8">
        <v>9405</v>
      </c>
      <c r="BZ9" s="154" t="s">
        <v>319</v>
      </c>
      <c r="CA9" s="154" t="s">
        <v>319</v>
      </c>
      <c r="CB9">
        <v>8075</v>
      </c>
      <c r="CC9" s="202">
        <v>85.858585858585855</v>
      </c>
      <c r="CD9" s="16">
        <v>1330</v>
      </c>
      <c r="CE9" s="18">
        <v>14.14141414141414</v>
      </c>
      <c r="CF9" s="2"/>
      <c r="CG9" s="20"/>
      <c r="CH9" s="20"/>
      <c r="CI9" s="15"/>
      <c r="CJ9" s="2"/>
      <c r="CK9" s="20"/>
      <c r="CL9" s="20"/>
      <c r="CM9" s="15"/>
      <c r="CN9" s="2"/>
      <c r="CO9" s="20"/>
      <c r="CP9" s="20"/>
      <c r="CQ9" s="15"/>
      <c r="CR9" s="2"/>
      <c r="CS9" s="1"/>
      <c r="CT9" s="2"/>
      <c r="CU9" s="20"/>
      <c r="CV9" s="20"/>
      <c r="CW9" s="16"/>
      <c r="CX9" s="2"/>
      <c r="CY9" s="1"/>
      <c r="CZ9" s="20"/>
      <c r="DA9" s="20"/>
      <c r="DB9" s="1"/>
      <c r="DC9" s="2"/>
      <c r="DD9" s="1"/>
      <c r="DE9" s="2"/>
      <c r="DN9" t="s">
        <v>591</v>
      </c>
      <c r="DO9" t="s">
        <v>590</v>
      </c>
    </row>
    <row r="10" spans="1:128" x14ac:dyDescent="0.2">
      <c r="A10" t="s">
        <v>372</v>
      </c>
      <c r="B10" t="s">
        <v>338</v>
      </c>
      <c r="C10" s="20" t="s">
        <v>319</v>
      </c>
      <c r="D10" s="154" t="s">
        <v>319</v>
      </c>
      <c r="E10">
        <v>6225</v>
      </c>
      <c r="F10" s="77">
        <v>68.099999999999994</v>
      </c>
      <c r="G10" s="154" t="s">
        <v>319</v>
      </c>
      <c r="H10" s="20" t="s">
        <v>319</v>
      </c>
      <c r="I10">
        <v>95</v>
      </c>
      <c r="J10" s="77">
        <v>1</v>
      </c>
      <c r="K10" s="154" t="s">
        <v>319</v>
      </c>
      <c r="L10" s="154" t="s">
        <v>319</v>
      </c>
      <c r="M10">
        <v>14</v>
      </c>
      <c r="N10" s="77">
        <v>0.2</v>
      </c>
      <c r="O10" s="154" t="s">
        <v>319</v>
      </c>
      <c r="P10" s="154" t="s">
        <v>319</v>
      </c>
      <c r="Q10">
        <v>1205</v>
      </c>
      <c r="R10" s="77">
        <v>13.2</v>
      </c>
      <c r="S10" s="154" t="s">
        <v>319</v>
      </c>
      <c r="T10" s="154" t="s">
        <v>319</v>
      </c>
      <c r="U10">
        <v>49</v>
      </c>
      <c r="V10" s="77">
        <v>0.5</v>
      </c>
      <c r="W10" s="154" t="s">
        <v>319</v>
      </c>
      <c r="X10" s="154" t="s">
        <v>319</v>
      </c>
      <c r="Y10">
        <v>81</v>
      </c>
      <c r="Z10" s="77">
        <v>0.9</v>
      </c>
      <c r="AA10" s="154" t="s">
        <v>319</v>
      </c>
      <c r="AB10" s="154" t="s">
        <v>319</v>
      </c>
      <c r="AC10">
        <v>61</v>
      </c>
      <c r="AD10" s="77">
        <v>0.7</v>
      </c>
      <c r="AE10" s="154" t="s">
        <v>319</v>
      </c>
      <c r="AF10" s="154" t="s">
        <v>319</v>
      </c>
      <c r="AG10">
        <v>93</v>
      </c>
      <c r="AH10" s="77">
        <v>1</v>
      </c>
      <c r="AI10">
        <v>284</v>
      </c>
      <c r="AJ10" s="77">
        <v>3.1065412382410851</v>
      </c>
      <c r="AK10" s="154" t="s">
        <v>319</v>
      </c>
      <c r="AL10" s="154" t="s">
        <v>319</v>
      </c>
      <c r="AM10">
        <v>245</v>
      </c>
      <c r="AN10" s="77">
        <v>2.7</v>
      </c>
      <c r="AO10" s="154" t="s">
        <v>319</v>
      </c>
      <c r="AP10" s="154" t="s">
        <v>319</v>
      </c>
      <c r="AQ10">
        <v>76</v>
      </c>
      <c r="AR10" s="77">
        <v>0.8</v>
      </c>
      <c r="AS10" s="154" t="s">
        <v>319</v>
      </c>
      <c r="AT10" s="154" t="s">
        <v>319</v>
      </c>
      <c r="AU10">
        <v>241</v>
      </c>
      <c r="AV10" s="77">
        <v>2.6</v>
      </c>
      <c r="AW10" s="154" t="s">
        <v>319</v>
      </c>
      <c r="AX10" s="154" t="s">
        <v>319</v>
      </c>
      <c r="AY10">
        <v>211</v>
      </c>
      <c r="AZ10" s="77">
        <v>2.2999999999999998</v>
      </c>
      <c r="BA10" s="154" t="s">
        <v>319</v>
      </c>
      <c r="BB10" s="154" t="s">
        <v>319</v>
      </c>
      <c r="BC10">
        <v>198</v>
      </c>
      <c r="BD10" s="77">
        <v>2.2000000000000002</v>
      </c>
      <c r="BE10">
        <v>971</v>
      </c>
      <c r="BF10" s="77">
        <v>10.621308247648217</v>
      </c>
      <c r="BG10" s="154" t="s">
        <v>319</v>
      </c>
      <c r="BH10" s="154" t="s">
        <v>319</v>
      </c>
      <c r="BI10">
        <v>160</v>
      </c>
      <c r="BJ10" s="77">
        <v>1.8</v>
      </c>
      <c r="BK10" s="154" t="s">
        <v>319</v>
      </c>
      <c r="BL10" s="154" t="s">
        <v>319</v>
      </c>
      <c r="BM10">
        <v>72</v>
      </c>
      <c r="BN10" s="77">
        <v>0.8</v>
      </c>
      <c r="BO10" s="154" t="s">
        <v>319</v>
      </c>
      <c r="BP10" s="154" t="s">
        <v>319</v>
      </c>
      <c r="BQ10">
        <v>21</v>
      </c>
      <c r="BR10" s="77">
        <v>0.2</v>
      </c>
      <c r="BS10">
        <v>253</v>
      </c>
      <c r="BT10" s="77">
        <v>2.767446948151389</v>
      </c>
      <c r="BU10" s="154" t="s">
        <v>319</v>
      </c>
      <c r="BV10" s="154" t="s">
        <v>319</v>
      </c>
      <c r="BW10">
        <v>95</v>
      </c>
      <c r="BX10" s="77">
        <v>1.0391599212426166</v>
      </c>
      <c r="BY10" s="8">
        <v>9142</v>
      </c>
      <c r="BZ10" s="154" t="s">
        <v>319</v>
      </c>
      <c r="CA10" s="154" t="s">
        <v>319</v>
      </c>
      <c r="CB10">
        <v>7539</v>
      </c>
      <c r="CC10" s="202">
        <v>82.465543644716689</v>
      </c>
      <c r="CD10" s="16">
        <v>1603</v>
      </c>
      <c r="CE10" s="18">
        <v>17.534456355283307</v>
      </c>
      <c r="CF10" s="2"/>
      <c r="CG10" s="20"/>
      <c r="CH10" s="20"/>
      <c r="CI10" s="15"/>
      <c r="CJ10" s="2"/>
      <c r="CK10" s="20"/>
      <c r="CL10" s="20"/>
      <c r="CM10" s="15"/>
      <c r="CN10" s="2"/>
      <c r="CO10" s="20"/>
      <c r="CP10" s="20"/>
      <c r="CQ10" s="15"/>
      <c r="CR10" s="2"/>
      <c r="CS10" s="1"/>
      <c r="CT10" s="2"/>
      <c r="CU10" s="20"/>
      <c r="CV10" s="20"/>
      <c r="CW10" s="16"/>
      <c r="CX10" s="2"/>
      <c r="CY10" s="1"/>
      <c r="CZ10" s="20"/>
      <c r="DA10" s="20"/>
      <c r="DB10" s="1"/>
      <c r="DC10" s="2"/>
      <c r="DD10" s="1"/>
      <c r="DE10" s="2"/>
      <c r="DN10" t="s">
        <v>593</v>
      </c>
      <c r="DO10" t="s">
        <v>592</v>
      </c>
    </row>
    <row r="11" spans="1:128" x14ac:dyDescent="0.2">
      <c r="A11" t="s">
        <v>373</v>
      </c>
      <c r="B11" t="s">
        <v>342</v>
      </c>
      <c r="C11" s="20" t="s">
        <v>319</v>
      </c>
      <c r="D11" s="154" t="s">
        <v>319</v>
      </c>
      <c r="E11">
        <v>4578</v>
      </c>
      <c r="F11" s="77">
        <v>64</v>
      </c>
      <c r="G11" s="154" t="s">
        <v>319</v>
      </c>
      <c r="H11" s="20" t="s">
        <v>319</v>
      </c>
      <c r="I11">
        <v>101</v>
      </c>
      <c r="J11" s="77">
        <v>1.4</v>
      </c>
      <c r="K11" s="154" t="s">
        <v>319</v>
      </c>
      <c r="L11" s="154" t="s">
        <v>319</v>
      </c>
      <c r="M11">
        <v>3</v>
      </c>
      <c r="N11" s="77">
        <v>0</v>
      </c>
      <c r="O11" s="154" t="s">
        <v>319</v>
      </c>
      <c r="P11" s="154" t="s">
        <v>319</v>
      </c>
      <c r="Q11">
        <v>1194</v>
      </c>
      <c r="R11" s="77">
        <v>16.7</v>
      </c>
      <c r="S11" s="154" t="s">
        <v>319</v>
      </c>
      <c r="T11" s="154" t="s">
        <v>319</v>
      </c>
      <c r="U11">
        <v>21</v>
      </c>
      <c r="V11" s="77">
        <v>0.3</v>
      </c>
      <c r="W11" s="154" t="s">
        <v>319</v>
      </c>
      <c r="X11" s="154" t="s">
        <v>319</v>
      </c>
      <c r="Y11">
        <v>28</v>
      </c>
      <c r="Z11" s="77">
        <v>0.4</v>
      </c>
      <c r="AA11" s="154" t="s">
        <v>319</v>
      </c>
      <c r="AB11" s="154" t="s">
        <v>319</v>
      </c>
      <c r="AC11">
        <v>133</v>
      </c>
      <c r="AD11" s="77">
        <v>1.9</v>
      </c>
      <c r="AE11" s="154" t="s">
        <v>319</v>
      </c>
      <c r="AF11" s="154" t="s">
        <v>319</v>
      </c>
      <c r="AG11">
        <v>80</v>
      </c>
      <c r="AH11" s="77">
        <v>1.1000000000000001</v>
      </c>
      <c r="AI11">
        <v>262</v>
      </c>
      <c r="AJ11" s="77">
        <v>3.6643356643356642</v>
      </c>
      <c r="AK11" s="154" t="s">
        <v>319</v>
      </c>
      <c r="AL11" s="154" t="s">
        <v>319</v>
      </c>
      <c r="AM11">
        <v>172</v>
      </c>
      <c r="AN11" s="77">
        <v>2.4</v>
      </c>
      <c r="AO11" s="154" t="s">
        <v>319</v>
      </c>
      <c r="AP11" s="154" t="s">
        <v>319</v>
      </c>
      <c r="AQ11">
        <v>41</v>
      </c>
      <c r="AR11" s="77">
        <v>0.6</v>
      </c>
      <c r="AS11" s="154" t="s">
        <v>319</v>
      </c>
      <c r="AT11" s="154" t="s">
        <v>319</v>
      </c>
      <c r="AU11">
        <v>20</v>
      </c>
      <c r="AV11" s="77">
        <v>0.3</v>
      </c>
      <c r="AW11" s="154" t="s">
        <v>319</v>
      </c>
      <c r="AX11" s="154" t="s">
        <v>319</v>
      </c>
      <c r="AY11">
        <v>401</v>
      </c>
      <c r="AZ11" s="77">
        <v>5.6</v>
      </c>
      <c r="BA11" s="154" t="s">
        <v>319</v>
      </c>
      <c r="BB11" s="154" t="s">
        <v>319</v>
      </c>
      <c r="BC11">
        <v>172</v>
      </c>
      <c r="BD11" s="77">
        <v>2.4</v>
      </c>
      <c r="BE11">
        <v>806</v>
      </c>
      <c r="BF11" s="77">
        <v>11.272727272727273</v>
      </c>
      <c r="BG11" s="154" t="s">
        <v>319</v>
      </c>
      <c r="BH11" s="154" t="s">
        <v>319</v>
      </c>
      <c r="BI11">
        <v>85</v>
      </c>
      <c r="BJ11" s="77">
        <v>1.2</v>
      </c>
      <c r="BK11" s="154" t="s">
        <v>319</v>
      </c>
      <c r="BL11" s="154" t="s">
        <v>319</v>
      </c>
      <c r="BM11">
        <v>14</v>
      </c>
      <c r="BN11" s="77">
        <v>0.2</v>
      </c>
      <c r="BO11" s="154" t="s">
        <v>319</v>
      </c>
      <c r="BP11" s="154" t="s">
        <v>319</v>
      </c>
      <c r="BQ11">
        <v>6</v>
      </c>
      <c r="BR11" s="77">
        <v>0.1</v>
      </c>
      <c r="BS11">
        <v>105</v>
      </c>
      <c r="BT11" s="77">
        <v>1.4685314685314685</v>
      </c>
      <c r="BU11" s="154" t="s">
        <v>319</v>
      </c>
      <c r="BV11" s="154" t="s">
        <v>319</v>
      </c>
      <c r="BW11">
        <v>101</v>
      </c>
      <c r="BX11" s="77">
        <v>1.4125874125874125</v>
      </c>
      <c r="BY11" s="8">
        <v>7150</v>
      </c>
      <c r="BZ11" s="154" t="s">
        <v>319</v>
      </c>
      <c r="CA11" s="154" t="s">
        <v>319</v>
      </c>
      <c r="CB11">
        <v>5876</v>
      </c>
      <c r="CC11" s="202">
        <v>82.181818181818173</v>
      </c>
      <c r="CD11" s="16">
        <v>1274</v>
      </c>
      <c r="CE11" s="18">
        <v>17.81818181818182</v>
      </c>
      <c r="CF11" s="2"/>
      <c r="CG11" s="20"/>
      <c r="CH11" s="20"/>
      <c r="CI11" s="15"/>
      <c r="CJ11" s="2"/>
      <c r="CK11" s="20"/>
      <c r="CL11" s="20"/>
      <c r="CM11" s="15"/>
      <c r="CN11" s="2"/>
      <c r="CO11" s="20"/>
      <c r="CP11" s="20"/>
      <c r="CQ11" s="15"/>
      <c r="CR11" s="2"/>
      <c r="CS11" s="1"/>
      <c r="CT11" s="2"/>
      <c r="CU11" s="20"/>
      <c r="CV11" s="20"/>
      <c r="CW11" s="16"/>
      <c r="CX11" s="2"/>
      <c r="CY11" s="1"/>
      <c r="CZ11" s="20"/>
      <c r="DA11" s="20"/>
      <c r="DB11" s="1"/>
      <c r="DC11" s="2"/>
      <c r="DD11" s="1"/>
      <c r="DE11" s="2"/>
      <c r="DN11" t="s">
        <v>595</v>
      </c>
      <c r="DO11" t="s">
        <v>594</v>
      </c>
    </row>
    <row r="12" spans="1:128" x14ac:dyDescent="0.2">
      <c r="A12" t="s">
        <v>374</v>
      </c>
      <c r="B12" t="s">
        <v>343</v>
      </c>
      <c r="C12" s="154" t="s">
        <v>319</v>
      </c>
      <c r="D12" s="154" t="s">
        <v>319</v>
      </c>
      <c r="E12">
        <v>4694</v>
      </c>
      <c r="F12" s="77">
        <v>59.7</v>
      </c>
      <c r="G12" s="154" t="s">
        <v>319</v>
      </c>
      <c r="H12" s="20" t="s">
        <v>319</v>
      </c>
      <c r="I12">
        <v>89</v>
      </c>
      <c r="J12" s="77">
        <v>1.1000000000000001</v>
      </c>
      <c r="K12" s="154" t="s">
        <v>319</v>
      </c>
      <c r="L12" s="154" t="s">
        <v>319</v>
      </c>
      <c r="M12">
        <v>4</v>
      </c>
      <c r="N12" s="77">
        <v>0.1</v>
      </c>
      <c r="O12" s="154" t="s">
        <v>319</v>
      </c>
      <c r="P12" s="154" t="s">
        <v>319</v>
      </c>
      <c r="Q12">
        <v>1539</v>
      </c>
      <c r="R12" s="77">
        <v>19.600000000000001</v>
      </c>
      <c r="S12" s="154" t="s">
        <v>319</v>
      </c>
      <c r="T12" s="154" t="s">
        <v>319</v>
      </c>
      <c r="U12">
        <v>26</v>
      </c>
      <c r="V12" s="77">
        <v>0.3</v>
      </c>
      <c r="W12" s="154" t="s">
        <v>319</v>
      </c>
      <c r="X12" s="154" t="s">
        <v>319</v>
      </c>
      <c r="Y12">
        <v>23</v>
      </c>
      <c r="Z12" s="77">
        <v>0.3</v>
      </c>
      <c r="AA12" s="154" t="s">
        <v>319</v>
      </c>
      <c r="AB12" s="154" t="s">
        <v>319</v>
      </c>
      <c r="AC12">
        <v>107</v>
      </c>
      <c r="AD12" s="77">
        <v>1.4</v>
      </c>
      <c r="AE12" s="154" t="s">
        <v>319</v>
      </c>
      <c r="AF12" s="154" t="s">
        <v>319</v>
      </c>
      <c r="AG12">
        <v>107</v>
      </c>
      <c r="AH12" s="77">
        <v>1.4</v>
      </c>
      <c r="AI12">
        <v>263</v>
      </c>
      <c r="AJ12" s="77">
        <v>3.3430786831066484</v>
      </c>
      <c r="AK12" s="154" t="s">
        <v>319</v>
      </c>
      <c r="AL12" s="154" t="s">
        <v>319</v>
      </c>
      <c r="AM12">
        <v>243</v>
      </c>
      <c r="AN12" s="77">
        <v>3.1</v>
      </c>
      <c r="AO12" s="154" t="s">
        <v>319</v>
      </c>
      <c r="AP12" s="154" t="s">
        <v>319</v>
      </c>
      <c r="AQ12">
        <v>63</v>
      </c>
      <c r="AR12" s="77">
        <v>0.8</v>
      </c>
      <c r="AS12" s="154" t="s">
        <v>319</v>
      </c>
      <c r="AT12" s="154" t="s">
        <v>319</v>
      </c>
      <c r="AU12">
        <v>17</v>
      </c>
      <c r="AV12" s="77">
        <v>0.2</v>
      </c>
      <c r="AW12" s="154" t="s">
        <v>319</v>
      </c>
      <c r="AX12" s="154" t="s">
        <v>319</v>
      </c>
      <c r="AY12">
        <v>527</v>
      </c>
      <c r="AZ12" s="77">
        <v>6.7</v>
      </c>
      <c r="BA12" s="154" t="s">
        <v>319</v>
      </c>
      <c r="BB12" s="154" t="s">
        <v>319</v>
      </c>
      <c r="BC12">
        <v>243</v>
      </c>
      <c r="BD12" s="77">
        <v>3.1</v>
      </c>
      <c r="BE12">
        <v>1093</v>
      </c>
      <c r="BF12" s="77">
        <v>13.893479089869073</v>
      </c>
      <c r="BG12" s="154" t="s">
        <v>319</v>
      </c>
      <c r="BH12" s="154" t="s">
        <v>319</v>
      </c>
      <c r="BI12">
        <v>52</v>
      </c>
      <c r="BJ12" s="77">
        <v>0.7</v>
      </c>
      <c r="BK12" s="154" t="s">
        <v>319</v>
      </c>
      <c r="BL12" s="154" t="s">
        <v>319</v>
      </c>
      <c r="BM12">
        <v>15</v>
      </c>
      <c r="BN12" s="77">
        <v>0.2</v>
      </c>
      <c r="BO12" s="154" t="s">
        <v>319</v>
      </c>
      <c r="BP12" s="154" t="s">
        <v>319</v>
      </c>
      <c r="BQ12">
        <v>5</v>
      </c>
      <c r="BR12" s="77">
        <v>0.1</v>
      </c>
      <c r="BS12">
        <v>72</v>
      </c>
      <c r="BT12" s="77">
        <v>0.91521545697216211</v>
      </c>
      <c r="BU12" s="154" t="s">
        <v>319</v>
      </c>
      <c r="BV12" s="154" t="s">
        <v>319</v>
      </c>
      <c r="BW12">
        <v>113</v>
      </c>
      <c r="BX12" s="77">
        <v>1.4363798144146436</v>
      </c>
      <c r="BY12" s="8">
        <v>7867</v>
      </c>
      <c r="BZ12" s="154" t="s">
        <v>319</v>
      </c>
      <c r="CA12" s="154" t="s">
        <v>319</v>
      </c>
      <c r="CB12">
        <v>6326</v>
      </c>
      <c r="CC12" s="202">
        <v>80.411846955637472</v>
      </c>
      <c r="CD12" s="16">
        <v>1541</v>
      </c>
      <c r="CE12" s="18">
        <v>19.588153044362528</v>
      </c>
      <c r="CF12" s="2"/>
      <c r="CG12" s="20"/>
      <c r="CH12" s="20"/>
      <c r="CI12" s="15"/>
      <c r="CJ12" s="2"/>
      <c r="CK12" s="20"/>
      <c r="CL12" s="20"/>
      <c r="CM12" s="15"/>
      <c r="CN12" s="2"/>
      <c r="CO12" s="20"/>
      <c r="CP12" s="20"/>
      <c r="CQ12" s="15"/>
      <c r="CR12" s="2"/>
      <c r="CS12" s="1"/>
      <c r="CT12" s="2"/>
      <c r="CU12" s="20"/>
      <c r="CV12" s="20"/>
      <c r="CW12" s="16"/>
      <c r="CX12" s="2"/>
      <c r="CY12" s="1"/>
      <c r="CZ12" s="20"/>
      <c r="DA12" s="20"/>
      <c r="DB12" s="1"/>
      <c r="DC12" s="2"/>
      <c r="DD12" s="1"/>
      <c r="DE12" s="2"/>
      <c r="DN12" t="s">
        <v>597</v>
      </c>
      <c r="DO12" t="s">
        <v>596</v>
      </c>
    </row>
    <row r="13" spans="1:128" x14ac:dyDescent="0.2">
      <c r="A13" t="s">
        <v>375</v>
      </c>
      <c r="B13" t="s">
        <v>344</v>
      </c>
      <c r="C13" s="154" t="s">
        <v>319</v>
      </c>
      <c r="D13" s="154" t="s">
        <v>319</v>
      </c>
      <c r="E13">
        <v>5227</v>
      </c>
      <c r="F13" s="77">
        <v>62.7</v>
      </c>
      <c r="G13" s="154" t="s">
        <v>319</v>
      </c>
      <c r="H13" s="20" t="s">
        <v>319</v>
      </c>
      <c r="I13">
        <v>157</v>
      </c>
      <c r="J13" s="77">
        <v>1.9</v>
      </c>
      <c r="K13" s="154" t="s">
        <v>319</v>
      </c>
      <c r="L13" s="154" t="s">
        <v>319</v>
      </c>
      <c r="M13">
        <v>3</v>
      </c>
      <c r="N13" s="77">
        <v>0</v>
      </c>
      <c r="O13" s="154" t="s">
        <v>319</v>
      </c>
      <c r="P13" s="154" t="s">
        <v>319</v>
      </c>
      <c r="Q13">
        <v>1487</v>
      </c>
      <c r="R13" s="77">
        <v>17.8</v>
      </c>
      <c r="S13" s="154" t="s">
        <v>319</v>
      </c>
      <c r="T13" s="154" t="s">
        <v>319</v>
      </c>
      <c r="U13">
        <v>32</v>
      </c>
      <c r="V13" s="77">
        <v>0.4</v>
      </c>
      <c r="W13" s="154" t="s">
        <v>319</v>
      </c>
      <c r="X13" s="154" t="s">
        <v>319</v>
      </c>
      <c r="Y13">
        <v>41</v>
      </c>
      <c r="Z13" s="77">
        <v>0.5</v>
      </c>
      <c r="AA13" s="154" t="s">
        <v>319</v>
      </c>
      <c r="AB13" s="154" t="s">
        <v>319</v>
      </c>
      <c r="AC13">
        <v>127</v>
      </c>
      <c r="AD13" s="77">
        <v>1.5</v>
      </c>
      <c r="AE13" s="154" t="s">
        <v>319</v>
      </c>
      <c r="AF13" s="154" t="s">
        <v>319</v>
      </c>
      <c r="AG13">
        <v>104</v>
      </c>
      <c r="AH13" s="77">
        <v>1.2</v>
      </c>
      <c r="AI13">
        <v>304</v>
      </c>
      <c r="AJ13" s="77">
        <v>3.6481459258370332</v>
      </c>
      <c r="AK13" s="154" t="s">
        <v>319</v>
      </c>
      <c r="AL13" s="154" t="s">
        <v>319</v>
      </c>
      <c r="AM13">
        <v>188</v>
      </c>
      <c r="AN13" s="77">
        <v>2.2999999999999998</v>
      </c>
      <c r="AO13" s="154" t="s">
        <v>319</v>
      </c>
      <c r="AP13" s="154" t="s">
        <v>319</v>
      </c>
      <c r="AQ13">
        <v>61</v>
      </c>
      <c r="AR13" s="77">
        <v>0.7</v>
      </c>
      <c r="AS13" s="154" t="s">
        <v>319</v>
      </c>
      <c r="AT13" s="154" t="s">
        <v>319</v>
      </c>
      <c r="AU13">
        <v>62</v>
      </c>
      <c r="AV13" s="77">
        <v>0.7</v>
      </c>
      <c r="AW13" s="154" t="s">
        <v>319</v>
      </c>
      <c r="AX13" s="154" t="s">
        <v>319</v>
      </c>
      <c r="AY13">
        <v>346</v>
      </c>
      <c r="AZ13" s="77">
        <v>4.2</v>
      </c>
      <c r="BA13" s="154" t="s">
        <v>319</v>
      </c>
      <c r="BB13" s="154" t="s">
        <v>319</v>
      </c>
      <c r="BC13">
        <v>201</v>
      </c>
      <c r="BD13" s="77">
        <v>2.4</v>
      </c>
      <c r="BE13">
        <v>858</v>
      </c>
      <c r="BF13" s="77">
        <v>10.296411856474259</v>
      </c>
      <c r="BG13" s="154" t="s">
        <v>319</v>
      </c>
      <c r="BH13" s="154" t="s">
        <v>319</v>
      </c>
      <c r="BI13">
        <v>80</v>
      </c>
      <c r="BJ13" s="77">
        <v>1</v>
      </c>
      <c r="BK13" s="154" t="s">
        <v>319</v>
      </c>
      <c r="BL13" s="154" t="s">
        <v>319</v>
      </c>
      <c r="BM13">
        <v>35</v>
      </c>
      <c r="BN13" s="77">
        <v>0.4</v>
      </c>
      <c r="BO13" s="154" t="s">
        <v>319</v>
      </c>
      <c r="BP13" s="154" t="s">
        <v>319</v>
      </c>
      <c r="BQ13">
        <v>13</v>
      </c>
      <c r="BR13" s="77">
        <v>0.2</v>
      </c>
      <c r="BS13">
        <v>128</v>
      </c>
      <c r="BT13" s="77">
        <v>1.5360614424576984</v>
      </c>
      <c r="BU13" s="154" t="s">
        <v>319</v>
      </c>
      <c r="BV13" s="154" t="s">
        <v>319</v>
      </c>
      <c r="BW13">
        <v>169</v>
      </c>
      <c r="BX13" s="77">
        <v>2.0280811232449301</v>
      </c>
      <c r="BY13" s="8">
        <v>8333</v>
      </c>
      <c r="BZ13" s="154" t="s">
        <v>319</v>
      </c>
      <c r="CA13" s="154" t="s">
        <v>319</v>
      </c>
      <c r="CB13">
        <v>6874</v>
      </c>
      <c r="CC13" s="202">
        <v>82.491299651986083</v>
      </c>
      <c r="CD13" s="16">
        <v>1459</v>
      </c>
      <c r="CE13" s="18">
        <v>17.508700348013921</v>
      </c>
      <c r="CF13" s="2"/>
      <c r="CG13" s="20"/>
      <c r="CH13" s="20"/>
      <c r="CI13" s="15"/>
      <c r="CJ13" s="2"/>
      <c r="CK13" s="20"/>
      <c r="CL13" s="20"/>
      <c r="CM13" s="15"/>
      <c r="CN13" s="2"/>
      <c r="CO13" s="20"/>
      <c r="CP13" s="20"/>
      <c r="CQ13" s="15"/>
      <c r="CR13" s="2"/>
      <c r="CS13" s="1"/>
      <c r="CT13" s="2"/>
      <c r="CU13" s="20"/>
      <c r="CV13" s="20"/>
      <c r="CW13" s="16"/>
      <c r="CX13" s="2"/>
      <c r="CY13" s="1"/>
      <c r="CZ13" s="20"/>
      <c r="DA13" s="20"/>
      <c r="DB13" s="1"/>
      <c r="DC13" s="2"/>
      <c r="DD13" s="1"/>
      <c r="DE13" s="2"/>
      <c r="DN13" t="s">
        <v>599</v>
      </c>
      <c r="DO13" t="s">
        <v>598</v>
      </c>
    </row>
    <row r="14" spans="1:128" x14ac:dyDescent="0.2">
      <c r="A14" t="s">
        <v>376</v>
      </c>
      <c r="B14" t="s">
        <v>345</v>
      </c>
      <c r="C14" s="154" t="s">
        <v>319</v>
      </c>
      <c r="D14" s="154" t="s">
        <v>319</v>
      </c>
      <c r="E14">
        <v>6232</v>
      </c>
      <c r="F14" s="77">
        <v>68.3</v>
      </c>
      <c r="G14" s="154" t="s">
        <v>319</v>
      </c>
      <c r="H14" s="20" t="s">
        <v>319</v>
      </c>
      <c r="I14">
        <v>159</v>
      </c>
      <c r="J14" s="77">
        <v>1.7</v>
      </c>
      <c r="K14" s="154" t="s">
        <v>319</v>
      </c>
      <c r="L14" s="154" t="s">
        <v>319</v>
      </c>
      <c r="M14">
        <v>1</v>
      </c>
      <c r="N14" s="77">
        <v>0</v>
      </c>
      <c r="O14" s="154" t="s">
        <v>319</v>
      </c>
      <c r="P14" s="154" t="s">
        <v>319</v>
      </c>
      <c r="Q14">
        <v>1065</v>
      </c>
      <c r="R14" s="77">
        <v>11.7</v>
      </c>
      <c r="S14" s="154" t="s">
        <v>319</v>
      </c>
      <c r="T14" s="154" t="s">
        <v>319</v>
      </c>
      <c r="U14">
        <v>20</v>
      </c>
      <c r="V14" s="77">
        <v>0.2</v>
      </c>
      <c r="W14" s="154" t="s">
        <v>319</v>
      </c>
      <c r="X14" s="154" t="s">
        <v>319</v>
      </c>
      <c r="Y14">
        <v>33</v>
      </c>
      <c r="Z14" s="77">
        <v>0.4</v>
      </c>
      <c r="AA14" s="154" t="s">
        <v>319</v>
      </c>
      <c r="AB14" s="154" t="s">
        <v>319</v>
      </c>
      <c r="AC14">
        <v>119</v>
      </c>
      <c r="AD14" s="77">
        <v>1.3</v>
      </c>
      <c r="AE14" s="154" t="s">
        <v>319</v>
      </c>
      <c r="AF14" s="154" t="s">
        <v>319</v>
      </c>
      <c r="AG14">
        <v>87</v>
      </c>
      <c r="AH14" s="77">
        <v>1</v>
      </c>
      <c r="AI14">
        <v>259</v>
      </c>
      <c r="AJ14" s="77">
        <v>2.8377341952448778</v>
      </c>
      <c r="AK14" s="154" t="s">
        <v>319</v>
      </c>
      <c r="AL14" s="154" t="s">
        <v>319</v>
      </c>
      <c r="AM14">
        <v>367</v>
      </c>
      <c r="AN14" s="77">
        <v>4</v>
      </c>
      <c r="AO14" s="154" t="s">
        <v>319</v>
      </c>
      <c r="AP14" s="154" t="s">
        <v>319</v>
      </c>
      <c r="AQ14">
        <v>64</v>
      </c>
      <c r="AR14" s="77">
        <v>0.7</v>
      </c>
      <c r="AS14" s="154" t="s">
        <v>319</v>
      </c>
      <c r="AT14" s="154" t="s">
        <v>319</v>
      </c>
      <c r="AU14">
        <v>115</v>
      </c>
      <c r="AV14" s="77">
        <v>1.3</v>
      </c>
      <c r="AW14" s="154" t="s">
        <v>319</v>
      </c>
      <c r="AX14" s="154" t="s">
        <v>319</v>
      </c>
      <c r="AY14">
        <v>304</v>
      </c>
      <c r="AZ14" s="77">
        <v>3.3</v>
      </c>
      <c r="BA14" s="154" t="s">
        <v>319</v>
      </c>
      <c r="BB14" s="154" t="s">
        <v>319</v>
      </c>
      <c r="BC14">
        <v>297</v>
      </c>
      <c r="BD14" s="77">
        <v>3.3</v>
      </c>
      <c r="BE14">
        <v>1147</v>
      </c>
      <c r="BF14" s="77">
        <v>12.567108578941601</v>
      </c>
      <c r="BG14" s="154" t="s">
        <v>319</v>
      </c>
      <c r="BH14" s="154" t="s">
        <v>319</v>
      </c>
      <c r="BI14">
        <v>83</v>
      </c>
      <c r="BJ14" s="77">
        <v>0.9</v>
      </c>
      <c r="BK14" s="154" t="s">
        <v>319</v>
      </c>
      <c r="BL14" s="154" t="s">
        <v>319</v>
      </c>
      <c r="BM14">
        <v>27</v>
      </c>
      <c r="BN14" s="77">
        <v>0.3</v>
      </c>
      <c r="BO14" s="154" t="s">
        <v>319</v>
      </c>
      <c r="BP14" s="154" t="s">
        <v>319</v>
      </c>
      <c r="BQ14">
        <v>20</v>
      </c>
      <c r="BR14" s="77">
        <v>0.2</v>
      </c>
      <c r="BS14">
        <v>130</v>
      </c>
      <c r="BT14" s="77">
        <v>1.4243453489646105</v>
      </c>
      <c r="BU14" s="154" t="s">
        <v>319</v>
      </c>
      <c r="BV14" s="154" t="s">
        <v>319</v>
      </c>
      <c r="BW14">
        <v>134</v>
      </c>
      <c r="BX14" s="77">
        <v>1.4681713597019832</v>
      </c>
      <c r="BY14" s="8">
        <v>9127</v>
      </c>
      <c r="BZ14" s="154" t="s">
        <v>319</v>
      </c>
      <c r="CA14" s="154" t="s">
        <v>319</v>
      </c>
      <c r="CB14">
        <v>7457</v>
      </c>
      <c r="CC14" s="202">
        <v>81.702640517146932</v>
      </c>
      <c r="CD14" s="16">
        <v>1670</v>
      </c>
      <c r="CE14" s="18">
        <v>18.297359482853075</v>
      </c>
      <c r="CF14" s="2"/>
      <c r="CG14" s="20"/>
      <c r="CH14" s="20"/>
      <c r="CI14" s="15"/>
      <c r="CJ14" s="2"/>
      <c r="CK14" s="20"/>
      <c r="CL14" s="20"/>
      <c r="CM14" s="15"/>
      <c r="CN14" s="2"/>
      <c r="CO14" s="20"/>
      <c r="CP14" s="20"/>
      <c r="CQ14" s="15"/>
      <c r="CR14" s="2"/>
      <c r="CS14" s="1"/>
      <c r="CT14" s="2"/>
      <c r="CU14" s="20"/>
      <c r="CV14" s="20"/>
      <c r="CW14" s="16"/>
      <c r="CX14" s="2"/>
      <c r="CY14" s="1"/>
      <c r="CZ14" s="20"/>
      <c r="DA14" s="20"/>
      <c r="DB14" s="1"/>
      <c r="DC14" s="2"/>
      <c r="DD14" s="1"/>
      <c r="DE14" s="2"/>
      <c r="DN14" t="s">
        <v>601</v>
      </c>
      <c r="DO14" t="s">
        <v>600</v>
      </c>
    </row>
    <row r="15" spans="1:128" x14ac:dyDescent="0.2">
      <c r="A15" t="s">
        <v>377</v>
      </c>
      <c r="B15" t="s">
        <v>346</v>
      </c>
      <c r="C15" s="154" t="s">
        <v>319</v>
      </c>
      <c r="D15" s="154" t="s">
        <v>319</v>
      </c>
      <c r="E15">
        <v>6105</v>
      </c>
      <c r="F15" s="77">
        <v>66</v>
      </c>
      <c r="G15" s="154" t="s">
        <v>319</v>
      </c>
      <c r="H15" s="20" t="s">
        <v>319</v>
      </c>
      <c r="I15">
        <v>207</v>
      </c>
      <c r="J15" s="77">
        <v>2.2000000000000002</v>
      </c>
      <c r="K15" s="154" t="s">
        <v>319</v>
      </c>
      <c r="L15" s="154" t="s">
        <v>319</v>
      </c>
      <c r="M15">
        <v>2</v>
      </c>
      <c r="N15" s="77">
        <v>0</v>
      </c>
      <c r="O15" s="154" t="s">
        <v>319</v>
      </c>
      <c r="P15" s="154" t="s">
        <v>319</v>
      </c>
      <c r="Q15">
        <v>1496</v>
      </c>
      <c r="R15" s="77">
        <v>16.2</v>
      </c>
      <c r="S15" s="154" t="s">
        <v>319</v>
      </c>
      <c r="T15" s="154" t="s">
        <v>319</v>
      </c>
      <c r="U15">
        <v>28</v>
      </c>
      <c r="V15" s="77">
        <v>0.3</v>
      </c>
      <c r="W15" s="154" t="s">
        <v>319</v>
      </c>
      <c r="X15" s="154" t="s">
        <v>319</v>
      </c>
      <c r="Y15">
        <v>67</v>
      </c>
      <c r="Z15" s="77">
        <v>0.7</v>
      </c>
      <c r="AA15" s="154" t="s">
        <v>319</v>
      </c>
      <c r="AB15" s="154" t="s">
        <v>319</v>
      </c>
      <c r="AC15">
        <v>106</v>
      </c>
      <c r="AD15" s="77">
        <v>1.1000000000000001</v>
      </c>
      <c r="AE15" s="154" t="s">
        <v>319</v>
      </c>
      <c r="AF15" s="154" t="s">
        <v>319</v>
      </c>
      <c r="AG15">
        <v>88</v>
      </c>
      <c r="AH15" s="77">
        <v>1</v>
      </c>
      <c r="AI15">
        <v>289</v>
      </c>
      <c r="AJ15" s="77">
        <v>3.1236489407695633</v>
      </c>
      <c r="AK15" s="154" t="s">
        <v>319</v>
      </c>
      <c r="AL15" s="154" t="s">
        <v>319</v>
      </c>
      <c r="AM15">
        <v>199</v>
      </c>
      <c r="AN15" s="77">
        <v>2.2000000000000002</v>
      </c>
      <c r="AO15" s="154" t="s">
        <v>319</v>
      </c>
      <c r="AP15" s="154" t="s">
        <v>319</v>
      </c>
      <c r="AQ15">
        <v>60</v>
      </c>
      <c r="AR15" s="77">
        <v>0.6</v>
      </c>
      <c r="AS15" s="154" t="s">
        <v>319</v>
      </c>
      <c r="AT15" s="154" t="s">
        <v>319</v>
      </c>
      <c r="AU15">
        <v>174</v>
      </c>
      <c r="AV15" s="77">
        <v>1.9</v>
      </c>
      <c r="AW15" s="154" t="s">
        <v>319</v>
      </c>
      <c r="AX15" s="154" t="s">
        <v>319</v>
      </c>
      <c r="AY15">
        <v>194</v>
      </c>
      <c r="AZ15" s="77">
        <v>2.1</v>
      </c>
      <c r="BA15" s="154" t="s">
        <v>319</v>
      </c>
      <c r="BB15" s="154" t="s">
        <v>319</v>
      </c>
      <c r="BC15">
        <v>198</v>
      </c>
      <c r="BD15" s="77">
        <v>2.1</v>
      </c>
      <c r="BE15">
        <v>825</v>
      </c>
      <c r="BF15" s="77">
        <v>8.9169909208819718</v>
      </c>
      <c r="BG15" s="154" t="s">
        <v>319</v>
      </c>
      <c r="BH15" s="154" t="s">
        <v>319</v>
      </c>
      <c r="BI15">
        <v>102</v>
      </c>
      <c r="BJ15" s="77">
        <v>1.1000000000000001</v>
      </c>
      <c r="BK15" s="154" t="s">
        <v>319</v>
      </c>
      <c r="BL15" s="154" t="s">
        <v>319</v>
      </c>
      <c r="BM15">
        <v>60</v>
      </c>
      <c r="BN15" s="77">
        <v>0.6</v>
      </c>
      <c r="BO15" s="154" t="s">
        <v>319</v>
      </c>
      <c r="BP15" s="154" t="s">
        <v>319</v>
      </c>
      <c r="BQ15">
        <v>17</v>
      </c>
      <c r="BR15" s="77">
        <v>0.2</v>
      </c>
      <c r="BS15">
        <v>179</v>
      </c>
      <c r="BT15" s="77">
        <v>1.9347168179853005</v>
      </c>
      <c r="BU15" s="154" t="s">
        <v>319</v>
      </c>
      <c r="BV15" s="154" t="s">
        <v>319</v>
      </c>
      <c r="BW15">
        <v>149</v>
      </c>
      <c r="BX15" s="77">
        <v>1.6104626026805013</v>
      </c>
      <c r="BY15" s="8">
        <v>9252</v>
      </c>
      <c r="BZ15" s="154" t="s">
        <v>319</v>
      </c>
      <c r="CA15" s="154" t="s">
        <v>319</v>
      </c>
      <c r="CB15">
        <v>7810</v>
      </c>
      <c r="CC15" s="202">
        <v>84.414180717682669</v>
      </c>
      <c r="CD15" s="16">
        <v>1442</v>
      </c>
      <c r="CE15" s="18">
        <v>15.585819282317336</v>
      </c>
      <c r="CF15" s="2"/>
      <c r="CG15" s="20"/>
      <c r="CH15" s="20"/>
      <c r="CI15" s="15"/>
      <c r="CJ15" s="2"/>
      <c r="CK15" s="20"/>
      <c r="CL15" s="20"/>
      <c r="CM15" s="15"/>
      <c r="CN15" s="2"/>
      <c r="CO15" s="20"/>
      <c r="CP15" s="20"/>
      <c r="CQ15" s="15"/>
      <c r="CR15" s="2"/>
      <c r="CS15" s="1"/>
      <c r="CT15" s="2"/>
      <c r="CU15" s="20"/>
      <c r="CV15" s="20"/>
      <c r="CW15" s="16"/>
      <c r="CX15" s="2"/>
      <c r="CY15" s="1"/>
      <c r="CZ15" s="20"/>
      <c r="DA15" s="20"/>
      <c r="DB15" s="1"/>
      <c r="DC15" s="2"/>
      <c r="DD15" s="1"/>
      <c r="DE15" s="2"/>
      <c r="DN15" t="s">
        <v>603</v>
      </c>
      <c r="DO15" t="s">
        <v>602</v>
      </c>
    </row>
    <row r="16" spans="1:128" x14ac:dyDescent="0.2">
      <c r="A16" t="s">
        <v>378</v>
      </c>
      <c r="B16" t="s">
        <v>347</v>
      </c>
      <c r="C16" s="154" t="s">
        <v>319</v>
      </c>
      <c r="D16" s="154" t="s">
        <v>319</v>
      </c>
      <c r="E16">
        <v>5470</v>
      </c>
      <c r="F16" s="77">
        <v>68.099999999999994</v>
      </c>
      <c r="G16" s="154" t="s">
        <v>319</v>
      </c>
      <c r="H16" s="20" t="s">
        <v>319</v>
      </c>
      <c r="I16">
        <v>115</v>
      </c>
      <c r="J16" s="77">
        <v>1.4</v>
      </c>
      <c r="K16" s="154" t="s">
        <v>319</v>
      </c>
      <c r="L16" s="154" t="s">
        <v>319</v>
      </c>
      <c r="M16">
        <v>5</v>
      </c>
      <c r="N16" s="77">
        <v>0.1</v>
      </c>
      <c r="O16" s="154" t="s">
        <v>319</v>
      </c>
      <c r="P16" s="154" t="s">
        <v>319</v>
      </c>
      <c r="Q16">
        <v>1137</v>
      </c>
      <c r="R16" s="77">
        <v>14.2</v>
      </c>
      <c r="S16" s="154" t="s">
        <v>319</v>
      </c>
      <c r="T16" s="154" t="s">
        <v>319</v>
      </c>
      <c r="U16">
        <v>21</v>
      </c>
      <c r="V16" s="77">
        <v>0.3</v>
      </c>
      <c r="W16" s="154" t="s">
        <v>319</v>
      </c>
      <c r="X16" s="154" t="s">
        <v>319</v>
      </c>
      <c r="Y16">
        <v>41</v>
      </c>
      <c r="Z16" s="77">
        <v>0.5</v>
      </c>
      <c r="AA16" s="154" t="s">
        <v>319</v>
      </c>
      <c r="AB16" s="154" t="s">
        <v>319</v>
      </c>
      <c r="AC16">
        <v>107</v>
      </c>
      <c r="AD16" s="77">
        <v>1.3</v>
      </c>
      <c r="AE16" s="154" t="s">
        <v>319</v>
      </c>
      <c r="AF16" s="154" t="s">
        <v>319</v>
      </c>
      <c r="AG16">
        <v>76</v>
      </c>
      <c r="AH16" s="77">
        <v>0.9</v>
      </c>
      <c r="AI16">
        <v>245</v>
      </c>
      <c r="AJ16" s="77">
        <v>3.0495394573064476</v>
      </c>
      <c r="AK16" s="154" t="s">
        <v>319</v>
      </c>
      <c r="AL16" s="154" t="s">
        <v>319</v>
      </c>
      <c r="AM16">
        <v>181</v>
      </c>
      <c r="AN16" s="77">
        <v>2.2999999999999998</v>
      </c>
      <c r="AO16" s="154" t="s">
        <v>319</v>
      </c>
      <c r="AP16" s="154" t="s">
        <v>319</v>
      </c>
      <c r="AQ16">
        <v>63</v>
      </c>
      <c r="AR16" s="77">
        <v>0.8</v>
      </c>
      <c r="AS16" s="154" t="s">
        <v>319</v>
      </c>
      <c r="AT16" s="154" t="s">
        <v>319</v>
      </c>
      <c r="AU16">
        <v>20</v>
      </c>
      <c r="AV16" s="77">
        <v>0.2</v>
      </c>
      <c r="AW16" s="154" t="s">
        <v>319</v>
      </c>
      <c r="AX16" s="154" t="s">
        <v>319</v>
      </c>
      <c r="AY16">
        <v>373</v>
      </c>
      <c r="AZ16" s="77">
        <v>4.5999999999999996</v>
      </c>
      <c r="BA16" s="154" t="s">
        <v>319</v>
      </c>
      <c r="BB16" s="154" t="s">
        <v>319</v>
      </c>
      <c r="BC16">
        <v>197</v>
      </c>
      <c r="BD16" s="77">
        <v>2.5</v>
      </c>
      <c r="BE16">
        <v>834</v>
      </c>
      <c r="BF16" s="77">
        <v>10.380881254667662</v>
      </c>
      <c r="BG16" s="154" t="s">
        <v>319</v>
      </c>
      <c r="BH16" s="154" t="s">
        <v>319</v>
      </c>
      <c r="BI16">
        <v>67</v>
      </c>
      <c r="BJ16" s="77">
        <v>0.8</v>
      </c>
      <c r="BK16" s="154" t="s">
        <v>319</v>
      </c>
      <c r="BL16" s="154" t="s">
        <v>319</v>
      </c>
      <c r="BM16">
        <v>36</v>
      </c>
      <c r="BN16" s="77">
        <v>0.4</v>
      </c>
      <c r="BO16" s="154" t="s">
        <v>319</v>
      </c>
      <c r="BP16" s="154" t="s">
        <v>319</v>
      </c>
      <c r="BQ16">
        <v>11</v>
      </c>
      <c r="BR16" s="77">
        <v>0.1</v>
      </c>
      <c r="BS16">
        <v>114</v>
      </c>
      <c r="BT16" s="77">
        <v>1.4189693801344287</v>
      </c>
      <c r="BU16" s="154" t="s">
        <v>319</v>
      </c>
      <c r="BV16" s="154" t="s">
        <v>319</v>
      </c>
      <c r="BW16">
        <v>114</v>
      </c>
      <c r="BX16" s="77">
        <v>1.4189693801344287</v>
      </c>
      <c r="BY16" s="8">
        <v>8034</v>
      </c>
      <c r="BZ16" s="154" t="s">
        <v>319</v>
      </c>
      <c r="CA16" s="154" t="s">
        <v>319</v>
      </c>
      <c r="CB16">
        <v>6727</v>
      </c>
      <c r="CC16" s="202">
        <v>83.731640527757037</v>
      </c>
      <c r="CD16" s="16">
        <v>1307</v>
      </c>
      <c r="CE16" s="18">
        <v>16.26835947224297</v>
      </c>
      <c r="CF16" s="2"/>
      <c r="CG16" s="20"/>
      <c r="CH16" s="20"/>
      <c r="CI16" s="15"/>
      <c r="CJ16" s="2"/>
      <c r="CK16" s="20"/>
      <c r="CL16" s="20"/>
      <c r="CM16" s="15"/>
      <c r="CN16" s="2"/>
      <c r="CO16" s="20"/>
      <c r="CP16" s="20"/>
      <c r="CQ16" s="15"/>
      <c r="CR16" s="2"/>
      <c r="CS16" s="1"/>
      <c r="CT16" s="2"/>
      <c r="CU16" s="20"/>
      <c r="CV16" s="20"/>
      <c r="CW16" s="16"/>
      <c r="CX16" s="2"/>
      <c r="CY16" s="1"/>
      <c r="CZ16" s="20"/>
      <c r="DA16" s="20"/>
      <c r="DB16" s="1"/>
      <c r="DC16" s="2"/>
      <c r="DD16" s="1"/>
      <c r="DE16" s="2"/>
      <c r="DN16" t="s">
        <v>605</v>
      </c>
      <c r="DO16" t="s">
        <v>604</v>
      </c>
    </row>
    <row r="17" spans="1:119" x14ac:dyDescent="0.2">
      <c r="A17" t="s">
        <v>379</v>
      </c>
      <c r="B17" t="s">
        <v>348</v>
      </c>
      <c r="C17" s="20" t="s">
        <v>319</v>
      </c>
      <c r="D17" s="154" t="s">
        <v>319</v>
      </c>
      <c r="E17">
        <v>5956</v>
      </c>
      <c r="F17" s="77">
        <v>69</v>
      </c>
      <c r="G17" s="154" t="s">
        <v>319</v>
      </c>
      <c r="H17" s="20" t="s">
        <v>319</v>
      </c>
      <c r="I17">
        <v>116</v>
      </c>
      <c r="J17" s="77">
        <v>1.3</v>
      </c>
      <c r="K17" s="154" t="s">
        <v>319</v>
      </c>
      <c r="L17" s="154" t="s">
        <v>319</v>
      </c>
      <c r="M17">
        <v>3</v>
      </c>
      <c r="N17" s="77">
        <v>0</v>
      </c>
      <c r="O17" s="154" t="s">
        <v>319</v>
      </c>
      <c r="P17" s="154" t="s">
        <v>319</v>
      </c>
      <c r="Q17">
        <v>1527</v>
      </c>
      <c r="R17" s="77">
        <v>17.7</v>
      </c>
      <c r="S17" s="154" t="s">
        <v>319</v>
      </c>
      <c r="T17" s="154" t="s">
        <v>319</v>
      </c>
      <c r="U17">
        <v>26</v>
      </c>
      <c r="V17" s="77">
        <v>0.3</v>
      </c>
      <c r="W17" s="154" t="s">
        <v>319</v>
      </c>
      <c r="X17" s="154" t="s">
        <v>319</v>
      </c>
      <c r="Y17">
        <v>46</v>
      </c>
      <c r="Z17" s="77">
        <v>0.5</v>
      </c>
      <c r="AA17" s="154" t="s">
        <v>319</v>
      </c>
      <c r="AB17" s="154" t="s">
        <v>319</v>
      </c>
      <c r="AC17">
        <v>101</v>
      </c>
      <c r="AD17" s="77">
        <v>1.2</v>
      </c>
      <c r="AE17" s="154" t="s">
        <v>319</v>
      </c>
      <c r="AF17" s="154" t="s">
        <v>319</v>
      </c>
      <c r="AG17">
        <v>68</v>
      </c>
      <c r="AH17" s="77">
        <v>0.8</v>
      </c>
      <c r="AI17">
        <v>241</v>
      </c>
      <c r="AJ17" s="77">
        <v>2.7929076370378954</v>
      </c>
      <c r="AK17" s="154" t="s">
        <v>319</v>
      </c>
      <c r="AL17" s="154" t="s">
        <v>319</v>
      </c>
      <c r="AM17">
        <v>143</v>
      </c>
      <c r="AN17" s="77">
        <v>1.7</v>
      </c>
      <c r="AO17" s="154" t="s">
        <v>319</v>
      </c>
      <c r="AP17" s="154" t="s">
        <v>319</v>
      </c>
      <c r="AQ17">
        <v>17</v>
      </c>
      <c r="AR17" s="77">
        <v>0.2</v>
      </c>
      <c r="AS17" s="154" t="s">
        <v>319</v>
      </c>
      <c r="AT17" s="154" t="s">
        <v>319</v>
      </c>
      <c r="AU17">
        <v>58</v>
      </c>
      <c r="AV17" s="77">
        <v>0.7</v>
      </c>
      <c r="AW17" s="154" t="s">
        <v>319</v>
      </c>
      <c r="AX17" s="154" t="s">
        <v>319</v>
      </c>
      <c r="AY17">
        <v>187</v>
      </c>
      <c r="AZ17" s="77">
        <v>2.2000000000000002</v>
      </c>
      <c r="BA17" s="154" t="s">
        <v>319</v>
      </c>
      <c r="BB17" s="154" t="s">
        <v>319</v>
      </c>
      <c r="BC17">
        <v>182</v>
      </c>
      <c r="BD17" s="77">
        <v>2.1</v>
      </c>
      <c r="BE17">
        <v>587</v>
      </c>
      <c r="BF17" s="77">
        <v>6.8026422528682353</v>
      </c>
      <c r="BG17" s="154" t="s">
        <v>319</v>
      </c>
      <c r="BH17" s="154" t="s">
        <v>319</v>
      </c>
      <c r="BI17">
        <v>85</v>
      </c>
      <c r="BJ17" s="77">
        <v>1</v>
      </c>
      <c r="BK17" s="154" t="s">
        <v>319</v>
      </c>
      <c r="BL17" s="154" t="s">
        <v>319</v>
      </c>
      <c r="BM17">
        <v>22</v>
      </c>
      <c r="BN17" s="77">
        <v>0.3</v>
      </c>
      <c r="BO17" s="154" t="s">
        <v>319</v>
      </c>
      <c r="BP17" s="154" t="s">
        <v>319</v>
      </c>
      <c r="BQ17">
        <v>7</v>
      </c>
      <c r="BR17" s="77">
        <v>0.1</v>
      </c>
      <c r="BS17">
        <v>114</v>
      </c>
      <c r="BT17" s="77">
        <v>1.3211264341175109</v>
      </c>
      <c r="BU17" s="154" t="s">
        <v>319</v>
      </c>
      <c r="BV17" s="154" t="s">
        <v>319</v>
      </c>
      <c r="BW17">
        <v>85</v>
      </c>
      <c r="BX17" s="77">
        <v>0.98505041140340721</v>
      </c>
      <c r="BY17" s="8">
        <v>8629</v>
      </c>
      <c r="BZ17" s="154" t="s">
        <v>319</v>
      </c>
      <c r="CA17" s="154" t="s">
        <v>319</v>
      </c>
      <c r="CB17">
        <v>7602</v>
      </c>
      <c r="CC17" s="202">
        <v>88.098273264572953</v>
      </c>
      <c r="CD17" s="16">
        <v>1027</v>
      </c>
      <c r="CE17" s="18">
        <v>11.901726735427049</v>
      </c>
      <c r="CF17" s="2"/>
      <c r="CG17" s="20"/>
      <c r="CH17" s="20"/>
      <c r="CI17" s="15"/>
      <c r="CJ17" s="2"/>
      <c r="CK17" s="20"/>
      <c r="CL17" s="20"/>
      <c r="CM17" s="15"/>
      <c r="CN17" s="2"/>
      <c r="CO17" s="20"/>
      <c r="CP17" s="20"/>
      <c r="CQ17" s="15"/>
      <c r="CR17" s="2"/>
      <c r="CS17" s="1"/>
      <c r="CT17" s="2"/>
      <c r="CU17" s="20"/>
      <c r="CV17" s="20"/>
      <c r="CW17" s="16"/>
      <c r="CX17" s="2"/>
      <c r="CY17" s="1"/>
      <c r="CZ17" s="20"/>
      <c r="DA17" s="20"/>
      <c r="DB17" s="1"/>
      <c r="DC17" s="2"/>
      <c r="DD17" s="1"/>
      <c r="DE17" s="2"/>
      <c r="DN17" t="s">
        <v>607</v>
      </c>
      <c r="DO17" t="s">
        <v>606</v>
      </c>
    </row>
    <row r="18" spans="1:119" x14ac:dyDescent="0.2">
      <c r="A18" t="s">
        <v>380</v>
      </c>
      <c r="B18" t="s">
        <v>381</v>
      </c>
      <c r="C18" s="20" t="s">
        <v>319</v>
      </c>
      <c r="D18" s="154" t="s">
        <v>319</v>
      </c>
      <c r="E18">
        <v>3678</v>
      </c>
      <c r="F18" s="77">
        <v>91.6</v>
      </c>
      <c r="G18" s="154" t="s">
        <v>319</v>
      </c>
      <c r="H18" s="20" t="s">
        <v>319</v>
      </c>
      <c r="I18">
        <v>20</v>
      </c>
      <c r="J18" s="77">
        <v>0.5</v>
      </c>
      <c r="K18" s="154" t="s">
        <v>319</v>
      </c>
      <c r="L18" s="154" t="s">
        <v>319</v>
      </c>
      <c r="M18">
        <v>0</v>
      </c>
      <c r="N18" s="77">
        <v>0</v>
      </c>
      <c r="O18" s="154" t="s">
        <v>319</v>
      </c>
      <c r="P18" s="154" t="s">
        <v>319</v>
      </c>
      <c r="Q18">
        <v>156</v>
      </c>
      <c r="R18" s="77">
        <v>3.9</v>
      </c>
      <c r="S18" s="154" t="s">
        <v>319</v>
      </c>
      <c r="T18" s="154" t="s">
        <v>319</v>
      </c>
      <c r="U18">
        <v>7</v>
      </c>
      <c r="V18" s="77">
        <v>0.2</v>
      </c>
      <c r="W18" s="154" t="s">
        <v>319</v>
      </c>
      <c r="X18" s="154" t="s">
        <v>319</v>
      </c>
      <c r="Y18">
        <v>6</v>
      </c>
      <c r="Z18" s="77">
        <v>0.1</v>
      </c>
      <c r="AA18" s="154" t="s">
        <v>319</v>
      </c>
      <c r="AB18" s="154" t="s">
        <v>319</v>
      </c>
      <c r="AC18">
        <v>15</v>
      </c>
      <c r="AD18" s="77">
        <v>0.4</v>
      </c>
      <c r="AE18" s="154" t="s">
        <v>319</v>
      </c>
      <c r="AF18" s="154" t="s">
        <v>319</v>
      </c>
      <c r="AG18">
        <v>10</v>
      </c>
      <c r="AH18" s="77">
        <v>0.2</v>
      </c>
      <c r="AI18">
        <v>38</v>
      </c>
      <c r="AJ18" s="77">
        <v>0.94668659691081214</v>
      </c>
      <c r="AK18" s="154" t="s">
        <v>319</v>
      </c>
      <c r="AL18" s="154" t="s">
        <v>319</v>
      </c>
      <c r="AM18">
        <v>12</v>
      </c>
      <c r="AN18" s="77">
        <v>0.3</v>
      </c>
      <c r="AO18" s="154" t="s">
        <v>319</v>
      </c>
      <c r="AP18" s="154" t="s">
        <v>319</v>
      </c>
      <c r="AQ18">
        <v>5</v>
      </c>
      <c r="AR18" s="77">
        <v>0.1</v>
      </c>
      <c r="AS18" s="154" t="s">
        <v>319</v>
      </c>
      <c r="AT18" s="154" t="s">
        <v>319</v>
      </c>
      <c r="AU18">
        <v>4</v>
      </c>
      <c r="AV18" s="77">
        <v>0.1</v>
      </c>
      <c r="AW18" s="154" t="s">
        <v>319</v>
      </c>
      <c r="AX18" s="154" t="s">
        <v>319</v>
      </c>
      <c r="AY18">
        <v>28</v>
      </c>
      <c r="AZ18" s="77">
        <v>0.7</v>
      </c>
      <c r="BA18" s="154" t="s">
        <v>319</v>
      </c>
      <c r="BB18" s="154" t="s">
        <v>319</v>
      </c>
      <c r="BC18">
        <v>58</v>
      </c>
      <c r="BD18" s="77">
        <v>1.4</v>
      </c>
      <c r="BE18">
        <v>107</v>
      </c>
      <c r="BF18" s="77">
        <v>2.6656701544593919</v>
      </c>
      <c r="BG18" s="154" t="s">
        <v>319</v>
      </c>
      <c r="BH18" s="154" t="s">
        <v>319</v>
      </c>
      <c r="BI18">
        <v>2</v>
      </c>
      <c r="BJ18" s="77">
        <v>0</v>
      </c>
      <c r="BK18" s="154" t="s">
        <v>319</v>
      </c>
      <c r="BL18" s="154" t="s">
        <v>319</v>
      </c>
      <c r="BM18">
        <v>0</v>
      </c>
      <c r="BN18" s="77">
        <v>0</v>
      </c>
      <c r="BO18" s="154" t="s">
        <v>319</v>
      </c>
      <c r="BP18" s="154" t="s">
        <v>319</v>
      </c>
      <c r="BQ18">
        <v>6</v>
      </c>
      <c r="BR18" s="77">
        <v>0.1</v>
      </c>
      <c r="BS18">
        <v>8</v>
      </c>
      <c r="BT18" s="77">
        <v>0.1993024414549078</v>
      </c>
      <c r="BU18" s="154" t="s">
        <v>319</v>
      </c>
      <c r="BV18" s="154" t="s">
        <v>319</v>
      </c>
      <c r="BW18">
        <v>7</v>
      </c>
      <c r="BX18" s="77">
        <v>0.17438963627304435</v>
      </c>
      <c r="BY18" s="8">
        <v>4014</v>
      </c>
      <c r="BZ18" s="154" t="s">
        <v>319</v>
      </c>
      <c r="CA18" s="154" t="s">
        <v>319</v>
      </c>
      <c r="CB18">
        <v>3854</v>
      </c>
      <c r="CC18" s="202">
        <v>96.013951170901848</v>
      </c>
      <c r="CD18" s="16">
        <v>160</v>
      </c>
      <c r="CE18" s="18">
        <v>3.9860488290981566</v>
      </c>
      <c r="CF18" s="2"/>
      <c r="CG18" s="20"/>
      <c r="CH18" s="20"/>
      <c r="CI18" s="15"/>
      <c r="CJ18" s="2"/>
      <c r="CK18" s="20"/>
      <c r="CL18" s="20"/>
      <c r="CM18" s="15"/>
      <c r="CN18" s="2"/>
      <c r="CO18" s="20"/>
      <c r="CP18" s="20"/>
      <c r="CQ18" s="15"/>
      <c r="CR18" s="2"/>
      <c r="CS18" s="1"/>
      <c r="CT18" s="2"/>
      <c r="CU18" s="20"/>
      <c r="CV18" s="20"/>
      <c r="CW18" s="16"/>
      <c r="CX18" s="2"/>
      <c r="CY18" s="1"/>
      <c r="CZ18" s="20"/>
      <c r="DA18" s="20"/>
      <c r="DB18" s="1"/>
      <c r="DC18" s="2"/>
      <c r="DD18" s="1"/>
      <c r="DE18" s="2"/>
      <c r="DN18" t="s">
        <v>609</v>
      </c>
      <c r="DO18" t="s">
        <v>608</v>
      </c>
    </row>
    <row r="19" spans="1:119" x14ac:dyDescent="0.2">
      <c r="A19" t="s">
        <v>382</v>
      </c>
      <c r="B19" t="s">
        <v>101</v>
      </c>
      <c r="C19" s="20" t="s">
        <v>319</v>
      </c>
      <c r="D19" s="154" t="s">
        <v>319</v>
      </c>
      <c r="E19">
        <v>5895</v>
      </c>
      <c r="F19" s="77">
        <v>93.4</v>
      </c>
      <c r="G19" s="154" t="s">
        <v>319</v>
      </c>
      <c r="H19" s="20" t="s">
        <v>319</v>
      </c>
      <c r="I19">
        <v>27</v>
      </c>
      <c r="J19" s="77">
        <v>0.4</v>
      </c>
      <c r="K19" s="154" t="s">
        <v>319</v>
      </c>
      <c r="L19" s="154" t="s">
        <v>319</v>
      </c>
      <c r="M19">
        <v>7</v>
      </c>
      <c r="N19" s="77">
        <v>0.1</v>
      </c>
      <c r="O19" s="154" t="s">
        <v>319</v>
      </c>
      <c r="P19" s="154" t="s">
        <v>319</v>
      </c>
      <c r="Q19">
        <v>214</v>
      </c>
      <c r="R19" s="77">
        <v>3.4</v>
      </c>
      <c r="S19" s="154" t="s">
        <v>319</v>
      </c>
      <c r="T19" s="154" t="s">
        <v>319</v>
      </c>
      <c r="U19">
        <v>8</v>
      </c>
      <c r="V19" s="77">
        <v>0.1</v>
      </c>
      <c r="W19" s="154" t="s">
        <v>319</v>
      </c>
      <c r="X19" s="154" t="s">
        <v>319</v>
      </c>
      <c r="Y19">
        <v>4</v>
      </c>
      <c r="Z19" s="77">
        <v>0.1</v>
      </c>
      <c r="AA19" s="154" t="s">
        <v>319</v>
      </c>
      <c r="AB19" s="154" t="s">
        <v>319</v>
      </c>
      <c r="AC19">
        <v>32</v>
      </c>
      <c r="AD19" s="77">
        <v>0.5</v>
      </c>
      <c r="AE19" s="154" t="s">
        <v>319</v>
      </c>
      <c r="AF19" s="154" t="s">
        <v>319</v>
      </c>
      <c r="AG19">
        <v>28</v>
      </c>
      <c r="AH19" s="77">
        <v>0.4</v>
      </c>
      <c r="AI19">
        <v>72</v>
      </c>
      <c r="AJ19" s="77">
        <v>1.1412268188302426</v>
      </c>
      <c r="AK19" s="154" t="s">
        <v>319</v>
      </c>
      <c r="AL19" s="154" t="s">
        <v>319</v>
      </c>
      <c r="AM19">
        <v>15</v>
      </c>
      <c r="AN19" s="77">
        <v>0.2</v>
      </c>
      <c r="AO19" s="154" t="s">
        <v>319</v>
      </c>
      <c r="AP19" s="154" t="s">
        <v>319</v>
      </c>
      <c r="AQ19">
        <v>4</v>
      </c>
      <c r="AR19" s="77">
        <v>0.1</v>
      </c>
      <c r="AS19" s="154" t="s">
        <v>319</v>
      </c>
      <c r="AT19" s="154" t="s">
        <v>319</v>
      </c>
      <c r="AU19">
        <v>2</v>
      </c>
      <c r="AV19" s="77">
        <v>0</v>
      </c>
      <c r="AW19" s="154" t="s">
        <v>319</v>
      </c>
      <c r="AX19" s="154" t="s">
        <v>319</v>
      </c>
      <c r="AY19">
        <v>26</v>
      </c>
      <c r="AZ19" s="77">
        <v>0.4</v>
      </c>
      <c r="BA19" s="154" t="s">
        <v>319</v>
      </c>
      <c r="BB19" s="154" t="s">
        <v>319</v>
      </c>
      <c r="BC19">
        <v>20</v>
      </c>
      <c r="BD19" s="77">
        <v>0.3</v>
      </c>
      <c r="BE19">
        <v>67</v>
      </c>
      <c r="BF19" s="77">
        <v>1.0619749564114755</v>
      </c>
      <c r="BG19" s="154" t="s">
        <v>319</v>
      </c>
      <c r="BH19" s="154" t="s">
        <v>319</v>
      </c>
      <c r="BI19">
        <v>6</v>
      </c>
      <c r="BJ19" s="77">
        <v>0.1</v>
      </c>
      <c r="BK19" s="154" t="s">
        <v>319</v>
      </c>
      <c r="BL19" s="154" t="s">
        <v>319</v>
      </c>
      <c r="BM19">
        <v>1</v>
      </c>
      <c r="BN19" s="77">
        <v>0</v>
      </c>
      <c r="BO19" s="154" t="s">
        <v>319</v>
      </c>
      <c r="BP19" s="154" t="s">
        <v>319</v>
      </c>
      <c r="BQ19">
        <v>5</v>
      </c>
      <c r="BR19" s="77">
        <v>0.1</v>
      </c>
      <c r="BS19">
        <v>12</v>
      </c>
      <c r="BT19" s="77">
        <v>0.19020446980504041</v>
      </c>
      <c r="BU19" s="154" t="s">
        <v>319</v>
      </c>
      <c r="BV19" s="154" t="s">
        <v>319</v>
      </c>
      <c r="BW19">
        <v>15</v>
      </c>
      <c r="BX19" s="77">
        <v>0.23775558725630053</v>
      </c>
      <c r="BY19" s="8">
        <v>6309</v>
      </c>
      <c r="BZ19" s="154" t="s">
        <v>319</v>
      </c>
      <c r="CA19" s="154" t="s">
        <v>319</v>
      </c>
      <c r="CB19">
        <v>6143</v>
      </c>
      <c r="CC19" s="202">
        <v>97.368838167696936</v>
      </c>
      <c r="CD19" s="16">
        <v>166</v>
      </c>
      <c r="CE19" s="18">
        <v>2.631161832303059</v>
      </c>
      <c r="CF19" s="2"/>
      <c r="CG19" s="20"/>
      <c r="CH19" s="20"/>
      <c r="CI19" s="15"/>
      <c r="CJ19" s="2"/>
      <c r="CK19" s="20"/>
      <c r="CL19" s="20"/>
      <c r="CM19" s="15"/>
      <c r="CN19" s="2"/>
      <c r="CO19" s="20"/>
      <c r="CP19" s="20"/>
      <c r="CQ19" s="15"/>
      <c r="CR19" s="2"/>
      <c r="CS19" s="1"/>
      <c r="CT19" s="2"/>
      <c r="CU19" s="20"/>
      <c r="CV19" s="20"/>
      <c r="CW19" s="16"/>
      <c r="CX19" s="2"/>
      <c r="CY19" s="1"/>
      <c r="CZ19" s="20"/>
      <c r="DA19" s="20"/>
      <c r="DB19" s="1"/>
      <c r="DC19" s="2"/>
      <c r="DD19" s="1"/>
      <c r="DE19" s="2"/>
      <c r="DN19" t="s">
        <v>611</v>
      </c>
      <c r="DO19" t="s">
        <v>610</v>
      </c>
    </row>
    <row r="20" spans="1:119" x14ac:dyDescent="0.2">
      <c r="A20" t="s">
        <v>383</v>
      </c>
      <c r="B20" t="s">
        <v>384</v>
      </c>
      <c r="C20" s="154" t="s">
        <v>319</v>
      </c>
      <c r="D20" s="154" t="s">
        <v>319</v>
      </c>
      <c r="E20">
        <v>3751</v>
      </c>
      <c r="F20" s="77">
        <v>91.4</v>
      </c>
      <c r="G20" s="154" t="s">
        <v>319</v>
      </c>
      <c r="H20" s="20" t="s">
        <v>319</v>
      </c>
      <c r="I20">
        <v>65</v>
      </c>
      <c r="J20" s="77">
        <v>1.6</v>
      </c>
      <c r="K20" s="154" t="s">
        <v>319</v>
      </c>
      <c r="L20" s="154" t="s">
        <v>319</v>
      </c>
      <c r="M20">
        <v>4</v>
      </c>
      <c r="N20" s="77">
        <v>0.1</v>
      </c>
      <c r="O20" s="154" t="s">
        <v>319</v>
      </c>
      <c r="P20" s="154" t="s">
        <v>319</v>
      </c>
      <c r="Q20">
        <v>171</v>
      </c>
      <c r="R20" s="77">
        <v>4.2</v>
      </c>
      <c r="S20" s="154" t="s">
        <v>319</v>
      </c>
      <c r="T20" s="154" t="s">
        <v>319</v>
      </c>
      <c r="U20">
        <v>8</v>
      </c>
      <c r="V20" s="77">
        <v>0.2</v>
      </c>
      <c r="W20" s="154" t="s">
        <v>319</v>
      </c>
      <c r="X20" s="154" t="s">
        <v>319</v>
      </c>
      <c r="Y20">
        <v>10</v>
      </c>
      <c r="Z20" s="77">
        <v>0.2</v>
      </c>
      <c r="AA20" s="154" t="s">
        <v>319</v>
      </c>
      <c r="AB20" s="154" t="s">
        <v>319</v>
      </c>
      <c r="AC20">
        <v>18</v>
      </c>
      <c r="AD20" s="77">
        <v>0.4</v>
      </c>
      <c r="AE20" s="154" t="s">
        <v>319</v>
      </c>
      <c r="AF20" s="154" t="s">
        <v>319</v>
      </c>
      <c r="AG20">
        <v>9</v>
      </c>
      <c r="AH20" s="77">
        <v>0.2</v>
      </c>
      <c r="AI20">
        <v>45</v>
      </c>
      <c r="AJ20" s="77">
        <v>1.0970258410531448</v>
      </c>
      <c r="AK20" s="154" t="s">
        <v>319</v>
      </c>
      <c r="AL20" s="154" t="s">
        <v>319</v>
      </c>
      <c r="AM20">
        <v>9</v>
      </c>
      <c r="AN20" s="77">
        <v>0.2</v>
      </c>
      <c r="AO20" s="154" t="s">
        <v>319</v>
      </c>
      <c r="AP20" s="154" t="s">
        <v>319</v>
      </c>
      <c r="AQ20">
        <v>14</v>
      </c>
      <c r="AR20" s="77">
        <v>0.3</v>
      </c>
      <c r="AS20" s="154" t="s">
        <v>319</v>
      </c>
      <c r="AT20" s="154" t="s">
        <v>319</v>
      </c>
      <c r="AU20">
        <v>2</v>
      </c>
      <c r="AV20" s="77">
        <v>0</v>
      </c>
      <c r="AW20" s="154" t="s">
        <v>319</v>
      </c>
      <c r="AX20" s="154" t="s">
        <v>319</v>
      </c>
      <c r="AY20">
        <v>6</v>
      </c>
      <c r="AZ20" s="77">
        <v>0.1</v>
      </c>
      <c r="BA20" s="154" t="s">
        <v>319</v>
      </c>
      <c r="BB20" s="154" t="s">
        <v>319</v>
      </c>
      <c r="BC20">
        <v>7</v>
      </c>
      <c r="BD20" s="77">
        <v>0.2</v>
      </c>
      <c r="BE20">
        <v>38</v>
      </c>
      <c r="BF20" s="77">
        <v>0.92637737688932231</v>
      </c>
      <c r="BG20" s="154" t="s">
        <v>319</v>
      </c>
      <c r="BH20" s="154" t="s">
        <v>319</v>
      </c>
      <c r="BI20">
        <v>7</v>
      </c>
      <c r="BJ20" s="77">
        <v>0.2</v>
      </c>
      <c r="BK20" s="154" t="s">
        <v>319</v>
      </c>
      <c r="BL20" s="154" t="s">
        <v>319</v>
      </c>
      <c r="BM20">
        <v>2</v>
      </c>
      <c r="BN20" s="77">
        <v>0</v>
      </c>
      <c r="BO20" s="154" t="s">
        <v>319</v>
      </c>
      <c r="BP20" s="154" t="s">
        <v>319</v>
      </c>
      <c r="BQ20">
        <v>5</v>
      </c>
      <c r="BR20" s="77">
        <v>0.1</v>
      </c>
      <c r="BS20">
        <v>14</v>
      </c>
      <c r="BT20" s="77">
        <v>0.34129692832764508</v>
      </c>
      <c r="BU20" s="154" t="s">
        <v>319</v>
      </c>
      <c r="BV20" s="154" t="s">
        <v>319</v>
      </c>
      <c r="BW20">
        <v>14</v>
      </c>
      <c r="BX20" s="77">
        <v>0.34129692832764508</v>
      </c>
      <c r="BY20" s="8">
        <v>4102</v>
      </c>
      <c r="BZ20" s="154" t="s">
        <v>319</v>
      </c>
      <c r="CA20" s="154" t="s">
        <v>319</v>
      </c>
      <c r="CB20">
        <v>3991</v>
      </c>
      <c r="CC20" s="202">
        <v>97.294002925402239</v>
      </c>
      <c r="CD20" s="16">
        <v>111</v>
      </c>
      <c r="CE20" s="18">
        <v>2.7059970745977568</v>
      </c>
      <c r="CF20" s="2"/>
      <c r="CG20" s="20"/>
      <c r="CH20" s="20"/>
      <c r="CI20" s="15"/>
      <c r="CJ20" s="2"/>
      <c r="CK20" s="20"/>
      <c r="CL20" s="20"/>
      <c r="CM20" s="15"/>
      <c r="CN20" s="2"/>
      <c r="CO20" s="20"/>
      <c r="CP20" s="20"/>
      <c r="CQ20" s="15"/>
      <c r="CR20" s="2"/>
      <c r="CS20" s="1"/>
      <c r="CT20" s="2"/>
      <c r="CU20" s="20"/>
      <c r="CV20" s="20"/>
      <c r="CW20" s="16"/>
      <c r="CX20" s="2"/>
      <c r="CY20" s="1"/>
      <c r="CZ20" s="20"/>
      <c r="DA20" s="20"/>
      <c r="DB20" s="1"/>
      <c r="DC20" s="2"/>
      <c r="DD20" s="1"/>
      <c r="DE20" s="2"/>
      <c r="DN20" t="s">
        <v>613</v>
      </c>
      <c r="DO20" t="s">
        <v>612</v>
      </c>
    </row>
    <row r="21" spans="1:119" x14ac:dyDescent="0.2">
      <c r="A21" t="s">
        <v>385</v>
      </c>
      <c r="B21" t="s">
        <v>386</v>
      </c>
      <c r="C21" s="154" t="s">
        <v>319</v>
      </c>
      <c r="D21" s="154" t="s">
        <v>319</v>
      </c>
      <c r="E21">
        <v>4206</v>
      </c>
      <c r="F21" s="77">
        <v>95.1</v>
      </c>
      <c r="G21" s="154" t="s">
        <v>319</v>
      </c>
      <c r="H21" s="20" t="s">
        <v>319</v>
      </c>
      <c r="I21">
        <v>11</v>
      </c>
      <c r="J21" s="77">
        <v>0.2</v>
      </c>
      <c r="K21" s="154" t="s">
        <v>319</v>
      </c>
      <c r="L21" s="154" t="s">
        <v>319</v>
      </c>
      <c r="M21">
        <v>15</v>
      </c>
      <c r="N21" s="77">
        <v>0.3</v>
      </c>
      <c r="O21" s="154" t="s">
        <v>319</v>
      </c>
      <c r="P21" s="154" t="s">
        <v>319</v>
      </c>
      <c r="Q21">
        <v>104</v>
      </c>
      <c r="R21" s="77">
        <v>2.4</v>
      </c>
      <c r="S21" s="154" t="s">
        <v>319</v>
      </c>
      <c r="T21" s="154" t="s">
        <v>319</v>
      </c>
      <c r="U21">
        <v>0</v>
      </c>
      <c r="V21" s="77">
        <v>0</v>
      </c>
      <c r="W21" s="154" t="s">
        <v>319</v>
      </c>
      <c r="X21" s="154" t="s">
        <v>319</v>
      </c>
      <c r="Y21">
        <v>8</v>
      </c>
      <c r="Z21" s="77">
        <v>0.2</v>
      </c>
      <c r="AA21" s="154" t="s">
        <v>319</v>
      </c>
      <c r="AB21" s="154" t="s">
        <v>319</v>
      </c>
      <c r="AC21">
        <v>17</v>
      </c>
      <c r="AD21" s="77">
        <v>0.4</v>
      </c>
      <c r="AE21" s="154" t="s">
        <v>319</v>
      </c>
      <c r="AF21" s="154" t="s">
        <v>319</v>
      </c>
      <c r="AG21">
        <v>9</v>
      </c>
      <c r="AH21" s="77">
        <v>0.2</v>
      </c>
      <c r="AI21">
        <v>34</v>
      </c>
      <c r="AJ21" s="77">
        <v>0.76853526220614821</v>
      </c>
      <c r="AK21" s="154" t="s">
        <v>319</v>
      </c>
      <c r="AL21" s="154" t="s">
        <v>319</v>
      </c>
      <c r="AM21">
        <v>16</v>
      </c>
      <c r="AN21" s="77">
        <v>0.4</v>
      </c>
      <c r="AO21" s="154" t="s">
        <v>319</v>
      </c>
      <c r="AP21" s="154" t="s">
        <v>319</v>
      </c>
      <c r="AQ21">
        <v>0</v>
      </c>
      <c r="AR21" s="77">
        <v>0</v>
      </c>
      <c r="AS21" s="154" t="s">
        <v>319</v>
      </c>
      <c r="AT21" s="154" t="s">
        <v>319</v>
      </c>
      <c r="AU21">
        <v>0</v>
      </c>
      <c r="AV21" s="77">
        <v>0</v>
      </c>
      <c r="AW21" s="154" t="s">
        <v>319</v>
      </c>
      <c r="AX21" s="154" t="s">
        <v>319</v>
      </c>
      <c r="AY21">
        <v>0</v>
      </c>
      <c r="AZ21" s="77">
        <v>0</v>
      </c>
      <c r="BA21" s="154" t="s">
        <v>319</v>
      </c>
      <c r="BB21" s="154" t="s">
        <v>319</v>
      </c>
      <c r="BC21">
        <v>16</v>
      </c>
      <c r="BD21" s="77">
        <v>0.4</v>
      </c>
      <c r="BE21">
        <v>32</v>
      </c>
      <c r="BF21" s="77">
        <v>0.72332730560578662</v>
      </c>
      <c r="BG21" s="154" t="s">
        <v>319</v>
      </c>
      <c r="BH21" s="154" t="s">
        <v>319</v>
      </c>
      <c r="BI21">
        <v>9</v>
      </c>
      <c r="BJ21" s="77">
        <v>0.2</v>
      </c>
      <c r="BK21" s="154" t="s">
        <v>319</v>
      </c>
      <c r="BL21" s="154" t="s">
        <v>319</v>
      </c>
      <c r="BM21">
        <v>4</v>
      </c>
      <c r="BN21" s="77">
        <v>0.1</v>
      </c>
      <c r="BO21" s="154" t="s">
        <v>319</v>
      </c>
      <c r="BP21" s="154" t="s">
        <v>319</v>
      </c>
      <c r="BQ21">
        <v>2</v>
      </c>
      <c r="BR21" s="77">
        <v>0</v>
      </c>
      <c r="BS21">
        <v>15</v>
      </c>
      <c r="BT21" s="77">
        <v>0.33905967450271246</v>
      </c>
      <c r="BU21" s="154" t="s">
        <v>319</v>
      </c>
      <c r="BV21" s="154" t="s">
        <v>319</v>
      </c>
      <c r="BW21">
        <v>7</v>
      </c>
      <c r="BX21" s="77">
        <v>0.15822784810126583</v>
      </c>
      <c r="BY21" s="8">
        <v>4424</v>
      </c>
      <c r="BZ21" s="154" t="s">
        <v>319</v>
      </c>
      <c r="CA21" s="154" t="s">
        <v>319</v>
      </c>
      <c r="CB21">
        <v>4336</v>
      </c>
      <c r="CC21" s="202">
        <v>98.010849909584081</v>
      </c>
      <c r="CD21" s="16">
        <v>88</v>
      </c>
      <c r="CE21" s="18">
        <v>1.9891500904159132</v>
      </c>
      <c r="CF21" s="2"/>
      <c r="CG21" s="20"/>
      <c r="CH21" s="20"/>
      <c r="CI21" s="15"/>
      <c r="CJ21" s="2"/>
      <c r="CK21" s="20"/>
      <c r="CL21" s="20"/>
      <c r="CM21" s="15"/>
      <c r="CN21" s="2"/>
      <c r="CO21" s="20"/>
      <c r="CP21" s="20"/>
      <c r="CQ21" s="15"/>
      <c r="CR21" s="2"/>
      <c r="CS21" s="1"/>
      <c r="CT21" s="2"/>
      <c r="CU21" s="20"/>
      <c r="CV21" s="20"/>
      <c r="CW21" s="16"/>
      <c r="CX21" s="2"/>
      <c r="CY21" s="1"/>
      <c r="CZ21" s="20"/>
      <c r="DA21" s="20"/>
      <c r="DB21" s="1"/>
      <c r="DC21" s="2"/>
      <c r="DD21" s="1"/>
      <c r="DE21" s="2"/>
      <c r="DN21" t="s">
        <v>615</v>
      </c>
      <c r="DO21" t="s">
        <v>614</v>
      </c>
    </row>
    <row r="22" spans="1:119" x14ac:dyDescent="0.2">
      <c r="A22" t="s">
        <v>387</v>
      </c>
      <c r="B22" t="s">
        <v>388</v>
      </c>
      <c r="C22" s="154" t="s">
        <v>319</v>
      </c>
      <c r="D22" s="154" t="s">
        <v>319</v>
      </c>
      <c r="E22">
        <v>2031</v>
      </c>
      <c r="F22" s="77">
        <v>90.1</v>
      </c>
      <c r="G22" s="154" t="s">
        <v>319</v>
      </c>
      <c r="H22" s="20" t="s">
        <v>319</v>
      </c>
      <c r="I22">
        <v>34</v>
      </c>
      <c r="J22" s="77">
        <v>1.5</v>
      </c>
      <c r="K22" s="154" t="s">
        <v>319</v>
      </c>
      <c r="L22" s="154" t="s">
        <v>319</v>
      </c>
      <c r="M22">
        <v>5</v>
      </c>
      <c r="N22" s="77">
        <v>0.2</v>
      </c>
      <c r="O22" s="154" t="s">
        <v>319</v>
      </c>
      <c r="P22" s="154" t="s">
        <v>319</v>
      </c>
      <c r="Q22">
        <v>130</v>
      </c>
      <c r="R22" s="77">
        <v>5.8</v>
      </c>
      <c r="S22" s="154" t="s">
        <v>319</v>
      </c>
      <c r="T22" s="154" t="s">
        <v>319</v>
      </c>
      <c r="U22">
        <v>1</v>
      </c>
      <c r="V22" s="77">
        <v>0</v>
      </c>
      <c r="W22" s="154" t="s">
        <v>319</v>
      </c>
      <c r="X22" s="154" t="s">
        <v>319</v>
      </c>
      <c r="Y22">
        <v>1</v>
      </c>
      <c r="Z22" s="77">
        <v>0</v>
      </c>
      <c r="AA22" s="154" t="s">
        <v>319</v>
      </c>
      <c r="AB22" s="154" t="s">
        <v>319</v>
      </c>
      <c r="AC22">
        <v>10</v>
      </c>
      <c r="AD22" s="77">
        <v>0.4</v>
      </c>
      <c r="AE22" s="154" t="s">
        <v>319</v>
      </c>
      <c r="AF22" s="154" t="s">
        <v>319</v>
      </c>
      <c r="AG22">
        <v>10</v>
      </c>
      <c r="AH22" s="77">
        <v>0.4</v>
      </c>
      <c r="AI22">
        <v>22</v>
      </c>
      <c r="AJ22" s="77">
        <v>0.97647581003106976</v>
      </c>
      <c r="AK22" s="154" t="s">
        <v>319</v>
      </c>
      <c r="AL22" s="154" t="s">
        <v>319</v>
      </c>
      <c r="AM22">
        <v>6</v>
      </c>
      <c r="AN22" s="77">
        <v>0.3</v>
      </c>
      <c r="AO22" s="154" t="s">
        <v>319</v>
      </c>
      <c r="AP22" s="154" t="s">
        <v>319</v>
      </c>
      <c r="AQ22">
        <v>1</v>
      </c>
      <c r="AR22" s="77">
        <v>0</v>
      </c>
      <c r="AS22" s="154" t="s">
        <v>319</v>
      </c>
      <c r="AT22" s="154" t="s">
        <v>319</v>
      </c>
      <c r="AU22">
        <v>1</v>
      </c>
      <c r="AV22" s="77">
        <v>0</v>
      </c>
      <c r="AW22" s="154" t="s">
        <v>319</v>
      </c>
      <c r="AX22" s="154" t="s">
        <v>319</v>
      </c>
      <c r="AY22">
        <v>6</v>
      </c>
      <c r="AZ22" s="77">
        <v>0.3</v>
      </c>
      <c r="BA22" s="154" t="s">
        <v>319</v>
      </c>
      <c r="BB22" s="154" t="s">
        <v>319</v>
      </c>
      <c r="BC22">
        <v>6</v>
      </c>
      <c r="BD22" s="77">
        <v>0.3</v>
      </c>
      <c r="BE22">
        <v>20</v>
      </c>
      <c r="BF22" s="77">
        <v>0.88770528184642705</v>
      </c>
      <c r="BG22" s="154" t="s">
        <v>319</v>
      </c>
      <c r="BH22" s="154" t="s">
        <v>319</v>
      </c>
      <c r="BI22">
        <v>5</v>
      </c>
      <c r="BJ22" s="77">
        <v>0.2</v>
      </c>
      <c r="BK22" s="154" t="s">
        <v>319</v>
      </c>
      <c r="BL22" s="154" t="s">
        <v>319</v>
      </c>
      <c r="BM22">
        <v>1</v>
      </c>
      <c r="BN22" s="77">
        <v>0</v>
      </c>
      <c r="BO22" s="154" t="s">
        <v>319</v>
      </c>
      <c r="BP22" s="154" t="s">
        <v>319</v>
      </c>
      <c r="BQ22">
        <v>4</v>
      </c>
      <c r="BR22" s="77">
        <v>0.2</v>
      </c>
      <c r="BS22">
        <v>10</v>
      </c>
      <c r="BT22" s="77">
        <v>0.44385264092321353</v>
      </c>
      <c r="BU22" s="154" t="s">
        <v>319</v>
      </c>
      <c r="BV22" s="154" t="s">
        <v>319</v>
      </c>
      <c r="BW22">
        <v>1</v>
      </c>
      <c r="BX22" s="77">
        <v>4.4385264092321346E-2</v>
      </c>
      <c r="BY22" s="8">
        <v>2253</v>
      </c>
      <c r="BZ22" s="154" t="s">
        <v>319</v>
      </c>
      <c r="CA22" s="154" t="s">
        <v>319</v>
      </c>
      <c r="CB22">
        <v>2200</v>
      </c>
      <c r="CC22" s="202">
        <v>97.647581003106964</v>
      </c>
      <c r="CD22" s="16">
        <v>53</v>
      </c>
      <c r="CE22" s="18">
        <v>2.3524189968930314</v>
      </c>
      <c r="CF22" s="2"/>
      <c r="CG22" s="20"/>
      <c r="CH22" s="20"/>
      <c r="CI22" s="15"/>
      <c r="CJ22" s="2"/>
      <c r="CK22" s="20"/>
      <c r="CL22" s="20"/>
      <c r="CM22" s="15"/>
      <c r="CN22" s="2"/>
      <c r="CO22" s="20"/>
      <c r="CP22" s="20"/>
      <c r="CQ22" s="15"/>
      <c r="CR22" s="2"/>
      <c r="CS22" s="1"/>
      <c r="CT22" s="2"/>
      <c r="CU22" s="20"/>
      <c r="CV22" s="20"/>
      <c r="CW22" s="16"/>
      <c r="CX22" s="2"/>
      <c r="CY22" s="1"/>
      <c r="CZ22" s="20"/>
      <c r="DA22" s="20"/>
      <c r="DB22" s="1"/>
      <c r="DC22" s="2"/>
      <c r="DD22" s="1"/>
      <c r="DE22" s="2"/>
      <c r="DN22" t="s">
        <v>617</v>
      </c>
      <c r="DO22" t="s">
        <v>616</v>
      </c>
    </row>
    <row r="23" spans="1:119" x14ac:dyDescent="0.2">
      <c r="A23" t="s">
        <v>389</v>
      </c>
      <c r="B23" t="s">
        <v>390</v>
      </c>
      <c r="C23" s="154" t="s">
        <v>319</v>
      </c>
      <c r="D23" s="154" t="s">
        <v>319</v>
      </c>
      <c r="E23">
        <v>3355</v>
      </c>
      <c r="F23" s="77">
        <v>83.3</v>
      </c>
      <c r="G23" s="154" t="s">
        <v>319</v>
      </c>
      <c r="H23" s="20" t="s">
        <v>319</v>
      </c>
      <c r="I23">
        <v>35</v>
      </c>
      <c r="J23" s="77">
        <v>0.9</v>
      </c>
      <c r="K23" s="154" t="s">
        <v>319</v>
      </c>
      <c r="L23" s="154" t="s">
        <v>319</v>
      </c>
      <c r="M23">
        <v>1</v>
      </c>
      <c r="N23" s="77">
        <v>0</v>
      </c>
      <c r="O23" s="154" t="s">
        <v>319</v>
      </c>
      <c r="P23" s="154" t="s">
        <v>319</v>
      </c>
      <c r="Q23">
        <v>353</v>
      </c>
      <c r="R23" s="77">
        <v>8.8000000000000007</v>
      </c>
      <c r="S23" s="154" t="s">
        <v>319</v>
      </c>
      <c r="T23" s="154" t="s">
        <v>319</v>
      </c>
      <c r="U23">
        <v>5</v>
      </c>
      <c r="V23" s="77">
        <v>0.1</v>
      </c>
      <c r="W23" s="154" t="s">
        <v>319</v>
      </c>
      <c r="X23" s="154" t="s">
        <v>319</v>
      </c>
      <c r="Y23">
        <v>19</v>
      </c>
      <c r="Z23" s="77">
        <v>0.5</v>
      </c>
      <c r="AA23" s="154" t="s">
        <v>319</v>
      </c>
      <c r="AB23" s="154" t="s">
        <v>319</v>
      </c>
      <c r="AC23">
        <v>26</v>
      </c>
      <c r="AD23" s="77">
        <v>0.6</v>
      </c>
      <c r="AE23" s="154" t="s">
        <v>319</v>
      </c>
      <c r="AF23" s="154" t="s">
        <v>319</v>
      </c>
      <c r="AG23">
        <v>30</v>
      </c>
      <c r="AH23" s="77">
        <v>0.7</v>
      </c>
      <c r="AI23">
        <v>80</v>
      </c>
      <c r="AJ23" s="77">
        <v>1.9851116625310175</v>
      </c>
      <c r="AK23" s="154" t="s">
        <v>319</v>
      </c>
      <c r="AL23" s="154" t="s">
        <v>319</v>
      </c>
      <c r="AM23">
        <v>30</v>
      </c>
      <c r="AN23" s="77">
        <v>0.7</v>
      </c>
      <c r="AO23" s="154" t="s">
        <v>319</v>
      </c>
      <c r="AP23" s="154" t="s">
        <v>319</v>
      </c>
      <c r="AQ23">
        <v>8</v>
      </c>
      <c r="AR23" s="77">
        <v>0.2</v>
      </c>
      <c r="AS23" s="154" t="s">
        <v>319</v>
      </c>
      <c r="AT23" s="154" t="s">
        <v>319</v>
      </c>
      <c r="AU23">
        <v>8</v>
      </c>
      <c r="AV23" s="77">
        <v>0.2</v>
      </c>
      <c r="AW23" s="154" t="s">
        <v>319</v>
      </c>
      <c r="AX23" s="154" t="s">
        <v>319</v>
      </c>
      <c r="AY23">
        <v>49</v>
      </c>
      <c r="AZ23" s="77">
        <v>1.2</v>
      </c>
      <c r="BA23" s="154" t="s">
        <v>319</v>
      </c>
      <c r="BB23" s="154" t="s">
        <v>319</v>
      </c>
      <c r="BC23">
        <v>56</v>
      </c>
      <c r="BD23" s="77">
        <v>1.4</v>
      </c>
      <c r="BE23">
        <v>151</v>
      </c>
      <c r="BF23" s="77">
        <v>3.7468982630272949</v>
      </c>
      <c r="BG23" s="154" t="s">
        <v>319</v>
      </c>
      <c r="BH23" s="154" t="s">
        <v>319</v>
      </c>
      <c r="BI23">
        <v>30</v>
      </c>
      <c r="BJ23" s="77">
        <v>0.7</v>
      </c>
      <c r="BK23" s="154" t="s">
        <v>319</v>
      </c>
      <c r="BL23" s="154" t="s">
        <v>319</v>
      </c>
      <c r="BM23">
        <v>5</v>
      </c>
      <c r="BN23" s="77">
        <v>0.1</v>
      </c>
      <c r="BO23" s="154" t="s">
        <v>319</v>
      </c>
      <c r="BP23" s="154" t="s">
        <v>319</v>
      </c>
      <c r="BQ23">
        <v>2</v>
      </c>
      <c r="BR23" s="77">
        <v>0</v>
      </c>
      <c r="BS23">
        <v>37</v>
      </c>
      <c r="BT23" s="77">
        <v>0.91811414392059554</v>
      </c>
      <c r="BU23" s="154" t="s">
        <v>319</v>
      </c>
      <c r="BV23" s="154" t="s">
        <v>319</v>
      </c>
      <c r="BW23">
        <v>18</v>
      </c>
      <c r="BX23" s="77">
        <v>0.4466501240694789</v>
      </c>
      <c r="BY23" s="8">
        <v>4030</v>
      </c>
      <c r="BZ23" s="154" t="s">
        <v>319</v>
      </c>
      <c r="CA23" s="154" t="s">
        <v>319</v>
      </c>
      <c r="CB23">
        <v>3744</v>
      </c>
      <c r="CC23" s="202">
        <v>92.903225806451616</v>
      </c>
      <c r="CD23" s="16">
        <v>286</v>
      </c>
      <c r="CE23" s="18">
        <v>7.096774193548387</v>
      </c>
      <c r="CF23" s="2"/>
      <c r="CG23" s="20"/>
      <c r="CH23" s="20"/>
      <c r="CI23" s="15"/>
      <c r="CJ23" s="2"/>
      <c r="CK23" s="20"/>
      <c r="CL23" s="20"/>
      <c r="CM23" s="15"/>
      <c r="CN23" s="2"/>
      <c r="CO23" s="20"/>
      <c r="CP23" s="20"/>
      <c r="CQ23" s="15"/>
      <c r="CR23" s="2"/>
      <c r="CS23" s="1"/>
      <c r="CT23" s="2"/>
      <c r="CU23" s="20"/>
      <c r="CV23" s="20"/>
      <c r="CW23" s="16"/>
      <c r="CX23" s="2"/>
      <c r="CY23" s="1"/>
      <c r="CZ23" s="20"/>
      <c r="DA23" s="20"/>
      <c r="DB23" s="1"/>
      <c r="DC23" s="2"/>
      <c r="DD23" s="1"/>
      <c r="DE23" s="2"/>
      <c r="DN23" t="s">
        <v>619</v>
      </c>
      <c r="DO23" t="s">
        <v>618</v>
      </c>
    </row>
    <row r="24" spans="1:119" x14ac:dyDescent="0.2">
      <c r="A24" t="s">
        <v>391</v>
      </c>
      <c r="B24" t="s">
        <v>392</v>
      </c>
      <c r="C24" s="154" t="s">
        <v>319</v>
      </c>
      <c r="D24" s="154" t="s">
        <v>319</v>
      </c>
      <c r="E24">
        <v>6014</v>
      </c>
      <c r="F24" s="77">
        <v>82.2</v>
      </c>
      <c r="G24" s="154" t="s">
        <v>319</v>
      </c>
      <c r="H24" s="20" t="s">
        <v>319</v>
      </c>
      <c r="I24">
        <v>55</v>
      </c>
      <c r="J24" s="77">
        <v>0.8</v>
      </c>
      <c r="K24" s="154" t="s">
        <v>319</v>
      </c>
      <c r="L24" s="154" t="s">
        <v>319</v>
      </c>
      <c r="M24">
        <v>18</v>
      </c>
      <c r="N24" s="77">
        <v>0.2</v>
      </c>
      <c r="O24" s="154" t="s">
        <v>319</v>
      </c>
      <c r="P24" s="154" t="s">
        <v>319</v>
      </c>
      <c r="Q24">
        <v>760</v>
      </c>
      <c r="R24" s="77">
        <v>10.4</v>
      </c>
      <c r="S24" s="154" t="s">
        <v>319</v>
      </c>
      <c r="T24" s="154" t="s">
        <v>319</v>
      </c>
      <c r="U24">
        <v>33</v>
      </c>
      <c r="V24" s="77">
        <v>0.5</v>
      </c>
      <c r="W24" s="154" t="s">
        <v>319</v>
      </c>
      <c r="X24" s="154" t="s">
        <v>319</v>
      </c>
      <c r="Y24">
        <v>21</v>
      </c>
      <c r="Z24" s="77">
        <v>0.3</v>
      </c>
      <c r="AA24" s="154" t="s">
        <v>319</v>
      </c>
      <c r="AB24" s="154" t="s">
        <v>319</v>
      </c>
      <c r="AC24">
        <v>47</v>
      </c>
      <c r="AD24" s="77">
        <v>0.6</v>
      </c>
      <c r="AE24" s="154" t="s">
        <v>319</v>
      </c>
      <c r="AF24" s="154" t="s">
        <v>319</v>
      </c>
      <c r="AG24">
        <v>63</v>
      </c>
      <c r="AH24" s="77">
        <v>0.9</v>
      </c>
      <c r="AI24">
        <v>164</v>
      </c>
      <c r="AJ24" s="77">
        <v>2.2410494670675045</v>
      </c>
      <c r="AK24" s="154" t="s">
        <v>319</v>
      </c>
      <c r="AL24" s="154" t="s">
        <v>319</v>
      </c>
      <c r="AM24">
        <v>45</v>
      </c>
      <c r="AN24" s="77">
        <v>0.6</v>
      </c>
      <c r="AO24" s="154" t="s">
        <v>319</v>
      </c>
      <c r="AP24" s="154" t="s">
        <v>319</v>
      </c>
      <c r="AQ24">
        <v>13</v>
      </c>
      <c r="AR24" s="77">
        <v>0.2</v>
      </c>
      <c r="AS24" s="154" t="s">
        <v>319</v>
      </c>
      <c r="AT24" s="154" t="s">
        <v>319</v>
      </c>
      <c r="AU24">
        <v>21</v>
      </c>
      <c r="AV24" s="77">
        <v>0.3</v>
      </c>
      <c r="AW24" s="154" t="s">
        <v>319</v>
      </c>
      <c r="AX24" s="154" t="s">
        <v>319</v>
      </c>
      <c r="AY24">
        <v>34</v>
      </c>
      <c r="AZ24" s="77">
        <v>0.5</v>
      </c>
      <c r="BA24" s="154" t="s">
        <v>319</v>
      </c>
      <c r="BB24" s="154" t="s">
        <v>319</v>
      </c>
      <c r="BC24">
        <v>52</v>
      </c>
      <c r="BD24" s="77">
        <v>0.7</v>
      </c>
      <c r="BE24">
        <v>165</v>
      </c>
      <c r="BF24" s="77">
        <v>2.254714402842307</v>
      </c>
      <c r="BG24" s="154" t="s">
        <v>319</v>
      </c>
      <c r="BH24" s="154" t="s">
        <v>319</v>
      </c>
      <c r="BI24">
        <v>64</v>
      </c>
      <c r="BJ24" s="77">
        <v>0.9</v>
      </c>
      <c r="BK24" s="154" t="s">
        <v>319</v>
      </c>
      <c r="BL24" s="154" t="s">
        <v>319</v>
      </c>
      <c r="BM24">
        <v>18</v>
      </c>
      <c r="BN24" s="77">
        <v>0.2</v>
      </c>
      <c r="BO24" s="154" t="s">
        <v>319</v>
      </c>
      <c r="BP24" s="154" t="s">
        <v>319</v>
      </c>
      <c r="BQ24">
        <v>26</v>
      </c>
      <c r="BR24" s="77">
        <v>0.4</v>
      </c>
      <c r="BS24">
        <v>108</v>
      </c>
      <c r="BT24" s="77">
        <v>1.4758130636786007</v>
      </c>
      <c r="BU24" s="154" t="s">
        <v>319</v>
      </c>
      <c r="BV24" s="154" t="s">
        <v>319</v>
      </c>
      <c r="BW24">
        <v>34</v>
      </c>
      <c r="BX24" s="77">
        <v>0.46460781634326315</v>
      </c>
      <c r="BY24" s="8">
        <v>7318</v>
      </c>
      <c r="BZ24" s="154" t="s">
        <v>319</v>
      </c>
      <c r="CA24" s="154" t="s">
        <v>319</v>
      </c>
      <c r="CB24">
        <v>6847</v>
      </c>
      <c r="CC24" s="202">
        <v>93.56381525006833</v>
      </c>
      <c r="CD24" s="16">
        <v>471</v>
      </c>
      <c r="CE24" s="18">
        <v>6.4361847499316758</v>
      </c>
      <c r="CF24" s="2"/>
      <c r="CG24" s="20"/>
      <c r="CH24" s="20"/>
      <c r="CI24" s="15"/>
      <c r="CJ24" s="2"/>
      <c r="CK24" s="20"/>
      <c r="CL24" s="20"/>
      <c r="CM24" s="15"/>
      <c r="CN24" s="2"/>
      <c r="CO24" s="20"/>
      <c r="CP24" s="20"/>
      <c r="CQ24" s="15"/>
      <c r="CR24" s="2"/>
      <c r="CS24" s="1"/>
      <c r="CT24" s="2"/>
      <c r="CU24" s="20"/>
      <c r="CV24" s="20"/>
      <c r="CW24" s="16"/>
      <c r="CX24" s="2"/>
      <c r="CY24" s="1"/>
      <c r="CZ24" s="20"/>
      <c r="DA24" s="20"/>
      <c r="DB24" s="1"/>
      <c r="DC24" s="2"/>
      <c r="DD24" s="1"/>
      <c r="DE24" s="2"/>
      <c r="DN24" t="s">
        <v>621</v>
      </c>
      <c r="DO24" t="s">
        <v>620</v>
      </c>
    </row>
    <row r="25" spans="1:119" x14ac:dyDescent="0.2">
      <c r="A25" t="s">
        <v>393</v>
      </c>
      <c r="B25" t="s">
        <v>394</v>
      </c>
      <c r="C25" s="20" t="s">
        <v>319</v>
      </c>
      <c r="D25" s="154" t="s">
        <v>319</v>
      </c>
      <c r="E25">
        <v>3815</v>
      </c>
      <c r="F25" s="77">
        <v>85.7</v>
      </c>
      <c r="G25" s="154" t="s">
        <v>319</v>
      </c>
      <c r="H25" s="20" t="s">
        <v>319</v>
      </c>
      <c r="I25">
        <v>35</v>
      </c>
      <c r="J25" s="77">
        <v>0.8</v>
      </c>
      <c r="K25" s="154" t="s">
        <v>319</v>
      </c>
      <c r="L25" s="154" t="s">
        <v>319</v>
      </c>
      <c r="M25">
        <v>10</v>
      </c>
      <c r="N25" s="77">
        <v>0.2</v>
      </c>
      <c r="O25" s="154" t="s">
        <v>319</v>
      </c>
      <c r="P25" s="154" t="s">
        <v>319</v>
      </c>
      <c r="Q25">
        <v>334</v>
      </c>
      <c r="R25" s="77">
        <v>7.5</v>
      </c>
      <c r="S25" s="154" t="s">
        <v>319</v>
      </c>
      <c r="T25" s="154" t="s">
        <v>319</v>
      </c>
      <c r="U25">
        <v>10</v>
      </c>
      <c r="V25" s="77">
        <v>0.2</v>
      </c>
      <c r="W25" s="154" t="s">
        <v>319</v>
      </c>
      <c r="X25" s="154" t="s">
        <v>319</v>
      </c>
      <c r="Y25">
        <v>28</v>
      </c>
      <c r="Z25" s="77">
        <v>0.6</v>
      </c>
      <c r="AA25" s="154" t="s">
        <v>319</v>
      </c>
      <c r="AB25" s="154" t="s">
        <v>319</v>
      </c>
      <c r="AC25">
        <v>20</v>
      </c>
      <c r="AD25" s="77">
        <v>0.4</v>
      </c>
      <c r="AE25" s="154" t="s">
        <v>319</v>
      </c>
      <c r="AF25" s="154" t="s">
        <v>319</v>
      </c>
      <c r="AG25">
        <v>29</v>
      </c>
      <c r="AH25" s="77">
        <v>0.7</v>
      </c>
      <c r="AI25">
        <v>87</v>
      </c>
      <c r="AJ25" s="77">
        <v>1.9537390523242757</v>
      </c>
      <c r="AK25" s="154" t="s">
        <v>319</v>
      </c>
      <c r="AL25" s="154" t="s">
        <v>319</v>
      </c>
      <c r="AM25">
        <v>23</v>
      </c>
      <c r="AN25" s="77">
        <v>0.5</v>
      </c>
      <c r="AO25" s="154" t="s">
        <v>319</v>
      </c>
      <c r="AP25" s="154" t="s">
        <v>319</v>
      </c>
      <c r="AQ25">
        <v>9</v>
      </c>
      <c r="AR25" s="77">
        <v>0.2</v>
      </c>
      <c r="AS25" s="154" t="s">
        <v>319</v>
      </c>
      <c r="AT25" s="154" t="s">
        <v>319</v>
      </c>
      <c r="AU25">
        <v>5</v>
      </c>
      <c r="AV25" s="77">
        <v>0.1</v>
      </c>
      <c r="AW25" s="154" t="s">
        <v>319</v>
      </c>
      <c r="AX25" s="154" t="s">
        <v>319</v>
      </c>
      <c r="AY25">
        <v>39</v>
      </c>
      <c r="AZ25" s="77">
        <v>0.9</v>
      </c>
      <c r="BA25" s="154" t="s">
        <v>319</v>
      </c>
      <c r="BB25" s="154" t="s">
        <v>319</v>
      </c>
      <c r="BC25">
        <v>33</v>
      </c>
      <c r="BD25" s="77">
        <v>0.7</v>
      </c>
      <c r="BE25">
        <v>109</v>
      </c>
      <c r="BF25" s="77">
        <v>2.4477880080844372</v>
      </c>
      <c r="BG25" s="154" t="s">
        <v>319</v>
      </c>
      <c r="BH25" s="154" t="s">
        <v>319</v>
      </c>
      <c r="BI25">
        <v>33</v>
      </c>
      <c r="BJ25" s="77">
        <v>0.7</v>
      </c>
      <c r="BK25" s="154" t="s">
        <v>319</v>
      </c>
      <c r="BL25" s="154" t="s">
        <v>319</v>
      </c>
      <c r="BM25">
        <v>6</v>
      </c>
      <c r="BN25" s="77">
        <v>0.1</v>
      </c>
      <c r="BO25" s="154" t="s">
        <v>319</v>
      </c>
      <c r="BP25" s="154" t="s">
        <v>319</v>
      </c>
      <c r="BQ25">
        <v>7</v>
      </c>
      <c r="BR25" s="77">
        <v>0.2</v>
      </c>
      <c r="BS25">
        <v>46</v>
      </c>
      <c r="BT25" s="77">
        <v>1.0330114529530654</v>
      </c>
      <c r="BU25" s="154" t="s">
        <v>319</v>
      </c>
      <c r="BV25" s="154" t="s">
        <v>319</v>
      </c>
      <c r="BW25">
        <v>17</v>
      </c>
      <c r="BX25" s="77">
        <v>0.38176510217830678</v>
      </c>
      <c r="BY25" s="8">
        <v>4453</v>
      </c>
      <c r="BZ25" s="154" t="s">
        <v>319</v>
      </c>
      <c r="CA25" s="154" t="s">
        <v>319</v>
      </c>
      <c r="CB25">
        <v>4194</v>
      </c>
      <c r="CC25" s="202">
        <v>94.183696384459921</v>
      </c>
      <c r="CD25" s="16">
        <v>259</v>
      </c>
      <c r="CE25" s="18">
        <v>5.8163036155400851</v>
      </c>
      <c r="CF25" s="2"/>
      <c r="CG25" s="20"/>
      <c r="CH25" s="20"/>
      <c r="CI25" s="15"/>
      <c r="CJ25" s="2"/>
      <c r="CK25" s="20"/>
      <c r="CL25" s="20"/>
      <c r="CM25" s="15"/>
      <c r="CN25" s="2"/>
      <c r="CO25" s="20"/>
      <c r="CP25" s="20"/>
      <c r="CQ25" s="15"/>
      <c r="CR25" s="2"/>
      <c r="CS25" s="1"/>
      <c r="CT25" s="2"/>
      <c r="CU25" s="20"/>
      <c r="CV25" s="20"/>
      <c r="CW25" s="16"/>
      <c r="CX25" s="2"/>
      <c r="CY25" s="1"/>
      <c r="CZ25" s="20"/>
      <c r="DA25" s="20"/>
      <c r="DB25" s="1"/>
      <c r="DC25" s="2"/>
      <c r="DD25" s="1"/>
      <c r="DE25" s="2"/>
      <c r="DN25" t="s">
        <v>623</v>
      </c>
      <c r="DO25" t="s">
        <v>622</v>
      </c>
    </row>
    <row r="26" spans="1:119" x14ac:dyDescent="0.2">
      <c r="A26" t="s">
        <v>395</v>
      </c>
      <c r="B26" t="s">
        <v>396</v>
      </c>
      <c r="C26" s="20" t="s">
        <v>319</v>
      </c>
      <c r="D26" s="154" t="s">
        <v>319</v>
      </c>
      <c r="E26">
        <v>3900</v>
      </c>
      <c r="F26" s="77">
        <v>87.5</v>
      </c>
      <c r="G26" s="154" t="s">
        <v>319</v>
      </c>
      <c r="H26" s="20" t="s">
        <v>319</v>
      </c>
      <c r="I26">
        <v>30</v>
      </c>
      <c r="J26" s="77">
        <v>0.7</v>
      </c>
      <c r="K26" s="154" t="s">
        <v>319</v>
      </c>
      <c r="L26" s="154" t="s">
        <v>319</v>
      </c>
      <c r="M26">
        <v>4</v>
      </c>
      <c r="N26" s="77">
        <v>0.1</v>
      </c>
      <c r="O26" s="154" t="s">
        <v>319</v>
      </c>
      <c r="P26" s="154" t="s">
        <v>319</v>
      </c>
      <c r="Q26">
        <v>323</v>
      </c>
      <c r="R26" s="77">
        <v>7.3</v>
      </c>
      <c r="S26" s="154" t="s">
        <v>319</v>
      </c>
      <c r="T26" s="154" t="s">
        <v>319</v>
      </c>
      <c r="U26">
        <v>3</v>
      </c>
      <c r="V26" s="77">
        <v>0.1</v>
      </c>
      <c r="W26" s="154" t="s">
        <v>319</v>
      </c>
      <c r="X26" s="154" t="s">
        <v>319</v>
      </c>
      <c r="Y26">
        <v>11</v>
      </c>
      <c r="Z26" s="77">
        <v>0.2</v>
      </c>
      <c r="AA26" s="154" t="s">
        <v>319</v>
      </c>
      <c r="AB26" s="154" t="s">
        <v>319</v>
      </c>
      <c r="AC26">
        <v>22</v>
      </c>
      <c r="AD26" s="77">
        <v>0.5</v>
      </c>
      <c r="AE26" s="154" t="s">
        <v>319</v>
      </c>
      <c r="AF26" s="154" t="s">
        <v>319</v>
      </c>
      <c r="AG26">
        <v>22</v>
      </c>
      <c r="AH26" s="77">
        <v>0.5</v>
      </c>
      <c r="AI26">
        <v>58</v>
      </c>
      <c r="AJ26" s="77">
        <v>1.3019079685746353</v>
      </c>
      <c r="AK26" s="154" t="s">
        <v>319</v>
      </c>
      <c r="AL26" s="154" t="s">
        <v>319</v>
      </c>
      <c r="AM26">
        <v>25</v>
      </c>
      <c r="AN26" s="77">
        <v>0.6</v>
      </c>
      <c r="AO26" s="154" t="s">
        <v>319</v>
      </c>
      <c r="AP26" s="154" t="s">
        <v>319</v>
      </c>
      <c r="AQ26">
        <v>5</v>
      </c>
      <c r="AR26" s="77">
        <v>0.1</v>
      </c>
      <c r="AS26" s="154" t="s">
        <v>319</v>
      </c>
      <c r="AT26" s="154" t="s">
        <v>319</v>
      </c>
      <c r="AU26">
        <v>5</v>
      </c>
      <c r="AV26" s="77">
        <v>0.1</v>
      </c>
      <c r="AW26" s="154" t="s">
        <v>319</v>
      </c>
      <c r="AX26" s="154" t="s">
        <v>319</v>
      </c>
      <c r="AY26">
        <v>20</v>
      </c>
      <c r="AZ26" s="77">
        <v>0.4</v>
      </c>
      <c r="BA26" s="154" t="s">
        <v>319</v>
      </c>
      <c r="BB26" s="154" t="s">
        <v>319</v>
      </c>
      <c r="BC26">
        <v>22</v>
      </c>
      <c r="BD26" s="77">
        <v>0.5</v>
      </c>
      <c r="BE26">
        <v>77</v>
      </c>
      <c r="BF26" s="77">
        <v>1.728395061728395</v>
      </c>
      <c r="BG26" s="154" t="s">
        <v>319</v>
      </c>
      <c r="BH26" s="154" t="s">
        <v>319</v>
      </c>
      <c r="BI26">
        <v>23</v>
      </c>
      <c r="BJ26" s="77">
        <v>0.5</v>
      </c>
      <c r="BK26" s="154" t="s">
        <v>319</v>
      </c>
      <c r="BL26" s="154" t="s">
        <v>319</v>
      </c>
      <c r="BM26">
        <v>2</v>
      </c>
      <c r="BN26" s="77">
        <v>0</v>
      </c>
      <c r="BO26" s="154" t="s">
        <v>319</v>
      </c>
      <c r="BP26" s="154" t="s">
        <v>319</v>
      </c>
      <c r="BQ26">
        <v>9</v>
      </c>
      <c r="BR26" s="77">
        <v>0.2</v>
      </c>
      <c r="BS26">
        <v>34</v>
      </c>
      <c r="BT26" s="77">
        <v>0.76318742985409649</v>
      </c>
      <c r="BU26" s="154" t="s">
        <v>319</v>
      </c>
      <c r="BV26" s="154" t="s">
        <v>319</v>
      </c>
      <c r="BW26">
        <v>29</v>
      </c>
      <c r="BX26" s="77">
        <v>0.65095398428731766</v>
      </c>
      <c r="BY26" s="8">
        <v>4455</v>
      </c>
      <c r="BZ26" s="154" t="s">
        <v>319</v>
      </c>
      <c r="CA26" s="154" t="s">
        <v>319</v>
      </c>
      <c r="CB26">
        <v>4257</v>
      </c>
      <c r="CC26" s="202">
        <v>95.555555555555557</v>
      </c>
      <c r="CD26" s="16">
        <v>198</v>
      </c>
      <c r="CE26" s="18">
        <v>4.4444444444444446</v>
      </c>
      <c r="CF26" s="2"/>
      <c r="CG26" s="20"/>
      <c r="CH26" s="20"/>
      <c r="CI26" s="15"/>
      <c r="CJ26" s="2"/>
      <c r="CK26" s="20"/>
      <c r="CL26" s="20"/>
      <c r="CM26" s="15"/>
      <c r="CN26" s="2"/>
      <c r="CO26" s="20"/>
      <c r="CP26" s="20"/>
      <c r="CQ26" s="15"/>
      <c r="CR26" s="2"/>
      <c r="CS26" s="1"/>
      <c r="CT26" s="2"/>
      <c r="CU26" s="20"/>
      <c r="CV26" s="20"/>
      <c r="CW26" s="16"/>
      <c r="CX26" s="2"/>
      <c r="CY26" s="1"/>
      <c r="CZ26" s="20"/>
      <c r="DA26" s="20"/>
      <c r="DB26" s="1"/>
      <c r="DC26" s="2"/>
      <c r="DD26" s="1"/>
      <c r="DE26" s="2"/>
      <c r="DN26" t="s">
        <v>625</v>
      </c>
      <c r="DO26" t="s">
        <v>624</v>
      </c>
    </row>
    <row r="27" spans="1:119" x14ac:dyDescent="0.2">
      <c r="A27" t="s">
        <v>397</v>
      </c>
      <c r="B27" t="s">
        <v>398</v>
      </c>
      <c r="C27" s="20" t="s">
        <v>319</v>
      </c>
      <c r="D27" s="154" t="s">
        <v>319</v>
      </c>
      <c r="E27">
        <v>3435</v>
      </c>
      <c r="F27" s="77">
        <v>91.2</v>
      </c>
      <c r="G27" s="154" t="s">
        <v>319</v>
      </c>
      <c r="H27" s="20" t="s">
        <v>319</v>
      </c>
      <c r="I27">
        <v>23</v>
      </c>
      <c r="J27" s="77">
        <v>0.6</v>
      </c>
      <c r="K27" s="154" t="s">
        <v>319</v>
      </c>
      <c r="L27" s="154" t="s">
        <v>319</v>
      </c>
      <c r="M27">
        <v>16</v>
      </c>
      <c r="N27" s="77">
        <v>0.4</v>
      </c>
      <c r="O27" s="154" t="s">
        <v>319</v>
      </c>
      <c r="P27" s="154" t="s">
        <v>319</v>
      </c>
      <c r="Q27">
        <v>184</v>
      </c>
      <c r="R27" s="77">
        <v>4.9000000000000004</v>
      </c>
      <c r="S27" s="154" t="s">
        <v>319</v>
      </c>
      <c r="T27" s="154" t="s">
        <v>319</v>
      </c>
      <c r="U27">
        <v>2</v>
      </c>
      <c r="V27" s="77">
        <v>0.1</v>
      </c>
      <c r="W27" s="154" t="s">
        <v>319</v>
      </c>
      <c r="X27" s="154" t="s">
        <v>319</v>
      </c>
      <c r="Y27">
        <v>18</v>
      </c>
      <c r="Z27" s="77">
        <v>0.5</v>
      </c>
      <c r="AA27" s="154" t="s">
        <v>319</v>
      </c>
      <c r="AB27" s="154" t="s">
        <v>319</v>
      </c>
      <c r="AC27">
        <v>12</v>
      </c>
      <c r="AD27" s="77">
        <v>0.3</v>
      </c>
      <c r="AE27" s="154" t="s">
        <v>319</v>
      </c>
      <c r="AF27" s="154" t="s">
        <v>319</v>
      </c>
      <c r="AG27">
        <v>19</v>
      </c>
      <c r="AH27" s="77">
        <v>0.5</v>
      </c>
      <c r="AI27">
        <v>51</v>
      </c>
      <c r="AJ27" s="77">
        <v>1.3535031847133758</v>
      </c>
      <c r="AK27" s="154" t="s">
        <v>319</v>
      </c>
      <c r="AL27" s="154" t="s">
        <v>319</v>
      </c>
      <c r="AM27">
        <v>8</v>
      </c>
      <c r="AN27" s="77">
        <v>0.2</v>
      </c>
      <c r="AO27" s="154" t="s">
        <v>319</v>
      </c>
      <c r="AP27" s="154" t="s">
        <v>319</v>
      </c>
      <c r="AQ27">
        <v>0</v>
      </c>
      <c r="AR27" s="77">
        <v>0</v>
      </c>
      <c r="AS27" s="154" t="s">
        <v>319</v>
      </c>
      <c r="AT27" s="154" t="s">
        <v>319</v>
      </c>
      <c r="AU27">
        <v>0</v>
      </c>
      <c r="AV27" s="77">
        <v>0</v>
      </c>
      <c r="AW27" s="154" t="s">
        <v>319</v>
      </c>
      <c r="AX27" s="154" t="s">
        <v>319</v>
      </c>
      <c r="AY27">
        <v>10</v>
      </c>
      <c r="AZ27" s="77">
        <v>0.3</v>
      </c>
      <c r="BA27" s="154" t="s">
        <v>319</v>
      </c>
      <c r="BB27" s="154" t="s">
        <v>319</v>
      </c>
      <c r="BC27">
        <v>12</v>
      </c>
      <c r="BD27" s="77">
        <v>0.3</v>
      </c>
      <c r="BE27">
        <v>30</v>
      </c>
      <c r="BF27" s="77">
        <v>0.79617834394904463</v>
      </c>
      <c r="BG27" s="154" t="s">
        <v>319</v>
      </c>
      <c r="BH27" s="154" t="s">
        <v>319</v>
      </c>
      <c r="BI27">
        <v>4</v>
      </c>
      <c r="BJ27" s="77">
        <v>0.1</v>
      </c>
      <c r="BK27" s="154" t="s">
        <v>319</v>
      </c>
      <c r="BL27" s="154" t="s">
        <v>319</v>
      </c>
      <c r="BM27">
        <v>4</v>
      </c>
      <c r="BN27" s="77">
        <v>0.1</v>
      </c>
      <c r="BO27" s="154" t="s">
        <v>319</v>
      </c>
      <c r="BP27" s="154" t="s">
        <v>319</v>
      </c>
      <c r="BQ27">
        <v>8</v>
      </c>
      <c r="BR27" s="77">
        <v>0.2</v>
      </c>
      <c r="BS27">
        <v>16</v>
      </c>
      <c r="BT27" s="77">
        <v>0.42462845010615713</v>
      </c>
      <c r="BU27" s="154" t="s">
        <v>319</v>
      </c>
      <c r="BV27" s="154" t="s">
        <v>319</v>
      </c>
      <c r="BW27">
        <v>13</v>
      </c>
      <c r="BX27" s="77">
        <v>0.34501061571125269</v>
      </c>
      <c r="BY27" s="8">
        <v>3768</v>
      </c>
      <c r="BZ27" s="154" t="s">
        <v>319</v>
      </c>
      <c r="CA27" s="154" t="s">
        <v>319</v>
      </c>
      <c r="CB27">
        <v>3658</v>
      </c>
      <c r="CC27" s="202">
        <v>97.080679405520158</v>
      </c>
      <c r="CD27" s="16">
        <v>110</v>
      </c>
      <c r="CE27" s="18">
        <v>2.9193205944798302</v>
      </c>
      <c r="CF27" s="2"/>
      <c r="CG27" s="20"/>
      <c r="CH27" s="20"/>
      <c r="CI27" s="15"/>
      <c r="CJ27" s="2"/>
      <c r="CK27" s="20"/>
      <c r="CL27" s="20"/>
      <c r="CM27" s="15"/>
      <c r="CN27" s="2"/>
      <c r="CO27" s="20"/>
      <c r="CP27" s="20"/>
      <c r="CQ27" s="15"/>
      <c r="CR27" s="2"/>
      <c r="CS27" s="1"/>
      <c r="CT27" s="2"/>
      <c r="CU27" s="20"/>
      <c r="CV27" s="20"/>
      <c r="CW27" s="16"/>
      <c r="CX27" s="2"/>
      <c r="CY27" s="1"/>
      <c r="CZ27" s="20"/>
      <c r="DA27" s="20"/>
      <c r="DB27" s="1"/>
      <c r="DC27" s="2"/>
      <c r="DD27" s="1"/>
      <c r="DE27" s="2"/>
      <c r="DN27" t="s">
        <v>627</v>
      </c>
      <c r="DO27" t="s">
        <v>626</v>
      </c>
    </row>
    <row r="28" spans="1:119" x14ac:dyDescent="0.2">
      <c r="A28" t="s">
        <v>399</v>
      </c>
      <c r="B28" t="s">
        <v>105</v>
      </c>
      <c r="C28" s="154" t="s">
        <v>319</v>
      </c>
      <c r="D28" s="154" t="s">
        <v>319</v>
      </c>
      <c r="E28">
        <v>5583</v>
      </c>
      <c r="F28" s="77">
        <v>94.2</v>
      </c>
      <c r="G28" s="154" t="s">
        <v>319</v>
      </c>
      <c r="H28" s="20" t="s">
        <v>319</v>
      </c>
      <c r="I28">
        <v>21</v>
      </c>
      <c r="J28" s="77">
        <v>0.4</v>
      </c>
      <c r="K28" s="154" t="s">
        <v>319</v>
      </c>
      <c r="L28" s="154" t="s">
        <v>319</v>
      </c>
      <c r="M28">
        <v>53</v>
      </c>
      <c r="N28" s="77">
        <v>0.9</v>
      </c>
      <c r="O28" s="154" t="s">
        <v>319</v>
      </c>
      <c r="P28" s="154" t="s">
        <v>319</v>
      </c>
      <c r="Q28">
        <v>135</v>
      </c>
      <c r="R28" s="77">
        <v>2.2999999999999998</v>
      </c>
      <c r="S28" s="154" t="s">
        <v>319</v>
      </c>
      <c r="T28" s="154" t="s">
        <v>319</v>
      </c>
      <c r="U28">
        <v>10</v>
      </c>
      <c r="V28" s="77">
        <v>0.2</v>
      </c>
      <c r="W28" s="154" t="s">
        <v>319</v>
      </c>
      <c r="X28" s="154" t="s">
        <v>319</v>
      </c>
      <c r="Y28">
        <v>11</v>
      </c>
      <c r="Z28" s="77">
        <v>0.2</v>
      </c>
      <c r="AA28" s="154" t="s">
        <v>319</v>
      </c>
      <c r="AB28" s="154" t="s">
        <v>319</v>
      </c>
      <c r="AC28">
        <v>7</v>
      </c>
      <c r="AD28" s="77">
        <v>0.1</v>
      </c>
      <c r="AE28" s="154" t="s">
        <v>319</v>
      </c>
      <c r="AF28" s="154" t="s">
        <v>319</v>
      </c>
      <c r="AG28">
        <v>18</v>
      </c>
      <c r="AH28" s="77">
        <v>0.3</v>
      </c>
      <c r="AI28">
        <v>46</v>
      </c>
      <c r="AJ28" s="77">
        <v>0.77584752909428234</v>
      </c>
      <c r="AK28" s="154" t="s">
        <v>319</v>
      </c>
      <c r="AL28" s="154" t="s">
        <v>319</v>
      </c>
      <c r="AM28">
        <v>14</v>
      </c>
      <c r="AN28" s="77">
        <v>0.2</v>
      </c>
      <c r="AO28" s="154" t="s">
        <v>319</v>
      </c>
      <c r="AP28" s="154" t="s">
        <v>319</v>
      </c>
      <c r="AQ28">
        <v>0</v>
      </c>
      <c r="AR28" s="77">
        <v>0</v>
      </c>
      <c r="AS28" s="154" t="s">
        <v>319</v>
      </c>
      <c r="AT28" s="154" t="s">
        <v>319</v>
      </c>
      <c r="AU28">
        <v>0</v>
      </c>
      <c r="AV28" s="77">
        <v>0</v>
      </c>
      <c r="AW28" s="154" t="s">
        <v>319</v>
      </c>
      <c r="AX28" s="154" t="s">
        <v>319</v>
      </c>
      <c r="AY28">
        <v>11</v>
      </c>
      <c r="AZ28" s="77">
        <v>0.2</v>
      </c>
      <c r="BA28" s="154" t="s">
        <v>319</v>
      </c>
      <c r="BB28" s="154" t="s">
        <v>319</v>
      </c>
      <c r="BC28">
        <v>36</v>
      </c>
      <c r="BD28" s="77">
        <v>0.6</v>
      </c>
      <c r="BE28">
        <v>61</v>
      </c>
      <c r="BF28" s="77">
        <v>1.0288412885815483</v>
      </c>
      <c r="BG28" s="154" t="s">
        <v>319</v>
      </c>
      <c r="BH28" s="154" t="s">
        <v>319</v>
      </c>
      <c r="BI28">
        <v>13</v>
      </c>
      <c r="BJ28" s="77">
        <v>0.2</v>
      </c>
      <c r="BK28" s="154" t="s">
        <v>319</v>
      </c>
      <c r="BL28" s="154" t="s">
        <v>319</v>
      </c>
      <c r="BM28">
        <v>4</v>
      </c>
      <c r="BN28" s="77">
        <v>0.1</v>
      </c>
      <c r="BO28" s="154" t="s">
        <v>319</v>
      </c>
      <c r="BP28" s="154" t="s">
        <v>319</v>
      </c>
      <c r="BQ28">
        <v>7</v>
      </c>
      <c r="BR28" s="77">
        <v>0.1</v>
      </c>
      <c r="BS28">
        <v>24</v>
      </c>
      <c r="BT28" s="77">
        <v>0.40479001517962554</v>
      </c>
      <c r="BU28" s="154" t="s">
        <v>319</v>
      </c>
      <c r="BV28" s="154" t="s">
        <v>319</v>
      </c>
      <c r="BW28">
        <v>6</v>
      </c>
      <c r="BX28" s="77">
        <v>0.10119750379490638</v>
      </c>
      <c r="BY28" s="8">
        <v>5929</v>
      </c>
      <c r="BZ28" s="154" t="s">
        <v>319</v>
      </c>
      <c r="CA28" s="154" t="s">
        <v>319</v>
      </c>
      <c r="CB28">
        <v>5792</v>
      </c>
      <c r="CC28" s="202">
        <v>97.68932366334964</v>
      </c>
      <c r="CD28" s="16">
        <v>137</v>
      </c>
      <c r="CE28" s="18">
        <v>2.3106763366503627</v>
      </c>
      <c r="CF28" s="2"/>
      <c r="CG28" s="20"/>
      <c r="CH28" s="20"/>
      <c r="CI28" s="15"/>
      <c r="CJ28" s="2"/>
      <c r="CK28" s="20"/>
      <c r="CL28" s="20"/>
      <c r="CM28" s="15"/>
      <c r="CN28" s="2"/>
      <c r="CO28" s="20"/>
      <c r="CP28" s="20"/>
      <c r="CQ28" s="15"/>
      <c r="CR28" s="2"/>
      <c r="CS28" s="1"/>
      <c r="CT28" s="2"/>
      <c r="CU28" s="20"/>
      <c r="CV28" s="20"/>
      <c r="CW28" s="16"/>
      <c r="CX28" s="2"/>
      <c r="CY28" s="1"/>
      <c r="CZ28" s="20"/>
      <c r="DA28" s="20"/>
      <c r="DB28" s="1"/>
      <c r="DC28" s="2"/>
      <c r="DD28" s="1"/>
      <c r="DE28" s="2"/>
      <c r="DN28" t="s">
        <v>629</v>
      </c>
      <c r="DO28" t="s">
        <v>628</v>
      </c>
    </row>
    <row r="29" spans="1:119" x14ac:dyDescent="0.2">
      <c r="A29" t="s">
        <v>400</v>
      </c>
      <c r="B29" t="s">
        <v>401</v>
      </c>
      <c r="C29" s="154" t="s">
        <v>319</v>
      </c>
      <c r="D29" s="154" t="s">
        <v>319</v>
      </c>
      <c r="E29">
        <v>2173</v>
      </c>
      <c r="F29" s="77">
        <v>91.4</v>
      </c>
      <c r="G29" s="154" t="s">
        <v>319</v>
      </c>
      <c r="H29" s="20" t="s">
        <v>319</v>
      </c>
      <c r="I29">
        <v>9</v>
      </c>
      <c r="J29" s="77">
        <v>0.4</v>
      </c>
      <c r="K29" s="154" t="s">
        <v>319</v>
      </c>
      <c r="L29" s="154" t="s">
        <v>319</v>
      </c>
      <c r="M29">
        <v>9</v>
      </c>
      <c r="N29" s="77">
        <v>0.4</v>
      </c>
      <c r="O29" s="154" t="s">
        <v>319</v>
      </c>
      <c r="P29" s="154" t="s">
        <v>319</v>
      </c>
      <c r="Q29">
        <v>111</v>
      </c>
      <c r="R29" s="77">
        <v>4.7</v>
      </c>
      <c r="S29" s="154" t="s">
        <v>319</v>
      </c>
      <c r="T29" s="154" t="s">
        <v>319</v>
      </c>
      <c r="U29">
        <v>4</v>
      </c>
      <c r="V29" s="77">
        <v>0.2</v>
      </c>
      <c r="W29" s="154" t="s">
        <v>319</v>
      </c>
      <c r="X29" s="154" t="s">
        <v>319</v>
      </c>
      <c r="Y29">
        <v>8</v>
      </c>
      <c r="Z29" s="77">
        <v>0.3</v>
      </c>
      <c r="AA29" s="154" t="s">
        <v>319</v>
      </c>
      <c r="AB29" s="154" t="s">
        <v>319</v>
      </c>
      <c r="AC29">
        <v>17</v>
      </c>
      <c r="AD29" s="77">
        <v>0.7</v>
      </c>
      <c r="AE29" s="154" t="s">
        <v>319</v>
      </c>
      <c r="AF29" s="154" t="s">
        <v>319</v>
      </c>
      <c r="AG29">
        <v>12</v>
      </c>
      <c r="AH29" s="77">
        <v>0.5</v>
      </c>
      <c r="AI29">
        <v>41</v>
      </c>
      <c r="AJ29" s="77">
        <v>1.7241379310344827</v>
      </c>
      <c r="AK29" s="154" t="s">
        <v>319</v>
      </c>
      <c r="AL29" s="154" t="s">
        <v>319</v>
      </c>
      <c r="AM29">
        <v>2</v>
      </c>
      <c r="AN29" s="77">
        <v>0.1</v>
      </c>
      <c r="AO29" s="154" t="s">
        <v>319</v>
      </c>
      <c r="AP29" s="154" t="s">
        <v>319</v>
      </c>
      <c r="AQ29">
        <v>0</v>
      </c>
      <c r="AR29" s="77">
        <v>0</v>
      </c>
      <c r="AS29" s="154" t="s">
        <v>319</v>
      </c>
      <c r="AT29" s="154" t="s">
        <v>319</v>
      </c>
      <c r="AU29">
        <v>0</v>
      </c>
      <c r="AV29" s="77">
        <v>0</v>
      </c>
      <c r="AW29" s="154" t="s">
        <v>319</v>
      </c>
      <c r="AX29" s="154" t="s">
        <v>319</v>
      </c>
      <c r="AY29">
        <v>7</v>
      </c>
      <c r="AZ29" s="77">
        <v>0.3</v>
      </c>
      <c r="BA29" s="154" t="s">
        <v>319</v>
      </c>
      <c r="BB29" s="154" t="s">
        <v>319</v>
      </c>
      <c r="BC29">
        <v>7</v>
      </c>
      <c r="BD29" s="77">
        <v>0.3</v>
      </c>
      <c r="BE29">
        <v>16</v>
      </c>
      <c r="BF29" s="77">
        <v>0.67283431455004206</v>
      </c>
      <c r="BG29" s="154" t="s">
        <v>319</v>
      </c>
      <c r="BH29" s="154" t="s">
        <v>319</v>
      </c>
      <c r="BI29">
        <v>3</v>
      </c>
      <c r="BJ29" s="77">
        <v>0.1</v>
      </c>
      <c r="BK29" s="154" t="s">
        <v>319</v>
      </c>
      <c r="BL29" s="154" t="s">
        <v>319</v>
      </c>
      <c r="BM29">
        <v>8</v>
      </c>
      <c r="BN29" s="77">
        <v>0.3</v>
      </c>
      <c r="BO29" s="154" t="s">
        <v>319</v>
      </c>
      <c r="BP29" s="154" t="s">
        <v>319</v>
      </c>
      <c r="BQ29">
        <v>6</v>
      </c>
      <c r="BR29" s="77">
        <v>0.3</v>
      </c>
      <c r="BS29">
        <v>17</v>
      </c>
      <c r="BT29" s="77">
        <v>0.71488645920941973</v>
      </c>
      <c r="BU29" s="154" t="s">
        <v>319</v>
      </c>
      <c r="BV29" s="154" t="s">
        <v>319</v>
      </c>
      <c r="BW29">
        <v>2</v>
      </c>
      <c r="BX29" s="77">
        <v>8.4104289318755257E-2</v>
      </c>
      <c r="BY29" s="8">
        <v>2378</v>
      </c>
      <c r="BZ29" s="154" t="s">
        <v>319</v>
      </c>
      <c r="CA29" s="154" t="s">
        <v>319</v>
      </c>
      <c r="CB29">
        <v>2302</v>
      </c>
      <c r="CC29" s="202">
        <v>96.804037005887295</v>
      </c>
      <c r="CD29" s="16">
        <v>76</v>
      </c>
      <c r="CE29" s="18">
        <v>3.1959629941126999</v>
      </c>
      <c r="CF29" s="2"/>
      <c r="CG29" s="20"/>
      <c r="CH29" s="20"/>
      <c r="CI29" s="15"/>
      <c r="CJ29" s="2"/>
      <c r="CK29" s="20"/>
      <c r="CL29" s="20"/>
      <c r="CM29" s="15"/>
      <c r="CN29" s="2"/>
      <c r="CO29" s="20"/>
      <c r="CP29" s="20"/>
      <c r="CQ29" s="15"/>
      <c r="CR29" s="2"/>
      <c r="CS29" s="1"/>
      <c r="CT29" s="2"/>
      <c r="CU29" s="20"/>
      <c r="CV29" s="20"/>
      <c r="CW29" s="16"/>
      <c r="CX29" s="2"/>
      <c r="CY29" s="1"/>
      <c r="CZ29" s="20"/>
      <c r="DA29" s="20"/>
      <c r="DB29" s="1"/>
      <c r="DC29" s="2"/>
      <c r="DD29" s="1"/>
      <c r="DE29" s="2"/>
      <c r="DN29" t="s">
        <v>631</v>
      </c>
      <c r="DO29" t="s">
        <v>630</v>
      </c>
    </row>
    <row r="30" spans="1:119" x14ac:dyDescent="0.2">
      <c r="A30" t="s">
        <v>402</v>
      </c>
      <c r="B30" t="s">
        <v>403</v>
      </c>
      <c r="C30" s="154" t="s">
        <v>319</v>
      </c>
      <c r="D30" s="154" t="s">
        <v>319</v>
      </c>
      <c r="E30">
        <v>4716</v>
      </c>
      <c r="F30" s="77">
        <v>89.1</v>
      </c>
      <c r="G30" s="154" t="s">
        <v>319</v>
      </c>
      <c r="H30" s="20" t="s">
        <v>319</v>
      </c>
      <c r="I30">
        <v>37</v>
      </c>
      <c r="J30" s="77">
        <v>0.7</v>
      </c>
      <c r="K30" s="154" t="s">
        <v>319</v>
      </c>
      <c r="L30" s="154" t="s">
        <v>319</v>
      </c>
      <c r="M30">
        <v>9</v>
      </c>
      <c r="N30" s="77">
        <v>0.2</v>
      </c>
      <c r="O30" s="154" t="s">
        <v>319</v>
      </c>
      <c r="P30" s="154" t="s">
        <v>319</v>
      </c>
      <c r="Q30">
        <v>298</v>
      </c>
      <c r="R30" s="77">
        <v>5.6</v>
      </c>
      <c r="S30" s="154" t="s">
        <v>319</v>
      </c>
      <c r="T30" s="154" t="s">
        <v>319</v>
      </c>
      <c r="U30">
        <v>20</v>
      </c>
      <c r="V30" s="77">
        <v>0.4</v>
      </c>
      <c r="W30" s="154" t="s">
        <v>319</v>
      </c>
      <c r="X30" s="154" t="s">
        <v>319</v>
      </c>
      <c r="Y30">
        <v>30</v>
      </c>
      <c r="Z30" s="77">
        <v>0.6</v>
      </c>
      <c r="AA30" s="154" t="s">
        <v>319</v>
      </c>
      <c r="AB30" s="154" t="s">
        <v>319</v>
      </c>
      <c r="AC30">
        <v>22</v>
      </c>
      <c r="AD30" s="77">
        <v>0.4</v>
      </c>
      <c r="AE30" s="154" t="s">
        <v>319</v>
      </c>
      <c r="AF30" s="154" t="s">
        <v>319</v>
      </c>
      <c r="AG30">
        <v>12</v>
      </c>
      <c r="AH30" s="77">
        <v>0.2</v>
      </c>
      <c r="AI30">
        <v>84</v>
      </c>
      <c r="AJ30" s="77">
        <v>1.5876015876015874</v>
      </c>
      <c r="AK30" s="154" t="s">
        <v>319</v>
      </c>
      <c r="AL30" s="154" t="s">
        <v>319</v>
      </c>
      <c r="AM30">
        <v>35</v>
      </c>
      <c r="AN30" s="77">
        <v>0.7</v>
      </c>
      <c r="AO30" s="154" t="s">
        <v>319</v>
      </c>
      <c r="AP30" s="154" t="s">
        <v>319</v>
      </c>
      <c r="AQ30">
        <v>8</v>
      </c>
      <c r="AR30" s="77">
        <v>0.2</v>
      </c>
      <c r="AS30" s="154" t="s">
        <v>319</v>
      </c>
      <c r="AT30" s="154" t="s">
        <v>319</v>
      </c>
      <c r="AU30">
        <v>19</v>
      </c>
      <c r="AV30" s="77">
        <v>0.4</v>
      </c>
      <c r="AW30" s="154" t="s">
        <v>319</v>
      </c>
      <c r="AX30" s="154" t="s">
        <v>319</v>
      </c>
      <c r="AY30">
        <v>12</v>
      </c>
      <c r="AZ30" s="77">
        <v>0.2</v>
      </c>
      <c r="BA30" s="154" t="s">
        <v>319</v>
      </c>
      <c r="BB30" s="154" t="s">
        <v>319</v>
      </c>
      <c r="BC30">
        <v>26</v>
      </c>
      <c r="BD30" s="77">
        <v>0.5</v>
      </c>
      <c r="BE30">
        <v>100</v>
      </c>
      <c r="BF30" s="77">
        <v>1.89000189000189</v>
      </c>
      <c r="BG30" s="154" t="s">
        <v>319</v>
      </c>
      <c r="BH30" s="154" t="s">
        <v>319</v>
      </c>
      <c r="BI30">
        <v>21</v>
      </c>
      <c r="BJ30" s="77">
        <v>0.4</v>
      </c>
      <c r="BK30" s="154" t="s">
        <v>319</v>
      </c>
      <c r="BL30" s="154" t="s">
        <v>319</v>
      </c>
      <c r="BM30">
        <v>4</v>
      </c>
      <c r="BN30" s="77">
        <v>0.1</v>
      </c>
      <c r="BO30" s="154" t="s">
        <v>319</v>
      </c>
      <c r="BP30" s="154" t="s">
        <v>319</v>
      </c>
      <c r="BQ30">
        <v>6</v>
      </c>
      <c r="BR30" s="77">
        <v>0.1</v>
      </c>
      <c r="BS30">
        <v>31</v>
      </c>
      <c r="BT30" s="77">
        <v>0.58590058590058591</v>
      </c>
      <c r="BU30" s="154" t="s">
        <v>319</v>
      </c>
      <c r="BV30" s="154" t="s">
        <v>319</v>
      </c>
      <c r="BW30">
        <v>16</v>
      </c>
      <c r="BX30" s="77">
        <v>0.30240030240030241</v>
      </c>
      <c r="BY30" s="8">
        <v>5291</v>
      </c>
      <c r="BZ30" s="154" t="s">
        <v>319</v>
      </c>
      <c r="CA30" s="154" t="s">
        <v>319</v>
      </c>
      <c r="CB30">
        <v>5060</v>
      </c>
      <c r="CC30" s="202">
        <v>95.634095634095644</v>
      </c>
      <c r="CD30" s="16">
        <v>231</v>
      </c>
      <c r="CE30" s="18">
        <v>4.3659043659043659</v>
      </c>
      <c r="CF30" s="2"/>
      <c r="CG30" s="20"/>
      <c r="CH30" s="20"/>
      <c r="CI30" s="15"/>
      <c r="CJ30" s="2"/>
      <c r="CK30" s="20"/>
      <c r="CL30" s="20"/>
      <c r="CM30" s="15"/>
      <c r="CN30" s="2"/>
      <c r="CO30" s="20"/>
      <c r="CP30" s="20"/>
      <c r="CQ30" s="15"/>
      <c r="CR30" s="2"/>
      <c r="CS30" s="1"/>
      <c r="CT30" s="2"/>
      <c r="CU30" s="20"/>
      <c r="CV30" s="20"/>
      <c r="CW30" s="16"/>
      <c r="CX30" s="2"/>
      <c r="CY30" s="1"/>
      <c r="CZ30" s="20"/>
      <c r="DA30" s="20"/>
      <c r="DB30" s="1"/>
      <c r="DC30" s="2"/>
      <c r="DD30" s="1"/>
      <c r="DE30" s="2"/>
      <c r="DN30" t="s">
        <v>331</v>
      </c>
      <c r="DO30" t="s">
        <v>366</v>
      </c>
    </row>
    <row r="31" spans="1:119" x14ac:dyDescent="0.2">
      <c r="A31" t="s">
        <v>404</v>
      </c>
      <c r="B31" t="s">
        <v>405</v>
      </c>
      <c r="C31" s="154" t="s">
        <v>319</v>
      </c>
      <c r="D31" s="154" t="s">
        <v>319</v>
      </c>
      <c r="E31">
        <v>3116</v>
      </c>
      <c r="F31" s="77">
        <v>90.4</v>
      </c>
      <c r="G31" s="154" t="s">
        <v>319</v>
      </c>
      <c r="H31" s="20" t="s">
        <v>319</v>
      </c>
      <c r="I31">
        <v>12</v>
      </c>
      <c r="J31" s="77">
        <v>0.3</v>
      </c>
      <c r="K31" s="154" t="s">
        <v>319</v>
      </c>
      <c r="L31" s="154" t="s">
        <v>319</v>
      </c>
      <c r="M31">
        <v>9</v>
      </c>
      <c r="N31" s="77">
        <v>0.3</v>
      </c>
      <c r="O31" s="154" t="s">
        <v>319</v>
      </c>
      <c r="P31" s="154" t="s">
        <v>319</v>
      </c>
      <c r="Q31">
        <v>196</v>
      </c>
      <c r="R31" s="77">
        <v>5.7</v>
      </c>
      <c r="S31" s="154" t="s">
        <v>319</v>
      </c>
      <c r="T31" s="154" t="s">
        <v>319</v>
      </c>
      <c r="U31">
        <v>6</v>
      </c>
      <c r="V31" s="77">
        <v>0.2</v>
      </c>
      <c r="W31" s="154" t="s">
        <v>319</v>
      </c>
      <c r="X31" s="154" t="s">
        <v>319</v>
      </c>
      <c r="Y31">
        <v>8</v>
      </c>
      <c r="Z31" s="77">
        <v>0.2</v>
      </c>
      <c r="AA31" s="154" t="s">
        <v>319</v>
      </c>
      <c r="AB31" s="154" t="s">
        <v>319</v>
      </c>
      <c r="AC31">
        <v>15</v>
      </c>
      <c r="AD31" s="77">
        <v>0.4</v>
      </c>
      <c r="AE31" s="154" t="s">
        <v>319</v>
      </c>
      <c r="AF31" s="154" t="s">
        <v>319</v>
      </c>
      <c r="AG31">
        <v>10</v>
      </c>
      <c r="AH31" s="77">
        <v>0.3</v>
      </c>
      <c r="AI31">
        <v>39</v>
      </c>
      <c r="AJ31" s="77">
        <v>1.1314186248912097</v>
      </c>
      <c r="AK31" s="154" t="s">
        <v>319</v>
      </c>
      <c r="AL31" s="154" t="s">
        <v>319</v>
      </c>
      <c r="AM31">
        <v>11</v>
      </c>
      <c r="AN31" s="77">
        <v>0.3</v>
      </c>
      <c r="AO31" s="154" t="s">
        <v>319</v>
      </c>
      <c r="AP31" s="154" t="s">
        <v>319</v>
      </c>
      <c r="AQ31">
        <v>10</v>
      </c>
      <c r="AR31" s="77">
        <v>0.3</v>
      </c>
      <c r="AS31" s="154" t="s">
        <v>319</v>
      </c>
      <c r="AT31" s="154" t="s">
        <v>319</v>
      </c>
      <c r="AU31">
        <v>1</v>
      </c>
      <c r="AV31" s="77">
        <v>0</v>
      </c>
      <c r="AW31" s="154" t="s">
        <v>319</v>
      </c>
      <c r="AX31" s="154" t="s">
        <v>319</v>
      </c>
      <c r="AY31">
        <v>3</v>
      </c>
      <c r="AZ31" s="77">
        <v>0.1</v>
      </c>
      <c r="BA31" s="154" t="s">
        <v>319</v>
      </c>
      <c r="BB31" s="154" t="s">
        <v>319</v>
      </c>
      <c r="BC31">
        <v>12</v>
      </c>
      <c r="BD31" s="77">
        <v>0.3</v>
      </c>
      <c r="BE31">
        <v>37</v>
      </c>
      <c r="BF31" s="77">
        <v>1.0733971569480707</v>
      </c>
      <c r="BG31" s="154" t="s">
        <v>319</v>
      </c>
      <c r="BH31" s="154" t="s">
        <v>319</v>
      </c>
      <c r="BI31">
        <v>8</v>
      </c>
      <c r="BJ31" s="77">
        <v>0.2</v>
      </c>
      <c r="BK31" s="154" t="s">
        <v>319</v>
      </c>
      <c r="BL31" s="154" t="s">
        <v>319</v>
      </c>
      <c r="BM31">
        <v>6</v>
      </c>
      <c r="BN31" s="77">
        <v>0.2</v>
      </c>
      <c r="BO31" s="154" t="s">
        <v>319</v>
      </c>
      <c r="BP31" s="154" t="s">
        <v>319</v>
      </c>
      <c r="BQ31">
        <v>9</v>
      </c>
      <c r="BR31" s="77">
        <v>0.3</v>
      </c>
      <c r="BS31">
        <v>23</v>
      </c>
      <c r="BT31" s="77">
        <v>0.66724688134609811</v>
      </c>
      <c r="BU31" s="154" t="s">
        <v>319</v>
      </c>
      <c r="BV31" s="154" t="s">
        <v>319</v>
      </c>
      <c r="BW31">
        <v>15</v>
      </c>
      <c r="BX31" s="77">
        <v>0.4351610095735422</v>
      </c>
      <c r="BY31" s="8">
        <v>3447</v>
      </c>
      <c r="BZ31" s="154" t="s">
        <v>319</v>
      </c>
      <c r="CA31" s="154" t="s">
        <v>319</v>
      </c>
      <c r="CB31">
        <v>3333</v>
      </c>
      <c r="CC31" s="202">
        <v>96.692776327241077</v>
      </c>
      <c r="CD31" s="16">
        <v>114</v>
      </c>
      <c r="CE31" s="18">
        <v>3.307223672758921</v>
      </c>
      <c r="CF31" s="2"/>
      <c r="CG31" s="20"/>
      <c r="CH31" s="20"/>
      <c r="CI31" s="15"/>
      <c r="CJ31" s="2"/>
      <c r="CK31" s="20"/>
      <c r="CL31" s="20"/>
      <c r="CM31" s="15"/>
      <c r="CN31" s="2"/>
      <c r="CO31" s="20"/>
      <c r="CP31" s="20"/>
      <c r="CQ31" s="15"/>
      <c r="CR31" s="2"/>
      <c r="CS31" s="1"/>
      <c r="CT31" s="2"/>
      <c r="CU31" s="20"/>
      <c r="CV31" s="20"/>
      <c r="CW31" s="16"/>
      <c r="CX31" s="2"/>
      <c r="CY31" s="1"/>
      <c r="CZ31" s="20"/>
      <c r="DA31" s="20"/>
      <c r="DB31" s="1"/>
      <c r="DC31" s="2"/>
      <c r="DD31" s="1"/>
      <c r="DE31" s="2"/>
      <c r="DN31" t="s">
        <v>332</v>
      </c>
      <c r="DO31" t="s">
        <v>367</v>
      </c>
    </row>
    <row r="32" spans="1:119" x14ac:dyDescent="0.2">
      <c r="A32" t="s">
        <v>406</v>
      </c>
      <c r="B32" t="s">
        <v>407</v>
      </c>
      <c r="C32" s="154" t="s">
        <v>319</v>
      </c>
      <c r="D32" s="154" t="s">
        <v>319</v>
      </c>
      <c r="E32">
        <v>4597</v>
      </c>
      <c r="F32" s="77">
        <v>88.9</v>
      </c>
      <c r="G32" s="154" t="s">
        <v>319</v>
      </c>
      <c r="H32" s="20" t="s">
        <v>319</v>
      </c>
      <c r="I32">
        <v>27</v>
      </c>
      <c r="J32" s="77">
        <v>0.5</v>
      </c>
      <c r="K32" s="154" t="s">
        <v>319</v>
      </c>
      <c r="L32" s="154" t="s">
        <v>319</v>
      </c>
      <c r="M32">
        <v>19</v>
      </c>
      <c r="N32" s="77">
        <v>0.4</v>
      </c>
      <c r="O32" s="154" t="s">
        <v>319</v>
      </c>
      <c r="P32" s="154" t="s">
        <v>319</v>
      </c>
      <c r="Q32">
        <v>383</v>
      </c>
      <c r="R32" s="77">
        <v>7.4</v>
      </c>
      <c r="S32" s="154" t="s">
        <v>319</v>
      </c>
      <c r="T32" s="154" t="s">
        <v>319</v>
      </c>
      <c r="U32">
        <v>14</v>
      </c>
      <c r="V32" s="77">
        <v>0.3</v>
      </c>
      <c r="W32" s="154" t="s">
        <v>319</v>
      </c>
      <c r="X32" s="154" t="s">
        <v>319</v>
      </c>
      <c r="Y32">
        <v>14</v>
      </c>
      <c r="Z32" s="77">
        <v>0.3</v>
      </c>
      <c r="AA32" s="154" t="s">
        <v>319</v>
      </c>
      <c r="AB32" s="154" t="s">
        <v>319</v>
      </c>
      <c r="AC32">
        <v>7</v>
      </c>
      <c r="AD32" s="77">
        <v>0.1</v>
      </c>
      <c r="AE32" s="154" t="s">
        <v>319</v>
      </c>
      <c r="AF32" s="154" t="s">
        <v>319</v>
      </c>
      <c r="AG32">
        <v>20</v>
      </c>
      <c r="AH32" s="77">
        <v>0.4</v>
      </c>
      <c r="AI32">
        <v>55</v>
      </c>
      <c r="AJ32" s="77">
        <v>1.0638297872340425</v>
      </c>
      <c r="AK32" s="154" t="s">
        <v>319</v>
      </c>
      <c r="AL32" s="154" t="s">
        <v>319</v>
      </c>
      <c r="AM32">
        <v>15</v>
      </c>
      <c r="AN32" s="77">
        <v>0.3</v>
      </c>
      <c r="AO32" s="154" t="s">
        <v>319</v>
      </c>
      <c r="AP32" s="154" t="s">
        <v>319</v>
      </c>
      <c r="AQ32">
        <v>10</v>
      </c>
      <c r="AR32" s="77">
        <v>0.2</v>
      </c>
      <c r="AS32" s="154" t="s">
        <v>319</v>
      </c>
      <c r="AT32" s="154" t="s">
        <v>319</v>
      </c>
      <c r="AU32">
        <v>1</v>
      </c>
      <c r="AV32" s="77">
        <v>0</v>
      </c>
      <c r="AW32" s="154" t="s">
        <v>319</v>
      </c>
      <c r="AX32" s="154" t="s">
        <v>319</v>
      </c>
      <c r="AY32">
        <v>8</v>
      </c>
      <c r="AZ32" s="77">
        <v>0.2</v>
      </c>
      <c r="BA32" s="154" t="s">
        <v>319</v>
      </c>
      <c r="BB32" s="154" t="s">
        <v>319</v>
      </c>
      <c r="BC32">
        <v>9</v>
      </c>
      <c r="BD32" s="77">
        <v>0.2</v>
      </c>
      <c r="BE32">
        <v>43</v>
      </c>
      <c r="BF32" s="77">
        <v>0.83172147001934238</v>
      </c>
      <c r="BG32" s="154" t="s">
        <v>319</v>
      </c>
      <c r="BH32" s="154" t="s">
        <v>319</v>
      </c>
      <c r="BI32">
        <v>18</v>
      </c>
      <c r="BJ32" s="77">
        <v>0.3</v>
      </c>
      <c r="BK32" s="154" t="s">
        <v>319</v>
      </c>
      <c r="BL32" s="154" t="s">
        <v>319</v>
      </c>
      <c r="BM32">
        <v>7</v>
      </c>
      <c r="BN32" s="77">
        <v>0.1</v>
      </c>
      <c r="BO32" s="154" t="s">
        <v>319</v>
      </c>
      <c r="BP32" s="154" t="s">
        <v>319</v>
      </c>
      <c r="BQ32">
        <v>10</v>
      </c>
      <c r="BR32" s="77">
        <v>0.2</v>
      </c>
      <c r="BS32">
        <v>35</v>
      </c>
      <c r="BT32" s="77">
        <v>0.67698259187620891</v>
      </c>
      <c r="BU32" s="154" t="s">
        <v>319</v>
      </c>
      <c r="BV32" s="154" t="s">
        <v>319</v>
      </c>
      <c r="BW32">
        <v>11</v>
      </c>
      <c r="BX32" s="77">
        <v>0.21276595744680851</v>
      </c>
      <c r="BY32" s="8">
        <v>5170</v>
      </c>
      <c r="BZ32" s="154" t="s">
        <v>319</v>
      </c>
      <c r="CA32" s="154" t="s">
        <v>319</v>
      </c>
      <c r="CB32">
        <v>5026</v>
      </c>
      <c r="CC32" s="202">
        <v>97.214700193423596</v>
      </c>
      <c r="CD32" s="16">
        <v>144</v>
      </c>
      <c r="CE32" s="18">
        <v>2.7852998065764023</v>
      </c>
      <c r="CF32" s="2"/>
      <c r="CG32" s="20"/>
      <c r="CH32" s="20"/>
      <c r="CI32" s="15"/>
      <c r="CJ32" s="2"/>
      <c r="CK32" s="20"/>
      <c r="CL32" s="20"/>
      <c r="CM32" s="15"/>
      <c r="CN32" s="2"/>
      <c r="CO32" s="20"/>
      <c r="CP32" s="20"/>
      <c r="CQ32" s="15"/>
      <c r="CR32" s="2"/>
      <c r="CS32" s="1"/>
      <c r="CT32" s="2"/>
      <c r="CU32" s="20"/>
      <c r="CV32" s="20"/>
      <c r="CW32" s="16"/>
      <c r="CX32" s="2"/>
      <c r="CY32" s="1"/>
      <c r="CZ32" s="20"/>
      <c r="DA32" s="20"/>
      <c r="DB32" s="1"/>
      <c r="DC32" s="2"/>
      <c r="DD32" s="1"/>
      <c r="DE32" s="2"/>
      <c r="DN32" t="s">
        <v>334</v>
      </c>
      <c r="DO32" t="s">
        <v>368</v>
      </c>
    </row>
    <row r="33" spans="1:120" x14ac:dyDescent="0.2">
      <c r="A33" t="s">
        <v>408</v>
      </c>
      <c r="B33" t="s">
        <v>409</v>
      </c>
      <c r="C33" s="20" t="s">
        <v>319</v>
      </c>
      <c r="D33" s="154" t="s">
        <v>319</v>
      </c>
      <c r="E33">
        <v>5732</v>
      </c>
      <c r="F33" s="77">
        <v>87.8</v>
      </c>
      <c r="G33" s="154" t="s">
        <v>319</v>
      </c>
      <c r="H33" s="20" t="s">
        <v>319</v>
      </c>
      <c r="I33">
        <v>27</v>
      </c>
      <c r="J33" s="77">
        <v>0.4</v>
      </c>
      <c r="K33" s="154" t="s">
        <v>319</v>
      </c>
      <c r="L33" s="154" t="s">
        <v>319</v>
      </c>
      <c r="M33">
        <v>22</v>
      </c>
      <c r="N33" s="77">
        <v>0.3</v>
      </c>
      <c r="O33" s="154" t="s">
        <v>319</v>
      </c>
      <c r="P33" s="154" t="s">
        <v>319</v>
      </c>
      <c r="Q33">
        <v>511</v>
      </c>
      <c r="R33" s="77">
        <v>7.8</v>
      </c>
      <c r="S33" s="154" t="s">
        <v>319</v>
      </c>
      <c r="T33" s="154" t="s">
        <v>319</v>
      </c>
      <c r="U33">
        <v>34</v>
      </c>
      <c r="V33" s="77">
        <v>0.5</v>
      </c>
      <c r="W33" s="154" t="s">
        <v>319</v>
      </c>
      <c r="X33" s="154" t="s">
        <v>319</v>
      </c>
      <c r="Y33">
        <v>6</v>
      </c>
      <c r="Z33" s="77">
        <v>0.1</v>
      </c>
      <c r="AA33" s="154" t="s">
        <v>319</v>
      </c>
      <c r="AB33" s="154" t="s">
        <v>319</v>
      </c>
      <c r="AC33">
        <v>38</v>
      </c>
      <c r="AD33" s="77">
        <v>0.6</v>
      </c>
      <c r="AE33" s="154" t="s">
        <v>319</v>
      </c>
      <c r="AF33" s="154" t="s">
        <v>319</v>
      </c>
      <c r="AG33">
        <v>38</v>
      </c>
      <c r="AH33" s="77">
        <v>0.6</v>
      </c>
      <c r="AI33">
        <v>116</v>
      </c>
      <c r="AJ33" s="77">
        <v>1.7766886200030634</v>
      </c>
      <c r="AK33" s="154" t="s">
        <v>319</v>
      </c>
      <c r="AL33" s="154" t="s">
        <v>319</v>
      </c>
      <c r="AM33">
        <v>22</v>
      </c>
      <c r="AN33" s="77">
        <v>0.3</v>
      </c>
      <c r="AO33" s="154" t="s">
        <v>319</v>
      </c>
      <c r="AP33" s="154" t="s">
        <v>319</v>
      </c>
      <c r="AQ33">
        <v>7</v>
      </c>
      <c r="AR33" s="77">
        <v>0.1</v>
      </c>
      <c r="AS33" s="154" t="s">
        <v>319</v>
      </c>
      <c r="AT33" s="154" t="s">
        <v>319</v>
      </c>
      <c r="AU33">
        <v>0</v>
      </c>
      <c r="AV33" s="77">
        <v>0</v>
      </c>
      <c r="AW33" s="154" t="s">
        <v>319</v>
      </c>
      <c r="AX33" s="154" t="s">
        <v>319</v>
      </c>
      <c r="AY33">
        <v>12</v>
      </c>
      <c r="AZ33" s="77">
        <v>0.2</v>
      </c>
      <c r="BA33" s="154" t="s">
        <v>319</v>
      </c>
      <c r="BB33" s="154" t="s">
        <v>319</v>
      </c>
      <c r="BC33">
        <v>21</v>
      </c>
      <c r="BD33" s="77">
        <v>0.3</v>
      </c>
      <c r="BE33">
        <v>62</v>
      </c>
      <c r="BF33" s="77">
        <v>0.94960943482922355</v>
      </c>
      <c r="BG33" s="154" t="s">
        <v>319</v>
      </c>
      <c r="BH33" s="154" t="s">
        <v>319</v>
      </c>
      <c r="BI33">
        <v>26</v>
      </c>
      <c r="BJ33" s="77">
        <v>0.4</v>
      </c>
      <c r="BK33" s="154" t="s">
        <v>319</v>
      </c>
      <c r="BL33" s="154" t="s">
        <v>319</v>
      </c>
      <c r="BM33">
        <v>10</v>
      </c>
      <c r="BN33" s="77">
        <v>0.2</v>
      </c>
      <c r="BO33" s="154" t="s">
        <v>319</v>
      </c>
      <c r="BP33" s="154" t="s">
        <v>319</v>
      </c>
      <c r="BQ33">
        <v>5</v>
      </c>
      <c r="BR33" s="77">
        <v>0.1</v>
      </c>
      <c r="BS33">
        <v>41</v>
      </c>
      <c r="BT33" s="77">
        <v>0.62796752948384138</v>
      </c>
      <c r="BU33" s="154" t="s">
        <v>319</v>
      </c>
      <c r="BV33" s="154" t="s">
        <v>319</v>
      </c>
      <c r="BW33">
        <v>18</v>
      </c>
      <c r="BX33" s="77">
        <v>0.27569306172461328</v>
      </c>
      <c r="BY33" s="8">
        <v>6529</v>
      </c>
      <c r="BZ33" s="154" t="s">
        <v>319</v>
      </c>
      <c r="CA33" s="154" t="s">
        <v>319</v>
      </c>
      <c r="CB33">
        <v>6292</v>
      </c>
      <c r="CC33" s="202">
        <v>96.370041353959252</v>
      </c>
      <c r="CD33" s="16">
        <v>237</v>
      </c>
      <c r="CE33" s="18">
        <v>3.6299586460407416</v>
      </c>
      <c r="CF33" s="2"/>
      <c r="CG33" s="20"/>
      <c r="CH33" s="20"/>
      <c r="CI33" s="15"/>
      <c r="CJ33" s="2"/>
      <c r="CK33" s="20"/>
      <c r="CL33" s="20"/>
      <c r="CM33" s="15"/>
      <c r="CN33" s="2"/>
      <c r="CO33" s="20"/>
      <c r="CP33" s="20"/>
      <c r="CQ33" s="15"/>
      <c r="CR33" s="2"/>
      <c r="CS33" s="1"/>
      <c r="CT33" s="2"/>
      <c r="CU33" s="20"/>
      <c r="CV33" s="20"/>
      <c r="CW33" s="16"/>
      <c r="CX33" s="2"/>
      <c r="CY33" s="1"/>
      <c r="CZ33" s="20"/>
      <c r="DA33" s="20"/>
      <c r="DB33" s="1"/>
      <c r="DC33" s="2"/>
      <c r="DD33" s="1"/>
      <c r="DE33" s="2"/>
      <c r="DN33" t="s">
        <v>335</v>
      </c>
      <c r="DO33" t="s">
        <v>369</v>
      </c>
    </row>
    <row r="34" spans="1:120" x14ac:dyDescent="0.2">
      <c r="A34" t="s">
        <v>410</v>
      </c>
      <c r="B34" t="s">
        <v>411</v>
      </c>
      <c r="C34" s="20" t="s">
        <v>319</v>
      </c>
      <c r="D34" s="154" t="s">
        <v>319</v>
      </c>
      <c r="E34">
        <v>3636</v>
      </c>
      <c r="F34" s="77">
        <v>91.6</v>
      </c>
      <c r="G34" s="154" t="s">
        <v>319</v>
      </c>
      <c r="H34" s="20" t="s">
        <v>319</v>
      </c>
      <c r="I34">
        <v>30</v>
      </c>
      <c r="J34" s="77">
        <v>0.8</v>
      </c>
      <c r="K34" s="154" t="s">
        <v>319</v>
      </c>
      <c r="L34" s="154" t="s">
        <v>319</v>
      </c>
      <c r="M34">
        <v>24</v>
      </c>
      <c r="N34" s="77">
        <v>0.6</v>
      </c>
      <c r="O34" s="154" t="s">
        <v>319</v>
      </c>
      <c r="P34" s="154" t="s">
        <v>319</v>
      </c>
      <c r="Q34">
        <v>130</v>
      </c>
      <c r="R34" s="77">
        <v>3.3</v>
      </c>
      <c r="S34" s="154" t="s">
        <v>319</v>
      </c>
      <c r="T34" s="154" t="s">
        <v>319</v>
      </c>
      <c r="U34">
        <v>8</v>
      </c>
      <c r="V34" s="77">
        <v>0.2</v>
      </c>
      <c r="W34" s="154" t="s">
        <v>319</v>
      </c>
      <c r="X34" s="154" t="s">
        <v>319</v>
      </c>
      <c r="Y34">
        <v>17</v>
      </c>
      <c r="Z34" s="77">
        <v>0.4</v>
      </c>
      <c r="AA34" s="154" t="s">
        <v>319</v>
      </c>
      <c r="AB34" s="154" t="s">
        <v>319</v>
      </c>
      <c r="AC34">
        <v>15</v>
      </c>
      <c r="AD34" s="77">
        <v>0.4</v>
      </c>
      <c r="AE34" s="154" t="s">
        <v>319</v>
      </c>
      <c r="AF34" s="154" t="s">
        <v>319</v>
      </c>
      <c r="AG34">
        <v>35</v>
      </c>
      <c r="AH34" s="77">
        <v>0.9</v>
      </c>
      <c r="AI34">
        <v>75</v>
      </c>
      <c r="AJ34" s="77">
        <v>1.8886930244270965</v>
      </c>
      <c r="AK34" s="154" t="s">
        <v>319</v>
      </c>
      <c r="AL34" s="154" t="s">
        <v>319</v>
      </c>
      <c r="AM34">
        <v>17</v>
      </c>
      <c r="AN34" s="77">
        <v>0.4</v>
      </c>
      <c r="AO34" s="154" t="s">
        <v>319</v>
      </c>
      <c r="AP34" s="154" t="s">
        <v>319</v>
      </c>
      <c r="AQ34">
        <v>4</v>
      </c>
      <c r="AR34" s="77">
        <v>0.1</v>
      </c>
      <c r="AS34" s="154" t="s">
        <v>319</v>
      </c>
      <c r="AT34" s="154" t="s">
        <v>319</v>
      </c>
      <c r="AU34">
        <v>1</v>
      </c>
      <c r="AV34" s="77">
        <v>0</v>
      </c>
      <c r="AW34" s="154" t="s">
        <v>319</v>
      </c>
      <c r="AX34" s="154" t="s">
        <v>319</v>
      </c>
      <c r="AY34">
        <v>10</v>
      </c>
      <c r="AZ34" s="77">
        <v>0.3</v>
      </c>
      <c r="BA34" s="154" t="s">
        <v>319</v>
      </c>
      <c r="BB34" s="154" t="s">
        <v>319</v>
      </c>
      <c r="BC34">
        <v>12</v>
      </c>
      <c r="BD34" s="77">
        <v>0.3</v>
      </c>
      <c r="BE34">
        <v>44</v>
      </c>
      <c r="BF34" s="77">
        <v>1.10803324099723</v>
      </c>
      <c r="BG34" s="154" t="s">
        <v>319</v>
      </c>
      <c r="BH34" s="154" t="s">
        <v>319</v>
      </c>
      <c r="BI34">
        <v>12</v>
      </c>
      <c r="BJ34" s="77">
        <v>0.3</v>
      </c>
      <c r="BK34" s="154" t="s">
        <v>319</v>
      </c>
      <c r="BL34" s="154" t="s">
        <v>319</v>
      </c>
      <c r="BM34">
        <v>5</v>
      </c>
      <c r="BN34" s="77">
        <v>0.1</v>
      </c>
      <c r="BO34" s="154" t="s">
        <v>319</v>
      </c>
      <c r="BP34" s="154" t="s">
        <v>319</v>
      </c>
      <c r="BQ34">
        <v>5</v>
      </c>
      <c r="BR34" s="77">
        <v>0.1</v>
      </c>
      <c r="BS34">
        <v>22</v>
      </c>
      <c r="BT34" s="77">
        <v>0.554016620498615</v>
      </c>
      <c r="BU34" s="154" t="s">
        <v>319</v>
      </c>
      <c r="BV34" s="154" t="s">
        <v>319</v>
      </c>
      <c r="BW34">
        <v>10</v>
      </c>
      <c r="BX34" s="77">
        <v>0.25182573659027951</v>
      </c>
      <c r="BY34" s="8">
        <v>3971</v>
      </c>
      <c r="BZ34" s="154" t="s">
        <v>319</v>
      </c>
      <c r="CA34" s="154" t="s">
        <v>319</v>
      </c>
      <c r="CB34">
        <v>3820</v>
      </c>
      <c r="CC34" s="202">
        <v>96.19743137748678</v>
      </c>
      <c r="CD34" s="16">
        <v>151</v>
      </c>
      <c r="CE34" s="18">
        <v>3.8025686225132209</v>
      </c>
      <c r="CF34" s="2"/>
      <c r="CG34" s="20"/>
      <c r="CH34" s="20"/>
      <c r="CI34" s="15"/>
      <c r="CJ34" s="2"/>
      <c r="CK34" s="20"/>
      <c r="CL34" s="20"/>
      <c r="CM34" s="15"/>
      <c r="CN34" s="2"/>
      <c r="CO34" s="20"/>
      <c r="CP34" s="20"/>
      <c r="CQ34" s="15"/>
      <c r="CR34" s="2"/>
      <c r="CS34" s="1"/>
      <c r="CT34" s="2"/>
      <c r="CU34" s="20"/>
      <c r="CV34" s="20"/>
      <c r="CW34" s="16"/>
      <c r="CX34" s="2"/>
      <c r="CY34" s="1"/>
      <c r="CZ34" s="20"/>
      <c r="DA34" s="20"/>
      <c r="DB34" s="1"/>
      <c r="DC34" s="2"/>
      <c r="DD34" s="1"/>
      <c r="DE34" s="2"/>
      <c r="DN34" t="s">
        <v>336</v>
      </c>
      <c r="DO34" t="s">
        <v>370</v>
      </c>
    </row>
    <row r="35" spans="1:120" x14ac:dyDescent="0.2">
      <c r="A35" t="s">
        <v>412</v>
      </c>
      <c r="B35" t="s">
        <v>111</v>
      </c>
      <c r="C35" s="20" t="s">
        <v>319</v>
      </c>
      <c r="D35" s="154" t="s">
        <v>319</v>
      </c>
      <c r="E35">
        <v>3699</v>
      </c>
      <c r="F35" s="77">
        <v>93.6</v>
      </c>
      <c r="G35" s="154" t="s">
        <v>319</v>
      </c>
      <c r="H35" s="20" t="s">
        <v>319</v>
      </c>
      <c r="I35">
        <v>10</v>
      </c>
      <c r="J35" s="77">
        <v>0.3</v>
      </c>
      <c r="K35" s="154" t="s">
        <v>319</v>
      </c>
      <c r="L35" s="154" t="s">
        <v>319</v>
      </c>
      <c r="M35">
        <v>13</v>
      </c>
      <c r="N35" s="77">
        <v>0.3</v>
      </c>
      <c r="O35" s="154" t="s">
        <v>319</v>
      </c>
      <c r="P35" s="154" t="s">
        <v>319</v>
      </c>
      <c r="Q35">
        <v>135</v>
      </c>
      <c r="R35" s="77">
        <v>3.4</v>
      </c>
      <c r="S35" s="154" t="s">
        <v>319</v>
      </c>
      <c r="T35" s="154" t="s">
        <v>319</v>
      </c>
      <c r="U35">
        <v>11</v>
      </c>
      <c r="V35" s="77">
        <v>0.3</v>
      </c>
      <c r="W35" s="154" t="s">
        <v>319</v>
      </c>
      <c r="X35" s="154" t="s">
        <v>319</v>
      </c>
      <c r="Y35">
        <v>3</v>
      </c>
      <c r="Z35" s="77">
        <v>0.1</v>
      </c>
      <c r="AA35" s="154" t="s">
        <v>319</v>
      </c>
      <c r="AB35" s="154" t="s">
        <v>319</v>
      </c>
      <c r="AC35">
        <v>19</v>
      </c>
      <c r="AD35" s="77">
        <v>0.5</v>
      </c>
      <c r="AE35" s="154" t="s">
        <v>319</v>
      </c>
      <c r="AF35" s="154" t="s">
        <v>319</v>
      </c>
      <c r="AG35">
        <v>12</v>
      </c>
      <c r="AH35" s="77">
        <v>0.3</v>
      </c>
      <c r="AI35">
        <v>45</v>
      </c>
      <c r="AJ35" s="77">
        <v>1.1386639676113359</v>
      </c>
      <c r="AK35" s="154" t="s">
        <v>319</v>
      </c>
      <c r="AL35" s="154" t="s">
        <v>319</v>
      </c>
      <c r="AM35">
        <v>5</v>
      </c>
      <c r="AN35" s="77">
        <v>0.1</v>
      </c>
      <c r="AO35" s="154" t="s">
        <v>319</v>
      </c>
      <c r="AP35" s="154" t="s">
        <v>319</v>
      </c>
      <c r="AQ35">
        <v>4</v>
      </c>
      <c r="AR35" s="77">
        <v>0.1</v>
      </c>
      <c r="AS35" s="154" t="s">
        <v>319</v>
      </c>
      <c r="AT35" s="154" t="s">
        <v>319</v>
      </c>
      <c r="AU35">
        <v>10</v>
      </c>
      <c r="AV35" s="77">
        <v>0.3</v>
      </c>
      <c r="AW35" s="154" t="s">
        <v>319</v>
      </c>
      <c r="AX35" s="154" t="s">
        <v>319</v>
      </c>
      <c r="AY35">
        <v>1</v>
      </c>
      <c r="AZ35" s="77">
        <v>0</v>
      </c>
      <c r="BA35" s="154" t="s">
        <v>319</v>
      </c>
      <c r="BB35" s="154" t="s">
        <v>319</v>
      </c>
      <c r="BC35">
        <v>13</v>
      </c>
      <c r="BD35" s="77">
        <v>0.3</v>
      </c>
      <c r="BE35">
        <v>33</v>
      </c>
      <c r="BF35" s="77">
        <v>0.83502024291497978</v>
      </c>
      <c r="BG35" s="154" t="s">
        <v>319</v>
      </c>
      <c r="BH35" s="154" t="s">
        <v>319</v>
      </c>
      <c r="BI35">
        <v>3</v>
      </c>
      <c r="BJ35" s="77">
        <v>0.1</v>
      </c>
      <c r="BK35" s="154" t="s">
        <v>319</v>
      </c>
      <c r="BL35" s="154" t="s">
        <v>319</v>
      </c>
      <c r="BM35">
        <v>6</v>
      </c>
      <c r="BN35" s="77">
        <v>0.2</v>
      </c>
      <c r="BO35" s="154" t="s">
        <v>319</v>
      </c>
      <c r="BP35" s="154" t="s">
        <v>319</v>
      </c>
      <c r="BQ35">
        <v>1</v>
      </c>
      <c r="BR35" s="77">
        <v>0</v>
      </c>
      <c r="BS35">
        <v>10</v>
      </c>
      <c r="BT35" s="77">
        <v>0.25303643724696356</v>
      </c>
      <c r="BU35" s="154" t="s">
        <v>319</v>
      </c>
      <c r="BV35" s="154" t="s">
        <v>319</v>
      </c>
      <c r="BW35">
        <v>7</v>
      </c>
      <c r="BX35" s="77">
        <v>0.1771255060728745</v>
      </c>
      <c r="BY35" s="8">
        <v>3952</v>
      </c>
      <c r="BZ35" s="154" t="s">
        <v>319</v>
      </c>
      <c r="CA35" s="154" t="s">
        <v>319</v>
      </c>
      <c r="CB35">
        <v>3857</v>
      </c>
      <c r="CC35" s="202">
        <v>97.59615384615384</v>
      </c>
      <c r="CD35" s="16">
        <v>95</v>
      </c>
      <c r="CE35" s="18">
        <v>2.4038461538461542</v>
      </c>
      <c r="CF35" s="2"/>
      <c r="CG35" s="20"/>
      <c r="CH35" s="20"/>
      <c r="CI35" s="15"/>
      <c r="CJ35" s="2"/>
      <c r="CK35" s="20"/>
      <c r="CL35" s="20"/>
      <c r="CM35" s="15"/>
      <c r="CN35" s="2"/>
      <c r="CO35" s="20"/>
      <c r="CP35" s="20"/>
      <c r="CQ35" s="15"/>
      <c r="CR35" s="2"/>
      <c r="CS35" s="1"/>
      <c r="CT35" s="2"/>
      <c r="CU35" s="20"/>
      <c r="CV35" s="20"/>
      <c r="CW35" s="16"/>
      <c r="CX35" s="2"/>
      <c r="CY35" s="1"/>
      <c r="CZ35" s="20"/>
      <c r="DA35" s="20"/>
      <c r="DB35" s="1"/>
      <c r="DC35" s="2"/>
      <c r="DD35" s="1"/>
      <c r="DE35" s="2"/>
      <c r="DN35" t="s">
        <v>337</v>
      </c>
      <c r="DO35" t="s">
        <v>371</v>
      </c>
    </row>
    <row r="36" spans="1:120" x14ac:dyDescent="0.2">
      <c r="A36" t="s">
        <v>413</v>
      </c>
      <c r="B36" t="s">
        <v>414</v>
      </c>
      <c r="C36" s="154" t="s">
        <v>319</v>
      </c>
      <c r="D36" s="154" t="s">
        <v>319</v>
      </c>
      <c r="E36">
        <v>1886</v>
      </c>
      <c r="F36" s="77">
        <v>93.1</v>
      </c>
      <c r="G36" s="154" t="s">
        <v>319</v>
      </c>
      <c r="H36" s="20" t="s">
        <v>319</v>
      </c>
      <c r="I36">
        <v>19</v>
      </c>
      <c r="J36" s="77">
        <v>0.9</v>
      </c>
      <c r="K36" s="154" t="s">
        <v>319</v>
      </c>
      <c r="L36" s="154" t="s">
        <v>319</v>
      </c>
      <c r="M36">
        <v>1</v>
      </c>
      <c r="N36" s="77">
        <v>0</v>
      </c>
      <c r="O36" s="154" t="s">
        <v>319</v>
      </c>
      <c r="P36" s="154" t="s">
        <v>319</v>
      </c>
      <c r="Q36">
        <v>61</v>
      </c>
      <c r="R36" s="77">
        <v>3</v>
      </c>
      <c r="S36" s="154" t="s">
        <v>319</v>
      </c>
      <c r="T36" s="154" t="s">
        <v>319</v>
      </c>
      <c r="U36">
        <v>1</v>
      </c>
      <c r="V36" s="77">
        <v>0</v>
      </c>
      <c r="W36" s="154" t="s">
        <v>319</v>
      </c>
      <c r="X36" s="154" t="s">
        <v>319</v>
      </c>
      <c r="Y36">
        <v>7</v>
      </c>
      <c r="Z36" s="77">
        <v>0.3</v>
      </c>
      <c r="AA36" s="154" t="s">
        <v>319</v>
      </c>
      <c r="AB36" s="154" t="s">
        <v>319</v>
      </c>
      <c r="AC36">
        <v>11</v>
      </c>
      <c r="AD36" s="77">
        <v>0.5</v>
      </c>
      <c r="AE36" s="154" t="s">
        <v>319</v>
      </c>
      <c r="AF36" s="154" t="s">
        <v>319</v>
      </c>
      <c r="AG36">
        <v>11</v>
      </c>
      <c r="AH36" s="77">
        <v>0.5</v>
      </c>
      <c r="AI36">
        <v>30</v>
      </c>
      <c r="AJ36" s="77">
        <v>1.4814814814814816</v>
      </c>
      <c r="AK36" s="154" t="s">
        <v>319</v>
      </c>
      <c r="AL36" s="154" t="s">
        <v>319</v>
      </c>
      <c r="AM36">
        <v>6</v>
      </c>
      <c r="AN36" s="77">
        <v>0.3</v>
      </c>
      <c r="AO36" s="154" t="s">
        <v>319</v>
      </c>
      <c r="AP36" s="154" t="s">
        <v>319</v>
      </c>
      <c r="AQ36">
        <v>1</v>
      </c>
      <c r="AR36" s="77">
        <v>0</v>
      </c>
      <c r="AS36" s="154" t="s">
        <v>319</v>
      </c>
      <c r="AT36" s="154" t="s">
        <v>319</v>
      </c>
      <c r="AU36">
        <v>0</v>
      </c>
      <c r="AV36" s="77">
        <v>0</v>
      </c>
      <c r="AW36" s="154" t="s">
        <v>319</v>
      </c>
      <c r="AX36" s="154" t="s">
        <v>319</v>
      </c>
      <c r="AY36">
        <v>8</v>
      </c>
      <c r="AZ36" s="77">
        <v>0.4</v>
      </c>
      <c r="BA36" s="154" t="s">
        <v>319</v>
      </c>
      <c r="BB36" s="154" t="s">
        <v>319</v>
      </c>
      <c r="BC36">
        <v>8</v>
      </c>
      <c r="BD36" s="77">
        <v>0.4</v>
      </c>
      <c r="BE36">
        <v>23</v>
      </c>
      <c r="BF36" s="77">
        <v>1.1358024691358024</v>
      </c>
      <c r="BG36" s="154" t="s">
        <v>319</v>
      </c>
      <c r="BH36" s="154" t="s">
        <v>319</v>
      </c>
      <c r="BI36">
        <v>1</v>
      </c>
      <c r="BJ36" s="77">
        <v>0</v>
      </c>
      <c r="BK36" s="154" t="s">
        <v>319</v>
      </c>
      <c r="BL36" s="154" t="s">
        <v>319</v>
      </c>
      <c r="BM36">
        <v>2</v>
      </c>
      <c r="BN36" s="77">
        <v>0.1</v>
      </c>
      <c r="BO36" s="154" t="s">
        <v>319</v>
      </c>
      <c r="BP36" s="154" t="s">
        <v>319</v>
      </c>
      <c r="BQ36">
        <v>0</v>
      </c>
      <c r="BR36" s="77">
        <v>0</v>
      </c>
      <c r="BS36">
        <v>3</v>
      </c>
      <c r="BT36" s="77">
        <v>0.14814814814814814</v>
      </c>
      <c r="BU36" s="154" t="s">
        <v>319</v>
      </c>
      <c r="BV36" s="154" t="s">
        <v>319</v>
      </c>
      <c r="BW36">
        <v>2</v>
      </c>
      <c r="BX36" s="77">
        <v>9.876543209876544E-2</v>
      </c>
      <c r="BY36" s="8">
        <v>2025</v>
      </c>
      <c r="BZ36" s="154" t="s">
        <v>319</v>
      </c>
      <c r="CA36" s="154" t="s">
        <v>319</v>
      </c>
      <c r="CB36">
        <v>1967</v>
      </c>
      <c r="CC36" s="202">
        <v>97.135802469135797</v>
      </c>
      <c r="CD36" s="16">
        <v>58</v>
      </c>
      <c r="CE36" s="18">
        <v>2.8641975308641978</v>
      </c>
      <c r="CF36" s="2"/>
      <c r="CG36" s="20"/>
      <c r="CH36" s="20"/>
      <c r="CI36" s="15"/>
      <c r="CJ36" s="2"/>
      <c r="CK36" s="20"/>
      <c r="CL36" s="20"/>
      <c r="CM36" s="15"/>
      <c r="CN36" s="2"/>
      <c r="CO36" s="20"/>
      <c r="CP36" s="20"/>
      <c r="CQ36" s="15"/>
      <c r="CR36" s="2"/>
      <c r="CS36" s="1"/>
      <c r="CT36" s="2"/>
      <c r="CU36" s="20"/>
      <c r="CV36" s="20"/>
      <c r="CW36" s="16"/>
      <c r="CX36" s="2"/>
      <c r="CY36" s="1"/>
      <c r="CZ36" s="20"/>
      <c r="DA36" s="20"/>
      <c r="DB36" s="1"/>
      <c r="DC36" s="2"/>
      <c r="DD36" s="1"/>
      <c r="DE36" s="2"/>
      <c r="DN36" t="s">
        <v>338</v>
      </c>
      <c r="DO36" t="s">
        <v>372</v>
      </c>
    </row>
    <row r="37" spans="1:120" x14ac:dyDescent="0.2">
      <c r="A37" t="s">
        <v>415</v>
      </c>
      <c r="B37" t="s">
        <v>416</v>
      </c>
      <c r="C37" s="154" t="s">
        <v>319</v>
      </c>
      <c r="D37" s="154" t="s">
        <v>319</v>
      </c>
      <c r="E37">
        <v>1491</v>
      </c>
      <c r="F37" s="77">
        <v>96.3</v>
      </c>
      <c r="G37" s="154" t="s">
        <v>319</v>
      </c>
      <c r="H37" s="20" t="s">
        <v>319</v>
      </c>
      <c r="I37">
        <v>6</v>
      </c>
      <c r="J37" s="77">
        <v>0.4</v>
      </c>
      <c r="K37" s="154" t="s">
        <v>319</v>
      </c>
      <c r="L37" s="154" t="s">
        <v>319</v>
      </c>
      <c r="M37">
        <v>1</v>
      </c>
      <c r="N37" s="77">
        <v>0.1</v>
      </c>
      <c r="O37" s="154" t="s">
        <v>319</v>
      </c>
      <c r="P37" s="154" t="s">
        <v>319</v>
      </c>
      <c r="Q37">
        <v>29</v>
      </c>
      <c r="R37" s="77">
        <v>1.9</v>
      </c>
      <c r="S37" s="154" t="s">
        <v>319</v>
      </c>
      <c r="T37" s="154" t="s">
        <v>319</v>
      </c>
      <c r="U37">
        <v>0</v>
      </c>
      <c r="V37" s="77">
        <v>0</v>
      </c>
      <c r="W37" s="154" t="s">
        <v>319</v>
      </c>
      <c r="X37" s="154" t="s">
        <v>319</v>
      </c>
      <c r="Y37">
        <v>0</v>
      </c>
      <c r="Z37" s="77">
        <v>0</v>
      </c>
      <c r="AA37" s="154" t="s">
        <v>319</v>
      </c>
      <c r="AB37" s="154" t="s">
        <v>319</v>
      </c>
      <c r="AC37">
        <v>3</v>
      </c>
      <c r="AD37" s="77">
        <v>0.2</v>
      </c>
      <c r="AE37" s="154" t="s">
        <v>319</v>
      </c>
      <c r="AF37" s="154" t="s">
        <v>319</v>
      </c>
      <c r="AG37">
        <v>4</v>
      </c>
      <c r="AH37" s="77">
        <v>0.3</v>
      </c>
      <c r="AI37">
        <v>7</v>
      </c>
      <c r="AJ37" s="77">
        <v>0.45219638242894056</v>
      </c>
      <c r="AK37" s="154" t="s">
        <v>319</v>
      </c>
      <c r="AL37" s="154" t="s">
        <v>319</v>
      </c>
      <c r="AM37">
        <v>7</v>
      </c>
      <c r="AN37" s="77">
        <v>0.5</v>
      </c>
      <c r="AO37" s="154" t="s">
        <v>319</v>
      </c>
      <c r="AP37" s="154" t="s">
        <v>319</v>
      </c>
      <c r="AQ37">
        <v>0</v>
      </c>
      <c r="AR37" s="77">
        <v>0</v>
      </c>
      <c r="AS37" s="154" t="s">
        <v>319</v>
      </c>
      <c r="AT37" s="154" t="s">
        <v>319</v>
      </c>
      <c r="AU37">
        <v>0</v>
      </c>
      <c r="AV37" s="77">
        <v>0</v>
      </c>
      <c r="AW37" s="154" t="s">
        <v>319</v>
      </c>
      <c r="AX37" s="154" t="s">
        <v>319</v>
      </c>
      <c r="AY37">
        <v>1</v>
      </c>
      <c r="AZ37" s="77">
        <v>0.1</v>
      </c>
      <c r="BA37" s="154" t="s">
        <v>319</v>
      </c>
      <c r="BB37" s="154" t="s">
        <v>319</v>
      </c>
      <c r="BC37">
        <v>1</v>
      </c>
      <c r="BD37" s="77">
        <v>0.1</v>
      </c>
      <c r="BE37">
        <v>9</v>
      </c>
      <c r="BF37" s="77">
        <v>0.58139534883720934</v>
      </c>
      <c r="BG37" s="154" t="s">
        <v>319</v>
      </c>
      <c r="BH37" s="154" t="s">
        <v>319</v>
      </c>
      <c r="BI37">
        <v>1</v>
      </c>
      <c r="BJ37" s="77">
        <v>0.1</v>
      </c>
      <c r="BK37" s="154" t="s">
        <v>319</v>
      </c>
      <c r="BL37" s="154" t="s">
        <v>319</v>
      </c>
      <c r="BM37">
        <v>4</v>
      </c>
      <c r="BN37" s="77">
        <v>0.3</v>
      </c>
      <c r="BO37" s="154" t="s">
        <v>319</v>
      </c>
      <c r="BP37" s="154" t="s">
        <v>319</v>
      </c>
      <c r="BQ37">
        <v>0</v>
      </c>
      <c r="BR37" s="77">
        <v>0</v>
      </c>
      <c r="BS37">
        <v>5</v>
      </c>
      <c r="BT37" s="77">
        <v>0.32299741602067183</v>
      </c>
      <c r="BU37" s="154" t="s">
        <v>319</v>
      </c>
      <c r="BV37" s="154" t="s">
        <v>319</v>
      </c>
      <c r="BW37">
        <v>0</v>
      </c>
      <c r="BX37" s="77">
        <v>0</v>
      </c>
      <c r="BY37" s="8">
        <v>1548</v>
      </c>
      <c r="BZ37" s="154" t="s">
        <v>319</v>
      </c>
      <c r="CA37" s="154" t="s">
        <v>319</v>
      </c>
      <c r="CB37">
        <v>1527</v>
      </c>
      <c r="CC37" s="202">
        <v>98.643410852713174</v>
      </c>
      <c r="CD37" s="16">
        <v>21</v>
      </c>
      <c r="CE37" s="18">
        <v>1.3565891472868217</v>
      </c>
      <c r="CF37" s="2"/>
      <c r="CG37" s="20"/>
      <c r="CH37" s="20"/>
      <c r="CI37" s="15"/>
      <c r="CJ37" s="2"/>
      <c r="CK37" s="20"/>
      <c r="CL37" s="20"/>
      <c r="CM37" s="15"/>
      <c r="CN37" s="2"/>
      <c r="CO37" s="20"/>
      <c r="CP37" s="20"/>
      <c r="CQ37" s="15"/>
      <c r="CR37" s="2"/>
      <c r="CS37" s="1"/>
      <c r="CT37" s="2"/>
      <c r="CU37" s="20"/>
      <c r="CV37" s="20"/>
      <c r="CW37" s="16"/>
      <c r="CX37" s="2"/>
      <c r="CY37" s="1"/>
      <c r="CZ37" s="20"/>
      <c r="DA37" s="20"/>
      <c r="DB37" s="1"/>
      <c r="DC37" s="2"/>
      <c r="DD37" s="1"/>
      <c r="DE37" s="2"/>
      <c r="DN37" t="s">
        <v>342</v>
      </c>
      <c r="DO37" t="s">
        <v>373</v>
      </c>
    </row>
    <row r="38" spans="1:120" x14ac:dyDescent="0.2">
      <c r="A38" t="s">
        <v>417</v>
      </c>
      <c r="B38" t="s">
        <v>418</v>
      </c>
      <c r="C38" s="154" t="s">
        <v>319</v>
      </c>
      <c r="D38" s="154" t="s">
        <v>319</v>
      </c>
      <c r="E38">
        <v>4249</v>
      </c>
      <c r="F38" s="77">
        <v>95.5</v>
      </c>
      <c r="G38" s="154" t="s">
        <v>319</v>
      </c>
      <c r="H38" s="20" t="s">
        <v>319</v>
      </c>
      <c r="I38">
        <v>16</v>
      </c>
      <c r="J38" s="77">
        <v>0.4</v>
      </c>
      <c r="K38" s="154" t="s">
        <v>319</v>
      </c>
      <c r="L38" s="154" t="s">
        <v>319</v>
      </c>
      <c r="M38">
        <v>5</v>
      </c>
      <c r="N38" s="77">
        <v>0.1</v>
      </c>
      <c r="O38" s="154" t="s">
        <v>319</v>
      </c>
      <c r="P38" s="154" t="s">
        <v>319</v>
      </c>
      <c r="Q38">
        <v>61</v>
      </c>
      <c r="R38" s="77">
        <v>1.4</v>
      </c>
      <c r="S38" s="154" t="s">
        <v>319</v>
      </c>
      <c r="T38" s="154" t="s">
        <v>319</v>
      </c>
      <c r="U38">
        <v>4</v>
      </c>
      <c r="V38" s="77">
        <v>0.1</v>
      </c>
      <c r="W38" s="154" t="s">
        <v>319</v>
      </c>
      <c r="X38" s="154" t="s">
        <v>319</v>
      </c>
      <c r="Y38">
        <v>21</v>
      </c>
      <c r="Z38" s="77">
        <v>0.5</v>
      </c>
      <c r="AA38" s="154" t="s">
        <v>319</v>
      </c>
      <c r="AB38" s="154" t="s">
        <v>319</v>
      </c>
      <c r="AC38">
        <v>15</v>
      </c>
      <c r="AD38" s="77">
        <v>0.3</v>
      </c>
      <c r="AE38" s="154" t="s">
        <v>319</v>
      </c>
      <c r="AF38" s="154" t="s">
        <v>319</v>
      </c>
      <c r="AG38">
        <v>10</v>
      </c>
      <c r="AH38" s="77">
        <v>0.2</v>
      </c>
      <c r="AI38">
        <v>50</v>
      </c>
      <c r="AJ38" s="77">
        <v>1.1235955056179776</v>
      </c>
      <c r="AK38" s="154" t="s">
        <v>319</v>
      </c>
      <c r="AL38" s="154" t="s">
        <v>319</v>
      </c>
      <c r="AM38">
        <v>20</v>
      </c>
      <c r="AN38" s="77">
        <v>0.4</v>
      </c>
      <c r="AO38" s="154" t="s">
        <v>319</v>
      </c>
      <c r="AP38" s="154" t="s">
        <v>319</v>
      </c>
      <c r="AQ38">
        <v>0</v>
      </c>
      <c r="AR38" s="77">
        <v>0</v>
      </c>
      <c r="AS38" s="154" t="s">
        <v>319</v>
      </c>
      <c r="AT38" s="154" t="s">
        <v>319</v>
      </c>
      <c r="AU38">
        <v>0</v>
      </c>
      <c r="AV38" s="77">
        <v>0</v>
      </c>
      <c r="AW38" s="154" t="s">
        <v>319</v>
      </c>
      <c r="AX38" s="154" t="s">
        <v>319</v>
      </c>
      <c r="AY38">
        <v>15</v>
      </c>
      <c r="AZ38" s="77">
        <v>0.3</v>
      </c>
      <c r="BA38" s="154" t="s">
        <v>319</v>
      </c>
      <c r="BB38" s="154" t="s">
        <v>319</v>
      </c>
      <c r="BC38">
        <v>16</v>
      </c>
      <c r="BD38" s="77">
        <v>0.4</v>
      </c>
      <c r="BE38">
        <v>51</v>
      </c>
      <c r="BF38" s="77">
        <v>1.146067415730337</v>
      </c>
      <c r="BG38" s="154" t="s">
        <v>319</v>
      </c>
      <c r="BH38" s="154" t="s">
        <v>319</v>
      </c>
      <c r="BI38">
        <v>0</v>
      </c>
      <c r="BJ38" s="77">
        <v>0</v>
      </c>
      <c r="BK38" s="154" t="s">
        <v>319</v>
      </c>
      <c r="BL38" s="154" t="s">
        <v>319</v>
      </c>
      <c r="BM38">
        <v>15</v>
      </c>
      <c r="BN38" s="77">
        <v>0.3</v>
      </c>
      <c r="BO38" s="154" t="s">
        <v>319</v>
      </c>
      <c r="BP38" s="154" t="s">
        <v>319</v>
      </c>
      <c r="BQ38">
        <v>1</v>
      </c>
      <c r="BR38" s="77">
        <v>0</v>
      </c>
      <c r="BS38">
        <v>16</v>
      </c>
      <c r="BT38" s="77">
        <v>0.3595505617977528</v>
      </c>
      <c r="BU38" s="154" t="s">
        <v>319</v>
      </c>
      <c r="BV38" s="154" t="s">
        <v>319</v>
      </c>
      <c r="BW38">
        <v>2</v>
      </c>
      <c r="BX38" s="77">
        <v>4.49438202247191E-2</v>
      </c>
      <c r="BY38" s="8">
        <v>4450</v>
      </c>
      <c r="BZ38" s="154" t="s">
        <v>319</v>
      </c>
      <c r="CA38" s="154" t="s">
        <v>319</v>
      </c>
      <c r="CB38">
        <v>4331</v>
      </c>
      <c r="CC38" s="202">
        <v>97.325842696629223</v>
      </c>
      <c r="CD38" s="16">
        <v>119</v>
      </c>
      <c r="CE38" s="18">
        <v>2.6741573033707864</v>
      </c>
      <c r="CF38" s="2"/>
      <c r="CG38" s="20"/>
      <c r="CH38" s="20"/>
      <c r="CI38" s="15"/>
      <c r="CJ38" s="2"/>
      <c r="CK38" s="20"/>
      <c r="CL38" s="20"/>
      <c r="CM38" s="15"/>
      <c r="CN38" s="2"/>
      <c r="CO38" s="20"/>
      <c r="CP38" s="20"/>
      <c r="CQ38" s="15"/>
      <c r="CR38" s="2"/>
      <c r="CS38" s="1"/>
      <c r="CT38" s="2"/>
      <c r="CU38" s="20"/>
      <c r="CV38" s="20"/>
      <c r="CW38" s="16"/>
      <c r="CX38" s="2"/>
      <c r="CY38" s="1"/>
      <c r="CZ38" s="20"/>
      <c r="DA38" s="20"/>
      <c r="DB38" s="1"/>
      <c r="DC38" s="2"/>
      <c r="DD38" s="1"/>
      <c r="DE38" s="2"/>
      <c r="DN38" t="s">
        <v>343</v>
      </c>
      <c r="DO38" t="s">
        <v>374</v>
      </c>
    </row>
    <row r="39" spans="1:120" x14ac:dyDescent="0.2">
      <c r="A39" t="s">
        <v>419</v>
      </c>
      <c r="B39" t="s">
        <v>420</v>
      </c>
      <c r="C39" s="154" t="s">
        <v>319</v>
      </c>
      <c r="D39" s="154" t="s">
        <v>319</v>
      </c>
      <c r="E39">
        <v>2368</v>
      </c>
      <c r="F39" s="77">
        <v>94.3</v>
      </c>
      <c r="G39" s="154" t="s">
        <v>319</v>
      </c>
      <c r="H39" s="20" t="s">
        <v>319</v>
      </c>
      <c r="I39">
        <v>12</v>
      </c>
      <c r="J39" s="77">
        <v>0.5</v>
      </c>
      <c r="K39" s="154" t="s">
        <v>319</v>
      </c>
      <c r="L39" s="154" t="s">
        <v>319</v>
      </c>
      <c r="M39">
        <v>8</v>
      </c>
      <c r="N39" s="77">
        <v>0.3</v>
      </c>
      <c r="O39" s="154" t="s">
        <v>319</v>
      </c>
      <c r="P39" s="154" t="s">
        <v>319</v>
      </c>
      <c r="Q39">
        <v>59</v>
      </c>
      <c r="R39" s="77">
        <v>2.2999999999999998</v>
      </c>
      <c r="S39" s="154" t="s">
        <v>319</v>
      </c>
      <c r="T39" s="154" t="s">
        <v>319</v>
      </c>
      <c r="U39">
        <v>4</v>
      </c>
      <c r="V39" s="77">
        <v>0.2</v>
      </c>
      <c r="W39" s="154" t="s">
        <v>319</v>
      </c>
      <c r="X39" s="154" t="s">
        <v>319</v>
      </c>
      <c r="Y39">
        <v>5</v>
      </c>
      <c r="Z39" s="77">
        <v>0.2</v>
      </c>
      <c r="AA39" s="154" t="s">
        <v>319</v>
      </c>
      <c r="AB39" s="154" t="s">
        <v>319</v>
      </c>
      <c r="AC39">
        <v>10</v>
      </c>
      <c r="AD39" s="77">
        <v>0.4</v>
      </c>
      <c r="AE39" s="154" t="s">
        <v>319</v>
      </c>
      <c r="AF39" s="154" t="s">
        <v>319</v>
      </c>
      <c r="AG39">
        <v>9</v>
      </c>
      <c r="AH39" s="77">
        <v>0.4</v>
      </c>
      <c r="AI39">
        <v>28</v>
      </c>
      <c r="AJ39" s="77">
        <v>1.1146496815286624</v>
      </c>
      <c r="AK39" s="154" t="s">
        <v>319</v>
      </c>
      <c r="AL39" s="154" t="s">
        <v>319</v>
      </c>
      <c r="AM39">
        <v>8</v>
      </c>
      <c r="AN39" s="77">
        <v>0.3</v>
      </c>
      <c r="AO39" s="154" t="s">
        <v>319</v>
      </c>
      <c r="AP39" s="154" t="s">
        <v>319</v>
      </c>
      <c r="AQ39">
        <v>0</v>
      </c>
      <c r="AR39" s="77">
        <v>0</v>
      </c>
      <c r="AS39" s="154" t="s">
        <v>319</v>
      </c>
      <c r="AT39" s="154" t="s">
        <v>319</v>
      </c>
      <c r="AU39">
        <v>0</v>
      </c>
      <c r="AV39" s="77">
        <v>0</v>
      </c>
      <c r="AW39" s="154" t="s">
        <v>319</v>
      </c>
      <c r="AX39" s="154" t="s">
        <v>319</v>
      </c>
      <c r="AY39">
        <v>5</v>
      </c>
      <c r="AZ39" s="77">
        <v>0.2</v>
      </c>
      <c r="BA39" s="154" t="s">
        <v>319</v>
      </c>
      <c r="BB39" s="154" t="s">
        <v>319</v>
      </c>
      <c r="BC39">
        <v>10</v>
      </c>
      <c r="BD39" s="77">
        <v>0.4</v>
      </c>
      <c r="BE39">
        <v>23</v>
      </c>
      <c r="BF39" s="77">
        <v>0.91560509554140124</v>
      </c>
      <c r="BG39" s="154" t="s">
        <v>319</v>
      </c>
      <c r="BH39" s="154" t="s">
        <v>319</v>
      </c>
      <c r="BI39">
        <v>7</v>
      </c>
      <c r="BJ39" s="77">
        <v>0.3</v>
      </c>
      <c r="BK39" s="154" t="s">
        <v>319</v>
      </c>
      <c r="BL39" s="154" t="s">
        <v>319</v>
      </c>
      <c r="BM39">
        <v>3</v>
      </c>
      <c r="BN39" s="77">
        <v>0.1</v>
      </c>
      <c r="BO39" s="154" t="s">
        <v>319</v>
      </c>
      <c r="BP39" s="154" t="s">
        <v>319</v>
      </c>
      <c r="BQ39">
        <v>0</v>
      </c>
      <c r="BR39" s="77">
        <v>0</v>
      </c>
      <c r="BS39">
        <v>10</v>
      </c>
      <c r="BT39" s="77">
        <v>0.39808917197452232</v>
      </c>
      <c r="BU39" s="154" t="s">
        <v>319</v>
      </c>
      <c r="BV39" s="154" t="s">
        <v>319</v>
      </c>
      <c r="BW39">
        <v>4</v>
      </c>
      <c r="BX39" s="77">
        <v>0.15923566878980894</v>
      </c>
      <c r="BY39" s="8">
        <v>2512</v>
      </c>
      <c r="BZ39" s="154" t="s">
        <v>319</v>
      </c>
      <c r="CA39" s="154" t="s">
        <v>319</v>
      </c>
      <c r="CB39">
        <v>2447</v>
      </c>
      <c r="CC39" s="202">
        <v>97.412420382165607</v>
      </c>
      <c r="CD39" s="16">
        <v>65</v>
      </c>
      <c r="CE39" s="18">
        <v>2.5875796178343951</v>
      </c>
      <c r="CF39" s="2"/>
      <c r="CG39" s="20"/>
      <c r="CH39" s="20"/>
      <c r="CI39" s="15"/>
      <c r="CJ39" s="2"/>
      <c r="CK39" s="20"/>
      <c r="CL39" s="20"/>
      <c r="CM39" s="15"/>
      <c r="CN39" s="2"/>
      <c r="CO39" s="20"/>
      <c r="CP39" s="20"/>
      <c r="CQ39" s="15"/>
      <c r="CR39" s="2"/>
      <c r="CS39" s="1"/>
      <c r="CT39" s="2"/>
      <c r="CU39" s="20"/>
      <c r="CV39" s="20"/>
      <c r="CW39" s="16"/>
      <c r="CX39" s="2"/>
      <c r="CY39" s="1"/>
      <c r="CZ39" s="20"/>
      <c r="DA39" s="20"/>
      <c r="DB39" s="1"/>
      <c r="DC39" s="2"/>
      <c r="DD39" s="1"/>
      <c r="DE39" s="2"/>
      <c r="DN39" t="s">
        <v>344</v>
      </c>
      <c r="DO39" t="s">
        <v>375</v>
      </c>
    </row>
    <row r="40" spans="1:120" x14ac:dyDescent="0.2">
      <c r="A40" t="s">
        <v>421</v>
      </c>
      <c r="B40" t="s">
        <v>422</v>
      </c>
      <c r="C40" s="154" t="s">
        <v>319</v>
      </c>
      <c r="D40" s="154" t="s">
        <v>319</v>
      </c>
      <c r="E40">
        <v>1727</v>
      </c>
      <c r="F40" s="77">
        <v>74.099999999999994</v>
      </c>
      <c r="G40" s="154" t="s">
        <v>319</v>
      </c>
      <c r="H40" s="20" t="s">
        <v>319</v>
      </c>
      <c r="I40">
        <v>11</v>
      </c>
      <c r="J40" s="77">
        <v>0.5</v>
      </c>
      <c r="K40" s="154" t="s">
        <v>319</v>
      </c>
      <c r="L40" s="154" t="s">
        <v>319</v>
      </c>
      <c r="M40">
        <v>11</v>
      </c>
      <c r="N40" s="77">
        <v>0.5</v>
      </c>
      <c r="O40" s="154" t="s">
        <v>319</v>
      </c>
      <c r="P40" s="154" t="s">
        <v>319</v>
      </c>
      <c r="Q40">
        <v>476</v>
      </c>
      <c r="R40" s="77">
        <v>20.399999999999999</v>
      </c>
      <c r="S40" s="154" t="s">
        <v>319</v>
      </c>
      <c r="T40" s="154" t="s">
        <v>319</v>
      </c>
      <c r="U40">
        <v>3</v>
      </c>
      <c r="V40" s="77">
        <v>0.1</v>
      </c>
      <c r="W40" s="154" t="s">
        <v>319</v>
      </c>
      <c r="X40" s="154" t="s">
        <v>319</v>
      </c>
      <c r="Y40">
        <v>5</v>
      </c>
      <c r="Z40" s="77">
        <v>0.2</v>
      </c>
      <c r="AA40" s="154" t="s">
        <v>319</v>
      </c>
      <c r="AB40" s="154" t="s">
        <v>319</v>
      </c>
      <c r="AC40">
        <v>15</v>
      </c>
      <c r="AD40" s="77">
        <v>0.6</v>
      </c>
      <c r="AE40" s="154" t="s">
        <v>319</v>
      </c>
      <c r="AF40" s="154" t="s">
        <v>319</v>
      </c>
      <c r="AG40">
        <v>11</v>
      </c>
      <c r="AH40" s="77">
        <v>0.5</v>
      </c>
      <c r="AI40">
        <v>34</v>
      </c>
      <c r="AJ40" s="77">
        <v>1.4586014586014586</v>
      </c>
      <c r="AK40" s="154" t="s">
        <v>319</v>
      </c>
      <c r="AL40" s="154" t="s">
        <v>319</v>
      </c>
      <c r="AM40">
        <v>34</v>
      </c>
      <c r="AN40" s="77">
        <v>1.5</v>
      </c>
      <c r="AO40" s="154" t="s">
        <v>319</v>
      </c>
      <c r="AP40" s="154" t="s">
        <v>319</v>
      </c>
      <c r="AQ40">
        <v>1</v>
      </c>
      <c r="AR40" s="77">
        <v>0</v>
      </c>
      <c r="AS40" s="154" t="s">
        <v>319</v>
      </c>
      <c r="AT40" s="154" t="s">
        <v>319</v>
      </c>
      <c r="AU40">
        <v>0</v>
      </c>
      <c r="AV40" s="77">
        <v>0</v>
      </c>
      <c r="AW40" s="154" t="s">
        <v>319</v>
      </c>
      <c r="AX40" s="154" t="s">
        <v>319</v>
      </c>
      <c r="AY40">
        <v>6</v>
      </c>
      <c r="AZ40" s="77">
        <v>0.3</v>
      </c>
      <c r="BA40" s="154" t="s">
        <v>319</v>
      </c>
      <c r="BB40" s="154" t="s">
        <v>319</v>
      </c>
      <c r="BC40">
        <v>13</v>
      </c>
      <c r="BD40" s="77">
        <v>0.6</v>
      </c>
      <c r="BE40">
        <v>54</v>
      </c>
      <c r="BF40" s="77">
        <v>2.3166023166023164</v>
      </c>
      <c r="BG40" s="154" t="s">
        <v>319</v>
      </c>
      <c r="BH40" s="154" t="s">
        <v>319</v>
      </c>
      <c r="BI40">
        <v>7</v>
      </c>
      <c r="BJ40" s="77">
        <v>0.3</v>
      </c>
      <c r="BK40" s="154" t="s">
        <v>319</v>
      </c>
      <c r="BL40" s="154" t="s">
        <v>319</v>
      </c>
      <c r="BM40">
        <v>5</v>
      </c>
      <c r="BN40" s="77">
        <v>0.2</v>
      </c>
      <c r="BO40" s="154" t="s">
        <v>319</v>
      </c>
      <c r="BP40" s="154" t="s">
        <v>319</v>
      </c>
      <c r="BQ40">
        <v>4</v>
      </c>
      <c r="BR40" s="77">
        <v>0.2</v>
      </c>
      <c r="BS40">
        <v>16</v>
      </c>
      <c r="BT40" s="77">
        <v>0.68640068640068641</v>
      </c>
      <c r="BU40" s="154" t="s">
        <v>319</v>
      </c>
      <c r="BV40" s="154" t="s">
        <v>319</v>
      </c>
      <c r="BW40">
        <v>2</v>
      </c>
      <c r="BX40" s="77">
        <v>8.5800085800085801E-2</v>
      </c>
      <c r="BY40" s="8">
        <v>2331</v>
      </c>
      <c r="BZ40" s="154" t="s">
        <v>319</v>
      </c>
      <c r="CA40" s="154" t="s">
        <v>319</v>
      </c>
      <c r="CB40">
        <v>2225</v>
      </c>
      <c r="CC40" s="202">
        <v>95.45259545259546</v>
      </c>
      <c r="CD40" s="16">
        <v>106</v>
      </c>
      <c r="CE40" s="18">
        <v>4.5474045474045477</v>
      </c>
      <c r="CF40" s="2"/>
      <c r="CG40" s="20"/>
      <c r="CH40" s="20"/>
      <c r="CI40" s="15"/>
      <c r="CJ40" s="2"/>
      <c r="CK40" s="20"/>
      <c r="CL40" s="20"/>
      <c r="CM40" s="15"/>
      <c r="CN40" s="2"/>
      <c r="CO40" s="20"/>
      <c r="CP40" s="20"/>
      <c r="CQ40" s="15"/>
      <c r="CR40" s="2"/>
      <c r="CS40" s="1"/>
      <c r="CT40" s="2"/>
      <c r="CU40" s="20"/>
      <c r="CV40" s="20"/>
      <c r="CW40" s="16"/>
      <c r="CX40" s="2"/>
      <c r="CY40" s="1"/>
      <c r="CZ40" s="20"/>
      <c r="DA40" s="20"/>
      <c r="DB40" s="1"/>
      <c r="DC40" s="2"/>
      <c r="DD40" s="1"/>
      <c r="DE40" s="2"/>
      <c r="DN40" t="s">
        <v>345</v>
      </c>
      <c r="DO40" t="s">
        <v>376</v>
      </c>
    </row>
    <row r="41" spans="1:120" x14ac:dyDescent="0.2">
      <c r="A41" t="s">
        <v>423</v>
      </c>
      <c r="B41" t="s">
        <v>424</v>
      </c>
      <c r="C41" s="20" t="s">
        <v>319</v>
      </c>
      <c r="D41" s="154" t="s">
        <v>319</v>
      </c>
      <c r="E41">
        <v>1890</v>
      </c>
      <c r="F41" s="77">
        <v>94.4</v>
      </c>
      <c r="G41" s="154" t="s">
        <v>319</v>
      </c>
      <c r="H41" s="20" t="s">
        <v>319</v>
      </c>
      <c r="I41">
        <v>5</v>
      </c>
      <c r="J41" s="77">
        <v>0.2</v>
      </c>
      <c r="K41" s="154" t="s">
        <v>319</v>
      </c>
      <c r="L41" s="154" t="s">
        <v>319</v>
      </c>
      <c r="M41">
        <v>1</v>
      </c>
      <c r="N41" s="77">
        <v>0</v>
      </c>
      <c r="O41" s="154" t="s">
        <v>319</v>
      </c>
      <c r="P41" s="154" t="s">
        <v>319</v>
      </c>
      <c r="Q41">
        <v>43</v>
      </c>
      <c r="R41" s="77">
        <v>2.1</v>
      </c>
      <c r="S41" s="154" t="s">
        <v>319</v>
      </c>
      <c r="T41" s="154" t="s">
        <v>319</v>
      </c>
      <c r="U41">
        <v>2</v>
      </c>
      <c r="V41" s="77">
        <v>0.1</v>
      </c>
      <c r="W41" s="154" t="s">
        <v>319</v>
      </c>
      <c r="X41" s="154" t="s">
        <v>319</v>
      </c>
      <c r="Y41">
        <v>16</v>
      </c>
      <c r="Z41" s="77">
        <v>0.8</v>
      </c>
      <c r="AA41" s="154" t="s">
        <v>319</v>
      </c>
      <c r="AB41" s="154" t="s">
        <v>319</v>
      </c>
      <c r="AC41">
        <v>2</v>
      </c>
      <c r="AD41" s="77">
        <v>0.1</v>
      </c>
      <c r="AE41" s="154" t="s">
        <v>319</v>
      </c>
      <c r="AF41" s="154" t="s">
        <v>319</v>
      </c>
      <c r="AG41">
        <v>4</v>
      </c>
      <c r="AH41" s="77">
        <v>0.2</v>
      </c>
      <c r="AI41">
        <v>24</v>
      </c>
      <c r="AJ41" s="77">
        <v>1.1988011988011988</v>
      </c>
      <c r="AK41" s="154" t="s">
        <v>319</v>
      </c>
      <c r="AL41" s="154" t="s">
        <v>319</v>
      </c>
      <c r="AM41">
        <v>18</v>
      </c>
      <c r="AN41" s="77">
        <v>0.9</v>
      </c>
      <c r="AO41" s="154" t="s">
        <v>319</v>
      </c>
      <c r="AP41" s="154" t="s">
        <v>319</v>
      </c>
      <c r="AQ41">
        <v>1</v>
      </c>
      <c r="AR41" s="77">
        <v>0</v>
      </c>
      <c r="AS41" s="154" t="s">
        <v>319</v>
      </c>
      <c r="AT41" s="154" t="s">
        <v>319</v>
      </c>
      <c r="AU41">
        <v>6</v>
      </c>
      <c r="AV41" s="77">
        <v>0.3</v>
      </c>
      <c r="AW41" s="154" t="s">
        <v>319</v>
      </c>
      <c r="AX41" s="154" t="s">
        <v>319</v>
      </c>
      <c r="AY41">
        <v>2</v>
      </c>
      <c r="AZ41" s="77">
        <v>0.1</v>
      </c>
      <c r="BA41" s="154" t="s">
        <v>319</v>
      </c>
      <c r="BB41" s="154" t="s">
        <v>319</v>
      </c>
      <c r="BC41">
        <v>6</v>
      </c>
      <c r="BD41" s="77">
        <v>0.3</v>
      </c>
      <c r="BE41">
        <v>33</v>
      </c>
      <c r="BF41" s="77">
        <v>1.6483516483516485</v>
      </c>
      <c r="BG41" s="154" t="s">
        <v>319</v>
      </c>
      <c r="BH41" s="154" t="s">
        <v>319</v>
      </c>
      <c r="BI41">
        <v>4</v>
      </c>
      <c r="BJ41" s="77">
        <v>0.2</v>
      </c>
      <c r="BK41" s="154" t="s">
        <v>319</v>
      </c>
      <c r="BL41" s="154" t="s">
        <v>319</v>
      </c>
      <c r="BM41">
        <v>2</v>
      </c>
      <c r="BN41" s="77">
        <v>0.1</v>
      </c>
      <c r="BO41" s="154" t="s">
        <v>319</v>
      </c>
      <c r="BP41" s="154" t="s">
        <v>319</v>
      </c>
      <c r="BQ41">
        <v>0</v>
      </c>
      <c r="BR41" s="77">
        <v>0</v>
      </c>
      <c r="BS41">
        <v>6</v>
      </c>
      <c r="BT41" s="77">
        <v>0.29970029970029971</v>
      </c>
      <c r="BU41" s="154" t="s">
        <v>319</v>
      </c>
      <c r="BV41" s="154" t="s">
        <v>319</v>
      </c>
      <c r="BW41">
        <v>0</v>
      </c>
      <c r="BX41" s="77">
        <v>0</v>
      </c>
      <c r="BY41" s="8">
        <v>2002</v>
      </c>
      <c r="BZ41" s="154" t="s">
        <v>319</v>
      </c>
      <c r="CA41" s="154" t="s">
        <v>319</v>
      </c>
      <c r="CB41">
        <v>1939</v>
      </c>
      <c r="CC41" s="202">
        <v>96.853146853146853</v>
      </c>
      <c r="CD41" s="16">
        <v>63</v>
      </c>
      <c r="CE41" s="18">
        <v>3.1468531468531471</v>
      </c>
      <c r="CF41" s="2"/>
      <c r="CG41" s="20"/>
      <c r="CH41" s="20"/>
      <c r="CI41" s="15"/>
      <c r="CJ41" s="2"/>
      <c r="CK41" s="20"/>
      <c r="CL41" s="20"/>
      <c r="CM41" s="15"/>
      <c r="CN41" s="2"/>
      <c r="CO41" s="20"/>
      <c r="CP41" s="20"/>
      <c r="CQ41" s="15"/>
      <c r="CR41" s="2"/>
      <c r="CS41" s="1"/>
      <c r="CT41" s="2"/>
      <c r="CU41" s="20"/>
      <c r="CV41" s="20"/>
      <c r="CW41" s="16"/>
      <c r="CX41" s="2"/>
      <c r="CY41" s="1"/>
      <c r="CZ41" s="20"/>
      <c r="DA41" s="20"/>
      <c r="DB41" s="1"/>
      <c r="DC41" s="2"/>
      <c r="DD41" s="1"/>
      <c r="DE41" s="2"/>
      <c r="DN41" t="s">
        <v>346</v>
      </c>
      <c r="DO41" t="s">
        <v>377</v>
      </c>
    </row>
    <row r="42" spans="1:120" x14ac:dyDescent="0.2">
      <c r="A42" t="s">
        <v>425</v>
      </c>
      <c r="B42" t="s">
        <v>426</v>
      </c>
      <c r="C42" s="20" t="s">
        <v>319</v>
      </c>
      <c r="D42" s="154" t="s">
        <v>319</v>
      </c>
      <c r="E42">
        <v>2089</v>
      </c>
      <c r="F42" s="77">
        <v>95.8</v>
      </c>
      <c r="G42" s="154" t="s">
        <v>319</v>
      </c>
      <c r="H42" s="20" t="s">
        <v>319</v>
      </c>
      <c r="I42">
        <v>14</v>
      </c>
      <c r="J42" s="77">
        <v>0.6</v>
      </c>
      <c r="K42" s="154" t="s">
        <v>319</v>
      </c>
      <c r="L42" s="154" t="s">
        <v>319</v>
      </c>
      <c r="M42">
        <v>8</v>
      </c>
      <c r="N42" s="77">
        <v>0.4</v>
      </c>
      <c r="O42" s="154" t="s">
        <v>319</v>
      </c>
      <c r="P42" s="154" t="s">
        <v>319</v>
      </c>
      <c r="Q42">
        <v>33</v>
      </c>
      <c r="R42" s="77">
        <v>1.5</v>
      </c>
      <c r="S42" s="154" t="s">
        <v>319</v>
      </c>
      <c r="T42" s="154" t="s">
        <v>319</v>
      </c>
      <c r="U42">
        <v>4</v>
      </c>
      <c r="V42" s="77">
        <v>0.2</v>
      </c>
      <c r="W42" s="154" t="s">
        <v>319</v>
      </c>
      <c r="X42" s="154" t="s">
        <v>319</v>
      </c>
      <c r="Y42">
        <v>5</v>
      </c>
      <c r="Z42" s="77">
        <v>0.2</v>
      </c>
      <c r="AA42" s="154" t="s">
        <v>319</v>
      </c>
      <c r="AB42" s="154" t="s">
        <v>319</v>
      </c>
      <c r="AC42">
        <v>6</v>
      </c>
      <c r="AD42" s="77">
        <v>0.3</v>
      </c>
      <c r="AE42" s="154" t="s">
        <v>319</v>
      </c>
      <c r="AF42" s="154" t="s">
        <v>319</v>
      </c>
      <c r="AG42">
        <v>2</v>
      </c>
      <c r="AH42" s="77">
        <v>0.1</v>
      </c>
      <c r="AI42">
        <v>17</v>
      </c>
      <c r="AJ42" s="77">
        <v>0.77945896377808344</v>
      </c>
      <c r="AK42" s="154" t="s">
        <v>319</v>
      </c>
      <c r="AL42" s="154" t="s">
        <v>319</v>
      </c>
      <c r="AM42">
        <v>1</v>
      </c>
      <c r="AN42" s="77">
        <v>0</v>
      </c>
      <c r="AO42" s="154" t="s">
        <v>319</v>
      </c>
      <c r="AP42" s="154" t="s">
        <v>319</v>
      </c>
      <c r="AQ42">
        <v>0</v>
      </c>
      <c r="AR42" s="77">
        <v>0</v>
      </c>
      <c r="AS42" s="154" t="s">
        <v>319</v>
      </c>
      <c r="AT42" s="154" t="s">
        <v>319</v>
      </c>
      <c r="AU42">
        <v>1</v>
      </c>
      <c r="AV42" s="77">
        <v>0</v>
      </c>
      <c r="AW42" s="154" t="s">
        <v>319</v>
      </c>
      <c r="AX42" s="154" t="s">
        <v>319</v>
      </c>
      <c r="AY42">
        <v>0</v>
      </c>
      <c r="AZ42" s="77">
        <v>0</v>
      </c>
      <c r="BA42" s="154" t="s">
        <v>319</v>
      </c>
      <c r="BB42" s="154" t="s">
        <v>319</v>
      </c>
      <c r="BC42">
        <v>10</v>
      </c>
      <c r="BD42" s="77">
        <v>0.5</v>
      </c>
      <c r="BE42">
        <v>12</v>
      </c>
      <c r="BF42" s="77">
        <v>0.55020632737276476</v>
      </c>
      <c r="BG42" s="154" t="s">
        <v>319</v>
      </c>
      <c r="BH42" s="154" t="s">
        <v>319</v>
      </c>
      <c r="BI42">
        <v>2</v>
      </c>
      <c r="BJ42" s="77">
        <v>0.1</v>
      </c>
      <c r="BK42" s="154" t="s">
        <v>319</v>
      </c>
      <c r="BL42" s="154" t="s">
        <v>319</v>
      </c>
      <c r="BM42">
        <v>4</v>
      </c>
      <c r="BN42" s="77">
        <v>0.2</v>
      </c>
      <c r="BO42" s="154" t="s">
        <v>319</v>
      </c>
      <c r="BP42" s="154" t="s">
        <v>319</v>
      </c>
      <c r="BQ42">
        <v>0</v>
      </c>
      <c r="BR42" s="77">
        <v>0</v>
      </c>
      <c r="BS42">
        <v>6</v>
      </c>
      <c r="BT42" s="77">
        <v>0.27510316368638238</v>
      </c>
      <c r="BU42" s="154" t="s">
        <v>319</v>
      </c>
      <c r="BV42" s="154" t="s">
        <v>319</v>
      </c>
      <c r="BW42">
        <v>2</v>
      </c>
      <c r="BX42" s="77">
        <v>9.170105456212746E-2</v>
      </c>
      <c r="BY42" s="8">
        <v>2181</v>
      </c>
      <c r="BZ42" s="154" t="s">
        <v>319</v>
      </c>
      <c r="CA42" s="154" t="s">
        <v>319</v>
      </c>
      <c r="CB42">
        <v>2144</v>
      </c>
      <c r="CC42" s="202">
        <v>98.30353049060065</v>
      </c>
      <c r="CD42" s="16">
        <v>37</v>
      </c>
      <c r="CE42" s="18">
        <v>1.6964695093993583</v>
      </c>
      <c r="CF42" s="2"/>
      <c r="CG42" s="20"/>
      <c r="CH42" s="20"/>
      <c r="CI42" s="15"/>
      <c r="CJ42" s="2"/>
      <c r="CK42" s="20"/>
      <c r="CL42" s="20"/>
      <c r="CM42" s="15"/>
      <c r="CN42" s="2"/>
      <c r="CO42" s="20"/>
      <c r="CP42" s="20"/>
      <c r="CQ42" s="15"/>
      <c r="CR42" s="2"/>
      <c r="CS42" s="1"/>
      <c r="CT42" s="2"/>
      <c r="CU42" s="20"/>
      <c r="CV42" s="20"/>
      <c r="CW42" s="16"/>
      <c r="CX42" s="2"/>
      <c r="CY42" s="1"/>
      <c r="CZ42" s="20"/>
      <c r="DA42" s="20"/>
      <c r="DB42" s="1"/>
      <c r="DC42" s="2"/>
      <c r="DD42" s="1"/>
      <c r="DE42" s="2"/>
      <c r="DN42" t="s">
        <v>347</v>
      </c>
      <c r="DO42" t="s">
        <v>378</v>
      </c>
    </row>
    <row r="43" spans="1:120" x14ac:dyDescent="0.2">
      <c r="A43" t="s">
        <v>427</v>
      </c>
      <c r="B43" t="s">
        <v>428</v>
      </c>
      <c r="C43" s="20" t="s">
        <v>319</v>
      </c>
      <c r="D43" s="154" t="s">
        <v>319</v>
      </c>
      <c r="E43">
        <v>4479</v>
      </c>
      <c r="F43" s="77">
        <v>93.4</v>
      </c>
      <c r="G43" s="154" t="s">
        <v>319</v>
      </c>
      <c r="H43" s="20" t="s">
        <v>319</v>
      </c>
      <c r="I43">
        <v>19</v>
      </c>
      <c r="J43" s="77">
        <v>0.4</v>
      </c>
      <c r="K43" s="154" t="s">
        <v>319</v>
      </c>
      <c r="L43" s="154" t="s">
        <v>319</v>
      </c>
      <c r="M43">
        <v>99</v>
      </c>
      <c r="N43" s="77">
        <v>2.1</v>
      </c>
      <c r="O43" s="154" t="s">
        <v>319</v>
      </c>
      <c r="P43" s="154" t="s">
        <v>319</v>
      </c>
      <c r="Q43">
        <v>111</v>
      </c>
      <c r="R43" s="77">
        <v>2.2999999999999998</v>
      </c>
      <c r="S43" s="154" t="s">
        <v>319</v>
      </c>
      <c r="T43" s="154" t="s">
        <v>319</v>
      </c>
      <c r="U43">
        <v>7</v>
      </c>
      <c r="V43" s="77">
        <v>0.1</v>
      </c>
      <c r="W43" s="154" t="s">
        <v>319</v>
      </c>
      <c r="X43" s="154" t="s">
        <v>319</v>
      </c>
      <c r="Y43">
        <v>11</v>
      </c>
      <c r="Z43" s="77">
        <v>0.2</v>
      </c>
      <c r="AA43" s="154" t="s">
        <v>319</v>
      </c>
      <c r="AB43" s="154" t="s">
        <v>319</v>
      </c>
      <c r="AC43">
        <v>12</v>
      </c>
      <c r="AD43" s="77">
        <v>0.3</v>
      </c>
      <c r="AE43" s="154" t="s">
        <v>319</v>
      </c>
      <c r="AF43" s="154" t="s">
        <v>319</v>
      </c>
      <c r="AG43">
        <v>4</v>
      </c>
      <c r="AH43" s="77">
        <v>0.1</v>
      </c>
      <c r="AI43">
        <v>34</v>
      </c>
      <c r="AJ43" s="77">
        <v>0.70907194994786238</v>
      </c>
      <c r="AK43" s="154" t="s">
        <v>319</v>
      </c>
      <c r="AL43" s="154" t="s">
        <v>319</v>
      </c>
      <c r="AM43">
        <v>5</v>
      </c>
      <c r="AN43" s="77">
        <v>0.1</v>
      </c>
      <c r="AO43" s="154" t="s">
        <v>319</v>
      </c>
      <c r="AP43" s="154" t="s">
        <v>319</v>
      </c>
      <c r="AQ43">
        <v>0</v>
      </c>
      <c r="AR43" s="77">
        <v>0</v>
      </c>
      <c r="AS43" s="154" t="s">
        <v>319</v>
      </c>
      <c r="AT43" s="154" t="s">
        <v>319</v>
      </c>
      <c r="AU43">
        <v>0</v>
      </c>
      <c r="AV43" s="77">
        <v>0</v>
      </c>
      <c r="AW43" s="154" t="s">
        <v>319</v>
      </c>
      <c r="AX43" s="154" t="s">
        <v>319</v>
      </c>
      <c r="AY43">
        <v>12</v>
      </c>
      <c r="AZ43" s="77">
        <v>0.3</v>
      </c>
      <c r="BA43" s="154" t="s">
        <v>319</v>
      </c>
      <c r="BB43" s="154" t="s">
        <v>319</v>
      </c>
      <c r="BC43">
        <v>9</v>
      </c>
      <c r="BD43" s="77">
        <v>0.2</v>
      </c>
      <c r="BE43">
        <v>26</v>
      </c>
      <c r="BF43" s="77">
        <v>0.54223149113660063</v>
      </c>
      <c r="BG43" s="154" t="s">
        <v>319</v>
      </c>
      <c r="BH43" s="154" t="s">
        <v>319</v>
      </c>
      <c r="BI43">
        <v>10</v>
      </c>
      <c r="BJ43" s="77">
        <v>0.2</v>
      </c>
      <c r="BK43" s="154" t="s">
        <v>319</v>
      </c>
      <c r="BL43" s="154" t="s">
        <v>319</v>
      </c>
      <c r="BM43">
        <v>8</v>
      </c>
      <c r="BN43" s="77">
        <v>0.2</v>
      </c>
      <c r="BO43" s="154" t="s">
        <v>319</v>
      </c>
      <c r="BP43" s="154" t="s">
        <v>319</v>
      </c>
      <c r="BQ43">
        <v>5</v>
      </c>
      <c r="BR43" s="77">
        <v>0.1</v>
      </c>
      <c r="BS43">
        <v>23</v>
      </c>
      <c r="BT43" s="77">
        <v>0.4796663190823775</v>
      </c>
      <c r="BU43" s="154" t="s">
        <v>319</v>
      </c>
      <c r="BV43" s="154" t="s">
        <v>319</v>
      </c>
      <c r="BW43">
        <v>4</v>
      </c>
      <c r="BX43" s="77">
        <v>8.3420229405630861E-2</v>
      </c>
      <c r="BY43" s="8">
        <v>4795</v>
      </c>
      <c r="BZ43" s="154" t="s">
        <v>319</v>
      </c>
      <c r="CA43" s="154" t="s">
        <v>319</v>
      </c>
      <c r="CB43">
        <v>4708</v>
      </c>
      <c r="CC43" s="202">
        <v>98.185610010427524</v>
      </c>
      <c r="CD43" s="16">
        <v>87</v>
      </c>
      <c r="CE43" s="18">
        <v>1.8143899895724716</v>
      </c>
      <c r="CF43" s="2"/>
      <c r="CG43" s="20"/>
      <c r="CH43" s="20"/>
      <c r="CI43" s="15"/>
      <c r="CJ43" s="2"/>
      <c r="CK43" s="20"/>
      <c r="CL43" s="20"/>
      <c r="CM43" s="15"/>
      <c r="CN43" s="2"/>
      <c r="CO43" s="20"/>
      <c r="CP43" s="20"/>
      <c r="CQ43" s="15"/>
      <c r="CR43" s="2"/>
      <c r="CS43" s="1"/>
      <c r="CT43" s="2"/>
      <c r="CU43" s="20"/>
      <c r="CV43" s="20"/>
      <c r="CW43" s="16"/>
      <c r="CX43" s="2"/>
      <c r="CY43" s="1"/>
      <c r="CZ43" s="20"/>
      <c r="DA43" s="20"/>
      <c r="DB43" s="1"/>
      <c r="DC43" s="2"/>
      <c r="DD43" s="1"/>
      <c r="DE43" s="2"/>
      <c r="DN43" t="s">
        <v>348</v>
      </c>
      <c r="DO43" t="s">
        <v>379</v>
      </c>
    </row>
    <row r="44" spans="1:120" x14ac:dyDescent="0.2">
      <c r="A44" t="s">
        <v>429</v>
      </c>
      <c r="B44" t="s">
        <v>430</v>
      </c>
      <c r="C44" s="154" t="s">
        <v>319</v>
      </c>
      <c r="D44" s="154" t="s">
        <v>319</v>
      </c>
      <c r="E44">
        <v>4310</v>
      </c>
      <c r="F44" s="77">
        <v>81.2</v>
      </c>
      <c r="G44" s="154" t="s">
        <v>319</v>
      </c>
      <c r="H44" s="20" t="s">
        <v>319</v>
      </c>
      <c r="I44">
        <v>19</v>
      </c>
      <c r="J44" s="77">
        <v>0.4</v>
      </c>
      <c r="K44" s="154" t="s">
        <v>319</v>
      </c>
      <c r="L44" s="154" t="s">
        <v>319</v>
      </c>
      <c r="M44">
        <v>12</v>
      </c>
      <c r="N44" s="77">
        <v>0.2</v>
      </c>
      <c r="O44" s="154" t="s">
        <v>319</v>
      </c>
      <c r="P44" s="154" t="s">
        <v>319</v>
      </c>
      <c r="Q44">
        <v>826</v>
      </c>
      <c r="R44" s="77">
        <v>15.6</v>
      </c>
      <c r="S44" s="154" t="s">
        <v>319</v>
      </c>
      <c r="T44" s="154" t="s">
        <v>319</v>
      </c>
      <c r="U44">
        <v>4</v>
      </c>
      <c r="V44" s="77">
        <v>0.1</v>
      </c>
      <c r="W44" s="154" t="s">
        <v>319</v>
      </c>
      <c r="X44" s="154" t="s">
        <v>319</v>
      </c>
      <c r="Y44">
        <v>15</v>
      </c>
      <c r="Z44" s="77">
        <v>0.3</v>
      </c>
      <c r="AA44" s="154" t="s">
        <v>319</v>
      </c>
      <c r="AB44" s="154" t="s">
        <v>319</v>
      </c>
      <c r="AC44">
        <v>16</v>
      </c>
      <c r="AD44" s="77">
        <v>0.3</v>
      </c>
      <c r="AE44" s="154" t="s">
        <v>319</v>
      </c>
      <c r="AF44" s="154" t="s">
        <v>319</v>
      </c>
      <c r="AG44">
        <v>14</v>
      </c>
      <c r="AH44" s="77">
        <v>0.3</v>
      </c>
      <c r="AI44">
        <v>49</v>
      </c>
      <c r="AJ44" s="77">
        <v>0.9231348907309721</v>
      </c>
      <c r="AK44" s="154" t="s">
        <v>319</v>
      </c>
      <c r="AL44" s="154" t="s">
        <v>319</v>
      </c>
      <c r="AM44">
        <v>23</v>
      </c>
      <c r="AN44" s="77">
        <v>0.4</v>
      </c>
      <c r="AO44" s="154" t="s">
        <v>319</v>
      </c>
      <c r="AP44" s="154" t="s">
        <v>319</v>
      </c>
      <c r="AQ44">
        <v>0</v>
      </c>
      <c r="AR44" s="77">
        <v>0</v>
      </c>
      <c r="AS44" s="154" t="s">
        <v>319</v>
      </c>
      <c r="AT44" s="154" t="s">
        <v>319</v>
      </c>
      <c r="AU44">
        <v>5</v>
      </c>
      <c r="AV44" s="77">
        <v>0.1</v>
      </c>
      <c r="AW44" s="154" t="s">
        <v>319</v>
      </c>
      <c r="AX44" s="154" t="s">
        <v>319</v>
      </c>
      <c r="AY44">
        <v>13</v>
      </c>
      <c r="AZ44" s="77">
        <v>0.2</v>
      </c>
      <c r="BA44" s="154" t="s">
        <v>319</v>
      </c>
      <c r="BB44" s="154" t="s">
        <v>319</v>
      </c>
      <c r="BC44">
        <v>16</v>
      </c>
      <c r="BD44" s="77">
        <v>0.3</v>
      </c>
      <c r="BE44">
        <v>57</v>
      </c>
      <c r="BF44" s="77">
        <v>1.0738507912584778</v>
      </c>
      <c r="BG44" s="154" t="s">
        <v>319</v>
      </c>
      <c r="BH44" s="154" t="s">
        <v>319</v>
      </c>
      <c r="BI44">
        <v>9</v>
      </c>
      <c r="BJ44" s="77">
        <v>0.2</v>
      </c>
      <c r="BK44" s="154" t="s">
        <v>319</v>
      </c>
      <c r="BL44" s="154" t="s">
        <v>319</v>
      </c>
      <c r="BM44">
        <v>3</v>
      </c>
      <c r="BN44" s="77">
        <v>0.1</v>
      </c>
      <c r="BO44" s="154" t="s">
        <v>319</v>
      </c>
      <c r="BP44" s="154" t="s">
        <v>319</v>
      </c>
      <c r="BQ44">
        <v>2</v>
      </c>
      <c r="BR44" s="77">
        <v>0</v>
      </c>
      <c r="BS44">
        <v>14</v>
      </c>
      <c r="BT44" s="77">
        <v>0.26375282592313487</v>
      </c>
      <c r="BU44" s="154" t="s">
        <v>319</v>
      </c>
      <c r="BV44" s="154" t="s">
        <v>319</v>
      </c>
      <c r="BW44">
        <v>21</v>
      </c>
      <c r="BX44" s="77">
        <v>0.39562923888470231</v>
      </c>
      <c r="BY44" s="8">
        <v>5308</v>
      </c>
      <c r="BZ44" s="154" t="s">
        <v>319</v>
      </c>
      <c r="CA44" s="154" t="s">
        <v>319</v>
      </c>
      <c r="CB44">
        <v>5167</v>
      </c>
      <c r="CC44" s="202">
        <v>97.343632253202713</v>
      </c>
      <c r="CD44" s="16">
        <v>141</v>
      </c>
      <c r="CE44" s="18">
        <v>2.656367746797287</v>
      </c>
      <c r="CF44" s="2"/>
      <c r="CG44" s="20"/>
      <c r="CH44" s="20"/>
      <c r="CI44" s="15"/>
      <c r="CJ44" s="2"/>
      <c r="CK44" s="20"/>
      <c r="CL44" s="20"/>
      <c r="CM44" s="15"/>
      <c r="CN44" s="2"/>
      <c r="CO44" s="20"/>
      <c r="CP44" s="20"/>
      <c r="CQ44" s="15"/>
      <c r="CR44" s="2"/>
      <c r="CS44" s="1"/>
      <c r="CT44" s="2"/>
      <c r="CU44" s="20"/>
      <c r="CV44" s="20"/>
      <c r="CW44" s="16"/>
      <c r="CX44" s="2"/>
      <c r="CY44" s="1"/>
      <c r="CZ44" s="20"/>
      <c r="DA44" s="20"/>
      <c r="DB44" s="1"/>
      <c r="DC44" s="2"/>
      <c r="DD44" s="1"/>
      <c r="DE44" s="2"/>
      <c r="DN44" t="s">
        <v>381</v>
      </c>
      <c r="DO44" t="s">
        <v>380</v>
      </c>
    </row>
    <row r="45" spans="1:120" s="8" customFormat="1" x14ac:dyDescent="0.2">
      <c r="A45" t="s">
        <v>431</v>
      </c>
      <c r="B45" t="s">
        <v>432</v>
      </c>
      <c r="C45" s="154" t="s">
        <v>319</v>
      </c>
      <c r="D45" s="154" t="s">
        <v>319</v>
      </c>
      <c r="E45">
        <v>1617</v>
      </c>
      <c r="F45" s="77">
        <v>95.3</v>
      </c>
      <c r="G45" s="154" t="s">
        <v>319</v>
      </c>
      <c r="H45" s="20" t="s">
        <v>319</v>
      </c>
      <c r="I45">
        <v>4</v>
      </c>
      <c r="J45" s="77">
        <v>0.2</v>
      </c>
      <c r="K45" s="154" t="s">
        <v>319</v>
      </c>
      <c r="L45" s="154" t="s">
        <v>319</v>
      </c>
      <c r="M45">
        <v>7</v>
      </c>
      <c r="N45" s="77">
        <v>0.4</v>
      </c>
      <c r="O45" s="154" t="s">
        <v>319</v>
      </c>
      <c r="P45" s="154" t="s">
        <v>319</v>
      </c>
      <c r="Q45">
        <v>17</v>
      </c>
      <c r="R45" s="77">
        <v>1</v>
      </c>
      <c r="S45" s="154" t="s">
        <v>319</v>
      </c>
      <c r="T45" s="154" t="s">
        <v>319</v>
      </c>
      <c r="U45">
        <v>3</v>
      </c>
      <c r="V45" s="77">
        <v>0.2</v>
      </c>
      <c r="W45" s="154" t="s">
        <v>319</v>
      </c>
      <c r="X45" s="154" t="s">
        <v>319</v>
      </c>
      <c r="Y45">
        <v>5</v>
      </c>
      <c r="Z45" s="77">
        <v>0.3</v>
      </c>
      <c r="AA45" s="154" t="s">
        <v>319</v>
      </c>
      <c r="AB45" s="154" t="s">
        <v>319</v>
      </c>
      <c r="AC45">
        <v>9</v>
      </c>
      <c r="AD45" s="77">
        <v>0.5</v>
      </c>
      <c r="AE45" s="154" t="s">
        <v>319</v>
      </c>
      <c r="AF45" s="154" t="s">
        <v>319</v>
      </c>
      <c r="AG45">
        <v>2</v>
      </c>
      <c r="AH45" s="77">
        <v>0.1</v>
      </c>
      <c r="AI45">
        <v>19</v>
      </c>
      <c r="AJ45" s="77">
        <v>1.1196228638774306</v>
      </c>
      <c r="AK45" s="154" t="s">
        <v>319</v>
      </c>
      <c r="AL45" s="154" t="s">
        <v>319</v>
      </c>
      <c r="AM45">
        <v>9</v>
      </c>
      <c r="AN45" s="77">
        <v>0.5</v>
      </c>
      <c r="AO45" s="154" t="s">
        <v>319</v>
      </c>
      <c r="AP45" s="154" t="s">
        <v>319</v>
      </c>
      <c r="AQ45">
        <v>0</v>
      </c>
      <c r="AR45" s="77">
        <v>0</v>
      </c>
      <c r="AS45" s="154" t="s">
        <v>319</v>
      </c>
      <c r="AT45" s="154" t="s">
        <v>319</v>
      </c>
      <c r="AU45">
        <v>0</v>
      </c>
      <c r="AV45" s="77">
        <v>0</v>
      </c>
      <c r="AW45" s="154" t="s">
        <v>319</v>
      </c>
      <c r="AX45" s="154" t="s">
        <v>319</v>
      </c>
      <c r="AY45">
        <v>5</v>
      </c>
      <c r="AZ45" s="77">
        <v>0.3</v>
      </c>
      <c r="BA45" s="154" t="s">
        <v>319</v>
      </c>
      <c r="BB45" s="154" t="s">
        <v>319</v>
      </c>
      <c r="BC45">
        <v>5</v>
      </c>
      <c r="BD45" s="77">
        <v>0.3</v>
      </c>
      <c r="BE45">
        <v>19</v>
      </c>
      <c r="BF45" s="77">
        <v>1.1196228638774306</v>
      </c>
      <c r="BG45" s="154" t="s">
        <v>319</v>
      </c>
      <c r="BH45" s="154" t="s">
        <v>319</v>
      </c>
      <c r="BI45">
        <v>5</v>
      </c>
      <c r="BJ45" s="77">
        <v>0.3</v>
      </c>
      <c r="BK45" s="154" t="s">
        <v>319</v>
      </c>
      <c r="BL45" s="154" t="s">
        <v>319</v>
      </c>
      <c r="BM45">
        <v>1</v>
      </c>
      <c r="BN45" s="77">
        <v>0.1</v>
      </c>
      <c r="BO45" s="154" t="s">
        <v>319</v>
      </c>
      <c r="BP45" s="154" t="s">
        <v>319</v>
      </c>
      <c r="BQ45">
        <v>0</v>
      </c>
      <c r="BR45" s="77">
        <v>0</v>
      </c>
      <c r="BS45">
        <v>6</v>
      </c>
      <c r="BT45" s="77">
        <v>0.35356511490866238</v>
      </c>
      <c r="BU45" s="154" t="s">
        <v>319</v>
      </c>
      <c r="BV45" s="154" t="s">
        <v>319</v>
      </c>
      <c r="BW45">
        <v>8</v>
      </c>
      <c r="BX45" s="77">
        <v>0.47142015321154979</v>
      </c>
      <c r="BY45" s="8">
        <v>1697</v>
      </c>
      <c r="BZ45" s="154" t="s">
        <v>319</v>
      </c>
      <c r="CA45" s="154" t="s">
        <v>319</v>
      </c>
      <c r="CB45">
        <v>1645</v>
      </c>
      <c r="CC45" s="202">
        <v>96.935769004124921</v>
      </c>
      <c r="CD45" s="16">
        <v>52</v>
      </c>
      <c r="CE45" s="18">
        <v>3.0642309958750737</v>
      </c>
      <c r="CF45" s="32"/>
      <c r="CG45" s="154"/>
      <c r="CH45" s="154"/>
      <c r="CI45" s="34"/>
      <c r="CJ45" s="32"/>
      <c r="CK45" s="154"/>
      <c r="CL45" s="154"/>
      <c r="CM45" s="34"/>
      <c r="CN45" s="32"/>
      <c r="CO45" s="154"/>
      <c r="CP45" s="154"/>
      <c r="CQ45" s="34"/>
      <c r="CR45" s="32"/>
      <c r="CS45" s="151"/>
      <c r="CT45" s="32"/>
      <c r="CU45" s="154"/>
      <c r="CV45" s="154"/>
      <c r="CW45" s="24"/>
      <c r="CX45" s="32"/>
      <c r="CY45" s="151"/>
      <c r="CZ45" s="154"/>
      <c r="DA45" s="154"/>
      <c r="DB45" s="151"/>
      <c r="DC45" s="32"/>
      <c r="DD45" s="151"/>
      <c r="DE45" s="32"/>
      <c r="DM45"/>
      <c r="DN45" t="s">
        <v>101</v>
      </c>
      <c r="DO45" t="s">
        <v>382</v>
      </c>
      <c r="DP45"/>
    </row>
    <row r="46" spans="1:120" s="8" customFormat="1" x14ac:dyDescent="0.2">
      <c r="A46" t="s">
        <v>433</v>
      </c>
      <c r="B46" t="s">
        <v>434</v>
      </c>
      <c r="C46" s="154" t="s">
        <v>319</v>
      </c>
      <c r="D46" s="154" t="s">
        <v>319</v>
      </c>
      <c r="E46">
        <v>1982</v>
      </c>
      <c r="F46" s="77">
        <v>86.2</v>
      </c>
      <c r="G46" s="154" t="s">
        <v>319</v>
      </c>
      <c r="H46" s="20" t="s">
        <v>319</v>
      </c>
      <c r="I46">
        <v>7</v>
      </c>
      <c r="J46" s="77">
        <v>0.3</v>
      </c>
      <c r="K46" s="154" t="s">
        <v>319</v>
      </c>
      <c r="L46" s="154" t="s">
        <v>319</v>
      </c>
      <c r="M46">
        <v>2</v>
      </c>
      <c r="N46" s="77">
        <v>0.1</v>
      </c>
      <c r="O46" s="154" t="s">
        <v>319</v>
      </c>
      <c r="P46" s="154" t="s">
        <v>319</v>
      </c>
      <c r="Q46">
        <v>244</v>
      </c>
      <c r="R46" s="77">
        <v>10.6</v>
      </c>
      <c r="S46" s="154" t="s">
        <v>319</v>
      </c>
      <c r="T46" s="154" t="s">
        <v>319</v>
      </c>
      <c r="U46">
        <v>1</v>
      </c>
      <c r="V46" s="77">
        <v>0</v>
      </c>
      <c r="W46" s="154" t="s">
        <v>319</v>
      </c>
      <c r="X46" s="154" t="s">
        <v>319</v>
      </c>
      <c r="Y46">
        <v>6</v>
      </c>
      <c r="Z46" s="77">
        <v>0.3</v>
      </c>
      <c r="AA46" s="154" t="s">
        <v>319</v>
      </c>
      <c r="AB46" s="154" t="s">
        <v>319</v>
      </c>
      <c r="AC46">
        <v>3</v>
      </c>
      <c r="AD46" s="77">
        <v>0.1</v>
      </c>
      <c r="AE46" s="154" t="s">
        <v>319</v>
      </c>
      <c r="AF46" s="154" t="s">
        <v>319</v>
      </c>
      <c r="AG46">
        <v>8</v>
      </c>
      <c r="AH46" s="77">
        <v>0.3</v>
      </c>
      <c r="AI46">
        <v>18</v>
      </c>
      <c r="AJ46" s="77">
        <v>0.78260869565217395</v>
      </c>
      <c r="AK46" s="154" t="s">
        <v>319</v>
      </c>
      <c r="AL46" s="154" t="s">
        <v>319</v>
      </c>
      <c r="AM46">
        <v>1</v>
      </c>
      <c r="AN46" s="77">
        <v>0</v>
      </c>
      <c r="AO46" s="154" t="s">
        <v>319</v>
      </c>
      <c r="AP46" s="154" t="s">
        <v>319</v>
      </c>
      <c r="AQ46">
        <v>0</v>
      </c>
      <c r="AR46" s="77">
        <v>0</v>
      </c>
      <c r="AS46" s="154" t="s">
        <v>319</v>
      </c>
      <c r="AT46" s="154" t="s">
        <v>319</v>
      </c>
      <c r="AU46">
        <v>2</v>
      </c>
      <c r="AV46" s="77">
        <v>0.1</v>
      </c>
      <c r="AW46" s="154" t="s">
        <v>319</v>
      </c>
      <c r="AX46" s="154" t="s">
        <v>319</v>
      </c>
      <c r="AY46">
        <v>4</v>
      </c>
      <c r="AZ46" s="77">
        <v>0.2</v>
      </c>
      <c r="BA46" s="154" t="s">
        <v>319</v>
      </c>
      <c r="BB46" s="154" t="s">
        <v>319</v>
      </c>
      <c r="BC46">
        <v>27</v>
      </c>
      <c r="BD46" s="77">
        <v>1.2</v>
      </c>
      <c r="BE46">
        <v>34</v>
      </c>
      <c r="BF46" s="77">
        <v>1.4782608695652173</v>
      </c>
      <c r="BG46" s="154" t="s">
        <v>319</v>
      </c>
      <c r="BH46" s="154" t="s">
        <v>319</v>
      </c>
      <c r="BI46">
        <v>5</v>
      </c>
      <c r="BJ46" s="77">
        <v>0.2</v>
      </c>
      <c r="BK46" s="154" t="s">
        <v>319</v>
      </c>
      <c r="BL46" s="154" t="s">
        <v>319</v>
      </c>
      <c r="BM46">
        <v>2</v>
      </c>
      <c r="BN46" s="77">
        <v>0.1</v>
      </c>
      <c r="BO46" s="154" t="s">
        <v>319</v>
      </c>
      <c r="BP46" s="154" t="s">
        <v>319</v>
      </c>
      <c r="BQ46">
        <v>3</v>
      </c>
      <c r="BR46" s="77">
        <v>0.1</v>
      </c>
      <c r="BS46">
        <v>10</v>
      </c>
      <c r="BT46" s="77">
        <v>0.43478260869565216</v>
      </c>
      <c r="BU46" s="154" t="s">
        <v>319</v>
      </c>
      <c r="BV46" s="154" t="s">
        <v>319</v>
      </c>
      <c r="BW46">
        <v>3</v>
      </c>
      <c r="BX46" s="77">
        <v>0.13043478260869568</v>
      </c>
      <c r="BY46" s="8">
        <v>2300</v>
      </c>
      <c r="BZ46" s="154" t="s">
        <v>319</v>
      </c>
      <c r="CA46" s="154" t="s">
        <v>319</v>
      </c>
      <c r="CB46">
        <v>2235</v>
      </c>
      <c r="CC46" s="202">
        <v>97.173913043478265</v>
      </c>
      <c r="CD46" s="16">
        <v>65</v>
      </c>
      <c r="CE46" s="18">
        <v>2.8260869565217392</v>
      </c>
      <c r="CF46" s="32"/>
      <c r="CG46" s="154"/>
      <c r="CH46" s="154"/>
      <c r="CI46" s="34"/>
      <c r="CJ46" s="32"/>
      <c r="CK46" s="154"/>
      <c r="CL46" s="154"/>
      <c r="CM46" s="34"/>
      <c r="CN46" s="32"/>
      <c r="CO46" s="154"/>
      <c r="CP46" s="154"/>
      <c r="CQ46" s="34"/>
      <c r="CR46" s="32"/>
      <c r="CS46" s="151"/>
      <c r="CT46" s="32"/>
      <c r="CU46" s="154"/>
      <c r="CV46" s="154"/>
      <c r="CW46" s="24"/>
      <c r="CX46" s="32"/>
      <c r="CY46" s="151"/>
      <c r="CZ46" s="154"/>
      <c r="DA46" s="154"/>
      <c r="DB46" s="151"/>
      <c r="DC46" s="32"/>
      <c r="DD46" s="151"/>
      <c r="DE46" s="32"/>
      <c r="DM46"/>
      <c r="DN46" t="s">
        <v>384</v>
      </c>
      <c r="DO46" t="s">
        <v>383</v>
      </c>
      <c r="DP46"/>
    </row>
    <row r="47" spans="1:120" s="8" customFormat="1" x14ac:dyDescent="0.2">
      <c r="A47" t="s">
        <v>435</v>
      </c>
      <c r="B47" t="s">
        <v>436</v>
      </c>
      <c r="C47" s="154" t="s">
        <v>319</v>
      </c>
      <c r="D47" s="154" t="s">
        <v>319</v>
      </c>
      <c r="E47">
        <v>2368</v>
      </c>
      <c r="F47" s="77">
        <v>96.3</v>
      </c>
      <c r="G47" s="154" t="s">
        <v>319</v>
      </c>
      <c r="H47" s="20" t="s">
        <v>319</v>
      </c>
      <c r="I47">
        <v>8</v>
      </c>
      <c r="J47" s="77">
        <v>0.3</v>
      </c>
      <c r="K47" s="154" t="s">
        <v>319</v>
      </c>
      <c r="L47" s="154" t="s">
        <v>319</v>
      </c>
      <c r="M47">
        <v>2</v>
      </c>
      <c r="N47" s="77">
        <v>0.1</v>
      </c>
      <c r="O47" s="154" t="s">
        <v>319</v>
      </c>
      <c r="P47" s="154" t="s">
        <v>319</v>
      </c>
      <c r="Q47">
        <v>37</v>
      </c>
      <c r="R47" s="77">
        <v>1.5</v>
      </c>
      <c r="S47" s="154" t="s">
        <v>319</v>
      </c>
      <c r="T47" s="154" t="s">
        <v>319</v>
      </c>
      <c r="U47">
        <v>4</v>
      </c>
      <c r="V47" s="77">
        <v>0.2</v>
      </c>
      <c r="W47" s="154" t="s">
        <v>319</v>
      </c>
      <c r="X47" s="154" t="s">
        <v>319</v>
      </c>
      <c r="Y47">
        <v>5</v>
      </c>
      <c r="Z47" s="77">
        <v>0.2</v>
      </c>
      <c r="AA47" s="154" t="s">
        <v>319</v>
      </c>
      <c r="AB47" s="154" t="s">
        <v>319</v>
      </c>
      <c r="AC47">
        <v>2</v>
      </c>
      <c r="AD47" s="77">
        <v>0.1</v>
      </c>
      <c r="AE47" s="154" t="s">
        <v>319</v>
      </c>
      <c r="AF47" s="154" t="s">
        <v>319</v>
      </c>
      <c r="AG47">
        <v>5</v>
      </c>
      <c r="AH47" s="77">
        <v>0.2</v>
      </c>
      <c r="AI47">
        <v>16</v>
      </c>
      <c r="AJ47" s="77">
        <v>0.65040650406504064</v>
      </c>
      <c r="AK47" s="154" t="s">
        <v>319</v>
      </c>
      <c r="AL47" s="154" t="s">
        <v>319</v>
      </c>
      <c r="AM47">
        <v>2</v>
      </c>
      <c r="AN47" s="77">
        <v>0.1</v>
      </c>
      <c r="AO47" s="154" t="s">
        <v>319</v>
      </c>
      <c r="AP47" s="154" t="s">
        <v>319</v>
      </c>
      <c r="AQ47">
        <v>7</v>
      </c>
      <c r="AR47" s="77">
        <v>0.3</v>
      </c>
      <c r="AS47" s="154" t="s">
        <v>319</v>
      </c>
      <c r="AT47" s="154" t="s">
        <v>319</v>
      </c>
      <c r="AU47">
        <v>0</v>
      </c>
      <c r="AV47" s="77">
        <v>0</v>
      </c>
      <c r="AW47" s="154" t="s">
        <v>319</v>
      </c>
      <c r="AX47" s="154" t="s">
        <v>319</v>
      </c>
      <c r="AY47">
        <v>6</v>
      </c>
      <c r="AZ47" s="77">
        <v>0.2</v>
      </c>
      <c r="BA47" s="154" t="s">
        <v>319</v>
      </c>
      <c r="BB47" s="154" t="s">
        <v>319</v>
      </c>
      <c r="BC47">
        <v>4</v>
      </c>
      <c r="BD47" s="77">
        <v>0.2</v>
      </c>
      <c r="BE47">
        <v>19</v>
      </c>
      <c r="BF47" s="77">
        <v>0.77235772357723576</v>
      </c>
      <c r="BG47" s="154" t="s">
        <v>319</v>
      </c>
      <c r="BH47" s="154" t="s">
        <v>319</v>
      </c>
      <c r="BI47">
        <v>3</v>
      </c>
      <c r="BJ47" s="77">
        <v>0.1</v>
      </c>
      <c r="BK47" s="154" t="s">
        <v>319</v>
      </c>
      <c r="BL47" s="154" t="s">
        <v>319</v>
      </c>
      <c r="BM47">
        <v>2</v>
      </c>
      <c r="BN47" s="77">
        <v>0.1</v>
      </c>
      <c r="BO47" s="154" t="s">
        <v>319</v>
      </c>
      <c r="BP47" s="154" t="s">
        <v>319</v>
      </c>
      <c r="BQ47">
        <v>0</v>
      </c>
      <c r="BR47" s="77">
        <v>0</v>
      </c>
      <c r="BS47">
        <v>5</v>
      </c>
      <c r="BT47" s="77">
        <v>0.20325203252032523</v>
      </c>
      <c r="BU47" s="154" t="s">
        <v>319</v>
      </c>
      <c r="BV47" s="154" t="s">
        <v>319</v>
      </c>
      <c r="BW47">
        <v>5</v>
      </c>
      <c r="BX47" s="77">
        <v>0.20325203252032523</v>
      </c>
      <c r="BY47" s="8">
        <v>2460</v>
      </c>
      <c r="BZ47" s="154" t="s">
        <v>319</v>
      </c>
      <c r="CA47" s="154" t="s">
        <v>319</v>
      </c>
      <c r="CB47">
        <v>2415</v>
      </c>
      <c r="CC47" s="202">
        <v>98.170731707317074</v>
      </c>
      <c r="CD47" s="16">
        <v>45</v>
      </c>
      <c r="CE47" s="18">
        <v>1.8292682926829267</v>
      </c>
      <c r="CF47" s="32"/>
      <c r="CG47" s="154"/>
      <c r="CH47" s="154"/>
      <c r="CI47" s="34"/>
      <c r="CJ47" s="32"/>
      <c r="CK47" s="154"/>
      <c r="CL47" s="154"/>
      <c r="CM47" s="34"/>
      <c r="CN47" s="32"/>
      <c r="CO47" s="154"/>
      <c r="CP47" s="154"/>
      <c r="CQ47" s="34"/>
      <c r="CR47" s="32"/>
      <c r="CS47" s="151"/>
      <c r="CT47" s="32"/>
      <c r="CU47" s="154"/>
      <c r="CV47" s="154"/>
      <c r="CW47" s="24"/>
      <c r="CX47" s="32"/>
      <c r="CY47" s="151"/>
      <c r="CZ47" s="154"/>
      <c r="DA47" s="154"/>
      <c r="DB47" s="151"/>
      <c r="DC47" s="32"/>
      <c r="DD47" s="151"/>
      <c r="DE47" s="32"/>
      <c r="DM47"/>
      <c r="DN47" t="s">
        <v>386</v>
      </c>
      <c r="DO47" t="s">
        <v>385</v>
      </c>
      <c r="DP47"/>
    </row>
    <row r="48" spans="1:120" s="8" customFormat="1" x14ac:dyDescent="0.2">
      <c r="A48" t="s">
        <v>437</v>
      </c>
      <c r="B48" t="s">
        <v>438</v>
      </c>
      <c r="C48" s="154" t="s">
        <v>319</v>
      </c>
      <c r="D48" s="154" t="s">
        <v>319</v>
      </c>
      <c r="E48">
        <v>1989</v>
      </c>
      <c r="F48" s="77">
        <v>95.3</v>
      </c>
      <c r="G48" s="154" t="s">
        <v>319</v>
      </c>
      <c r="H48" s="20" t="s">
        <v>319</v>
      </c>
      <c r="I48">
        <v>10</v>
      </c>
      <c r="J48" s="77">
        <v>0.5</v>
      </c>
      <c r="K48" s="154" t="s">
        <v>319</v>
      </c>
      <c r="L48" s="154" t="s">
        <v>319</v>
      </c>
      <c r="M48">
        <v>6</v>
      </c>
      <c r="N48" s="77">
        <v>0.3</v>
      </c>
      <c r="O48" s="154" t="s">
        <v>319</v>
      </c>
      <c r="P48" s="154" t="s">
        <v>319</v>
      </c>
      <c r="Q48">
        <v>50</v>
      </c>
      <c r="R48" s="77">
        <v>2.4</v>
      </c>
      <c r="S48" s="154" t="s">
        <v>319</v>
      </c>
      <c r="T48" s="154" t="s">
        <v>319</v>
      </c>
      <c r="U48">
        <v>1</v>
      </c>
      <c r="V48" s="77">
        <v>0</v>
      </c>
      <c r="W48" s="154" t="s">
        <v>319</v>
      </c>
      <c r="X48" s="154" t="s">
        <v>319</v>
      </c>
      <c r="Y48">
        <v>5</v>
      </c>
      <c r="Z48" s="77">
        <v>0.2</v>
      </c>
      <c r="AA48" s="154" t="s">
        <v>319</v>
      </c>
      <c r="AB48" s="154" t="s">
        <v>319</v>
      </c>
      <c r="AC48">
        <v>1</v>
      </c>
      <c r="AD48" s="77">
        <v>0</v>
      </c>
      <c r="AE48" s="154" t="s">
        <v>319</v>
      </c>
      <c r="AF48" s="154" t="s">
        <v>319</v>
      </c>
      <c r="AG48">
        <v>9</v>
      </c>
      <c r="AH48" s="77">
        <v>0.4</v>
      </c>
      <c r="AI48">
        <v>16</v>
      </c>
      <c r="AJ48" s="77">
        <v>0.76628352490421447</v>
      </c>
      <c r="AK48" s="154" t="s">
        <v>319</v>
      </c>
      <c r="AL48" s="154" t="s">
        <v>319</v>
      </c>
      <c r="AM48">
        <v>3</v>
      </c>
      <c r="AN48" s="77">
        <v>0.1</v>
      </c>
      <c r="AO48" s="154" t="s">
        <v>319</v>
      </c>
      <c r="AP48" s="154" t="s">
        <v>319</v>
      </c>
      <c r="AQ48">
        <v>0</v>
      </c>
      <c r="AR48" s="77">
        <v>0</v>
      </c>
      <c r="AS48" s="154" t="s">
        <v>319</v>
      </c>
      <c r="AT48" s="154" t="s">
        <v>319</v>
      </c>
      <c r="AU48">
        <v>0</v>
      </c>
      <c r="AV48" s="77">
        <v>0</v>
      </c>
      <c r="AW48" s="154" t="s">
        <v>319</v>
      </c>
      <c r="AX48" s="154" t="s">
        <v>319</v>
      </c>
      <c r="AY48">
        <v>0</v>
      </c>
      <c r="AZ48" s="77">
        <v>0</v>
      </c>
      <c r="BA48" s="154" t="s">
        <v>319</v>
      </c>
      <c r="BB48" s="154" t="s">
        <v>319</v>
      </c>
      <c r="BC48">
        <v>3</v>
      </c>
      <c r="BD48" s="77">
        <v>0.1</v>
      </c>
      <c r="BE48">
        <v>6</v>
      </c>
      <c r="BF48" s="77">
        <v>0.28735632183908044</v>
      </c>
      <c r="BG48" s="154" t="s">
        <v>319</v>
      </c>
      <c r="BH48" s="154" t="s">
        <v>319</v>
      </c>
      <c r="BI48">
        <v>1</v>
      </c>
      <c r="BJ48" s="77">
        <v>0</v>
      </c>
      <c r="BK48" s="154" t="s">
        <v>319</v>
      </c>
      <c r="BL48" s="154" t="s">
        <v>319</v>
      </c>
      <c r="BM48">
        <v>4</v>
      </c>
      <c r="BN48" s="77">
        <v>0.2</v>
      </c>
      <c r="BO48" s="154" t="s">
        <v>319</v>
      </c>
      <c r="BP48" s="154" t="s">
        <v>319</v>
      </c>
      <c r="BQ48">
        <v>3</v>
      </c>
      <c r="BR48" s="77">
        <v>0.1</v>
      </c>
      <c r="BS48">
        <v>8</v>
      </c>
      <c r="BT48" s="77">
        <v>0.38314176245210724</v>
      </c>
      <c r="BU48" s="154" t="s">
        <v>319</v>
      </c>
      <c r="BV48" s="154" t="s">
        <v>319</v>
      </c>
      <c r="BW48">
        <v>3</v>
      </c>
      <c r="BX48" s="77">
        <v>0.14367816091954022</v>
      </c>
      <c r="BY48" s="8">
        <v>2088</v>
      </c>
      <c r="BZ48" s="154" t="s">
        <v>319</v>
      </c>
      <c r="CA48" s="154" t="s">
        <v>319</v>
      </c>
      <c r="CB48">
        <v>2055</v>
      </c>
      <c r="CC48" s="202">
        <v>98.419540229885058</v>
      </c>
      <c r="CD48" s="16">
        <v>33</v>
      </c>
      <c r="CE48" s="18">
        <v>1.5804597701149428</v>
      </c>
      <c r="CF48" s="32"/>
      <c r="CG48" s="154"/>
      <c r="CH48" s="154"/>
      <c r="CI48" s="34"/>
      <c r="CJ48" s="32"/>
      <c r="CK48" s="154"/>
      <c r="CL48" s="154"/>
      <c r="CM48" s="34"/>
      <c r="CN48" s="32"/>
      <c r="CO48" s="154"/>
      <c r="CP48" s="154"/>
      <c r="CQ48" s="34"/>
      <c r="CR48" s="32"/>
      <c r="CS48" s="151"/>
      <c r="CT48" s="32"/>
      <c r="CU48" s="154"/>
      <c r="CV48" s="154"/>
      <c r="CW48" s="24"/>
      <c r="CX48" s="32"/>
      <c r="CY48" s="151"/>
      <c r="CZ48" s="154"/>
      <c r="DA48" s="154"/>
      <c r="DB48" s="151"/>
      <c r="DC48" s="32"/>
      <c r="DD48" s="151"/>
      <c r="DE48" s="32"/>
      <c r="DM48"/>
      <c r="DN48" t="s">
        <v>388</v>
      </c>
      <c r="DO48" t="s">
        <v>387</v>
      </c>
      <c r="DP48"/>
    </row>
    <row r="49" spans="1:120" s="8" customFormat="1" x14ac:dyDescent="0.2">
      <c r="A49" t="s">
        <v>439</v>
      </c>
      <c r="B49" t="s">
        <v>339</v>
      </c>
      <c r="C49" s="20" t="s">
        <v>319</v>
      </c>
      <c r="D49" s="154" t="s">
        <v>319</v>
      </c>
      <c r="E49">
        <v>6831</v>
      </c>
      <c r="F49" s="77">
        <v>91.9</v>
      </c>
      <c r="G49" s="154" t="s">
        <v>319</v>
      </c>
      <c r="H49" s="20" t="s">
        <v>319</v>
      </c>
      <c r="I49">
        <v>37</v>
      </c>
      <c r="J49" s="77">
        <v>0.5</v>
      </c>
      <c r="K49" s="154" t="s">
        <v>319</v>
      </c>
      <c r="L49" s="154" t="s">
        <v>319</v>
      </c>
      <c r="M49">
        <v>6</v>
      </c>
      <c r="N49" s="77">
        <v>0.1</v>
      </c>
      <c r="O49" s="154" t="s">
        <v>319</v>
      </c>
      <c r="P49" s="154" t="s">
        <v>319</v>
      </c>
      <c r="Q49">
        <v>380</v>
      </c>
      <c r="R49" s="77">
        <v>5.0999999999999996</v>
      </c>
      <c r="S49" s="154" t="s">
        <v>319</v>
      </c>
      <c r="T49" s="154" t="s">
        <v>319</v>
      </c>
      <c r="U49">
        <v>1</v>
      </c>
      <c r="V49" s="77">
        <v>0</v>
      </c>
      <c r="W49" s="154" t="s">
        <v>319</v>
      </c>
      <c r="X49" s="154" t="s">
        <v>319</v>
      </c>
      <c r="Y49">
        <v>20</v>
      </c>
      <c r="Z49" s="77">
        <v>0.3</v>
      </c>
      <c r="AA49" s="154" t="s">
        <v>319</v>
      </c>
      <c r="AB49" s="154" t="s">
        <v>319</v>
      </c>
      <c r="AC49">
        <v>13</v>
      </c>
      <c r="AD49" s="77">
        <v>0.2</v>
      </c>
      <c r="AE49" s="154" t="s">
        <v>319</v>
      </c>
      <c r="AF49" s="154" t="s">
        <v>319</v>
      </c>
      <c r="AG49">
        <v>23</v>
      </c>
      <c r="AH49" s="77">
        <v>0.3</v>
      </c>
      <c r="AI49">
        <v>57</v>
      </c>
      <c r="AJ49" s="77">
        <v>0.7671601615074024</v>
      </c>
      <c r="AK49" s="154" t="s">
        <v>319</v>
      </c>
      <c r="AL49" s="154" t="s">
        <v>319</v>
      </c>
      <c r="AM49">
        <v>22</v>
      </c>
      <c r="AN49" s="77">
        <v>0.3</v>
      </c>
      <c r="AO49" s="154" t="s">
        <v>319</v>
      </c>
      <c r="AP49" s="154" t="s">
        <v>319</v>
      </c>
      <c r="AQ49">
        <v>0</v>
      </c>
      <c r="AR49" s="77">
        <v>0</v>
      </c>
      <c r="AS49" s="154" t="s">
        <v>319</v>
      </c>
      <c r="AT49" s="154" t="s">
        <v>319</v>
      </c>
      <c r="AU49">
        <v>18</v>
      </c>
      <c r="AV49" s="77">
        <v>0.2</v>
      </c>
      <c r="AW49" s="154" t="s">
        <v>319</v>
      </c>
      <c r="AX49" s="154" t="s">
        <v>319</v>
      </c>
      <c r="AY49">
        <v>10</v>
      </c>
      <c r="AZ49" s="77">
        <v>0.1</v>
      </c>
      <c r="BA49" s="154" t="s">
        <v>319</v>
      </c>
      <c r="BB49" s="154" t="s">
        <v>319</v>
      </c>
      <c r="BC49">
        <v>27</v>
      </c>
      <c r="BD49" s="77">
        <v>0.4</v>
      </c>
      <c r="BE49">
        <v>77</v>
      </c>
      <c r="BF49" s="77">
        <v>1.0363391655450875</v>
      </c>
      <c r="BG49" s="154" t="s">
        <v>319</v>
      </c>
      <c r="BH49" s="154" t="s">
        <v>319</v>
      </c>
      <c r="BI49">
        <v>12</v>
      </c>
      <c r="BJ49" s="77">
        <v>0.2</v>
      </c>
      <c r="BK49" s="154" t="s">
        <v>319</v>
      </c>
      <c r="BL49" s="154" t="s">
        <v>319</v>
      </c>
      <c r="BM49">
        <v>7</v>
      </c>
      <c r="BN49" s="77">
        <v>0.1</v>
      </c>
      <c r="BO49" s="154" t="s">
        <v>319</v>
      </c>
      <c r="BP49" s="154" t="s">
        <v>319</v>
      </c>
      <c r="BQ49">
        <v>18</v>
      </c>
      <c r="BR49" s="77">
        <v>0.2</v>
      </c>
      <c r="BS49">
        <v>37</v>
      </c>
      <c r="BT49" s="77">
        <v>0.49798115746971733</v>
      </c>
      <c r="BU49" s="154" t="s">
        <v>319</v>
      </c>
      <c r="BV49" s="154" t="s">
        <v>319</v>
      </c>
      <c r="BW49">
        <v>5</v>
      </c>
      <c r="BX49" s="77">
        <v>6.7294751009421269E-2</v>
      </c>
      <c r="BY49" s="8">
        <v>7430</v>
      </c>
      <c r="BZ49" s="154" t="s">
        <v>319</v>
      </c>
      <c r="CA49" s="154" t="s">
        <v>319</v>
      </c>
      <c r="CB49">
        <v>7254</v>
      </c>
      <c r="CC49" s="202">
        <v>97.631224764468371</v>
      </c>
      <c r="CD49" s="16">
        <v>176</v>
      </c>
      <c r="CE49" s="18">
        <v>2.3687752355316287</v>
      </c>
      <c r="CF49" s="32"/>
      <c r="CG49" s="154"/>
      <c r="CH49" s="154"/>
      <c r="CI49" s="34"/>
      <c r="CJ49" s="32"/>
      <c r="CK49" s="154"/>
      <c r="CL49" s="154"/>
      <c r="CM49" s="34"/>
      <c r="CN49" s="32"/>
      <c r="CO49" s="154"/>
      <c r="CP49" s="154"/>
      <c r="CQ49" s="34"/>
      <c r="CR49" s="32"/>
      <c r="CS49" s="151"/>
      <c r="CT49" s="32"/>
      <c r="CU49" s="154"/>
      <c r="CV49" s="154"/>
      <c r="CW49" s="24"/>
      <c r="CX49" s="32"/>
      <c r="CY49" s="151"/>
      <c r="CZ49" s="154"/>
      <c r="DA49" s="154"/>
      <c r="DB49" s="151"/>
      <c r="DC49" s="32"/>
      <c r="DD49" s="151"/>
      <c r="DE49" s="32"/>
      <c r="DM49"/>
      <c r="DN49" t="s">
        <v>390</v>
      </c>
      <c r="DO49" t="s">
        <v>389</v>
      </c>
      <c r="DP49"/>
    </row>
    <row r="50" spans="1:120" s="8" customFormat="1" x14ac:dyDescent="0.2">
      <c r="A50" t="s">
        <v>440</v>
      </c>
      <c r="B50" t="s">
        <v>340</v>
      </c>
      <c r="C50" s="20" t="s">
        <v>319</v>
      </c>
      <c r="D50" s="154" t="s">
        <v>319</v>
      </c>
      <c r="E50">
        <v>7027</v>
      </c>
      <c r="F50" s="77">
        <v>89.7</v>
      </c>
      <c r="G50" s="154" t="s">
        <v>319</v>
      </c>
      <c r="H50" s="20" t="s">
        <v>319</v>
      </c>
      <c r="I50">
        <v>48</v>
      </c>
      <c r="J50" s="77">
        <v>0.6</v>
      </c>
      <c r="K50" s="154" t="s">
        <v>319</v>
      </c>
      <c r="L50" s="154" t="s">
        <v>319</v>
      </c>
      <c r="M50">
        <v>24</v>
      </c>
      <c r="N50" s="77">
        <v>0.3</v>
      </c>
      <c r="O50" s="154" t="s">
        <v>319</v>
      </c>
      <c r="P50" s="154" t="s">
        <v>319</v>
      </c>
      <c r="Q50">
        <v>316</v>
      </c>
      <c r="R50" s="77">
        <v>4</v>
      </c>
      <c r="S50" s="154" t="s">
        <v>319</v>
      </c>
      <c r="T50" s="154" t="s">
        <v>319</v>
      </c>
      <c r="U50">
        <v>16</v>
      </c>
      <c r="V50" s="77">
        <v>0.2</v>
      </c>
      <c r="W50" s="154" t="s">
        <v>319</v>
      </c>
      <c r="X50" s="154" t="s">
        <v>319</v>
      </c>
      <c r="Y50">
        <v>41</v>
      </c>
      <c r="Z50" s="77">
        <v>0.5</v>
      </c>
      <c r="AA50" s="154" t="s">
        <v>319</v>
      </c>
      <c r="AB50" s="154" t="s">
        <v>319</v>
      </c>
      <c r="AC50">
        <v>17</v>
      </c>
      <c r="AD50" s="77">
        <v>0.2</v>
      </c>
      <c r="AE50" s="154" t="s">
        <v>319</v>
      </c>
      <c r="AF50" s="154" t="s">
        <v>319</v>
      </c>
      <c r="AG50">
        <v>35</v>
      </c>
      <c r="AH50" s="77">
        <v>0.4</v>
      </c>
      <c r="AI50">
        <v>109</v>
      </c>
      <c r="AJ50" s="77">
        <v>1.391193363114231</v>
      </c>
      <c r="AK50" s="154" t="s">
        <v>319</v>
      </c>
      <c r="AL50" s="154" t="s">
        <v>319</v>
      </c>
      <c r="AM50">
        <v>15</v>
      </c>
      <c r="AN50" s="77">
        <v>0.2</v>
      </c>
      <c r="AO50" s="154" t="s">
        <v>319</v>
      </c>
      <c r="AP50" s="154" t="s">
        <v>319</v>
      </c>
      <c r="AQ50">
        <v>42</v>
      </c>
      <c r="AR50" s="77">
        <v>0.5</v>
      </c>
      <c r="AS50" s="154" t="s">
        <v>319</v>
      </c>
      <c r="AT50" s="154" t="s">
        <v>319</v>
      </c>
      <c r="AU50">
        <v>17</v>
      </c>
      <c r="AV50" s="77">
        <v>0.2</v>
      </c>
      <c r="AW50" s="154" t="s">
        <v>319</v>
      </c>
      <c r="AX50" s="154" t="s">
        <v>319</v>
      </c>
      <c r="AY50">
        <v>26</v>
      </c>
      <c r="AZ50" s="77">
        <v>0.3</v>
      </c>
      <c r="BA50" s="154" t="s">
        <v>319</v>
      </c>
      <c r="BB50" s="154" t="s">
        <v>319</v>
      </c>
      <c r="BC50">
        <v>45</v>
      </c>
      <c r="BD50" s="77">
        <v>0.6</v>
      </c>
      <c r="BE50">
        <v>145</v>
      </c>
      <c r="BF50" s="77">
        <v>1.8506700701978303</v>
      </c>
      <c r="BG50" s="154" t="s">
        <v>319</v>
      </c>
      <c r="BH50" s="154" t="s">
        <v>319</v>
      </c>
      <c r="BI50">
        <v>54</v>
      </c>
      <c r="BJ50" s="77">
        <v>0.7</v>
      </c>
      <c r="BK50" s="154" t="s">
        <v>319</v>
      </c>
      <c r="BL50" s="154" t="s">
        <v>319</v>
      </c>
      <c r="BM50">
        <v>53</v>
      </c>
      <c r="BN50" s="77">
        <v>0.7</v>
      </c>
      <c r="BO50" s="154" t="s">
        <v>319</v>
      </c>
      <c r="BP50" s="154" t="s">
        <v>319</v>
      </c>
      <c r="BQ50">
        <v>36</v>
      </c>
      <c r="BR50" s="77">
        <v>0.5</v>
      </c>
      <c r="BS50">
        <v>143</v>
      </c>
      <c r="BT50" s="77">
        <v>1.8251435864709638</v>
      </c>
      <c r="BU50" s="154" t="s">
        <v>319</v>
      </c>
      <c r="BV50" s="154" t="s">
        <v>319</v>
      </c>
      <c r="BW50">
        <v>23</v>
      </c>
      <c r="BX50" s="77">
        <v>0.29355456285896614</v>
      </c>
      <c r="BY50" s="8">
        <v>7835</v>
      </c>
      <c r="BZ50" s="154" t="s">
        <v>319</v>
      </c>
      <c r="CA50" s="154" t="s">
        <v>319</v>
      </c>
      <c r="CB50">
        <v>7415</v>
      </c>
      <c r="CC50" s="202">
        <v>94.639438417358008</v>
      </c>
      <c r="CD50" s="16">
        <v>420</v>
      </c>
      <c r="CE50" s="18">
        <v>5.3605615826419912</v>
      </c>
      <c r="CF50" s="32"/>
      <c r="CG50" s="154"/>
      <c r="CH50" s="154"/>
      <c r="CI50" s="34"/>
      <c r="CJ50" s="32"/>
      <c r="CK50" s="154"/>
      <c r="CL50" s="154"/>
      <c r="CM50" s="34"/>
      <c r="CN50" s="32"/>
      <c r="CO50" s="154"/>
      <c r="CP50" s="154"/>
      <c r="CQ50" s="34"/>
      <c r="CR50" s="32"/>
      <c r="CS50" s="151"/>
      <c r="CT50" s="32"/>
      <c r="CU50" s="154"/>
      <c r="CV50" s="154"/>
      <c r="CW50" s="24"/>
      <c r="CX50" s="32"/>
      <c r="CY50" s="151"/>
      <c r="CZ50" s="154"/>
      <c r="DA50" s="154"/>
      <c r="DB50" s="151"/>
      <c r="DC50" s="32"/>
      <c r="DD50" s="151"/>
      <c r="DE50" s="32"/>
      <c r="DM50"/>
      <c r="DN50" t="s">
        <v>392</v>
      </c>
      <c r="DO50" t="s">
        <v>391</v>
      </c>
      <c r="DP50"/>
    </row>
    <row r="51" spans="1:120" s="8" customFormat="1" x14ac:dyDescent="0.2">
      <c r="A51" t="s">
        <v>441</v>
      </c>
      <c r="B51" t="s">
        <v>341</v>
      </c>
      <c r="C51" s="20" t="s">
        <v>319</v>
      </c>
      <c r="D51" s="154" t="s">
        <v>319</v>
      </c>
      <c r="E51">
        <v>6662</v>
      </c>
      <c r="F51" s="77">
        <v>94.7</v>
      </c>
      <c r="G51" s="154" t="s">
        <v>319</v>
      </c>
      <c r="H51" s="20" t="s">
        <v>319</v>
      </c>
      <c r="I51">
        <v>30</v>
      </c>
      <c r="J51" s="77">
        <v>0.4</v>
      </c>
      <c r="K51" s="154" t="s">
        <v>319</v>
      </c>
      <c r="L51" s="154" t="s">
        <v>319</v>
      </c>
      <c r="M51">
        <v>10</v>
      </c>
      <c r="N51" s="77">
        <v>0.1</v>
      </c>
      <c r="O51" s="154" t="s">
        <v>319</v>
      </c>
      <c r="P51" s="154" t="s">
        <v>319</v>
      </c>
      <c r="Q51">
        <v>171</v>
      </c>
      <c r="R51" s="77">
        <v>2.4</v>
      </c>
      <c r="S51" s="154" t="s">
        <v>319</v>
      </c>
      <c r="T51" s="154" t="s">
        <v>319</v>
      </c>
      <c r="U51">
        <v>5</v>
      </c>
      <c r="V51" s="77">
        <v>0.1</v>
      </c>
      <c r="W51" s="154" t="s">
        <v>319</v>
      </c>
      <c r="X51" s="154" t="s">
        <v>319</v>
      </c>
      <c r="Y51">
        <v>8</v>
      </c>
      <c r="Z51" s="77">
        <v>0.1</v>
      </c>
      <c r="AA51" s="154" t="s">
        <v>319</v>
      </c>
      <c r="AB51" s="154" t="s">
        <v>319</v>
      </c>
      <c r="AC51">
        <v>23</v>
      </c>
      <c r="AD51" s="77">
        <v>0.3</v>
      </c>
      <c r="AE51" s="154" t="s">
        <v>319</v>
      </c>
      <c r="AF51" s="154" t="s">
        <v>319</v>
      </c>
      <c r="AG51">
        <v>10</v>
      </c>
      <c r="AH51" s="77">
        <v>0.1</v>
      </c>
      <c r="AI51">
        <v>46</v>
      </c>
      <c r="AJ51" s="77">
        <v>0.65405943409640266</v>
      </c>
      <c r="AK51" s="154" t="s">
        <v>319</v>
      </c>
      <c r="AL51" s="154" t="s">
        <v>319</v>
      </c>
      <c r="AM51">
        <v>30</v>
      </c>
      <c r="AN51" s="77">
        <v>0.4</v>
      </c>
      <c r="AO51" s="154" t="s">
        <v>319</v>
      </c>
      <c r="AP51" s="154" t="s">
        <v>319</v>
      </c>
      <c r="AQ51">
        <v>0</v>
      </c>
      <c r="AR51" s="77">
        <v>0</v>
      </c>
      <c r="AS51" s="154" t="s">
        <v>319</v>
      </c>
      <c r="AT51" s="154" t="s">
        <v>319</v>
      </c>
      <c r="AU51">
        <v>0</v>
      </c>
      <c r="AV51" s="77">
        <v>0</v>
      </c>
      <c r="AW51" s="154" t="s">
        <v>319</v>
      </c>
      <c r="AX51" s="154" t="s">
        <v>319</v>
      </c>
      <c r="AY51">
        <v>21</v>
      </c>
      <c r="AZ51" s="77">
        <v>0.3</v>
      </c>
      <c r="BA51" s="154" t="s">
        <v>319</v>
      </c>
      <c r="BB51" s="154" t="s">
        <v>319</v>
      </c>
      <c r="BC51">
        <v>22</v>
      </c>
      <c r="BD51" s="77">
        <v>0.3</v>
      </c>
      <c r="BE51">
        <v>73</v>
      </c>
      <c r="BF51" s="77">
        <v>1.0379638845442911</v>
      </c>
      <c r="BG51" s="154" t="s">
        <v>319</v>
      </c>
      <c r="BH51" s="154" t="s">
        <v>319</v>
      </c>
      <c r="BI51">
        <v>9</v>
      </c>
      <c r="BJ51" s="77">
        <v>0.1</v>
      </c>
      <c r="BK51" s="154" t="s">
        <v>319</v>
      </c>
      <c r="BL51" s="154" t="s">
        <v>319</v>
      </c>
      <c r="BM51">
        <v>21</v>
      </c>
      <c r="BN51" s="77">
        <v>0.3</v>
      </c>
      <c r="BO51" s="154" t="s">
        <v>319</v>
      </c>
      <c r="BP51" s="154" t="s">
        <v>319</v>
      </c>
      <c r="BQ51">
        <v>7</v>
      </c>
      <c r="BR51" s="77">
        <v>0.1</v>
      </c>
      <c r="BS51">
        <v>37</v>
      </c>
      <c r="BT51" s="77">
        <v>0.52609128394710647</v>
      </c>
      <c r="BU51" s="154" t="s">
        <v>319</v>
      </c>
      <c r="BV51" s="154" t="s">
        <v>319</v>
      </c>
      <c r="BW51">
        <v>4</v>
      </c>
      <c r="BX51" s="77">
        <v>5.687473339968719E-2</v>
      </c>
      <c r="BY51" s="8">
        <v>7033</v>
      </c>
      <c r="BZ51" s="154" t="s">
        <v>319</v>
      </c>
      <c r="CA51" s="154" t="s">
        <v>319</v>
      </c>
      <c r="CB51">
        <v>6873</v>
      </c>
      <c r="CC51" s="202">
        <v>97.725010664012515</v>
      </c>
      <c r="CD51" s="16">
        <v>160</v>
      </c>
      <c r="CE51" s="18">
        <v>2.2749893359874878</v>
      </c>
      <c r="CF51" s="32"/>
      <c r="CG51" s="154"/>
      <c r="CH51" s="154"/>
      <c r="CI51" s="34"/>
      <c r="CJ51" s="32"/>
      <c r="CK51" s="154"/>
      <c r="CL51" s="154"/>
      <c r="CM51" s="34"/>
      <c r="CN51" s="32"/>
      <c r="CO51" s="154"/>
      <c r="CP51" s="154"/>
      <c r="CQ51" s="34"/>
      <c r="CR51" s="32"/>
      <c r="CS51" s="151"/>
      <c r="CT51" s="32"/>
      <c r="CU51" s="154"/>
      <c r="CV51" s="154"/>
      <c r="CW51" s="24"/>
      <c r="CX51" s="32"/>
      <c r="CY51" s="151"/>
      <c r="CZ51" s="154"/>
      <c r="DA51" s="154"/>
      <c r="DB51" s="151"/>
      <c r="DC51" s="32"/>
      <c r="DD51" s="151"/>
      <c r="DE51" s="32"/>
      <c r="DM51"/>
      <c r="DN51" t="s">
        <v>394</v>
      </c>
      <c r="DO51" t="s">
        <v>393</v>
      </c>
      <c r="DP51"/>
    </row>
    <row r="52" spans="1:120" s="8" customFormat="1" x14ac:dyDescent="0.2">
      <c r="A52" t="s">
        <v>442</v>
      </c>
      <c r="B52" t="s">
        <v>443</v>
      </c>
      <c r="C52" s="154" t="s">
        <v>319</v>
      </c>
      <c r="D52" s="154" t="s">
        <v>319</v>
      </c>
      <c r="E52">
        <v>1903</v>
      </c>
      <c r="F52" s="77">
        <v>73.599999999999994</v>
      </c>
      <c r="G52" s="154" t="s">
        <v>319</v>
      </c>
      <c r="H52" s="20" t="s">
        <v>319</v>
      </c>
      <c r="I52">
        <v>15</v>
      </c>
      <c r="J52" s="77">
        <v>0.6</v>
      </c>
      <c r="K52" s="154" t="s">
        <v>319</v>
      </c>
      <c r="L52" s="154" t="s">
        <v>319</v>
      </c>
      <c r="M52">
        <v>10</v>
      </c>
      <c r="N52" s="77">
        <v>0.4</v>
      </c>
      <c r="O52" s="154" t="s">
        <v>319</v>
      </c>
      <c r="P52" s="154" t="s">
        <v>319</v>
      </c>
      <c r="Q52">
        <v>527</v>
      </c>
      <c r="R52" s="77">
        <v>20.399999999999999</v>
      </c>
      <c r="S52" s="154" t="s">
        <v>319</v>
      </c>
      <c r="T52" s="154" t="s">
        <v>319</v>
      </c>
      <c r="U52">
        <v>6</v>
      </c>
      <c r="V52" s="77">
        <v>0.2</v>
      </c>
      <c r="W52" s="154" t="s">
        <v>319</v>
      </c>
      <c r="X52" s="154" t="s">
        <v>319</v>
      </c>
      <c r="Y52">
        <v>18</v>
      </c>
      <c r="Z52" s="77">
        <v>0.7</v>
      </c>
      <c r="AA52" s="154" t="s">
        <v>319</v>
      </c>
      <c r="AB52" s="154" t="s">
        <v>319</v>
      </c>
      <c r="AC52">
        <v>4</v>
      </c>
      <c r="AD52" s="77">
        <v>0.2</v>
      </c>
      <c r="AE52" s="154" t="s">
        <v>319</v>
      </c>
      <c r="AF52" s="154" t="s">
        <v>319</v>
      </c>
      <c r="AG52">
        <v>15</v>
      </c>
      <c r="AH52" s="77">
        <v>0.6</v>
      </c>
      <c r="AI52">
        <v>43</v>
      </c>
      <c r="AJ52" s="77">
        <v>1.6634429400386848</v>
      </c>
      <c r="AK52" s="154" t="s">
        <v>319</v>
      </c>
      <c r="AL52" s="154" t="s">
        <v>319</v>
      </c>
      <c r="AM52">
        <v>22</v>
      </c>
      <c r="AN52" s="77">
        <v>0.9</v>
      </c>
      <c r="AO52" s="154" t="s">
        <v>319</v>
      </c>
      <c r="AP52" s="154" t="s">
        <v>319</v>
      </c>
      <c r="AQ52">
        <v>0</v>
      </c>
      <c r="AR52" s="77">
        <v>0</v>
      </c>
      <c r="AS52" s="154" t="s">
        <v>319</v>
      </c>
      <c r="AT52" s="154" t="s">
        <v>319</v>
      </c>
      <c r="AU52">
        <v>4</v>
      </c>
      <c r="AV52" s="77">
        <v>0.2</v>
      </c>
      <c r="AW52" s="154" t="s">
        <v>319</v>
      </c>
      <c r="AX52" s="154" t="s">
        <v>319</v>
      </c>
      <c r="AY52">
        <v>19</v>
      </c>
      <c r="AZ52" s="77">
        <v>0.7</v>
      </c>
      <c r="BA52" s="154" t="s">
        <v>319</v>
      </c>
      <c r="BB52" s="154" t="s">
        <v>319</v>
      </c>
      <c r="BC52">
        <v>11</v>
      </c>
      <c r="BD52" s="77">
        <v>0.4</v>
      </c>
      <c r="BE52">
        <v>56</v>
      </c>
      <c r="BF52" s="77">
        <v>2.1663442940038684</v>
      </c>
      <c r="BG52" s="154" t="s">
        <v>319</v>
      </c>
      <c r="BH52" s="154" t="s">
        <v>319</v>
      </c>
      <c r="BI52">
        <v>7</v>
      </c>
      <c r="BJ52" s="77">
        <v>0.3</v>
      </c>
      <c r="BK52" s="154" t="s">
        <v>319</v>
      </c>
      <c r="BL52" s="154" t="s">
        <v>319</v>
      </c>
      <c r="BM52">
        <v>3</v>
      </c>
      <c r="BN52" s="77">
        <v>0.1</v>
      </c>
      <c r="BO52" s="154" t="s">
        <v>319</v>
      </c>
      <c r="BP52" s="154" t="s">
        <v>319</v>
      </c>
      <c r="BQ52">
        <v>3</v>
      </c>
      <c r="BR52" s="77">
        <v>0.1</v>
      </c>
      <c r="BS52">
        <v>13</v>
      </c>
      <c r="BT52" s="77">
        <v>0.50290135396518376</v>
      </c>
      <c r="BU52" s="154" t="s">
        <v>319</v>
      </c>
      <c r="BV52" s="154" t="s">
        <v>319</v>
      </c>
      <c r="BW52">
        <v>18</v>
      </c>
      <c r="BX52" s="77">
        <v>0.69632495164410058</v>
      </c>
      <c r="BY52" s="8">
        <v>2585</v>
      </c>
      <c r="BZ52" s="154" t="s">
        <v>319</v>
      </c>
      <c r="CA52" s="154" t="s">
        <v>319</v>
      </c>
      <c r="CB52">
        <v>2455</v>
      </c>
      <c r="CC52" s="202">
        <v>94.970986460348158</v>
      </c>
      <c r="CD52" s="16">
        <v>130</v>
      </c>
      <c r="CE52" s="18">
        <v>5.029013539651837</v>
      </c>
      <c r="CF52" s="32"/>
      <c r="CG52" s="154"/>
      <c r="CH52" s="154"/>
      <c r="CI52" s="34"/>
      <c r="CJ52" s="32"/>
      <c r="CK52" s="154"/>
      <c r="CL52" s="154"/>
      <c r="CM52" s="34"/>
      <c r="CN52" s="32"/>
      <c r="CO52" s="154"/>
      <c r="CP52" s="154"/>
      <c r="CQ52" s="34"/>
      <c r="CR52" s="32"/>
      <c r="CS52" s="151"/>
      <c r="CT52" s="32"/>
      <c r="CU52" s="154"/>
      <c r="CV52" s="154"/>
      <c r="CW52" s="24"/>
      <c r="CX52" s="32"/>
      <c r="CY52" s="151"/>
      <c r="CZ52" s="154"/>
      <c r="DA52" s="154"/>
      <c r="DB52" s="151"/>
      <c r="DC52" s="32"/>
      <c r="DD52" s="151"/>
      <c r="DE52" s="32"/>
      <c r="DM52"/>
      <c r="DN52" t="s">
        <v>396</v>
      </c>
      <c r="DO52" t="s">
        <v>395</v>
      </c>
      <c r="DP52"/>
    </row>
    <row r="53" spans="1:120" s="8" customFormat="1" x14ac:dyDescent="0.2">
      <c r="A53" t="s">
        <v>444</v>
      </c>
      <c r="B53" t="s">
        <v>445</v>
      </c>
      <c r="C53" s="154" t="s">
        <v>319</v>
      </c>
      <c r="D53" s="154" t="s">
        <v>319</v>
      </c>
      <c r="E53">
        <v>4570</v>
      </c>
      <c r="F53" s="77">
        <v>93.4</v>
      </c>
      <c r="G53" s="154" t="s">
        <v>319</v>
      </c>
      <c r="H53" s="20" t="s">
        <v>319</v>
      </c>
      <c r="I53">
        <v>11</v>
      </c>
      <c r="J53" s="77">
        <v>0.2</v>
      </c>
      <c r="K53" s="154" t="s">
        <v>319</v>
      </c>
      <c r="L53" s="154" t="s">
        <v>319</v>
      </c>
      <c r="M53">
        <v>95</v>
      </c>
      <c r="N53" s="77">
        <v>1.9</v>
      </c>
      <c r="O53" s="154" t="s">
        <v>319</v>
      </c>
      <c r="P53" s="154" t="s">
        <v>319</v>
      </c>
      <c r="Q53">
        <v>90</v>
      </c>
      <c r="R53" s="77">
        <v>1.8</v>
      </c>
      <c r="S53" s="154" t="s">
        <v>319</v>
      </c>
      <c r="T53" s="154" t="s">
        <v>319</v>
      </c>
      <c r="U53">
        <v>2</v>
      </c>
      <c r="V53" s="77">
        <v>0</v>
      </c>
      <c r="W53" s="154" t="s">
        <v>319</v>
      </c>
      <c r="X53" s="154" t="s">
        <v>319</v>
      </c>
      <c r="Y53">
        <v>17</v>
      </c>
      <c r="Z53" s="77">
        <v>0.3</v>
      </c>
      <c r="AA53" s="154" t="s">
        <v>319</v>
      </c>
      <c r="AB53" s="154" t="s">
        <v>319</v>
      </c>
      <c r="AC53">
        <v>21</v>
      </c>
      <c r="AD53" s="77">
        <v>0.4</v>
      </c>
      <c r="AE53" s="154" t="s">
        <v>319</v>
      </c>
      <c r="AF53" s="154" t="s">
        <v>319</v>
      </c>
      <c r="AG53">
        <v>11</v>
      </c>
      <c r="AH53" s="77">
        <v>0.2</v>
      </c>
      <c r="AI53">
        <v>51</v>
      </c>
      <c r="AJ53" s="77">
        <v>1.0418794688457609</v>
      </c>
      <c r="AK53" s="154" t="s">
        <v>319</v>
      </c>
      <c r="AL53" s="154" t="s">
        <v>319</v>
      </c>
      <c r="AM53">
        <v>20</v>
      </c>
      <c r="AN53" s="77">
        <v>0.4</v>
      </c>
      <c r="AO53" s="154" t="s">
        <v>319</v>
      </c>
      <c r="AP53" s="154" t="s">
        <v>319</v>
      </c>
      <c r="AQ53">
        <v>1</v>
      </c>
      <c r="AR53" s="77">
        <v>0</v>
      </c>
      <c r="AS53" s="154" t="s">
        <v>319</v>
      </c>
      <c r="AT53" s="154" t="s">
        <v>319</v>
      </c>
      <c r="AU53">
        <v>1</v>
      </c>
      <c r="AV53" s="77">
        <v>0</v>
      </c>
      <c r="AW53" s="154" t="s">
        <v>319</v>
      </c>
      <c r="AX53" s="154" t="s">
        <v>319</v>
      </c>
      <c r="AY53">
        <v>13</v>
      </c>
      <c r="AZ53" s="77">
        <v>0.3</v>
      </c>
      <c r="BA53" s="154" t="s">
        <v>319</v>
      </c>
      <c r="BB53" s="154" t="s">
        <v>319</v>
      </c>
      <c r="BC53">
        <v>23</v>
      </c>
      <c r="BD53" s="77">
        <v>0.5</v>
      </c>
      <c r="BE53">
        <v>58</v>
      </c>
      <c r="BF53" s="77">
        <v>1.1848825331971398</v>
      </c>
      <c r="BG53" s="154" t="s">
        <v>319</v>
      </c>
      <c r="BH53" s="154" t="s">
        <v>319</v>
      </c>
      <c r="BI53">
        <v>9</v>
      </c>
      <c r="BJ53" s="77">
        <v>0.2</v>
      </c>
      <c r="BK53" s="154" t="s">
        <v>319</v>
      </c>
      <c r="BL53" s="154" t="s">
        <v>319</v>
      </c>
      <c r="BM53">
        <v>6</v>
      </c>
      <c r="BN53" s="77">
        <v>0.1</v>
      </c>
      <c r="BO53" s="154" t="s">
        <v>319</v>
      </c>
      <c r="BP53" s="154" t="s">
        <v>319</v>
      </c>
      <c r="BQ53">
        <v>1</v>
      </c>
      <c r="BR53" s="77">
        <v>0</v>
      </c>
      <c r="BS53">
        <v>16</v>
      </c>
      <c r="BT53" s="77">
        <v>0.32686414708886619</v>
      </c>
      <c r="BU53" s="154" t="s">
        <v>319</v>
      </c>
      <c r="BV53" s="154" t="s">
        <v>319</v>
      </c>
      <c r="BW53">
        <v>4</v>
      </c>
      <c r="BX53" s="77">
        <v>8.1716036772216546E-2</v>
      </c>
      <c r="BY53" s="8">
        <v>4895</v>
      </c>
      <c r="BZ53" s="154" t="s">
        <v>319</v>
      </c>
      <c r="CA53" s="154" t="s">
        <v>319</v>
      </c>
      <c r="CB53">
        <v>4766</v>
      </c>
      <c r="CC53" s="202">
        <v>97.364657814096006</v>
      </c>
      <c r="CD53" s="16">
        <v>129</v>
      </c>
      <c r="CE53" s="18">
        <v>2.6353421859039838</v>
      </c>
      <c r="CF53" s="32"/>
      <c r="CG53" s="154"/>
      <c r="CH53" s="154"/>
      <c r="CI53" s="34"/>
      <c r="CJ53" s="32"/>
      <c r="CK53" s="154"/>
      <c r="CL53" s="154"/>
      <c r="CM53" s="34"/>
      <c r="CN53" s="32"/>
      <c r="CO53" s="154"/>
      <c r="CP53" s="154"/>
      <c r="CQ53" s="34"/>
      <c r="CR53" s="32"/>
      <c r="CS53" s="151"/>
      <c r="CT53" s="32"/>
      <c r="CU53" s="154"/>
      <c r="CV53" s="154"/>
      <c r="CW53" s="24"/>
      <c r="CX53" s="32"/>
      <c r="CY53" s="151"/>
      <c r="CZ53" s="154"/>
      <c r="DA53" s="154"/>
      <c r="DB53" s="151"/>
      <c r="DC53" s="32"/>
      <c r="DD53" s="151"/>
      <c r="DE53" s="32"/>
      <c r="DM53"/>
      <c r="DN53" t="s">
        <v>398</v>
      </c>
      <c r="DO53" t="s">
        <v>397</v>
      </c>
      <c r="DP53"/>
    </row>
    <row r="54" spans="1:120" s="8" customFormat="1" x14ac:dyDescent="0.2">
      <c r="A54" t="s">
        <v>446</v>
      </c>
      <c r="B54" t="s">
        <v>447</v>
      </c>
      <c r="C54" s="154" t="s">
        <v>319</v>
      </c>
      <c r="D54" s="154" t="s">
        <v>319</v>
      </c>
      <c r="E54">
        <v>2036</v>
      </c>
      <c r="F54" s="77">
        <v>85.9</v>
      </c>
      <c r="G54" s="154" t="s">
        <v>319</v>
      </c>
      <c r="H54" s="20" t="s">
        <v>319</v>
      </c>
      <c r="I54">
        <v>8</v>
      </c>
      <c r="J54" s="77">
        <v>0.3</v>
      </c>
      <c r="K54" s="154" t="s">
        <v>319</v>
      </c>
      <c r="L54" s="154" t="s">
        <v>319</v>
      </c>
      <c r="M54">
        <v>14</v>
      </c>
      <c r="N54" s="77">
        <v>0.6</v>
      </c>
      <c r="O54" s="154" t="s">
        <v>319</v>
      </c>
      <c r="P54" s="154" t="s">
        <v>319</v>
      </c>
      <c r="Q54">
        <v>247</v>
      </c>
      <c r="R54" s="77">
        <v>10.4</v>
      </c>
      <c r="S54" s="154" t="s">
        <v>319</v>
      </c>
      <c r="T54" s="154" t="s">
        <v>319</v>
      </c>
      <c r="U54">
        <v>4</v>
      </c>
      <c r="V54" s="77">
        <v>0.2</v>
      </c>
      <c r="W54" s="154" t="s">
        <v>319</v>
      </c>
      <c r="X54" s="154" t="s">
        <v>319</v>
      </c>
      <c r="Y54">
        <v>12</v>
      </c>
      <c r="Z54" s="77">
        <v>0.5</v>
      </c>
      <c r="AA54" s="154" t="s">
        <v>319</v>
      </c>
      <c r="AB54" s="154" t="s">
        <v>319</v>
      </c>
      <c r="AC54">
        <v>5</v>
      </c>
      <c r="AD54" s="77">
        <v>0.2</v>
      </c>
      <c r="AE54" s="154" t="s">
        <v>319</v>
      </c>
      <c r="AF54" s="154" t="s">
        <v>319</v>
      </c>
      <c r="AG54">
        <v>8</v>
      </c>
      <c r="AH54" s="77">
        <v>0.3</v>
      </c>
      <c r="AI54">
        <v>29</v>
      </c>
      <c r="AJ54" s="77">
        <v>1.2231126107127794</v>
      </c>
      <c r="AK54" s="154" t="s">
        <v>319</v>
      </c>
      <c r="AL54" s="154" t="s">
        <v>319</v>
      </c>
      <c r="AM54">
        <v>7</v>
      </c>
      <c r="AN54" s="77">
        <v>0.3</v>
      </c>
      <c r="AO54" s="154" t="s">
        <v>319</v>
      </c>
      <c r="AP54" s="154" t="s">
        <v>319</v>
      </c>
      <c r="AQ54">
        <v>0</v>
      </c>
      <c r="AR54" s="77">
        <v>0</v>
      </c>
      <c r="AS54" s="154" t="s">
        <v>319</v>
      </c>
      <c r="AT54" s="154" t="s">
        <v>319</v>
      </c>
      <c r="AU54">
        <v>0</v>
      </c>
      <c r="AV54" s="77">
        <v>0</v>
      </c>
      <c r="AW54" s="154" t="s">
        <v>319</v>
      </c>
      <c r="AX54" s="154" t="s">
        <v>319</v>
      </c>
      <c r="AY54">
        <v>9</v>
      </c>
      <c r="AZ54" s="77">
        <v>0.4</v>
      </c>
      <c r="BA54" s="154" t="s">
        <v>319</v>
      </c>
      <c r="BB54" s="154" t="s">
        <v>319</v>
      </c>
      <c r="BC54">
        <v>5</v>
      </c>
      <c r="BD54" s="77">
        <v>0.2</v>
      </c>
      <c r="BE54">
        <v>21</v>
      </c>
      <c r="BF54" s="77">
        <v>0.88570223534373693</v>
      </c>
      <c r="BG54" s="154" t="s">
        <v>319</v>
      </c>
      <c r="BH54" s="154" t="s">
        <v>319</v>
      </c>
      <c r="BI54">
        <v>12</v>
      </c>
      <c r="BJ54" s="77">
        <v>0.5</v>
      </c>
      <c r="BK54" s="154" t="s">
        <v>319</v>
      </c>
      <c r="BL54" s="154" t="s">
        <v>319</v>
      </c>
      <c r="BM54">
        <v>2</v>
      </c>
      <c r="BN54" s="77">
        <v>0.1</v>
      </c>
      <c r="BO54" s="154" t="s">
        <v>319</v>
      </c>
      <c r="BP54" s="154" t="s">
        <v>319</v>
      </c>
      <c r="BQ54">
        <v>0</v>
      </c>
      <c r="BR54" s="77">
        <v>0</v>
      </c>
      <c r="BS54">
        <v>14</v>
      </c>
      <c r="BT54" s="77">
        <v>0.59046815689582455</v>
      </c>
      <c r="BU54" s="154" t="s">
        <v>319</v>
      </c>
      <c r="BV54" s="154" t="s">
        <v>319</v>
      </c>
      <c r="BW54">
        <v>2</v>
      </c>
      <c r="BX54" s="77">
        <v>8.4352593842260654E-2</v>
      </c>
      <c r="BY54" s="8">
        <v>2371</v>
      </c>
      <c r="BZ54" s="154" t="s">
        <v>319</v>
      </c>
      <c r="CA54" s="154" t="s">
        <v>319</v>
      </c>
      <c r="CB54">
        <v>2305</v>
      </c>
      <c r="CC54" s="202">
        <v>97.216364403205404</v>
      </c>
      <c r="CD54" s="16">
        <v>66</v>
      </c>
      <c r="CE54" s="18">
        <v>2.7836355967946016</v>
      </c>
      <c r="CF54" s="32"/>
      <c r="CG54" s="154"/>
      <c r="CH54" s="154"/>
      <c r="CI54" s="34"/>
      <c r="CJ54" s="32"/>
      <c r="CK54" s="154"/>
      <c r="CL54" s="154"/>
      <c r="CM54" s="34"/>
      <c r="CN54" s="32"/>
      <c r="CO54" s="154"/>
      <c r="CP54" s="154"/>
      <c r="CQ54" s="34"/>
      <c r="CR54" s="32"/>
      <c r="CS54" s="151"/>
      <c r="CT54" s="32"/>
      <c r="CU54" s="154"/>
      <c r="CV54" s="154"/>
      <c r="CW54" s="24"/>
      <c r="CX54" s="32"/>
      <c r="CY54" s="151"/>
      <c r="CZ54" s="154"/>
      <c r="DA54" s="154"/>
      <c r="DB54" s="151"/>
      <c r="DC54" s="32"/>
      <c r="DD54" s="151"/>
      <c r="DE54" s="32"/>
      <c r="DM54"/>
      <c r="DN54" t="s">
        <v>105</v>
      </c>
      <c r="DO54" t="s">
        <v>399</v>
      </c>
      <c r="DP54"/>
    </row>
    <row r="55" spans="1:120" s="8" customFormat="1" x14ac:dyDescent="0.2">
      <c r="A55" t="s">
        <v>448</v>
      </c>
      <c r="B55" t="s">
        <v>449</v>
      </c>
      <c r="C55" s="154" t="s">
        <v>319</v>
      </c>
      <c r="D55" s="154" t="s">
        <v>319</v>
      </c>
      <c r="E55">
        <v>5960</v>
      </c>
      <c r="F55" s="77">
        <v>94.5</v>
      </c>
      <c r="G55" s="154" t="s">
        <v>319</v>
      </c>
      <c r="H55" s="20" t="s">
        <v>319</v>
      </c>
      <c r="I55">
        <v>34</v>
      </c>
      <c r="J55" s="77">
        <v>0.5</v>
      </c>
      <c r="K55" s="154" t="s">
        <v>319</v>
      </c>
      <c r="L55" s="154" t="s">
        <v>319</v>
      </c>
      <c r="M55">
        <v>29</v>
      </c>
      <c r="N55" s="77">
        <v>0.5</v>
      </c>
      <c r="O55" s="154" t="s">
        <v>319</v>
      </c>
      <c r="P55" s="154" t="s">
        <v>319</v>
      </c>
      <c r="Q55">
        <v>182</v>
      </c>
      <c r="R55" s="77">
        <v>2.9</v>
      </c>
      <c r="S55" s="154" t="s">
        <v>319</v>
      </c>
      <c r="T55" s="154" t="s">
        <v>319</v>
      </c>
      <c r="U55">
        <v>4</v>
      </c>
      <c r="V55" s="77">
        <v>0.1</v>
      </c>
      <c r="W55" s="154" t="s">
        <v>319</v>
      </c>
      <c r="X55" s="154" t="s">
        <v>319</v>
      </c>
      <c r="Y55">
        <v>10</v>
      </c>
      <c r="Z55" s="77">
        <v>0.2</v>
      </c>
      <c r="AA55" s="154" t="s">
        <v>319</v>
      </c>
      <c r="AB55" s="154" t="s">
        <v>319</v>
      </c>
      <c r="AC55">
        <v>9</v>
      </c>
      <c r="AD55" s="77">
        <v>0.1</v>
      </c>
      <c r="AE55" s="154" t="s">
        <v>319</v>
      </c>
      <c r="AF55" s="154" t="s">
        <v>319</v>
      </c>
      <c r="AG55">
        <v>6</v>
      </c>
      <c r="AH55" s="77">
        <v>0.1</v>
      </c>
      <c r="AI55">
        <v>29</v>
      </c>
      <c r="AJ55" s="77">
        <v>0.45995241871530534</v>
      </c>
      <c r="AK55" s="154" t="s">
        <v>319</v>
      </c>
      <c r="AL55" s="154" t="s">
        <v>319</v>
      </c>
      <c r="AM55">
        <v>24</v>
      </c>
      <c r="AN55" s="77">
        <v>0.4</v>
      </c>
      <c r="AO55" s="154" t="s">
        <v>319</v>
      </c>
      <c r="AP55" s="154" t="s">
        <v>319</v>
      </c>
      <c r="AQ55">
        <v>0</v>
      </c>
      <c r="AR55" s="77">
        <v>0</v>
      </c>
      <c r="AS55" s="154" t="s">
        <v>319</v>
      </c>
      <c r="AT55" s="154" t="s">
        <v>319</v>
      </c>
      <c r="AU55">
        <v>0</v>
      </c>
      <c r="AV55" s="77">
        <v>0</v>
      </c>
      <c r="AW55" s="154" t="s">
        <v>319</v>
      </c>
      <c r="AX55" s="154" t="s">
        <v>319</v>
      </c>
      <c r="AY55">
        <v>7</v>
      </c>
      <c r="AZ55" s="77">
        <v>0.1</v>
      </c>
      <c r="BA55" s="154" t="s">
        <v>319</v>
      </c>
      <c r="BB55" s="154" t="s">
        <v>319</v>
      </c>
      <c r="BC55">
        <v>15</v>
      </c>
      <c r="BD55" s="77">
        <v>0.2</v>
      </c>
      <c r="BE55">
        <v>46</v>
      </c>
      <c r="BF55" s="77">
        <v>0.72957969865186356</v>
      </c>
      <c r="BG55" s="154" t="s">
        <v>319</v>
      </c>
      <c r="BH55" s="154" t="s">
        <v>319</v>
      </c>
      <c r="BI55">
        <v>12</v>
      </c>
      <c r="BJ55" s="77">
        <v>0.2</v>
      </c>
      <c r="BK55" s="154" t="s">
        <v>319</v>
      </c>
      <c r="BL55" s="154" t="s">
        <v>319</v>
      </c>
      <c r="BM55">
        <v>5</v>
      </c>
      <c r="BN55" s="77">
        <v>0.1</v>
      </c>
      <c r="BO55" s="154" t="s">
        <v>319</v>
      </c>
      <c r="BP55" s="154" t="s">
        <v>319</v>
      </c>
      <c r="BQ55">
        <v>3</v>
      </c>
      <c r="BR55" s="77">
        <v>0</v>
      </c>
      <c r="BS55">
        <v>20</v>
      </c>
      <c r="BT55" s="77">
        <v>0.31720856463124503</v>
      </c>
      <c r="BU55" s="154" t="s">
        <v>319</v>
      </c>
      <c r="BV55" s="154" t="s">
        <v>319</v>
      </c>
      <c r="BW55">
        <v>5</v>
      </c>
      <c r="BX55" s="77">
        <v>7.9302141157811257E-2</v>
      </c>
      <c r="BY55" s="8">
        <v>6305</v>
      </c>
      <c r="BZ55" s="154" t="s">
        <v>319</v>
      </c>
      <c r="CA55" s="154" t="s">
        <v>319</v>
      </c>
      <c r="CB55">
        <v>6205</v>
      </c>
      <c r="CC55" s="202">
        <v>98.413957176843766</v>
      </c>
      <c r="CD55" s="16">
        <v>100</v>
      </c>
      <c r="CE55" s="18">
        <v>1.5860428231562251</v>
      </c>
      <c r="CF55" s="32"/>
      <c r="CG55" s="154"/>
      <c r="CH55" s="154"/>
      <c r="CI55" s="34"/>
      <c r="CJ55" s="32"/>
      <c r="CK55" s="154"/>
      <c r="CL55" s="154"/>
      <c r="CM55" s="34"/>
      <c r="CN55" s="32"/>
      <c r="CO55" s="154"/>
      <c r="CP55" s="154"/>
      <c r="CQ55" s="34"/>
      <c r="CR55" s="32"/>
      <c r="CS55" s="151"/>
      <c r="CT55" s="32"/>
      <c r="CU55" s="154"/>
      <c r="CV55" s="154"/>
      <c r="CW55" s="24"/>
      <c r="CX55" s="32"/>
      <c r="CY55" s="151"/>
      <c r="CZ55" s="154"/>
      <c r="DA55" s="154"/>
      <c r="DB55" s="151"/>
      <c r="DC55" s="32"/>
      <c r="DD55" s="151"/>
      <c r="DE55" s="32"/>
      <c r="DM55"/>
      <c r="DN55" t="s">
        <v>401</v>
      </c>
      <c r="DO55" t="s">
        <v>400</v>
      </c>
      <c r="DP55"/>
    </row>
    <row r="56" spans="1:120" s="8" customFormat="1" x14ac:dyDescent="0.2">
      <c r="A56" s="8" t="s">
        <v>450</v>
      </c>
      <c r="B56" s="8" t="s">
        <v>451</v>
      </c>
      <c r="C56" s="154" t="s">
        <v>319</v>
      </c>
      <c r="D56" s="154" t="s">
        <v>319</v>
      </c>
      <c r="E56" s="8">
        <v>2324</v>
      </c>
      <c r="F56" s="160">
        <v>90.2</v>
      </c>
      <c r="G56" s="154" t="s">
        <v>319</v>
      </c>
      <c r="H56" s="20" t="s">
        <v>319</v>
      </c>
      <c r="I56" s="8">
        <v>10</v>
      </c>
      <c r="J56" s="160">
        <v>0.4</v>
      </c>
      <c r="K56" s="154" t="s">
        <v>319</v>
      </c>
      <c r="L56" s="154" t="s">
        <v>319</v>
      </c>
      <c r="M56" s="8">
        <v>29</v>
      </c>
      <c r="N56" s="160">
        <v>1.1000000000000001</v>
      </c>
      <c r="O56" s="154" t="s">
        <v>319</v>
      </c>
      <c r="P56" s="154" t="s">
        <v>319</v>
      </c>
      <c r="Q56" s="8">
        <v>146</v>
      </c>
      <c r="R56" s="160">
        <v>5.7</v>
      </c>
      <c r="S56" s="154" t="s">
        <v>319</v>
      </c>
      <c r="T56" s="154" t="s">
        <v>319</v>
      </c>
      <c r="U56" s="8">
        <v>6</v>
      </c>
      <c r="V56" s="160">
        <v>0.2</v>
      </c>
      <c r="W56" s="154" t="s">
        <v>319</v>
      </c>
      <c r="X56" s="154" t="s">
        <v>319</v>
      </c>
      <c r="Y56" s="8">
        <v>4</v>
      </c>
      <c r="Z56" s="160">
        <v>0.2</v>
      </c>
      <c r="AA56" s="154" t="s">
        <v>319</v>
      </c>
      <c r="AB56" s="154" t="s">
        <v>319</v>
      </c>
      <c r="AC56" s="8">
        <v>6</v>
      </c>
      <c r="AD56" s="160">
        <v>0.2</v>
      </c>
      <c r="AE56" s="154" t="s">
        <v>319</v>
      </c>
      <c r="AF56" s="154" t="s">
        <v>319</v>
      </c>
      <c r="AG56" s="8">
        <v>7</v>
      </c>
      <c r="AH56" s="160">
        <v>0.3</v>
      </c>
      <c r="AI56">
        <v>23</v>
      </c>
      <c r="AJ56" s="77">
        <v>0.89251067132324402</v>
      </c>
      <c r="AK56" s="154" t="s">
        <v>319</v>
      </c>
      <c r="AL56" s="154" t="s">
        <v>319</v>
      </c>
      <c r="AM56" s="8">
        <v>7</v>
      </c>
      <c r="AN56" s="160">
        <v>0.3</v>
      </c>
      <c r="AO56" s="154" t="s">
        <v>319</v>
      </c>
      <c r="AP56" s="154" t="s">
        <v>319</v>
      </c>
      <c r="AQ56" s="8">
        <v>0</v>
      </c>
      <c r="AR56" s="160">
        <v>0</v>
      </c>
      <c r="AS56" s="154" t="s">
        <v>319</v>
      </c>
      <c r="AT56" s="154" t="s">
        <v>319</v>
      </c>
      <c r="AU56" s="8">
        <v>0</v>
      </c>
      <c r="AV56" s="160">
        <v>0</v>
      </c>
      <c r="AW56" s="154" t="s">
        <v>319</v>
      </c>
      <c r="AX56" s="154" t="s">
        <v>319</v>
      </c>
      <c r="AY56" s="8">
        <v>5</v>
      </c>
      <c r="AZ56" s="160">
        <v>0.2</v>
      </c>
      <c r="BA56" s="154" t="s">
        <v>319</v>
      </c>
      <c r="BB56" s="154" t="s">
        <v>319</v>
      </c>
      <c r="BC56" s="8">
        <v>9</v>
      </c>
      <c r="BD56" s="160">
        <v>0.3</v>
      </c>
      <c r="BE56">
        <v>21</v>
      </c>
      <c r="BF56" s="77">
        <v>0.81490104772991845</v>
      </c>
      <c r="BG56" s="154" t="s">
        <v>319</v>
      </c>
      <c r="BH56" s="154" t="s">
        <v>319</v>
      </c>
      <c r="BI56" s="8">
        <v>15</v>
      </c>
      <c r="BJ56" s="160">
        <v>0.6</v>
      </c>
      <c r="BK56" s="154" t="s">
        <v>319</v>
      </c>
      <c r="BL56" s="154" t="s">
        <v>319</v>
      </c>
      <c r="BM56" s="8">
        <v>3</v>
      </c>
      <c r="BN56" s="160">
        <v>0.1</v>
      </c>
      <c r="BO56" s="154" t="s">
        <v>319</v>
      </c>
      <c r="BP56" s="154" t="s">
        <v>319</v>
      </c>
      <c r="BQ56" s="8">
        <v>1</v>
      </c>
      <c r="BR56" s="160">
        <v>0</v>
      </c>
      <c r="BS56">
        <v>19</v>
      </c>
      <c r="BT56" s="77">
        <v>0.73729142413659299</v>
      </c>
      <c r="BU56" s="154" t="s">
        <v>319</v>
      </c>
      <c r="BV56" s="154" t="s">
        <v>319</v>
      </c>
      <c r="BW56" s="8">
        <v>5</v>
      </c>
      <c r="BX56" s="160">
        <v>0.19402405898331393</v>
      </c>
      <c r="BY56" s="8">
        <v>2577</v>
      </c>
      <c r="BZ56" s="154" t="s">
        <v>319</v>
      </c>
      <c r="CA56" s="154" t="s">
        <v>319</v>
      </c>
      <c r="CB56">
        <v>2509</v>
      </c>
      <c r="CC56" s="202">
        <v>97.361272797826928</v>
      </c>
      <c r="CD56" s="16">
        <v>68</v>
      </c>
      <c r="CE56" s="18">
        <v>2.6387272021730692</v>
      </c>
      <c r="CF56" s="32"/>
      <c r="CG56" s="154"/>
      <c r="CH56" s="154"/>
      <c r="CI56" s="34"/>
      <c r="CJ56" s="32"/>
      <c r="CK56" s="154"/>
      <c r="CL56" s="154"/>
      <c r="CM56" s="34"/>
      <c r="CN56" s="32"/>
      <c r="CO56" s="154"/>
      <c r="CP56" s="154"/>
      <c r="CQ56" s="34"/>
      <c r="CR56" s="32"/>
      <c r="CS56" s="151"/>
      <c r="CT56" s="32"/>
      <c r="CU56" s="154"/>
      <c r="CV56" s="154"/>
      <c r="CW56" s="24"/>
      <c r="CX56" s="32"/>
      <c r="CY56" s="151"/>
      <c r="CZ56" s="154"/>
      <c r="DA56" s="154"/>
      <c r="DB56" s="151"/>
      <c r="DC56" s="32"/>
      <c r="DD56" s="151"/>
      <c r="DE56" s="32"/>
      <c r="DN56" s="8" t="s">
        <v>403</v>
      </c>
      <c r="DO56" s="8" t="s">
        <v>402</v>
      </c>
    </row>
    <row r="57" spans="1:120" s="8" customFormat="1" x14ac:dyDescent="0.2">
      <c r="A57" t="s">
        <v>452</v>
      </c>
      <c r="B57" s="8" t="s">
        <v>453</v>
      </c>
      <c r="C57" s="20" t="s">
        <v>319</v>
      </c>
      <c r="D57" s="154" t="s">
        <v>319</v>
      </c>
      <c r="E57" s="8">
        <v>2417</v>
      </c>
      <c r="F57" s="160">
        <v>96.4</v>
      </c>
      <c r="G57" s="154" t="s">
        <v>319</v>
      </c>
      <c r="H57" s="20" t="s">
        <v>319</v>
      </c>
      <c r="I57" s="8">
        <v>6</v>
      </c>
      <c r="J57" s="160">
        <v>0.2</v>
      </c>
      <c r="K57" s="154" t="s">
        <v>319</v>
      </c>
      <c r="L57" s="154" t="s">
        <v>319</v>
      </c>
      <c r="M57" s="8">
        <v>4</v>
      </c>
      <c r="N57" s="160">
        <v>0.2</v>
      </c>
      <c r="O57" s="154" t="s">
        <v>319</v>
      </c>
      <c r="P57" s="154" t="s">
        <v>319</v>
      </c>
      <c r="Q57" s="8">
        <v>41</v>
      </c>
      <c r="R57" s="160">
        <v>1.6</v>
      </c>
      <c r="S57" s="154" t="s">
        <v>319</v>
      </c>
      <c r="T57" s="154" t="s">
        <v>319</v>
      </c>
      <c r="U57" s="8">
        <v>2</v>
      </c>
      <c r="V57" s="160">
        <v>0.1</v>
      </c>
      <c r="W57" s="154" t="s">
        <v>319</v>
      </c>
      <c r="X57" s="154" t="s">
        <v>319</v>
      </c>
      <c r="Y57" s="8">
        <v>5</v>
      </c>
      <c r="Z57" s="160">
        <v>0.2</v>
      </c>
      <c r="AA57" s="154" t="s">
        <v>319</v>
      </c>
      <c r="AB57" s="154" t="s">
        <v>319</v>
      </c>
      <c r="AC57" s="8">
        <v>6</v>
      </c>
      <c r="AD57" s="160">
        <v>0.2</v>
      </c>
      <c r="AE57" s="154" t="s">
        <v>319</v>
      </c>
      <c r="AF57" s="154" t="s">
        <v>319</v>
      </c>
      <c r="AG57" s="8">
        <v>2</v>
      </c>
      <c r="AH57" s="160">
        <v>0.1</v>
      </c>
      <c r="AI57">
        <v>15</v>
      </c>
      <c r="AJ57" s="77">
        <v>0.59856344772545889</v>
      </c>
      <c r="AK57" s="154" t="s">
        <v>319</v>
      </c>
      <c r="AL57" s="154" t="s">
        <v>319</v>
      </c>
      <c r="AM57" s="8">
        <v>13</v>
      </c>
      <c r="AN57" s="160">
        <v>0.5</v>
      </c>
      <c r="AO57" s="154" t="s">
        <v>319</v>
      </c>
      <c r="AP57" s="154" t="s">
        <v>319</v>
      </c>
      <c r="AQ57" s="8">
        <v>0</v>
      </c>
      <c r="AR57" s="160">
        <v>0</v>
      </c>
      <c r="AS57" s="154" t="s">
        <v>319</v>
      </c>
      <c r="AT57" s="154" t="s">
        <v>319</v>
      </c>
      <c r="AU57" s="8">
        <v>0</v>
      </c>
      <c r="AV57" s="160">
        <v>0</v>
      </c>
      <c r="AW57" s="154" t="s">
        <v>319</v>
      </c>
      <c r="AX57" s="154" t="s">
        <v>319</v>
      </c>
      <c r="AY57" s="8">
        <v>2</v>
      </c>
      <c r="AZ57" s="160">
        <v>0.1</v>
      </c>
      <c r="BA57" s="154" t="s">
        <v>319</v>
      </c>
      <c r="BB57" s="154" t="s">
        <v>319</v>
      </c>
      <c r="BC57" s="8">
        <v>4</v>
      </c>
      <c r="BD57" s="160">
        <v>0.2</v>
      </c>
      <c r="BE57">
        <v>19</v>
      </c>
      <c r="BF57" s="77">
        <v>0.75818036711891457</v>
      </c>
      <c r="BG57" s="154" t="s">
        <v>319</v>
      </c>
      <c r="BH57" s="154" t="s">
        <v>319</v>
      </c>
      <c r="BI57" s="8">
        <v>0</v>
      </c>
      <c r="BJ57" s="160">
        <v>0</v>
      </c>
      <c r="BK57" s="154" t="s">
        <v>319</v>
      </c>
      <c r="BL57" s="154" t="s">
        <v>319</v>
      </c>
      <c r="BM57" s="8">
        <v>1</v>
      </c>
      <c r="BN57" s="160">
        <v>0</v>
      </c>
      <c r="BO57" s="154" t="s">
        <v>319</v>
      </c>
      <c r="BP57" s="154" t="s">
        <v>319</v>
      </c>
      <c r="BQ57" s="8">
        <v>0</v>
      </c>
      <c r="BR57" s="160">
        <v>0</v>
      </c>
      <c r="BS57">
        <v>1</v>
      </c>
      <c r="BT57" s="77">
        <v>3.9904229848363927E-2</v>
      </c>
      <c r="BU57" s="154" t="s">
        <v>319</v>
      </c>
      <c r="BV57" s="154" t="s">
        <v>319</v>
      </c>
      <c r="BW57" s="8">
        <v>3</v>
      </c>
      <c r="BX57" s="160">
        <v>0.11971268954509177</v>
      </c>
      <c r="BY57" s="8">
        <v>2506</v>
      </c>
      <c r="BZ57" s="154" t="s">
        <v>319</v>
      </c>
      <c r="CA57" s="154" t="s">
        <v>319</v>
      </c>
      <c r="CB57">
        <v>2468</v>
      </c>
      <c r="CC57" s="202">
        <v>98.483639265762164</v>
      </c>
      <c r="CD57" s="16">
        <v>38</v>
      </c>
      <c r="CE57" s="18">
        <v>1.5163607342378291</v>
      </c>
      <c r="CF57" s="32"/>
      <c r="CG57" s="154"/>
      <c r="CH57" s="154"/>
      <c r="CI57" s="34"/>
      <c r="CJ57" s="32"/>
      <c r="CK57" s="154"/>
      <c r="CL57" s="154"/>
      <c r="CM57" s="34"/>
      <c r="CN57" s="32"/>
      <c r="CO57" s="154"/>
      <c r="CP57" s="154"/>
      <c r="CQ57" s="34"/>
      <c r="CR57" s="32"/>
      <c r="CS57" s="151"/>
      <c r="CT57" s="32"/>
      <c r="CU57" s="154"/>
      <c r="CV57" s="154"/>
      <c r="CW57" s="24"/>
      <c r="CX57" s="32"/>
      <c r="CY57" s="151"/>
      <c r="CZ57" s="154"/>
      <c r="DA57" s="154"/>
      <c r="DB57" s="151"/>
      <c r="DC57" s="32"/>
      <c r="DD57" s="151"/>
      <c r="DE57" s="32"/>
      <c r="DN57" s="8" t="s">
        <v>405</v>
      </c>
      <c r="DO57" s="8" t="s">
        <v>404</v>
      </c>
    </row>
    <row r="58" spans="1:120" s="8" customFormat="1" x14ac:dyDescent="0.2">
      <c r="A58" t="s">
        <v>454</v>
      </c>
      <c r="B58" t="s">
        <v>455</v>
      </c>
      <c r="C58" s="20" t="s">
        <v>319</v>
      </c>
      <c r="D58" s="154" t="s">
        <v>319</v>
      </c>
      <c r="E58">
        <v>2410</v>
      </c>
      <c r="F58" s="77">
        <v>95.2</v>
      </c>
      <c r="G58" s="154" t="s">
        <v>319</v>
      </c>
      <c r="H58" s="20" t="s">
        <v>319</v>
      </c>
      <c r="I58">
        <v>11</v>
      </c>
      <c r="J58" s="77">
        <v>0.4</v>
      </c>
      <c r="K58" s="154" t="s">
        <v>319</v>
      </c>
      <c r="L58" s="154" t="s">
        <v>319</v>
      </c>
      <c r="M58">
        <v>6</v>
      </c>
      <c r="N58" s="77">
        <v>0.2</v>
      </c>
      <c r="O58" s="154" t="s">
        <v>319</v>
      </c>
      <c r="P58" s="154" t="s">
        <v>319</v>
      </c>
      <c r="Q58">
        <v>55</v>
      </c>
      <c r="R58" s="77">
        <v>2.2000000000000002</v>
      </c>
      <c r="S58" s="154" t="s">
        <v>319</v>
      </c>
      <c r="T58" s="154" t="s">
        <v>319</v>
      </c>
      <c r="U58">
        <v>5</v>
      </c>
      <c r="V58" s="77">
        <v>0.2</v>
      </c>
      <c r="W58" s="154" t="s">
        <v>319</v>
      </c>
      <c r="X58" s="154" t="s">
        <v>319</v>
      </c>
      <c r="Y58">
        <v>10</v>
      </c>
      <c r="Z58" s="77">
        <v>0.4</v>
      </c>
      <c r="AA58" s="154" t="s">
        <v>319</v>
      </c>
      <c r="AB58" s="154" t="s">
        <v>319</v>
      </c>
      <c r="AC58">
        <v>8</v>
      </c>
      <c r="AD58" s="77">
        <v>0.3</v>
      </c>
      <c r="AE58" s="154" t="s">
        <v>319</v>
      </c>
      <c r="AF58" s="154" t="s">
        <v>319</v>
      </c>
      <c r="AG58">
        <v>4</v>
      </c>
      <c r="AH58" s="77">
        <v>0.2</v>
      </c>
      <c r="AI58">
        <v>27</v>
      </c>
      <c r="AJ58" s="77">
        <v>1.066350710900474</v>
      </c>
      <c r="AK58" s="154" t="s">
        <v>319</v>
      </c>
      <c r="AL58" s="154" t="s">
        <v>319</v>
      </c>
      <c r="AM58">
        <v>1</v>
      </c>
      <c r="AN58" s="77">
        <v>0</v>
      </c>
      <c r="AO58" s="154" t="s">
        <v>319</v>
      </c>
      <c r="AP58" s="154" t="s">
        <v>319</v>
      </c>
      <c r="AQ58">
        <v>1</v>
      </c>
      <c r="AR58" s="77">
        <v>0</v>
      </c>
      <c r="AS58" s="154" t="s">
        <v>319</v>
      </c>
      <c r="AT58" s="154" t="s">
        <v>319</v>
      </c>
      <c r="AU58">
        <v>0</v>
      </c>
      <c r="AV58" s="77">
        <v>0</v>
      </c>
      <c r="AW58" s="154" t="s">
        <v>319</v>
      </c>
      <c r="AX58" s="154" t="s">
        <v>319</v>
      </c>
      <c r="AY58">
        <v>3</v>
      </c>
      <c r="AZ58" s="77">
        <v>0.1</v>
      </c>
      <c r="BA58" s="154" t="s">
        <v>319</v>
      </c>
      <c r="BB58" s="154" t="s">
        <v>319</v>
      </c>
      <c r="BC58">
        <v>7</v>
      </c>
      <c r="BD58" s="77">
        <v>0.3</v>
      </c>
      <c r="BE58">
        <v>12</v>
      </c>
      <c r="BF58" s="77">
        <v>0.47393364928909953</v>
      </c>
      <c r="BG58" s="154" t="s">
        <v>319</v>
      </c>
      <c r="BH58" s="154" t="s">
        <v>319</v>
      </c>
      <c r="BI58">
        <v>6</v>
      </c>
      <c r="BJ58" s="77">
        <v>0.2</v>
      </c>
      <c r="BK58" s="154" t="s">
        <v>319</v>
      </c>
      <c r="BL58" s="154" t="s">
        <v>319</v>
      </c>
      <c r="BM58">
        <v>2</v>
      </c>
      <c r="BN58" s="77">
        <v>0.1</v>
      </c>
      <c r="BO58" s="154" t="s">
        <v>319</v>
      </c>
      <c r="BP58" s="154" t="s">
        <v>319</v>
      </c>
      <c r="BQ58">
        <v>2</v>
      </c>
      <c r="BR58" s="77">
        <v>0.1</v>
      </c>
      <c r="BS58">
        <v>10</v>
      </c>
      <c r="BT58" s="77">
        <v>0.39494470774091622</v>
      </c>
      <c r="BU58" s="154" t="s">
        <v>319</v>
      </c>
      <c r="BV58" s="154" t="s">
        <v>319</v>
      </c>
      <c r="BW58">
        <v>1</v>
      </c>
      <c r="BX58" s="77">
        <v>3.9494470774091628E-2</v>
      </c>
      <c r="BY58" s="8">
        <v>2532</v>
      </c>
      <c r="BZ58" s="154" t="s">
        <v>319</v>
      </c>
      <c r="CA58" s="154" t="s">
        <v>319</v>
      </c>
      <c r="CB58">
        <v>2482</v>
      </c>
      <c r="CC58" s="202">
        <v>98.025276461295419</v>
      </c>
      <c r="CD58" s="16">
        <v>50</v>
      </c>
      <c r="CE58" s="18">
        <v>1.9747235387045814</v>
      </c>
      <c r="CF58" s="32"/>
      <c r="CG58" s="154"/>
      <c r="CH58" s="154"/>
      <c r="CI58" s="34"/>
      <c r="CJ58" s="32"/>
      <c r="CK58" s="154"/>
      <c r="CL58" s="154"/>
      <c r="CM58" s="34"/>
      <c r="CN58" s="32"/>
      <c r="CO58" s="154"/>
      <c r="CP58" s="154"/>
      <c r="CQ58" s="34"/>
      <c r="CR58" s="32"/>
      <c r="CS58" s="151"/>
      <c r="CT58" s="32"/>
      <c r="CU58" s="154"/>
      <c r="CV58" s="154"/>
      <c r="CW58" s="24"/>
      <c r="CX58" s="32"/>
      <c r="CY58" s="151"/>
      <c r="CZ58" s="154"/>
      <c r="DA58" s="154"/>
      <c r="DB58" s="151"/>
      <c r="DC58" s="32"/>
      <c r="DD58" s="151"/>
      <c r="DE58" s="32"/>
      <c r="DM58"/>
      <c r="DN58" t="s">
        <v>407</v>
      </c>
      <c r="DO58" t="s">
        <v>406</v>
      </c>
      <c r="DP58"/>
    </row>
    <row r="59" spans="1:120" s="8" customFormat="1" x14ac:dyDescent="0.2">
      <c r="A59" t="s">
        <v>456</v>
      </c>
      <c r="B59" t="s">
        <v>457</v>
      </c>
      <c r="C59" s="20" t="s">
        <v>319</v>
      </c>
      <c r="D59" s="154" t="s">
        <v>319</v>
      </c>
      <c r="E59">
        <v>2093</v>
      </c>
      <c r="F59" s="77">
        <v>87.1</v>
      </c>
      <c r="G59" s="154" t="s">
        <v>319</v>
      </c>
      <c r="H59" s="20" t="s">
        <v>319</v>
      </c>
      <c r="I59">
        <v>3</v>
      </c>
      <c r="J59" s="77">
        <v>0.1</v>
      </c>
      <c r="K59" s="154" t="s">
        <v>319</v>
      </c>
      <c r="L59" s="154" t="s">
        <v>319</v>
      </c>
      <c r="M59">
        <v>12</v>
      </c>
      <c r="N59" s="77">
        <v>0.5</v>
      </c>
      <c r="O59" s="154" t="s">
        <v>319</v>
      </c>
      <c r="P59" s="154" t="s">
        <v>319</v>
      </c>
      <c r="Q59">
        <v>256</v>
      </c>
      <c r="R59" s="77">
        <v>10.6</v>
      </c>
      <c r="S59" s="154" t="s">
        <v>319</v>
      </c>
      <c r="T59" s="154" t="s">
        <v>319</v>
      </c>
      <c r="U59">
        <v>2</v>
      </c>
      <c r="V59" s="77">
        <v>0.1</v>
      </c>
      <c r="W59" s="154" t="s">
        <v>319</v>
      </c>
      <c r="X59" s="154" t="s">
        <v>319</v>
      </c>
      <c r="Y59">
        <v>2</v>
      </c>
      <c r="Z59" s="77">
        <v>0.1</v>
      </c>
      <c r="AA59" s="154" t="s">
        <v>319</v>
      </c>
      <c r="AB59" s="154" t="s">
        <v>319</v>
      </c>
      <c r="AC59">
        <v>5</v>
      </c>
      <c r="AD59" s="77">
        <v>0.2</v>
      </c>
      <c r="AE59" s="154" t="s">
        <v>319</v>
      </c>
      <c r="AF59" s="154" t="s">
        <v>319</v>
      </c>
      <c r="AG59">
        <v>4</v>
      </c>
      <c r="AH59" s="77">
        <v>0.2</v>
      </c>
      <c r="AI59">
        <v>13</v>
      </c>
      <c r="AJ59" s="77">
        <v>0.54076539101497512</v>
      </c>
      <c r="AK59" s="154" t="s">
        <v>319</v>
      </c>
      <c r="AL59" s="154" t="s">
        <v>319</v>
      </c>
      <c r="AM59">
        <v>5</v>
      </c>
      <c r="AN59" s="77">
        <v>0.2</v>
      </c>
      <c r="AO59" s="154" t="s">
        <v>319</v>
      </c>
      <c r="AP59" s="154" t="s">
        <v>319</v>
      </c>
      <c r="AQ59">
        <v>1</v>
      </c>
      <c r="AR59" s="77">
        <v>0</v>
      </c>
      <c r="AS59" s="154" t="s">
        <v>319</v>
      </c>
      <c r="AT59" s="154" t="s">
        <v>319</v>
      </c>
      <c r="AU59">
        <v>0</v>
      </c>
      <c r="AV59" s="77">
        <v>0</v>
      </c>
      <c r="AW59" s="154" t="s">
        <v>319</v>
      </c>
      <c r="AX59" s="154" t="s">
        <v>319</v>
      </c>
      <c r="AY59">
        <v>3</v>
      </c>
      <c r="AZ59" s="77">
        <v>0.1</v>
      </c>
      <c r="BA59" s="154" t="s">
        <v>319</v>
      </c>
      <c r="BB59" s="154" t="s">
        <v>319</v>
      </c>
      <c r="BC59">
        <v>6</v>
      </c>
      <c r="BD59" s="77">
        <v>0.2</v>
      </c>
      <c r="BE59">
        <v>15</v>
      </c>
      <c r="BF59" s="77">
        <v>0.62396006655574043</v>
      </c>
      <c r="BG59" s="154" t="s">
        <v>319</v>
      </c>
      <c r="BH59" s="154" t="s">
        <v>319</v>
      </c>
      <c r="BI59">
        <v>1</v>
      </c>
      <c r="BJ59" s="77">
        <v>0</v>
      </c>
      <c r="BK59" s="154" t="s">
        <v>319</v>
      </c>
      <c r="BL59" s="154" t="s">
        <v>319</v>
      </c>
      <c r="BM59">
        <v>2</v>
      </c>
      <c r="BN59" s="77">
        <v>0.1</v>
      </c>
      <c r="BO59" s="154" t="s">
        <v>319</v>
      </c>
      <c r="BP59" s="154" t="s">
        <v>319</v>
      </c>
      <c r="BQ59">
        <v>0</v>
      </c>
      <c r="BR59" s="77">
        <v>0</v>
      </c>
      <c r="BS59">
        <v>3</v>
      </c>
      <c r="BT59" s="77">
        <v>0.12479201331114809</v>
      </c>
      <c r="BU59" s="154" t="s">
        <v>319</v>
      </c>
      <c r="BV59" s="154" t="s">
        <v>319</v>
      </c>
      <c r="BW59">
        <v>9</v>
      </c>
      <c r="BX59" s="77">
        <v>0.37437603993344426</v>
      </c>
      <c r="BY59" s="8">
        <v>2404</v>
      </c>
      <c r="BZ59" s="154" t="s">
        <v>319</v>
      </c>
      <c r="CA59" s="154" t="s">
        <v>319</v>
      </c>
      <c r="CB59">
        <v>2364</v>
      </c>
      <c r="CC59" s="202">
        <v>98.336106489184687</v>
      </c>
      <c r="CD59" s="16">
        <v>40</v>
      </c>
      <c r="CE59" s="18">
        <v>1.6638935108153077</v>
      </c>
      <c r="CF59" s="32"/>
      <c r="CG59" s="154"/>
      <c r="CH59" s="154"/>
      <c r="CI59" s="34"/>
      <c r="CJ59" s="32"/>
      <c r="CK59" s="154"/>
      <c r="CL59" s="154"/>
      <c r="CM59" s="34"/>
      <c r="CN59" s="32"/>
      <c r="CO59" s="154"/>
      <c r="CP59" s="154"/>
      <c r="CQ59" s="34"/>
      <c r="CR59" s="32"/>
      <c r="CS59" s="151"/>
      <c r="CT59" s="32"/>
      <c r="CU59" s="154"/>
      <c r="CV59" s="154"/>
      <c r="CW59" s="24"/>
      <c r="CX59" s="32"/>
      <c r="CY59" s="151"/>
      <c r="CZ59" s="154"/>
      <c r="DA59" s="154"/>
      <c r="DB59" s="151"/>
      <c r="DC59" s="32"/>
      <c r="DD59" s="151"/>
      <c r="DE59" s="32"/>
      <c r="DM59"/>
      <c r="DN59" t="s">
        <v>409</v>
      </c>
      <c r="DO59" t="s">
        <v>408</v>
      </c>
      <c r="DP59"/>
    </row>
    <row r="60" spans="1:120" s="8" customFormat="1" x14ac:dyDescent="0.2">
      <c r="A60" t="s">
        <v>458</v>
      </c>
      <c r="B60" t="s">
        <v>459</v>
      </c>
      <c r="C60" s="154" t="s">
        <v>319</v>
      </c>
      <c r="D60" s="154" t="s">
        <v>319</v>
      </c>
      <c r="E60">
        <v>2527</v>
      </c>
      <c r="F60" s="77">
        <v>93.4</v>
      </c>
      <c r="G60" s="154" t="s">
        <v>319</v>
      </c>
      <c r="H60" s="20" t="s">
        <v>319</v>
      </c>
      <c r="I60">
        <v>10</v>
      </c>
      <c r="J60" s="77">
        <v>0.4</v>
      </c>
      <c r="K60" s="154" t="s">
        <v>319</v>
      </c>
      <c r="L60" s="154" t="s">
        <v>319</v>
      </c>
      <c r="M60">
        <v>0</v>
      </c>
      <c r="N60" s="77">
        <v>0</v>
      </c>
      <c r="O60" s="154" t="s">
        <v>319</v>
      </c>
      <c r="P60" s="154" t="s">
        <v>319</v>
      </c>
      <c r="Q60">
        <v>89</v>
      </c>
      <c r="R60" s="77">
        <v>3.3</v>
      </c>
      <c r="S60" s="154" t="s">
        <v>319</v>
      </c>
      <c r="T60" s="154" t="s">
        <v>319</v>
      </c>
      <c r="U60">
        <v>2</v>
      </c>
      <c r="V60" s="77">
        <v>0.1</v>
      </c>
      <c r="W60" s="154" t="s">
        <v>319</v>
      </c>
      <c r="X60" s="154" t="s">
        <v>319</v>
      </c>
      <c r="Y60">
        <v>7</v>
      </c>
      <c r="Z60" s="77">
        <v>0.3</v>
      </c>
      <c r="AA60" s="154" t="s">
        <v>319</v>
      </c>
      <c r="AB60" s="154" t="s">
        <v>319</v>
      </c>
      <c r="AC60">
        <v>15</v>
      </c>
      <c r="AD60" s="77">
        <v>0.6</v>
      </c>
      <c r="AE60" s="154" t="s">
        <v>319</v>
      </c>
      <c r="AF60" s="154" t="s">
        <v>319</v>
      </c>
      <c r="AG60">
        <v>3</v>
      </c>
      <c r="AH60" s="77">
        <v>0.1</v>
      </c>
      <c r="AI60">
        <v>27</v>
      </c>
      <c r="AJ60" s="77">
        <v>0.99778270509977818</v>
      </c>
      <c r="AK60" s="154" t="s">
        <v>319</v>
      </c>
      <c r="AL60" s="154" t="s">
        <v>319</v>
      </c>
      <c r="AM60">
        <v>2</v>
      </c>
      <c r="AN60" s="77">
        <v>0.1</v>
      </c>
      <c r="AO60" s="154" t="s">
        <v>319</v>
      </c>
      <c r="AP60" s="154" t="s">
        <v>319</v>
      </c>
      <c r="AQ60">
        <v>4</v>
      </c>
      <c r="AR60" s="77">
        <v>0.1</v>
      </c>
      <c r="AS60" s="154" t="s">
        <v>319</v>
      </c>
      <c r="AT60" s="154" t="s">
        <v>319</v>
      </c>
      <c r="AU60">
        <v>0</v>
      </c>
      <c r="AV60" s="77">
        <v>0</v>
      </c>
      <c r="AW60" s="154" t="s">
        <v>319</v>
      </c>
      <c r="AX60" s="154" t="s">
        <v>319</v>
      </c>
      <c r="AY60">
        <v>11</v>
      </c>
      <c r="AZ60" s="77">
        <v>0.4</v>
      </c>
      <c r="BA60" s="154" t="s">
        <v>319</v>
      </c>
      <c r="BB60" s="154" t="s">
        <v>319</v>
      </c>
      <c r="BC60">
        <v>19</v>
      </c>
      <c r="BD60" s="77">
        <v>0.7</v>
      </c>
      <c r="BE60">
        <v>36</v>
      </c>
      <c r="BF60" s="77">
        <v>1.3303769401330376</v>
      </c>
      <c r="BG60" s="154" t="s">
        <v>319</v>
      </c>
      <c r="BH60" s="154" t="s">
        <v>319</v>
      </c>
      <c r="BI60">
        <v>6</v>
      </c>
      <c r="BJ60" s="77">
        <v>0.2</v>
      </c>
      <c r="BK60" s="154" t="s">
        <v>319</v>
      </c>
      <c r="BL60" s="154" t="s">
        <v>319</v>
      </c>
      <c r="BM60">
        <v>8</v>
      </c>
      <c r="BN60" s="77">
        <v>0.3</v>
      </c>
      <c r="BO60" s="154" t="s">
        <v>319</v>
      </c>
      <c r="BP60" s="154" t="s">
        <v>319</v>
      </c>
      <c r="BQ60">
        <v>2</v>
      </c>
      <c r="BR60" s="77">
        <v>0.1</v>
      </c>
      <c r="BS60">
        <v>16</v>
      </c>
      <c r="BT60" s="77">
        <v>0.59127864005912789</v>
      </c>
      <c r="BU60" s="154" t="s">
        <v>319</v>
      </c>
      <c r="BV60" s="154" t="s">
        <v>319</v>
      </c>
      <c r="BW60">
        <v>1</v>
      </c>
      <c r="BX60" s="77">
        <v>3.6954915003695493E-2</v>
      </c>
      <c r="BY60" s="8">
        <v>2706</v>
      </c>
      <c r="BZ60" s="154" t="s">
        <v>319</v>
      </c>
      <c r="CA60" s="154" t="s">
        <v>319</v>
      </c>
      <c r="CB60">
        <v>2626</v>
      </c>
      <c r="CC60" s="202">
        <v>97.043606799704364</v>
      </c>
      <c r="CD60" s="16">
        <v>80</v>
      </c>
      <c r="CE60" s="18">
        <v>2.9563932002956395</v>
      </c>
      <c r="CF60" s="32"/>
      <c r="CG60" s="154"/>
      <c r="CH60" s="154"/>
      <c r="CI60" s="34"/>
      <c r="CJ60" s="32"/>
      <c r="CK60" s="154"/>
      <c r="CL60" s="154"/>
      <c r="CM60" s="34"/>
      <c r="CN60" s="32"/>
      <c r="CO60" s="154"/>
      <c r="CP60" s="154"/>
      <c r="CQ60" s="34"/>
      <c r="CR60" s="32"/>
      <c r="CS60" s="151"/>
      <c r="CT60" s="32"/>
      <c r="CU60" s="154"/>
      <c r="CV60" s="154"/>
      <c r="CW60" s="24"/>
      <c r="CX60" s="32"/>
      <c r="CY60" s="151"/>
      <c r="CZ60" s="154"/>
      <c r="DA60" s="154"/>
      <c r="DB60" s="151"/>
      <c r="DC60" s="32"/>
      <c r="DD60" s="151"/>
      <c r="DE60" s="32"/>
      <c r="DM60"/>
      <c r="DN60" t="s">
        <v>411</v>
      </c>
      <c r="DO60" t="s">
        <v>410</v>
      </c>
      <c r="DP60"/>
    </row>
    <row r="61" spans="1:120" s="8" customFormat="1" x14ac:dyDescent="0.2">
      <c r="A61" t="s">
        <v>460</v>
      </c>
      <c r="B61" t="s">
        <v>461</v>
      </c>
      <c r="C61" s="154" t="s">
        <v>319</v>
      </c>
      <c r="D61" s="154" t="s">
        <v>319</v>
      </c>
      <c r="E61">
        <v>4277</v>
      </c>
      <c r="F61" s="77">
        <v>77.2</v>
      </c>
      <c r="G61" s="154" t="s">
        <v>319</v>
      </c>
      <c r="H61" s="20" t="s">
        <v>319</v>
      </c>
      <c r="I61">
        <v>9</v>
      </c>
      <c r="J61" s="77">
        <v>0.2</v>
      </c>
      <c r="K61" s="154" t="s">
        <v>319</v>
      </c>
      <c r="L61" s="154" t="s">
        <v>319</v>
      </c>
      <c r="M61">
        <v>34</v>
      </c>
      <c r="N61" s="77">
        <v>0.6</v>
      </c>
      <c r="O61" s="154" t="s">
        <v>319</v>
      </c>
      <c r="P61" s="154" t="s">
        <v>319</v>
      </c>
      <c r="Q61">
        <v>1021</v>
      </c>
      <c r="R61" s="77">
        <v>18.399999999999999</v>
      </c>
      <c r="S61" s="154" t="s">
        <v>319</v>
      </c>
      <c r="T61" s="154" t="s">
        <v>319</v>
      </c>
      <c r="U61">
        <v>7</v>
      </c>
      <c r="V61" s="77">
        <v>0.1</v>
      </c>
      <c r="W61" s="154" t="s">
        <v>319</v>
      </c>
      <c r="X61" s="154" t="s">
        <v>319</v>
      </c>
      <c r="Y61">
        <v>21</v>
      </c>
      <c r="Z61" s="77">
        <v>0.4</v>
      </c>
      <c r="AA61" s="154" t="s">
        <v>319</v>
      </c>
      <c r="AB61" s="154" t="s">
        <v>319</v>
      </c>
      <c r="AC61">
        <v>23</v>
      </c>
      <c r="AD61" s="77">
        <v>0.4</v>
      </c>
      <c r="AE61" s="154" t="s">
        <v>319</v>
      </c>
      <c r="AF61" s="154" t="s">
        <v>319</v>
      </c>
      <c r="AG61">
        <v>17</v>
      </c>
      <c r="AH61" s="77">
        <v>0.3</v>
      </c>
      <c r="AI61">
        <v>68</v>
      </c>
      <c r="AJ61" s="77">
        <v>1.2269938650306749</v>
      </c>
      <c r="AK61" s="154" t="s">
        <v>319</v>
      </c>
      <c r="AL61" s="154" t="s">
        <v>319</v>
      </c>
      <c r="AM61">
        <v>36</v>
      </c>
      <c r="AN61" s="77">
        <v>0.6</v>
      </c>
      <c r="AO61" s="154" t="s">
        <v>319</v>
      </c>
      <c r="AP61" s="154" t="s">
        <v>319</v>
      </c>
      <c r="AQ61">
        <v>6</v>
      </c>
      <c r="AR61" s="77">
        <v>0.1</v>
      </c>
      <c r="AS61" s="154" t="s">
        <v>319</v>
      </c>
      <c r="AT61" s="154" t="s">
        <v>319</v>
      </c>
      <c r="AU61">
        <v>11</v>
      </c>
      <c r="AV61" s="77">
        <v>0.2</v>
      </c>
      <c r="AW61" s="154" t="s">
        <v>319</v>
      </c>
      <c r="AX61" s="154" t="s">
        <v>319</v>
      </c>
      <c r="AY61">
        <v>16</v>
      </c>
      <c r="AZ61" s="77">
        <v>0.3</v>
      </c>
      <c r="BA61" s="154" t="s">
        <v>319</v>
      </c>
      <c r="BB61" s="154" t="s">
        <v>319</v>
      </c>
      <c r="BC61">
        <v>19</v>
      </c>
      <c r="BD61" s="77">
        <v>0.3</v>
      </c>
      <c r="BE61">
        <v>88</v>
      </c>
      <c r="BF61" s="77">
        <v>1.5878744135691087</v>
      </c>
      <c r="BG61" s="154" t="s">
        <v>319</v>
      </c>
      <c r="BH61" s="154" t="s">
        <v>319</v>
      </c>
      <c r="BI61">
        <v>10</v>
      </c>
      <c r="BJ61" s="77">
        <v>0.2</v>
      </c>
      <c r="BK61" s="154" t="s">
        <v>319</v>
      </c>
      <c r="BL61" s="154" t="s">
        <v>319</v>
      </c>
      <c r="BM61">
        <v>12</v>
      </c>
      <c r="BN61" s="77">
        <v>0.2</v>
      </c>
      <c r="BO61" s="154" t="s">
        <v>319</v>
      </c>
      <c r="BP61" s="154" t="s">
        <v>319</v>
      </c>
      <c r="BQ61">
        <v>2</v>
      </c>
      <c r="BR61" s="77">
        <v>0</v>
      </c>
      <c r="BS61">
        <v>24</v>
      </c>
      <c r="BT61" s="77">
        <v>0.4330566582461205</v>
      </c>
      <c r="BU61" s="154" t="s">
        <v>319</v>
      </c>
      <c r="BV61" s="154" t="s">
        <v>319</v>
      </c>
      <c r="BW61">
        <v>21</v>
      </c>
      <c r="BX61" s="77">
        <v>0.37892457596535545</v>
      </c>
      <c r="BY61" s="8">
        <v>5542</v>
      </c>
      <c r="BZ61" s="154" t="s">
        <v>319</v>
      </c>
      <c r="CA61" s="154" t="s">
        <v>319</v>
      </c>
      <c r="CB61">
        <v>5341</v>
      </c>
      <c r="CC61" s="202">
        <v>96.373150487188738</v>
      </c>
      <c r="CD61" s="16">
        <v>201</v>
      </c>
      <c r="CE61" s="18">
        <v>3.6268495128112597</v>
      </c>
      <c r="CF61" s="32"/>
      <c r="CG61" s="154"/>
      <c r="CH61" s="154"/>
      <c r="CI61" s="34"/>
      <c r="CJ61" s="32"/>
      <c r="CK61" s="154"/>
      <c r="CL61" s="154"/>
      <c r="CM61" s="34"/>
      <c r="CN61" s="32"/>
      <c r="CO61" s="154"/>
      <c r="CP61" s="154"/>
      <c r="CQ61" s="34"/>
      <c r="CR61" s="32"/>
      <c r="CS61" s="151"/>
      <c r="CT61" s="32"/>
      <c r="CU61" s="154"/>
      <c r="CV61" s="154"/>
      <c r="CW61" s="24"/>
      <c r="CX61" s="32"/>
      <c r="CY61" s="151"/>
      <c r="CZ61" s="154"/>
      <c r="DA61" s="154"/>
      <c r="DB61" s="151"/>
      <c r="DC61" s="32"/>
      <c r="DD61" s="151"/>
      <c r="DE61" s="32"/>
      <c r="DM61"/>
      <c r="DN61" t="s">
        <v>111</v>
      </c>
      <c r="DO61" t="s">
        <v>412</v>
      </c>
      <c r="DP61"/>
    </row>
    <row r="62" spans="1:120" s="8" customFormat="1" x14ac:dyDescent="0.2">
      <c r="A62" t="s">
        <v>462</v>
      </c>
      <c r="B62" t="s">
        <v>463</v>
      </c>
      <c r="C62" s="154" t="s">
        <v>319</v>
      </c>
      <c r="D62" s="154" t="s">
        <v>319</v>
      </c>
      <c r="E62">
        <v>2486</v>
      </c>
      <c r="F62" s="77">
        <v>93.5</v>
      </c>
      <c r="G62" s="154" t="s">
        <v>319</v>
      </c>
      <c r="H62" s="20" t="s">
        <v>319</v>
      </c>
      <c r="I62">
        <v>11</v>
      </c>
      <c r="J62" s="77">
        <v>0.4</v>
      </c>
      <c r="K62" s="154" t="s">
        <v>319</v>
      </c>
      <c r="L62" s="154" t="s">
        <v>319</v>
      </c>
      <c r="M62">
        <v>20</v>
      </c>
      <c r="N62" s="77">
        <v>0.8</v>
      </c>
      <c r="O62" s="154" t="s">
        <v>319</v>
      </c>
      <c r="P62" s="154" t="s">
        <v>319</v>
      </c>
      <c r="Q62">
        <v>66</v>
      </c>
      <c r="R62" s="77">
        <v>2.5</v>
      </c>
      <c r="S62" s="154" t="s">
        <v>319</v>
      </c>
      <c r="T62" s="154" t="s">
        <v>319</v>
      </c>
      <c r="U62">
        <v>4</v>
      </c>
      <c r="V62" s="77">
        <v>0.2</v>
      </c>
      <c r="W62" s="154" t="s">
        <v>319</v>
      </c>
      <c r="X62" s="154" t="s">
        <v>319</v>
      </c>
      <c r="Y62">
        <v>7</v>
      </c>
      <c r="Z62" s="77">
        <v>0.3</v>
      </c>
      <c r="AA62" s="154" t="s">
        <v>319</v>
      </c>
      <c r="AB62" s="154" t="s">
        <v>319</v>
      </c>
      <c r="AC62">
        <v>10</v>
      </c>
      <c r="AD62" s="77">
        <v>0.4</v>
      </c>
      <c r="AE62" s="154" t="s">
        <v>319</v>
      </c>
      <c r="AF62" s="154" t="s">
        <v>319</v>
      </c>
      <c r="AG62">
        <v>8</v>
      </c>
      <c r="AH62" s="77">
        <v>0.3</v>
      </c>
      <c r="AI62">
        <v>29</v>
      </c>
      <c r="AJ62" s="77">
        <v>1.09104589917231</v>
      </c>
      <c r="AK62" s="154" t="s">
        <v>319</v>
      </c>
      <c r="AL62" s="154" t="s">
        <v>319</v>
      </c>
      <c r="AM62">
        <v>15</v>
      </c>
      <c r="AN62" s="77">
        <v>0.6</v>
      </c>
      <c r="AO62" s="154" t="s">
        <v>319</v>
      </c>
      <c r="AP62" s="154" t="s">
        <v>319</v>
      </c>
      <c r="AQ62">
        <v>1</v>
      </c>
      <c r="AR62" s="77">
        <v>0</v>
      </c>
      <c r="AS62" s="154" t="s">
        <v>319</v>
      </c>
      <c r="AT62" s="154" t="s">
        <v>319</v>
      </c>
      <c r="AU62">
        <v>0</v>
      </c>
      <c r="AV62" s="77">
        <v>0</v>
      </c>
      <c r="AW62" s="154" t="s">
        <v>319</v>
      </c>
      <c r="AX62" s="154" t="s">
        <v>319</v>
      </c>
      <c r="AY62">
        <v>1</v>
      </c>
      <c r="AZ62" s="77">
        <v>0</v>
      </c>
      <c r="BA62" s="154" t="s">
        <v>319</v>
      </c>
      <c r="BB62" s="154" t="s">
        <v>319</v>
      </c>
      <c r="BC62">
        <v>12</v>
      </c>
      <c r="BD62" s="77">
        <v>0.5</v>
      </c>
      <c r="BE62">
        <v>29</v>
      </c>
      <c r="BF62" s="77">
        <v>1.09104589917231</v>
      </c>
      <c r="BG62" s="154" t="s">
        <v>319</v>
      </c>
      <c r="BH62" s="154" t="s">
        <v>319</v>
      </c>
      <c r="BI62">
        <v>6</v>
      </c>
      <c r="BJ62" s="77">
        <v>0.2</v>
      </c>
      <c r="BK62" s="154" t="s">
        <v>319</v>
      </c>
      <c r="BL62" s="154" t="s">
        <v>319</v>
      </c>
      <c r="BM62">
        <v>7</v>
      </c>
      <c r="BN62" s="77">
        <v>0.3</v>
      </c>
      <c r="BO62" s="154" t="s">
        <v>319</v>
      </c>
      <c r="BP62" s="154" t="s">
        <v>319</v>
      </c>
      <c r="BQ62">
        <v>2</v>
      </c>
      <c r="BR62" s="77">
        <v>0.1</v>
      </c>
      <c r="BS62">
        <v>15</v>
      </c>
      <c r="BT62" s="77">
        <v>0.56433408577878108</v>
      </c>
      <c r="BU62" s="154" t="s">
        <v>319</v>
      </c>
      <c r="BV62" s="154" t="s">
        <v>319</v>
      </c>
      <c r="BW62">
        <v>2</v>
      </c>
      <c r="BX62" s="77">
        <v>7.5244544770504129E-2</v>
      </c>
      <c r="BY62" s="8">
        <v>2658</v>
      </c>
      <c r="BZ62" s="154" t="s">
        <v>319</v>
      </c>
      <c r="CA62" s="154" t="s">
        <v>319</v>
      </c>
      <c r="CB62">
        <v>2583</v>
      </c>
      <c r="CC62" s="202">
        <v>97.17832957110609</v>
      </c>
      <c r="CD62" s="16">
        <v>75</v>
      </c>
      <c r="CE62" s="18">
        <v>2.8216704288939054</v>
      </c>
      <c r="CF62" s="32"/>
      <c r="CG62" s="154"/>
      <c r="CH62" s="154"/>
      <c r="CI62" s="34"/>
      <c r="CJ62" s="32"/>
      <c r="CK62" s="154"/>
      <c r="CL62" s="154"/>
      <c r="CM62" s="34"/>
      <c r="CN62" s="32"/>
      <c r="CO62" s="154"/>
      <c r="CP62" s="154"/>
      <c r="CQ62" s="34"/>
      <c r="CR62" s="32"/>
      <c r="CS62" s="151"/>
      <c r="CT62" s="32"/>
      <c r="CU62" s="154"/>
      <c r="CV62" s="154"/>
      <c r="CW62" s="24"/>
      <c r="CX62" s="32"/>
      <c r="CY62" s="151"/>
      <c r="CZ62" s="154"/>
      <c r="DA62" s="154"/>
      <c r="DB62" s="151"/>
      <c r="DC62" s="32"/>
      <c r="DD62" s="151"/>
      <c r="DE62" s="32"/>
      <c r="DM62"/>
      <c r="DN62" t="s">
        <v>414</v>
      </c>
      <c r="DO62" t="s">
        <v>413</v>
      </c>
      <c r="DP62"/>
    </row>
    <row r="63" spans="1:120" s="8" customFormat="1" x14ac:dyDescent="0.2">
      <c r="A63" t="s">
        <v>464</v>
      </c>
      <c r="B63" t="s">
        <v>465</v>
      </c>
      <c r="C63" s="154" t="s">
        <v>319</v>
      </c>
      <c r="D63" s="154" t="s">
        <v>319</v>
      </c>
      <c r="E63">
        <v>2069</v>
      </c>
      <c r="F63" s="77">
        <v>93.6</v>
      </c>
      <c r="G63" s="154" t="s">
        <v>319</v>
      </c>
      <c r="H63" s="20" t="s">
        <v>319</v>
      </c>
      <c r="I63">
        <v>16</v>
      </c>
      <c r="J63" s="77">
        <v>0.7</v>
      </c>
      <c r="K63" s="154" t="s">
        <v>319</v>
      </c>
      <c r="L63" s="154" t="s">
        <v>319</v>
      </c>
      <c r="M63">
        <v>12</v>
      </c>
      <c r="N63" s="77">
        <v>0.5</v>
      </c>
      <c r="O63" s="154" t="s">
        <v>319</v>
      </c>
      <c r="P63" s="154" t="s">
        <v>319</v>
      </c>
      <c r="Q63">
        <v>50</v>
      </c>
      <c r="R63" s="77">
        <v>2.2999999999999998</v>
      </c>
      <c r="S63" s="154" t="s">
        <v>319</v>
      </c>
      <c r="T63" s="154" t="s">
        <v>319</v>
      </c>
      <c r="U63">
        <v>1</v>
      </c>
      <c r="V63" s="77">
        <v>0</v>
      </c>
      <c r="W63" s="154" t="s">
        <v>319</v>
      </c>
      <c r="X63" s="154" t="s">
        <v>319</v>
      </c>
      <c r="Y63">
        <v>12</v>
      </c>
      <c r="Z63" s="77">
        <v>0.5</v>
      </c>
      <c r="AA63" s="154" t="s">
        <v>319</v>
      </c>
      <c r="AB63" s="154" t="s">
        <v>319</v>
      </c>
      <c r="AC63">
        <v>5</v>
      </c>
      <c r="AD63" s="77">
        <v>0.2</v>
      </c>
      <c r="AE63" s="154" t="s">
        <v>319</v>
      </c>
      <c r="AF63" s="154" t="s">
        <v>319</v>
      </c>
      <c r="AG63">
        <v>5</v>
      </c>
      <c r="AH63" s="77">
        <v>0.2</v>
      </c>
      <c r="AI63">
        <v>23</v>
      </c>
      <c r="AJ63" s="77">
        <v>1.0402532790592491</v>
      </c>
      <c r="AK63" s="154" t="s">
        <v>319</v>
      </c>
      <c r="AL63" s="154" t="s">
        <v>319</v>
      </c>
      <c r="AM63">
        <v>22</v>
      </c>
      <c r="AN63" s="77">
        <v>1</v>
      </c>
      <c r="AO63" s="154" t="s">
        <v>319</v>
      </c>
      <c r="AP63" s="154" t="s">
        <v>319</v>
      </c>
      <c r="AQ63">
        <v>0</v>
      </c>
      <c r="AR63" s="77">
        <v>0</v>
      </c>
      <c r="AS63" s="154" t="s">
        <v>319</v>
      </c>
      <c r="AT63" s="154" t="s">
        <v>319</v>
      </c>
      <c r="AU63">
        <v>0</v>
      </c>
      <c r="AV63" s="77">
        <v>0</v>
      </c>
      <c r="AW63" s="154" t="s">
        <v>319</v>
      </c>
      <c r="AX63" s="154" t="s">
        <v>319</v>
      </c>
      <c r="AY63">
        <v>0</v>
      </c>
      <c r="AZ63" s="77">
        <v>0</v>
      </c>
      <c r="BA63" s="154" t="s">
        <v>319</v>
      </c>
      <c r="BB63" s="154" t="s">
        <v>319</v>
      </c>
      <c r="BC63">
        <v>14</v>
      </c>
      <c r="BD63" s="77">
        <v>0.6</v>
      </c>
      <c r="BE63">
        <v>36</v>
      </c>
      <c r="BF63" s="77">
        <v>1.6282225237449117</v>
      </c>
      <c r="BG63" s="154" t="s">
        <v>319</v>
      </c>
      <c r="BH63" s="154" t="s">
        <v>319</v>
      </c>
      <c r="BI63">
        <v>3</v>
      </c>
      <c r="BJ63" s="77">
        <v>0.1</v>
      </c>
      <c r="BK63" s="154" t="s">
        <v>319</v>
      </c>
      <c r="BL63" s="154" t="s">
        <v>319</v>
      </c>
      <c r="BM63">
        <v>1</v>
      </c>
      <c r="BN63" s="77">
        <v>0</v>
      </c>
      <c r="BO63" s="154" t="s">
        <v>319</v>
      </c>
      <c r="BP63" s="154" t="s">
        <v>319</v>
      </c>
      <c r="BQ63">
        <v>0</v>
      </c>
      <c r="BR63" s="77">
        <v>0</v>
      </c>
      <c r="BS63">
        <v>4</v>
      </c>
      <c r="BT63" s="77">
        <v>0.18091361374943465</v>
      </c>
      <c r="BU63" s="154" t="s">
        <v>319</v>
      </c>
      <c r="BV63" s="154" t="s">
        <v>319</v>
      </c>
      <c r="BW63">
        <v>1</v>
      </c>
      <c r="BX63" s="77">
        <v>4.5228403437358664E-2</v>
      </c>
      <c r="BY63" s="8">
        <v>2211</v>
      </c>
      <c r="BZ63" s="154" t="s">
        <v>319</v>
      </c>
      <c r="CA63" s="154" t="s">
        <v>319</v>
      </c>
      <c r="CB63">
        <v>2147</v>
      </c>
      <c r="CC63" s="202">
        <v>97.105382180009045</v>
      </c>
      <c r="CD63" s="16">
        <v>64</v>
      </c>
      <c r="CE63" s="18">
        <v>2.8946178199909545</v>
      </c>
      <c r="CF63" s="32"/>
      <c r="CG63" s="154"/>
      <c r="CH63" s="154"/>
      <c r="CI63" s="34"/>
      <c r="CJ63" s="32"/>
      <c r="CK63" s="154"/>
      <c r="CL63" s="154"/>
      <c r="CM63" s="34"/>
      <c r="CN63" s="32"/>
      <c r="CO63" s="154"/>
      <c r="CP63" s="154"/>
      <c r="CQ63" s="34"/>
      <c r="CR63" s="32"/>
      <c r="CS63" s="151"/>
      <c r="CT63" s="32"/>
      <c r="CU63" s="154"/>
      <c r="CV63" s="154"/>
      <c r="CW63" s="24"/>
      <c r="CX63" s="32"/>
      <c r="CY63" s="151"/>
      <c r="CZ63" s="154"/>
      <c r="DA63" s="154"/>
      <c r="DB63" s="151"/>
      <c r="DC63" s="32"/>
      <c r="DD63" s="151"/>
      <c r="DE63" s="32"/>
      <c r="DM63"/>
      <c r="DN63" t="s">
        <v>416</v>
      </c>
      <c r="DO63" t="s">
        <v>415</v>
      </c>
      <c r="DP63"/>
    </row>
    <row r="64" spans="1:120" s="8" customFormat="1" x14ac:dyDescent="0.2">
      <c r="A64" t="s">
        <v>466</v>
      </c>
      <c r="B64" t="s">
        <v>467</v>
      </c>
      <c r="C64" s="154" t="s">
        <v>319</v>
      </c>
      <c r="D64" s="154" t="s">
        <v>319</v>
      </c>
      <c r="E64">
        <v>3048</v>
      </c>
      <c r="F64" s="77">
        <v>82.2</v>
      </c>
      <c r="G64" s="154" t="s">
        <v>319</v>
      </c>
      <c r="H64" s="20" t="s">
        <v>319</v>
      </c>
      <c r="I64">
        <v>37</v>
      </c>
      <c r="J64" s="77">
        <v>1</v>
      </c>
      <c r="K64" s="154" t="s">
        <v>319</v>
      </c>
      <c r="L64" s="154" t="s">
        <v>319</v>
      </c>
      <c r="M64">
        <v>6</v>
      </c>
      <c r="N64" s="77">
        <v>0.2</v>
      </c>
      <c r="O64" s="154" t="s">
        <v>319</v>
      </c>
      <c r="P64" s="154" t="s">
        <v>319</v>
      </c>
      <c r="Q64">
        <v>379</v>
      </c>
      <c r="R64" s="77">
        <v>10.199999999999999</v>
      </c>
      <c r="S64" s="154" t="s">
        <v>319</v>
      </c>
      <c r="T64" s="154" t="s">
        <v>319</v>
      </c>
      <c r="U64">
        <v>14</v>
      </c>
      <c r="V64" s="77">
        <v>0.4</v>
      </c>
      <c r="W64" s="154" t="s">
        <v>319</v>
      </c>
      <c r="X64" s="154" t="s">
        <v>319</v>
      </c>
      <c r="Y64">
        <v>20</v>
      </c>
      <c r="Z64" s="77">
        <v>0.5</v>
      </c>
      <c r="AA64" s="154" t="s">
        <v>319</v>
      </c>
      <c r="AB64" s="154" t="s">
        <v>319</v>
      </c>
      <c r="AC64">
        <v>25</v>
      </c>
      <c r="AD64" s="77">
        <v>0.7</v>
      </c>
      <c r="AE64" s="154" t="s">
        <v>319</v>
      </c>
      <c r="AF64" s="154" t="s">
        <v>319</v>
      </c>
      <c r="AG64">
        <v>34</v>
      </c>
      <c r="AH64" s="77">
        <v>0.9</v>
      </c>
      <c r="AI64">
        <v>93</v>
      </c>
      <c r="AJ64" s="77">
        <v>2.5074143974117011</v>
      </c>
      <c r="AK64" s="154" t="s">
        <v>319</v>
      </c>
      <c r="AL64" s="154" t="s">
        <v>319</v>
      </c>
      <c r="AM64">
        <v>23</v>
      </c>
      <c r="AN64" s="77">
        <v>0.6</v>
      </c>
      <c r="AO64" s="154" t="s">
        <v>319</v>
      </c>
      <c r="AP64" s="154" t="s">
        <v>319</v>
      </c>
      <c r="AQ64">
        <v>1</v>
      </c>
      <c r="AR64" s="77">
        <v>0</v>
      </c>
      <c r="AS64" s="154" t="s">
        <v>319</v>
      </c>
      <c r="AT64" s="154" t="s">
        <v>319</v>
      </c>
      <c r="AU64">
        <v>0</v>
      </c>
      <c r="AV64" s="77">
        <v>0</v>
      </c>
      <c r="AW64" s="154" t="s">
        <v>319</v>
      </c>
      <c r="AX64" s="154" t="s">
        <v>319</v>
      </c>
      <c r="AY64">
        <v>5</v>
      </c>
      <c r="AZ64" s="77">
        <v>0.1</v>
      </c>
      <c r="BA64" s="154" t="s">
        <v>319</v>
      </c>
      <c r="BB64" s="154" t="s">
        <v>319</v>
      </c>
      <c r="BC64">
        <v>28</v>
      </c>
      <c r="BD64" s="77">
        <v>0.8</v>
      </c>
      <c r="BE64">
        <v>57</v>
      </c>
      <c r="BF64" s="77">
        <v>1.5368023726071718</v>
      </c>
      <c r="BG64" s="154" t="s">
        <v>319</v>
      </c>
      <c r="BH64" s="154" t="s">
        <v>319</v>
      </c>
      <c r="BI64">
        <v>25</v>
      </c>
      <c r="BJ64" s="77">
        <v>0.7</v>
      </c>
      <c r="BK64" s="154" t="s">
        <v>319</v>
      </c>
      <c r="BL64" s="154" t="s">
        <v>319</v>
      </c>
      <c r="BM64">
        <v>5</v>
      </c>
      <c r="BN64" s="77">
        <v>0.1</v>
      </c>
      <c r="BO64" s="154" t="s">
        <v>319</v>
      </c>
      <c r="BP64" s="154" t="s">
        <v>319</v>
      </c>
      <c r="BQ64">
        <v>44</v>
      </c>
      <c r="BR64" s="77">
        <v>1.2</v>
      </c>
      <c r="BS64">
        <v>74</v>
      </c>
      <c r="BT64" s="77">
        <v>1.9951469398759776</v>
      </c>
      <c r="BU64" s="154" t="s">
        <v>319</v>
      </c>
      <c r="BV64" s="154" t="s">
        <v>319</v>
      </c>
      <c r="BW64">
        <v>15</v>
      </c>
      <c r="BX64" s="77">
        <v>0.4044216770018873</v>
      </c>
      <c r="BY64" s="8">
        <v>3709</v>
      </c>
      <c r="BZ64" s="154" t="s">
        <v>319</v>
      </c>
      <c r="CA64" s="154" t="s">
        <v>319</v>
      </c>
      <c r="CB64">
        <v>3470</v>
      </c>
      <c r="CC64" s="202">
        <v>93.556214613103265</v>
      </c>
      <c r="CD64" s="16">
        <v>239</v>
      </c>
      <c r="CE64" s="18">
        <v>6.443785386896737</v>
      </c>
      <c r="CF64" s="32"/>
      <c r="CG64" s="154"/>
      <c r="CH64" s="154"/>
      <c r="CI64" s="26"/>
      <c r="CJ64" s="155"/>
      <c r="CK64" s="154"/>
      <c r="CL64" s="154"/>
      <c r="CM64" s="26"/>
      <c r="CN64" s="155"/>
      <c r="CO64" s="154"/>
      <c r="CP64" s="154"/>
      <c r="CQ64" s="26"/>
      <c r="CR64" s="155"/>
      <c r="CS64" s="151"/>
      <c r="CT64" s="32"/>
      <c r="CU64" s="154"/>
      <c r="CV64" s="154"/>
      <c r="CW64" s="26"/>
      <c r="CX64" s="155"/>
      <c r="CY64" s="26"/>
      <c r="CZ64" s="154"/>
      <c r="DA64" s="154"/>
      <c r="DB64" s="156"/>
      <c r="DC64" s="157"/>
      <c r="DD64" s="156"/>
      <c r="DE64" s="155"/>
      <c r="DM64"/>
      <c r="DN64" t="s">
        <v>418</v>
      </c>
      <c r="DO64" t="s">
        <v>417</v>
      </c>
      <c r="DP64"/>
    </row>
    <row r="65" spans="1:120" s="8" customFormat="1" x14ac:dyDescent="0.2">
      <c r="A65" t="s">
        <v>468</v>
      </c>
      <c r="B65" t="s">
        <v>469</v>
      </c>
      <c r="C65" s="20" t="s">
        <v>319</v>
      </c>
      <c r="D65" s="154" t="s">
        <v>319</v>
      </c>
      <c r="E65">
        <v>6345</v>
      </c>
      <c r="F65" s="77">
        <v>87.1</v>
      </c>
      <c r="G65" s="154" t="s">
        <v>319</v>
      </c>
      <c r="H65" s="20" t="s">
        <v>319</v>
      </c>
      <c r="I65">
        <v>56</v>
      </c>
      <c r="J65" s="77">
        <v>0.8</v>
      </c>
      <c r="K65" s="154" t="s">
        <v>319</v>
      </c>
      <c r="L65" s="154" t="s">
        <v>319</v>
      </c>
      <c r="M65">
        <v>17</v>
      </c>
      <c r="N65" s="77">
        <v>0.2</v>
      </c>
      <c r="O65" s="154" t="s">
        <v>319</v>
      </c>
      <c r="P65" s="154" t="s">
        <v>319</v>
      </c>
      <c r="Q65">
        <v>345</v>
      </c>
      <c r="R65" s="77">
        <v>4.7</v>
      </c>
      <c r="S65" s="154" t="s">
        <v>319</v>
      </c>
      <c r="T65" s="154" t="s">
        <v>319</v>
      </c>
      <c r="U65">
        <v>20</v>
      </c>
      <c r="V65" s="77">
        <v>0.3</v>
      </c>
      <c r="W65" s="154" t="s">
        <v>319</v>
      </c>
      <c r="X65" s="154" t="s">
        <v>319</v>
      </c>
      <c r="Y65">
        <v>36</v>
      </c>
      <c r="Z65" s="77">
        <v>0.5</v>
      </c>
      <c r="AA65" s="154" t="s">
        <v>319</v>
      </c>
      <c r="AB65" s="154" t="s">
        <v>319</v>
      </c>
      <c r="AC65">
        <v>25</v>
      </c>
      <c r="AD65" s="77">
        <v>0.3</v>
      </c>
      <c r="AE65" s="154" t="s">
        <v>319</v>
      </c>
      <c r="AF65" s="154" t="s">
        <v>319</v>
      </c>
      <c r="AG65">
        <v>31</v>
      </c>
      <c r="AH65" s="77">
        <v>0.4</v>
      </c>
      <c r="AI65">
        <v>112</v>
      </c>
      <c r="AJ65" s="77">
        <v>1.5367727771679474</v>
      </c>
      <c r="AK65" s="154" t="s">
        <v>319</v>
      </c>
      <c r="AL65" s="154" t="s">
        <v>319</v>
      </c>
      <c r="AM65">
        <v>47</v>
      </c>
      <c r="AN65" s="77">
        <v>0.6</v>
      </c>
      <c r="AO65" s="154" t="s">
        <v>319</v>
      </c>
      <c r="AP65" s="154" t="s">
        <v>319</v>
      </c>
      <c r="AQ65">
        <v>11</v>
      </c>
      <c r="AR65" s="77">
        <v>0.2</v>
      </c>
      <c r="AS65" s="154" t="s">
        <v>319</v>
      </c>
      <c r="AT65" s="154" t="s">
        <v>319</v>
      </c>
      <c r="AU65">
        <v>40</v>
      </c>
      <c r="AV65" s="77">
        <v>0.5</v>
      </c>
      <c r="AW65" s="154" t="s">
        <v>319</v>
      </c>
      <c r="AX65" s="154" t="s">
        <v>319</v>
      </c>
      <c r="AY65">
        <v>23</v>
      </c>
      <c r="AZ65" s="77">
        <v>0.3</v>
      </c>
      <c r="BA65" s="154" t="s">
        <v>319</v>
      </c>
      <c r="BB65" s="154" t="s">
        <v>319</v>
      </c>
      <c r="BC65">
        <v>47</v>
      </c>
      <c r="BD65" s="77">
        <v>0.6</v>
      </c>
      <c r="BE65">
        <v>168</v>
      </c>
      <c r="BF65" s="77">
        <v>2.3051591657519208</v>
      </c>
      <c r="BG65" s="154" t="s">
        <v>319</v>
      </c>
      <c r="BH65" s="154" t="s">
        <v>319</v>
      </c>
      <c r="BI65">
        <v>82</v>
      </c>
      <c r="BJ65" s="77">
        <v>1.1000000000000001</v>
      </c>
      <c r="BK65" s="154" t="s">
        <v>319</v>
      </c>
      <c r="BL65" s="154" t="s">
        <v>319</v>
      </c>
      <c r="BM65">
        <v>90</v>
      </c>
      <c r="BN65" s="77">
        <v>1.2</v>
      </c>
      <c r="BO65" s="154" t="s">
        <v>319</v>
      </c>
      <c r="BP65" s="154" t="s">
        <v>319</v>
      </c>
      <c r="BQ65">
        <v>46</v>
      </c>
      <c r="BR65" s="77">
        <v>0.6</v>
      </c>
      <c r="BS65">
        <v>218</v>
      </c>
      <c r="BT65" s="77">
        <v>2.9912184412733258</v>
      </c>
      <c r="BU65" s="154" t="s">
        <v>319</v>
      </c>
      <c r="BV65" s="154" t="s">
        <v>319</v>
      </c>
      <c r="BW65">
        <v>27</v>
      </c>
      <c r="BX65" s="77">
        <v>0.37047200878155873</v>
      </c>
      <c r="BY65" s="8">
        <v>7288</v>
      </c>
      <c r="BZ65" s="154" t="s">
        <v>319</v>
      </c>
      <c r="CA65" s="154" t="s">
        <v>319</v>
      </c>
      <c r="CB65">
        <v>6763</v>
      </c>
      <c r="CC65" s="202">
        <v>92.796377607025249</v>
      </c>
      <c r="CD65" s="16">
        <v>525</v>
      </c>
      <c r="CE65" s="18">
        <v>7.2036223929747525</v>
      </c>
      <c r="CF65" s="32"/>
      <c r="CG65" s="154"/>
      <c r="CH65" s="154"/>
      <c r="CI65" s="26"/>
      <c r="CJ65" s="155"/>
      <c r="CK65" s="154"/>
      <c r="CL65" s="154"/>
      <c r="CM65" s="26"/>
      <c r="CN65" s="155"/>
      <c r="CO65" s="154"/>
      <c r="CP65" s="154"/>
      <c r="CQ65" s="26"/>
      <c r="CR65" s="155"/>
      <c r="CS65" s="151"/>
      <c r="CT65" s="32"/>
      <c r="CU65" s="154"/>
      <c r="CV65" s="154"/>
      <c r="CW65" s="26"/>
      <c r="CX65" s="157"/>
      <c r="CY65" s="156"/>
      <c r="CZ65" s="154"/>
      <c r="DA65" s="154"/>
      <c r="DB65" s="156"/>
      <c r="DC65" s="157"/>
      <c r="DD65" s="156"/>
      <c r="DE65" s="155"/>
      <c r="DM65"/>
      <c r="DN65" t="s">
        <v>420</v>
      </c>
      <c r="DO65" t="s">
        <v>419</v>
      </c>
      <c r="DP65"/>
    </row>
    <row r="66" spans="1:120" s="8" customFormat="1" x14ac:dyDescent="0.2">
      <c r="A66" t="s">
        <v>470</v>
      </c>
      <c r="B66" t="s">
        <v>471</v>
      </c>
      <c r="C66" s="20" t="s">
        <v>319</v>
      </c>
      <c r="D66" s="154" t="s">
        <v>319</v>
      </c>
      <c r="E66">
        <v>3113</v>
      </c>
      <c r="F66" s="77">
        <v>94.5</v>
      </c>
      <c r="G66" s="154" t="s">
        <v>319</v>
      </c>
      <c r="H66" s="20" t="s">
        <v>319</v>
      </c>
      <c r="I66">
        <v>17</v>
      </c>
      <c r="J66" s="77">
        <v>0.5</v>
      </c>
      <c r="K66" s="154" t="s">
        <v>319</v>
      </c>
      <c r="L66" s="154" t="s">
        <v>319</v>
      </c>
      <c r="M66">
        <v>0</v>
      </c>
      <c r="N66" s="77">
        <v>0</v>
      </c>
      <c r="O66" s="154" t="s">
        <v>319</v>
      </c>
      <c r="P66" s="154" t="s">
        <v>319</v>
      </c>
      <c r="Q66">
        <v>109</v>
      </c>
      <c r="R66" s="77">
        <v>3.3</v>
      </c>
      <c r="S66" s="154" t="s">
        <v>319</v>
      </c>
      <c r="T66" s="154" t="s">
        <v>319</v>
      </c>
      <c r="U66">
        <v>4</v>
      </c>
      <c r="V66" s="77">
        <v>0.1</v>
      </c>
      <c r="W66" s="154" t="s">
        <v>319</v>
      </c>
      <c r="X66" s="154" t="s">
        <v>319</v>
      </c>
      <c r="Y66">
        <v>1</v>
      </c>
      <c r="Z66" s="77">
        <v>0</v>
      </c>
      <c r="AA66" s="154" t="s">
        <v>319</v>
      </c>
      <c r="AB66" s="154" t="s">
        <v>319</v>
      </c>
      <c r="AC66">
        <v>11</v>
      </c>
      <c r="AD66" s="77">
        <v>0.3</v>
      </c>
      <c r="AE66" s="154" t="s">
        <v>319</v>
      </c>
      <c r="AF66" s="154" t="s">
        <v>319</v>
      </c>
      <c r="AG66">
        <v>8</v>
      </c>
      <c r="AH66" s="77">
        <v>0.2</v>
      </c>
      <c r="AI66">
        <v>24</v>
      </c>
      <c r="AJ66" s="77">
        <v>0.72881870634679624</v>
      </c>
      <c r="AK66" s="154" t="s">
        <v>319</v>
      </c>
      <c r="AL66" s="154" t="s">
        <v>319</v>
      </c>
      <c r="AM66">
        <v>3</v>
      </c>
      <c r="AN66" s="77">
        <v>0.1</v>
      </c>
      <c r="AO66" s="154" t="s">
        <v>319</v>
      </c>
      <c r="AP66" s="154" t="s">
        <v>319</v>
      </c>
      <c r="AQ66">
        <v>1</v>
      </c>
      <c r="AR66" s="77">
        <v>0</v>
      </c>
      <c r="AS66" s="154" t="s">
        <v>319</v>
      </c>
      <c r="AT66" s="154" t="s">
        <v>319</v>
      </c>
      <c r="AU66">
        <v>1</v>
      </c>
      <c r="AV66" s="77">
        <v>0</v>
      </c>
      <c r="AW66" s="154" t="s">
        <v>319</v>
      </c>
      <c r="AX66" s="154" t="s">
        <v>319</v>
      </c>
      <c r="AY66">
        <v>6</v>
      </c>
      <c r="AZ66" s="77">
        <v>0.2</v>
      </c>
      <c r="BA66" s="154" t="s">
        <v>319</v>
      </c>
      <c r="BB66" s="154" t="s">
        <v>319</v>
      </c>
      <c r="BC66">
        <v>8</v>
      </c>
      <c r="BD66" s="77">
        <v>0.2</v>
      </c>
      <c r="BE66">
        <v>19</v>
      </c>
      <c r="BF66" s="77">
        <v>0.5769814758578804</v>
      </c>
      <c r="BG66" s="154" t="s">
        <v>319</v>
      </c>
      <c r="BH66" s="154" t="s">
        <v>319</v>
      </c>
      <c r="BI66">
        <v>0</v>
      </c>
      <c r="BJ66" s="77">
        <v>0</v>
      </c>
      <c r="BK66" s="154" t="s">
        <v>319</v>
      </c>
      <c r="BL66" s="154" t="s">
        <v>319</v>
      </c>
      <c r="BM66">
        <v>3</v>
      </c>
      <c r="BN66" s="77">
        <v>0.1</v>
      </c>
      <c r="BO66" s="154" t="s">
        <v>319</v>
      </c>
      <c r="BP66" s="154" t="s">
        <v>319</v>
      </c>
      <c r="BQ66">
        <v>3</v>
      </c>
      <c r="BR66" s="77">
        <v>0.1</v>
      </c>
      <c r="BS66">
        <v>6</v>
      </c>
      <c r="BT66" s="77">
        <v>0.18220467658669906</v>
      </c>
      <c r="BU66" s="154" t="s">
        <v>319</v>
      </c>
      <c r="BV66" s="154" t="s">
        <v>319</v>
      </c>
      <c r="BW66">
        <v>5</v>
      </c>
      <c r="BX66" s="77">
        <v>0.1518372304889159</v>
      </c>
      <c r="BY66" s="8">
        <v>3293</v>
      </c>
      <c r="BZ66" s="154" t="s">
        <v>319</v>
      </c>
      <c r="CA66" s="154" t="s">
        <v>319</v>
      </c>
      <c r="CB66">
        <v>3239</v>
      </c>
      <c r="CC66" s="202">
        <v>98.360157910719707</v>
      </c>
      <c r="CD66" s="16">
        <v>54</v>
      </c>
      <c r="CE66" s="18">
        <v>1.6398420892802916</v>
      </c>
      <c r="CF66" s="32"/>
      <c r="CG66" s="154"/>
      <c r="CH66" s="154"/>
      <c r="CI66" s="26"/>
      <c r="CJ66" s="155"/>
      <c r="CK66" s="154"/>
      <c r="CL66" s="154"/>
      <c r="CM66" s="26"/>
      <c r="CN66" s="155"/>
      <c r="CO66" s="154"/>
      <c r="CP66" s="154"/>
      <c r="CQ66" s="26"/>
      <c r="CR66" s="155"/>
      <c r="CS66" s="151"/>
      <c r="CT66" s="32"/>
      <c r="CU66" s="154"/>
      <c r="CV66" s="154"/>
      <c r="CW66" s="26"/>
      <c r="CX66" s="157"/>
      <c r="CY66" s="156"/>
      <c r="CZ66" s="154"/>
      <c r="DA66" s="154"/>
      <c r="DB66" s="158"/>
      <c r="DC66" s="155"/>
      <c r="DD66" s="158"/>
      <c r="DE66" s="155"/>
      <c r="DM66"/>
      <c r="DN66" t="s">
        <v>422</v>
      </c>
      <c r="DO66" t="s">
        <v>421</v>
      </c>
      <c r="DP66"/>
    </row>
    <row r="67" spans="1:120" s="8" customFormat="1" x14ac:dyDescent="0.2">
      <c r="A67" t="s">
        <v>472</v>
      </c>
      <c r="B67" t="s">
        <v>473</v>
      </c>
      <c r="C67" s="20" t="s">
        <v>319</v>
      </c>
      <c r="D67" s="154" t="s">
        <v>319</v>
      </c>
      <c r="E67">
        <v>5854</v>
      </c>
      <c r="F67" s="77">
        <v>95.6</v>
      </c>
      <c r="G67" s="154" t="s">
        <v>319</v>
      </c>
      <c r="H67" s="20" t="s">
        <v>319</v>
      </c>
      <c r="I67">
        <v>34</v>
      </c>
      <c r="J67" s="77">
        <v>0.6</v>
      </c>
      <c r="K67" s="154" t="s">
        <v>319</v>
      </c>
      <c r="L67" s="154" t="s">
        <v>319</v>
      </c>
      <c r="M67">
        <v>4</v>
      </c>
      <c r="N67" s="77">
        <v>0.1</v>
      </c>
      <c r="O67" s="154" t="s">
        <v>319</v>
      </c>
      <c r="P67" s="154" t="s">
        <v>319</v>
      </c>
      <c r="Q67">
        <v>114</v>
      </c>
      <c r="R67" s="77">
        <v>1.9</v>
      </c>
      <c r="S67" s="154" t="s">
        <v>319</v>
      </c>
      <c r="T67" s="154" t="s">
        <v>319</v>
      </c>
      <c r="U67">
        <v>5</v>
      </c>
      <c r="V67" s="77">
        <v>0.1</v>
      </c>
      <c r="W67" s="154" t="s">
        <v>319</v>
      </c>
      <c r="X67" s="154" t="s">
        <v>319</v>
      </c>
      <c r="Y67">
        <v>17</v>
      </c>
      <c r="Z67" s="77">
        <v>0.3</v>
      </c>
      <c r="AA67" s="154" t="s">
        <v>319</v>
      </c>
      <c r="AB67" s="154" t="s">
        <v>319</v>
      </c>
      <c r="AC67">
        <v>19</v>
      </c>
      <c r="AD67" s="77">
        <v>0.3</v>
      </c>
      <c r="AE67" s="154" t="s">
        <v>319</v>
      </c>
      <c r="AF67" s="154" t="s">
        <v>319</v>
      </c>
      <c r="AG67">
        <v>10</v>
      </c>
      <c r="AH67" s="77">
        <v>0.2</v>
      </c>
      <c r="AI67">
        <v>51</v>
      </c>
      <c r="AJ67" s="77">
        <v>0.83251714005876598</v>
      </c>
      <c r="AK67" s="154" t="s">
        <v>319</v>
      </c>
      <c r="AL67" s="154" t="s">
        <v>319</v>
      </c>
      <c r="AM67">
        <v>9</v>
      </c>
      <c r="AN67" s="77">
        <v>0.1</v>
      </c>
      <c r="AO67" s="154" t="s">
        <v>319</v>
      </c>
      <c r="AP67" s="154" t="s">
        <v>319</v>
      </c>
      <c r="AQ67">
        <v>3</v>
      </c>
      <c r="AR67" s="77">
        <v>0</v>
      </c>
      <c r="AS67" s="154" t="s">
        <v>319</v>
      </c>
      <c r="AT67" s="154" t="s">
        <v>319</v>
      </c>
      <c r="AU67">
        <v>0</v>
      </c>
      <c r="AV67" s="77">
        <v>0</v>
      </c>
      <c r="AW67" s="154" t="s">
        <v>319</v>
      </c>
      <c r="AX67" s="154" t="s">
        <v>319</v>
      </c>
      <c r="AY67">
        <v>12</v>
      </c>
      <c r="AZ67" s="77">
        <v>0.2</v>
      </c>
      <c r="BA67" s="154" t="s">
        <v>319</v>
      </c>
      <c r="BB67" s="154" t="s">
        <v>319</v>
      </c>
      <c r="BC67">
        <v>29</v>
      </c>
      <c r="BD67" s="77">
        <v>0.5</v>
      </c>
      <c r="BE67">
        <v>53</v>
      </c>
      <c r="BF67" s="77">
        <v>0.86516487104146256</v>
      </c>
      <c r="BG67" s="154" t="s">
        <v>319</v>
      </c>
      <c r="BH67" s="154" t="s">
        <v>319</v>
      </c>
      <c r="BI67">
        <v>4</v>
      </c>
      <c r="BJ67" s="77">
        <v>0.1</v>
      </c>
      <c r="BK67" s="154" t="s">
        <v>319</v>
      </c>
      <c r="BL67" s="154" t="s">
        <v>319</v>
      </c>
      <c r="BM67">
        <v>8</v>
      </c>
      <c r="BN67" s="77">
        <v>0.1</v>
      </c>
      <c r="BO67" s="154" t="s">
        <v>319</v>
      </c>
      <c r="BP67" s="154" t="s">
        <v>319</v>
      </c>
      <c r="BQ67">
        <v>1</v>
      </c>
      <c r="BR67" s="77">
        <v>0</v>
      </c>
      <c r="BS67">
        <v>13</v>
      </c>
      <c r="BT67" s="77">
        <v>0.21221025138752855</v>
      </c>
      <c r="BU67" s="154" t="s">
        <v>319</v>
      </c>
      <c r="BV67" s="154" t="s">
        <v>319</v>
      </c>
      <c r="BW67">
        <v>3</v>
      </c>
      <c r="BX67" s="77">
        <v>4.8971596474045052E-2</v>
      </c>
      <c r="BY67" s="8">
        <v>6126</v>
      </c>
      <c r="BZ67" s="154" t="s">
        <v>319</v>
      </c>
      <c r="CA67" s="154" t="s">
        <v>319</v>
      </c>
      <c r="CB67">
        <v>6006</v>
      </c>
      <c r="CC67" s="202">
        <v>98.041136141038194</v>
      </c>
      <c r="CD67" s="16">
        <v>120</v>
      </c>
      <c r="CE67" s="18">
        <v>1.9588638589618024</v>
      </c>
      <c r="CF67" s="32"/>
      <c r="CG67" s="154"/>
      <c r="CH67" s="154"/>
      <c r="CI67" s="26"/>
      <c r="CJ67" s="155"/>
      <c r="CK67" s="154"/>
      <c r="CL67" s="154"/>
      <c r="CM67" s="26"/>
      <c r="CN67" s="155"/>
      <c r="CO67" s="154"/>
      <c r="CP67" s="154"/>
      <c r="CQ67" s="26"/>
      <c r="CR67" s="155"/>
      <c r="CS67" s="151"/>
      <c r="CT67" s="32"/>
      <c r="CU67" s="154"/>
      <c r="CV67" s="154"/>
      <c r="CW67" s="26"/>
      <c r="CX67" s="157"/>
      <c r="CY67" s="156"/>
      <c r="CZ67" s="154"/>
      <c r="DA67" s="154"/>
      <c r="DB67" s="158"/>
      <c r="DC67" s="155"/>
      <c r="DD67" s="158"/>
      <c r="DE67" s="155"/>
      <c r="DM67"/>
      <c r="DN67" t="s">
        <v>424</v>
      </c>
      <c r="DO67" t="s">
        <v>423</v>
      </c>
      <c r="DP67"/>
    </row>
    <row r="68" spans="1:120" s="8" customFormat="1" x14ac:dyDescent="0.2">
      <c r="A68" t="s">
        <v>474</v>
      </c>
      <c r="B68" t="s">
        <v>475</v>
      </c>
      <c r="C68" s="154" t="s">
        <v>319</v>
      </c>
      <c r="D68" s="154" t="s">
        <v>319</v>
      </c>
      <c r="E68">
        <v>2870</v>
      </c>
      <c r="F68" s="77">
        <v>90.4</v>
      </c>
      <c r="G68" s="154" t="s">
        <v>319</v>
      </c>
      <c r="H68" s="20" t="s">
        <v>319</v>
      </c>
      <c r="I68">
        <v>14</v>
      </c>
      <c r="J68" s="77">
        <v>0.4</v>
      </c>
      <c r="K68" s="154" t="s">
        <v>319</v>
      </c>
      <c r="L68" s="154" t="s">
        <v>319</v>
      </c>
      <c r="M68">
        <v>12</v>
      </c>
      <c r="N68" s="77">
        <v>0.4</v>
      </c>
      <c r="O68" s="154" t="s">
        <v>319</v>
      </c>
      <c r="P68" s="154" t="s">
        <v>319</v>
      </c>
      <c r="Q68">
        <v>185</v>
      </c>
      <c r="R68" s="77">
        <v>5.8</v>
      </c>
      <c r="S68" s="154" t="s">
        <v>319</v>
      </c>
      <c r="T68" s="154" t="s">
        <v>319</v>
      </c>
      <c r="U68">
        <v>1</v>
      </c>
      <c r="V68" s="77">
        <v>0</v>
      </c>
      <c r="W68" s="154" t="s">
        <v>319</v>
      </c>
      <c r="X68" s="154" t="s">
        <v>319</v>
      </c>
      <c r="Y68">
        <v>10</v>
      </c>
      <c r="Z68" s="77">
        <v>0.3</v>
      </c>
      <c r="AA68" s="154" t="s">
        <v>319</v>
      </c>
      <c r="AB68" s="154" t="s">
        <v>319</v>
      </c>
      <c r="AC68">
        <v>27</v>
      </c>
      <c r="AD68" s="77">
        <v>0.9</v>
      </c>
      <c r="AE68" s="154" t="s">
        <v>319</v>
      </c>
      <c r="AF68" s="154" t="s">
        <v>319</v>
      </c>
      <c r="AG68">
        <v>12</v>
      </c>
      <c r="AH68" s="77">
        <v>0.4</v>
      </c>
      <c r="AI68">
        <v>50</v>
      </c>
      <c r="AJ68" s="77">
        <v>1.5748031496062991</v>
      </c>
      <c r="AK68" s="154" t="s">
        <v>319</v>
      </c>
      <c r="AL68" s="154" t="s">
        <v>319</v>
      </c>
      <c r="AM68">
        <v>2</v>
      </c>
      <c r="AN68" s="77">
        <v>0.1</v>
      </c>
      <c r="AO68" s="154" t="s">
        <v>319</v>
      </c>
      <c r="AP68" s="154" t="s">
        <v>319</v>
      </c>
      <c r="AQ68">
        <v>1</v>
      </c>
      <c r="AR68" s="77">
        <v>0</v>
      </c>
      <c r="AS68" s="154" t="s">
        <v>319</v>
      </c>
      <c r="AT68" s="154" t="s">
        <v>319</v>
      </c>
      <c r="AU68">
        <v>0</v>
      </c>
      <c r="AV68" s="77">
        <v>0</v>
      </c>
      <c r="AW68" s="154" t="s">
        <v>319</v>
      </c>
      <c r="AX68" s="154" t="s">
        <v>319</v>
      </c>
      <c r="AY68">
        <v>7</v>
      </c>
      <c r="AZ68" s="77">
        <v>0.2</v>
      </c>
      <c r="BA68" s="154" t="s">
        <v>319</v>
      </c>
      <c r="BB68" s="154" t="s">
        <v>319</v>
      </c>
      <c r="BC68">
        <v>13</v>
      </c>
      <c r="BD68" s="77">
        <v>0.4</v>
      </c>
      <c r="BE68">
        <v>23</v>
      </c>
      <c r="BF68" s="77">
        <v>0.72440944881889768</v>
      </c>
      <c r="BG68" s="154" t="s">
        <v>319</v>
      </c>
      <c r="BH68" s="154" t="s">
        <v>319</v>
      </c>
      <c r="BI68">
        <v>3</v>
      </c>
      <c r="BJ68" s="77">
        <v>0.1</v>
      </c>
      <c r="BK68" s="154" t="s">
        <v>319</v>
      </c>
      <c r="BL68" s="154" t="s">
        <v>319</v>
      </c>
      <c r="BM68">
        <v>3</v>
      </c>
      <c r="BN68" s="77">
        <v>0.1</v>
      </c>
      <c r="BO68" s="154" t="s">
        <v>319</v>
      </c>
      <c r="BP68" s="154" t="s">
        <v>319</v>
      </c>
      <c r="BQ68">
        <v>2</v>
      </c>
      <c r="BR68" s="77">
        <v>0.1</v>
      </c>
      <c r="BS68">
        <v>8</v>
      </c>
      <c r="BT68" s="77">
        <v>0.25196850393700787</v>
      </c>
      <c r="BU68" s="154" t="s">
        <v>319</v>
      </c>
      <c r="BV68" s="154" t="s">
        <v>319</v>
      </c>
      <c r="BW68">
        <v>13</v>
      </c>
      <c r="BX68" s="77">
        <v>0.40944881889763785</v>
      </c>
      <c r="BY68" s="8">
        <v>3175</v>
      </c>
      <c r="BZ68" s="154" t="s">
        <v>319</v>
      </c>
      <c r="CA68" s="154" t="s">
        <v>319</v>
      </c>
      <c r="CB68">
        <v>3081</v>
      </c>
      <c r="CC68" s="202">
        <v>97.039370078740163</v>
      </c>
      <c r="CD68" s="16">
        <v>94</v>
      </c>
      <c r="CE68" s="18">
        <v>2.9606299212598426</v>
      </c>
      <c r="CF68" s="32"/>
      <c r="CG68" s="154"/>
      <c r="CH68" s="154"/>
      <c r="CI68" s="26"/>
      <c r="CJ68" s="155"/>
      <c r="CK68" s="154"/>
      <c r="CL68" s="154"/>
      <c r="CM68" s="26"/>
      <c r="CN68" s="155"/>
      <c r="CO68" s="154"/>
      <c r="CP68" s="154"/>
      <c r="CQ68" s="26"/>
      <c r="CR68" s="155"/>
      <c r="CS68" s="151"/>
      <c r="CT68" s="32"/>
      <c r="CU68" s="154"/>
      <c r="CV68" s="154"/>
      <c r="CW68" s="26"/>
      <c r="CX68" s="157"/>
      <c r="CY68" s="156"/>
      <c r="CZ68" s="154"/>
      <c r="DA68" s="154"/>
      <c r="DB68" s="26"/>
      <c r="DC68" s="155"/>
      <c r="DD68" s="26"/>
      <c r="DE68" s="155"/>
      <c r="DM68"/>
      <c r="DN68" t="s">
        <v>426</v>
      </c>
      <c r="DO68" t="s">
        <v>425</v>
      </c>
      <c r="DP68"/>
    </row>
    <row r="69" spans="1:120" x14ac:dyDescent="0.2">
      <c r="A69" t="s">
        <v>476</v>
      </c>
      <c r="B69" t="s">
        <v>477</v>
      </c>
      <c r="C69" s="154" t="s">
        <v>319</v>
      </c>
      <c r="D69" s="154" t="s">
        <v>319</v>
      </c>
      <c r="E69">
        <v>2461</v>
      </c>
      <c r="F69" s="77">
        <v>92.3</v>
      </c>
      <c r="G69" s="154" t="s">
        <v>319</v>
      </c>
      <c r="H69" s="20" t="s">
        <v>319</v>
      </c>
      <c r="I69">
        <v>29</v>
      </c>
      <c r="J69" s="77">
        <v>1.1000000000000001</v>
      </c>
      <c r="K69" s="154" t="s">
        <v>319</v>
      </c>
      <c r="L69" s="154" t="s">
        <v>319</v>
      </c>
      <c r="M69">
        <v>1</v>
      </c>
      <c r="N69" s="77">
        <v>0</v>
      </c>
      <c r="O69" s="154" t="s">
        <v>319</v>
      </c>
      <c r="P69" s="154" t="s">
        <v>319</v>
      </c>
      <c r="Q69">
        <v>100</v>
      </c>
      <c r="R69" s="77">
        <v>3.7</v>
      </c>
      <c r="S69" s="154" t="s">
        <v>319</v>
      </c>
      <c r="T69" s="154" t="s">
        <v>319</v>
      </c>
      <c r="U69">
        <v>4</v>
      </c>
      <c r="V69" s="77">
        <v>0.1</v>
      </c>
      <c r="W69" s="154" t="s">
        <v>319</v>
      </c>
      <c r="X69" s="154" t="s">
        <v>319</v>
      </c>
      <c r="Y69">
        <v>7</v>
      </c>
      <c r="Z69" s="77">
        <v>0.3</v>
      </c>
      <c r="AA69" s="154" t="s">
        <v>319</v>
      </c>
      <c r="AB69" s="154" t="s">
        <v>319</v>
      </c>
      <c r="AC69">
        <v>7</v>
      </c>
      <c r="AD69" s="77">
        <v>0.3</v>
      </c>
      <c r="AE69" s="154" t="s">
        <v>319</v>
      </c>
      <c r="AF69" s="154" t="s">
        <v>319</v>
      </c>
      <c r="AG69">
        <v>7</v>
      </c>
      <c r="AH69" s="77">
        <v>0.3</v>
      </c>
      <c r="AI69">
        <v>25</v>
      </c>
      <c r="AJ69" s="77">
        <v>0.9373828271466067</v>
      </c>
      <c r="AK69" s="154" t="s">
        <v>319</v>
      </c>
      <c r="AL69" s="154" t="s">
        <v>319</v>
      </c>
      <c r="AM69">
        <v>24</v>
      </c>
      <c r="AN69" s="77">
        <v>0.9</v>
      </c>
      <c r="AO69" s="154" t="s">
        <v>319</v>
      </c>
      <c r="AP69" s="154" t="s">
        <v>319</v>
      </c>
      <c r="AQ69">
        <v>2</v>
      </c>
      <c r="AR69" s="77">
        <v>0.1</v>
      </c>
      <c r="AS69" s="154" t="s">
        <v>319</v>
      </c>
      <c r="AT69" s="154" t="s">
        <v>319</v>
      </c>
      <c r="AU69">
        <v>0</v>
      </c>
      <c r="AV69" s="77">
        <v>0</v>
      </c>
      <c r="AW69" s="154" t="s">
        <v>319</v>
      </c>
      <c r="AX69" s="154" t="s">
        <v>319</v>
      </c>
      <c r="AY69">
        <v>1</v>
      </c>
      <c r="AZ69" s="77">
        <v>0</v>
      </c>
      <c r="BA69" s="154" t="s">
        <v>319</v>
      </c>
      <c r="BB69" s="154" t="s">
        <v>319</v>
      </c>
      <c r="BC69">
        <v>7</v>
      </c>
      <c r="BD69" s="77">
        <v>0.3</v>
      </c>
      <c r="BE69">
        <v>34</v>
      </c>
      <c r="BF69" s="77">
        <v>1.274840644919385</v>
      </c>
      <c r="BG69" s="154" t="s">
        <v>319</v>
      </c>
      <c r="BH69" s="154" t="s">
        <v>319</v>
      </c>
      <c r="BI69">
        <v>3</v>
      </c>
      <c r="BJ69" s="77">
        <v>0.1</v>
      </c>
      <c r="BK69" s="154" t="s">
        <v>319</v>
      </c>
      <c r="BL69" s="154" t="s">
        <v>319</v>
      </c>
      <c r="BM69">
        <v>1</v>
      </c>
      <c r="BN69" s="77">
        <v>0</v>
      </c>
      <c r="BO69" s="154" t="s">
        <v>319</v>
      </c>
      <c r="BP69" s="154" t="s">
        <v>319</v>
      </c>
      <c r="BQ69">
        <v>0</v>
      </c>
      <c r="BR69" s="77">
        <v>0</v>
      </c>
      <c r="BS69">
        <v>4</v>
      </c>
      <c r="BT69" s="77">
        <v>0.14998125234345708</v>
      </c>
      <c r="BU69" s="154" t="s">
        <v>319</v>
      </c>
      <c r="BV69" s="154" t="s">
        <v>319</v>
      </c>
      <c r="BW69">
        <v>13</v>
      </c>
      <c r="BX69" s="77">
        <v>0.4874390701162355</v>
      </c>
      <c r="BY69" s="8">
        <v>2667</v>
      </c>
      <c r="BZ69" s="154" t="s">
        <v>319</v>
      </c>
      <c r="CA69" s="154" t="s">
        <v>319</v>
      </c>
      <c r="CB69">
        <v>2591</v>
      </c>
      <c r="CC69" s="202">
        <v>97.150356205474324</v>
      </c>
      <c r="CD69" s="16">
        <v>76</v>
      </c>
      <c r="CE69" s="18">
        <v>2.8496437945256843</v>
      </c>
      <c r="CF69" s="2"/>
      <c r="CG69" s="20"/>
      <c r="CH69" s="20"/>
      <c r="CI69" s="6"/>
      <c r="CJ69" s="30"/>
      <c r="CK69" s="20"/>
      <c r="CL69" s="20"/>
      <c r="CM69" s="6"/>
      <c r="CN69" s="30"/>
      <c r="CO69" s="20"/>
      <c r="CP69" s="20"/>
      <c r="CQ69" s="6"/>
      <c r="CR69" s="30"/>
      <c r="CS69" s="1"/>
      <c r="CT69" s="2"/>
      <c r="CU69" s="20"/>
      <c r="CV69" s="20"/>
      <c r="CW69" s="6"/>
      <c r="CX69" s="30"/>
      <c r="CY69" s="6"/>
      <c r="CZ69" s="20"/>
      <c r="DA69" s="20"/>
      <c r="DB69" s="6"/>
      <c r="DC69" s="30"/>
      <c r="DD69" s="6"/>
      <c r="DE69" s="30"/>
      <c r="DN69" t="s">
        <v>428</v>
      </c>
      <c r="DO69" t="s">
        <v>427</v>
      </c>
    </row>
    <row r="70" spans="1:120" x14ac:dyDescent="0.2">
      <c r="A70" t="s">
        <v>478</v>
      </c>
      <c r="B70" t="s">
        <v>479</v>
      </c>
      <c r="C70" s="154" t="s">
        <v>319</v>
      </c>
      <c r="D70" s="154" t="s">
        <v>319</v>
      </c>
      <c r="E70">
        <v>2949</v>
      </c>
      <c r="F70" s="77">
        <v>91</v>
      </c>
      <c r="G70" s="154" t="s">
        <v>319</v>
      </c>
      <c r="H70" s="20" t="s">
        <v>319</v>
      </c>
      <c r="I70">
        <v>29</v>
      </c>
      <c r="J70" s="77">
        <v>0.9</v>
      </c>
      <c r="K70" s="154" t="s">
        <v>319</v>
      </c>
      <c r="L70" s="154" t="s">
        <v>319</v>
      </c>
      <c r="M70">
        <v>0</v>
      </c>
      <c r="N70" s="77">
        <v>0</v>
      </c>
      <c r="O70" s="154" t="s">
        <v>319</v>
      </c>
      <c r="P70" s="154" t="s">
        <v>319</v>
      </c>
      <c r="Q70">
        <v>133</v>
      </c>
      <c r="R70" s="77">
        <v>4.0999999999999996</v>
      </c>
      <c r="S70" s="154" t="s">
        <v>319</v>
      </c>
      <c r="T70" s="154" t="s">
        <v>319</v>
      </c>
      <c r="U70">
        <v>7</v>
      </c>
      <c r="V70" s="77">
        <v>0.2</v>
      </c>
      <c r="W70" s="154" t="s">
        <v>319</v>
      </c>
      <c r="X70" s="154" t="s">
        <v>319</v>
      </c>
      <c r="Y70">
        <v>11</v>
      </c>
      <c r="Z70" s="77">
        <v>0.3</v>
      </c>
      <c r="AA70" s="154" t="s">
        <v>319</v>
      </c>
      <c r="AB70" s="154" t="s">
        <v>319</v>
      </c>
      <c r="AC70">
        <v>17</v>
      </c>
      <c r="AD70" s="77">
        <v>0.5</v>
      </c>
      <c r="AE70" s="154" t="s">
        <v>319</v>
      </c>
      <c r="AF70" s="154" t="s">
        <v>319</v>
      </c>
      <c r="AG70">
        <v>17</v>
      </c>
      <c r="AH70" s="77">
        <v>0.5</v>
      </c>
      <c r="AI70">
        <v>52</v>
      </c>
      <c r="AJ70" s="77">
        <v>1.6039481801357187</v>
      </c>
      <c r="AK70" s="154" t="s">
        <v>319</v>
      </c>
      <c r="AL70" s="154" t="s">
        <v>319</v>
      </c>
      <c r="AM70">
        <v>15</v>
      </c>
      <c r="AN70" s="77">
        <v>0.5</v>
      </c>
      <c r="AO70" s="154" t="s">
        <v>319</v>
      </c>
      <c r="AP70" s="154" t="s">
        <v>319</v>
      </c>
      <c r="AQ70">
        <v>16</v>
      </c>
      <c r="AR70" s="77">
        <v>0.5</v>
      </c>
      <c r="AS70" s="154" t="s">
        <v>319</v>
      </c>
      <c r="AT70" s="154" t="s">
        <v>319</v>
      </c>
      <c r="AU70">
        <v>3</v>
      </c>
      <c r="AV70" s="77">
        <v>0.1</v>
      </c>
      <c r="AW70" s="154" t="s">
        <v>319</v>
      </c>
      <c r="AX70" s="154" t="s">
        <v>319</v>
      </c>
      <c r="AY70">
        <v>6</v>
      </c>
      <c r="AZ70" s="77">
        <v>0.2</v>
      </c>
      <c r="BA70" s="154" t="s">
        <v>319</v>
      </c>
      <c r="BB70" s="154" t="s">
        <v>319</v>
      </c>
      <c r="BC70">
        <v>19</v>
      </c>
      <c r="BD70" s="77">
        <v>0.6</v>
      </c>
      <c r="BE70">
        <v>59</v>
      </c>
      <c r="BF70" s="77">
        <v>1.8198642813078345</v>
      </c>
      <c r="BG70" s="154" t="s">
        <v>319</v>
      </c>
      <c r="BH70" s="154" t="s">
        <v>319</v>
      </c>
      <c r="BI70">
        <v>10</v>
      </c>
      <c r="BJ70" s="77">
        <v>0.3</v>
      </c>
      <c r="BK70" s="154" t="s">
        <v>319</v>
      </c>
      <c r="BL70" s="154" t="s">
        <v>319</v>
      </c>
      <c r="BM70">
        <v>4</v>
      </c>
      <c r="BN70" s="77">
        <v>0.1</v>
      </c>
      <c r="BO70" s="154" t="s">
        <v>319</v>
      </c>
      <c r="BP70" s="154" t="s">
        <v>319</v>
      </c>
      <c r="BQ70">
        <v>3</v>
      </c>
      <c r="BR70" s="77">
        <v>0.1</v>
      </c>
      <c r="BS70">
        <v>17</v>
      </c>
      <c r="BT70" s="77">
        <v>0.52436767427513886</v>
      </c>
      <c r="BU70" s="154" t="s">
        <v>319</v>
      </c>
      <c r="BV70" s="154" t="s">
        <v>319</v>
      </c>
      <c r="BW70">
        <v>3</v>
      </c>
      <c r="BX70" s="77">
        <v>9.2535471930906846E-2</v>
      </c>
      <c r="BY70" s="8">
        <v>3242</v>
      </c>
      <c r="BZ70" s="154" t="s">
        <v>319</v>
      </c>
      <c r="CA70" s="154" t="s">
        <v>319</v>
      </c>
      <c r="CB70">
        <v>3111</v>
      </c>
      <c r="CC70" s="202">
        <v>95.959284392350398</v>
      </c>
      <c r="CD70" s="16">
        <v>131</v>
      </c>
      <c r="CE70" s="18">
        <v>4.0407156076495987</v>
      </c>
      <c r="CF70" s="2"/>
      <c r="CG70" s="20"/>
      <c r="CH70" s="20"/>
      <c r="CI70" s="6"/>
      <c r="CJ70" s="30"/>
      <c r="CK70" s="20"/>
      <c r="CL70" s="20"/>
      <c r="CM70" s="6"/>
      <c r="CN70" s="30"/>
      <c r="CO70" s="20"/>
      <c r="CP70" s="20"/>
      <c r="CQ70" s="6"/>
      <c r="CR70" s="30"/>
      <c r="CS70" s="1"/>
      <c r="CT70" s="2"/>
      <c r="CU70" s="20"/>
      <c r="CV70" s="20"/>
      <c r="CW70" s="6"/>
      <c r="CX70" s="30"/>
      <c r="CY70" s="6"/>
      <c r="CZ70" s="20"/>
      <c r="DA70" s="20"/>
      <c r="DB70" s="6"/>
      <c r="DC70" s="30"/>
      <c r="DD70" s="6"/>
      <c r="DE70" s="30"/>
      <c r="DN70" t="s">
        <v>430</v>
      </c>
      <c r="DO70" t="s">
        <v>429</v>
      </c>
    </row>
    <row r="71" spans="1:120" x14ac:dyDescent="0.2">
      <c r="A71" t="s">
        <v>480</v>
      </c>
      <c r="B71" t="s">
        <v>481</v>
      </c>
      <c r="C71" s="154" t="s">
        <v>319</v>
      </c>
      <c r="D71" s="154" t="s">
        <v>319</v>
      </c>
      <c r="E71">
        <v>5990</v>
      </c>
      <c r="F71" s="77">
        <v>89.3</v>
      </c>
      <c r="G71" s="154" t="s">
        <v>319</v>
      </c>
      <c r="H71" s="20" t="s">
        <v>319</v>
      </c>
      <c r="I71">
        <v>58</v>
      </c>
      <c r="J71" s="77">
        <v>0.9</v>
      </c>
      <c r="K71" s="154" t="s">
        <v>319</v>
      </c>
      <c r="L71" s="154" t="s">
        <v>319</v>
      </c>
      <c r="M71">
        <v>6</v>
      </c>
      <c r="N71" s="77">
        <v>0.1</v>
      </c>
      <c r="O71" s="154" t="s">
        <v>319</v>
      </c>
      <c r="P71" s="154" t="s">
        <v>319</v>
      </c>
      <c r="Q71">
        <v>312</v>
      </c>
      <c r="R71" s="77">
        <v>4.5999999999999996</v>
      </c>
      <c r="S71" s="154" t="s">
        <v>319</v>
      </c>
      <c r="T71" s="154" t="s">
        <v>319</v>
      </c>
      <c r="U71">
        <v>21</v>
      </c>
      <c r="V71" s="77">
        <v>0.3</v>
      </c>
      <c r="W71" s="154" t="s">
        <v>319</v>
      </c>
      <c r="X71" s="154" t="s">
        <v>319</v>
      </c>
      <c r="Y71">
        <v>22</v>
      </c>
      <c r="Z71" s="77">
        <v>0.3</v>
      </c>
      <c r="AA71" s="154" t="s">
        <v>319</v>
      </c>
      <c r="AB71" s="154" t="s">
        <v>319</v>
      </c>
      <c r="AC71">
        <v>51</v>
      </c>
      <c r="AD71" s="77">
        <v>0.8</v>
      </c>
      <c r="AE71" s="154" t="s">
        <v>319</v>
      </c>
      <c r="AF71" s="154" t="s">
        <v>319</v>
      </c>
      <c r="AG71">
        <v>33</v>
      </c>
      <c r="AH71" s="77">
        <v>0.5</v>
      </c>
      <c r="AI71">
        <v>127</v>
      </c>
      <c r="AJ71" s="77">
        <v>1.8924154373416779</v>
      </c>
      <c r="AK71" s="154" t="s">
        <v>319</v>
      </c>
      <c r="AL71" s="154" t="s">
        <v>319</v>
      </c>
      <c r="AM71">
        <v>50</v>
      </c>
      <c r="AN71" s="77">
        <v>0.7</v>
      </c>
      <c r="AO71" s="154" t="s">
        <v>319</v>
      </c>
      <c r="AP71" s="154" t="s">
        <v>319</v>
      </c>
      <c r="AQ71">
        <v>7</v>
      </c>
      <c r="AR71" s="77">
        <v>0.1</v>
      </c>
      <c r="AS71" s="154" t="s">
        <v>319</v>
      </c>
      <c r="AT71" s="154" t="s">
        <v>319</v>
      </c>
      <c r="AU71">
        <v>12</v>
      </c>
      <c r="AV71" s="77">
        <v>0.2</v>
      </c>
      <c r="AW71" s="154" t="s">
        <v>319</v>
      </c>
      <c r="AX71" s="154" t="s">
        <v>319</v>
      </c>
      <c r="AY71">
        <v>34</v>
      </c>
      <c r="AZ71" s="77">
        <v>0.5</v>
      </c>
      <c r="BA71" s="154" t="s">
        <v>319</v>
      </c>
      <c r="BB71" s="154" t="s">
        <v>319</v>
      </c>
      <c r="BC71">
        <v>31</v>
      </c>
      <c r="BD71" s="77">
        <v>0.5</v>
      </c>
      <c r="BE71">
        <v>134</v>
      </c>
      <c r="BF71" s="77">
        <v>1.9967218000298017</v>
      </c>
      <c r="BG71" s="154" t="s">
        <v>319</v>
      </c>
      <c r="BH71" s="154" t="s">
        <v>319</v>
      </c>
      <c r="BI71">
        <v>23</v>
      </c>
      <c r="BJ71" s="77">
        <v>0.3</v>
      </c>
      <c r="BK71" s="154" t="s">
        <v>319</v>
      </c>
      <c r="BL71" s="154" t="s">
        <v>319</v>
      </c>
      <c r="BM71">
        <v>18</v>
      </c>
      <c r="BN71" s="77">
        <v>0.3</v>
      </c>
      <c r="BO71" s="154" t="s">
        <v>319</v>
      </c>
      <c r="BP71" s="154" t="s">
        <v>319</v>
      </c>
      <c r="BQ71">
        <v>21</v>
      </c>
      <c r="BR71" s="77">
        <v>0.3</v>
      </c>
      <c r="BS71">
        <v>62</v>
      </c>
      <c r="BT71" s="77">
        <v>0.92385635523766951</v>
      </c>
      <c r="BU71" s="154" t="s">
        <v>319</v>
      </c>
      <c r="BV71" s="154" t="s">
        <v>319</v>
      </c>
      <c r="BW71">
        <v>22</v>
      </c>
      <c r="BX71" s="77">
        <v>0.32781999701981823</v>
      </c>
      <c r="BY71" s="8">
        <v>6711</v>
      </c>
      <c r="BZ71" s="154" t="s">
        <v>319</v>
      </c>
      <c r="CA71" s="154" t="s">
        <v>319</v>
      </c>
      <c r="CB71">
        <v>6366</v>
      </c>
      <c r="CC71" s="202">
        <v>94.859186410371038</v>
      </c>
      <c r="CD71" s="16">
        <v>345</v>
      </c>
      <c r="CE71" s="18">
        <v>5.1408135896289675</v>
      </c>
      <c r="CF71" s="2"/>
      <c r="CG71" s="20"/>
      <c r="CH71" s="20"/>
      <c r="CI71" s="6"/>
      <c r="CJ71" s="30"/>
      <c r="CK71" s="20"/>
      <c r="CL71" s="20"/>
      <c r="CM71" s="6"/>
      <c r="CN71" s="30"/>
      <c r="CO71" s="20"/>
      <c r="CP71" s="20"/>
      <c r="CQ71" s="6"/>
      <c r="CR71" s="30"/>
      <c r="CS71" s="1"/>
      <c r="CT71" s="2"/>
      <c r="CU71" s="20"/>
      <c r="CV71" s="20"/>
      <c r="CW71" s="6"/>
      <c r="CX71" s="30"/>
      <c r="CY71" s="6"/>
      <c r="CZ71" s="20"/>
      <c r="DA71" s="20"/>
      <c r="DB71" s="6"/>
      <c r="DC71" s="30"/>
      <c r="DD71" s="6"/>
      <c r="DE71" s="30"/>
      <c r="DN71" t="s">
        <v>432</v>
      </c>
      <c r="DO71" t="s">
        <v>431</v>
      </c>
    </row>
    <row r="72" spans="1:120" x14ac:dyDescent="0.2">
      <c r="A72" t="s">
        <v>482</v>
      </c>
      <c r="B72" t="s">
        <v>483</v>
      </c>
      <c r="C72" s="154" t="s">
        <v>319</v>
      </c>
      <c r="D72" s="154" t="s">
        <v>319</v>
      </c>
      <c r="E72">
        <v>4266</v>
      </c>
      <c r="F72" s="77">
        <v>94.7</v>
      </c>
      <c r="G72" s="154" t="s">
        <v>319</v>
      </c>
      <c r="H72" s="20" t="s">
        <v>319</v>
      </c>
      <c r="I72">
        <v>22</v>
      </c>
      <c r="J72" s="77">
        <v>0.5</v>
      </c>
      <c r="K72" s="154" t="s">
        <v>319</v>
      </c>
      <c r="L72" s="154" t="s">
        <v>319</v>
      </c>
      <c r="M72">
        <v>9</v>
      </c>
      <c r="N72" s="77">
        <v>0.2</v>
      </c>
      <c r="O72" s="154" t="s">
        <v>319</v>
      </c>
      <c r="P72" s="154" t="s">
        <v>319</v>
      </c>
      <c r="Q72">
        <v>93</v>
      </c>
      <c r="R72" s="77">
        <v>2.1</v>
      </c>
      <c r="S72" s="154" t="s">
        <v>319</v>
      </c>
      <c r="T72" s="154" t="s">
        <v>319</v>
      </c>
      <c r="U72">
        <v>3</v>
      </c>
      <c r="V72" s="77">
        <v>0.1</v>
      </c>
      <c r="W72" s="154" t="s">
        <v>319</v>
      </c>
      <c r="X72" s="154" t="s">
        <v>319</v>
      </c>
      <c r="Y72">
        <v>12</v>
      </c>
      <c r="Z72" s="77">
        <v>0.3</v>
      </c>
      <c r="AA72" s="154" t="s">
        <v>319</v>
      </c>
      <c r="AB72" s="154" t="s">
        <v>319</v>
      </c>
      <c r="AC72">
        <v>22</v>
      </c>
      <c r="AD72" s="77">
        <v>0.5</v>
      </c>
      <c r="AE72" s="154" t="s">
        <v>319</v>
      </c>
      <c r="AF72" s="154" t="s">
        <v>319</v>
      </c>
      <c r="AG72">
        <v>29</v>
      </c>
      <c r="AH72" s="77">
        <v>0.6</v>
      </c>
      <c r="AI72">
        <v>66</v>
      </c>
      <c r="AJ72" s="77">
        <v>1.4643887286443309</v>
      </c>
      <c r="AK72" s="154" t="s">
        <v>319</v>
      </c>
      <c r="AL72" s="154" t="s">
        <v>319</v>
      </c>
      <c r="AM72">
        <v>5</v>
      </c>
      <c r="AN72" s="77">
        <v>0.1</v>
      </c>
      <c r="AO72" s="154" t="s">
        <v>319</v>
      </c>
      <c r="AP72" s="154" t="s">
        <v>319</v>
      </c>
      <c r="AQ72">
        <v>0</v>
      </c>
      <c r="AR72" s="77">
        <v>0</v>
      </c>
      <c r="AS72" s="154" t="s">
        <v>319</v>
      </c>
      <c r="AT72" s="154" t="s">
        <v>319</v>
      </c>
      <c r="AU72">
        <v>0</v>
      </c>
      <c r="AV72" s="77">
        <v>0</v>
      </c>
      <c r="AW72" s="154" t="s">
        <v>319</v>
      </c>
      <c r="AX72" s="154" t="s">
        <v>319</v>
      </c>
      <c r="AY72">
        <v>11</v>
      </c>
      <c r="AZ72" s="77">
        <v>0.2</v>
      </c>
      <c r="BA72" s="154" t="s">
        <v>319</v>
      </c>
      <c r="BB72" s="154" t="s">
        <v>319</v>
      </c>
      <c r="BC72">
        <v>13</v>
      </c>
      <c r="BD72" s="77">
        <v>0.3</v>
      </c>
      <c r="BE72">
        <v>29</v>
      </c>
      <c r="BF72" s="77">
        <v>0.64344353228311513</v>
      </c>
      <c r="BG72" s="154" t="s">
        <v>319</v>
      </c>
      <c r="BH72" s="154" t="s">
        <v>319</v>
      </c>
      <c r="BI72">
        <v>2</v>
      </c>
      <c r="BJ72" s="77">
        <v>0</v>
      </c>
      <c r="BK72" s="154" t="s">
        <v>319</v>
      </c>
      <c r="BL72" s="154" t="s">
        <v>319</v>
      </c>
      <c r="BM72">
        <v>8</v>
      </c>
      <c r="BN72" s="77">
        <v>0.2</v>
      </c>
      <c r="BO72" s="154" t="s">
        <v>319</v>
      </c>
      <c r="BP72" s="154" t="s">
        <v>319</v>
      </c>
      <c r="BQ72">
        <v>6</v>
      </c>
      <c r="BR72" s="77">
        <v>0.1</v>
      </c>
      <c r="BS72">
        <v>16</v>
      </c>
      <c r="BT72" s="77">
        <v>0.3550033281562015</v>
      </c>
      <c r="BU72" s="154" t="s">
        <v>319</v>
      </c>
      <c r="BV72" s="154" t="s">
        <v>319</v>
      </c>
      <c r="BW72">
        <v>6</v>
      </c>
      <c r="BX72" s="77">
        <v>0.13312624805857556</v>
      </c>
      <c r="BY72" s="8">
        <v>4507</v>
      </c>
      <c r="BZ72" s="154" t="s">
        <v>319</v>
      </c>
      <c r="CA72" s="154" t="s">
        <v>319</v>
      </c>
      <c r="CB72">
        <v>4390</v>
      </c>
      <c r="CC72" s="202">
        <v>97.404038162857773</v>
      </c>
      <c r="CD72" s="16">
        <v>117</v>
      </c>
      <c r="CE72" s="18">
        <v>2.5959618371422235</v>
      </c>
      <c r="DH72" s="1"/>
      <c r="DN72" t="s">
        <v>434</v>
      </c>
      <c r="DO72" t="s">
        <v>433</v>
      </c>
    </row>
    <row r="73" spans="1:120" x14ac:dyDescent="0.2">
      <c r="A73" t="s">
        <v>484</v>
      </c>
      <c r="B73" t="s">
        <v>485</v>
      </c>
      <c r="C73" s="20" t="s">
        <v>319</v>
      </c>
      <c r="D73" s="154" t="s">
        <v>319</v>
      </c>
      <c r="E73">
        <v>8058</v>
      </c>
      <c r="F73" s="77">
        <v>84.5</v>
      </c>
      <c r="G73" s="154" t="s">
        <v>319</v>
      </c>
      <c r="H73" s="20" t="s">
        <v>319</v>
      </c>
      <c r="I73">
        <v>94</v>
      </c>
      <c r="J73" s="77">
        <v>1</v>
      </c>
      <c r="K73" s="154" t="s">
        <v>319</v>
      </c>
      <c r="L73" s="154" t="s">
        <v>319</v>
      </c>
      <c r="M73">
        <v>7</v>
      </c>
      <c r="N73" s="77">
        <v>0.1</v>
      </c>
      <c r="O73" s="154" t="s">
        <v>319</v>
      </c>
      <c r="P73" s="154" t="s">
        <v>319</v>
      </c>
      <c r="Q73">
        <v>679</v>
      </c>
      <c r="R73" s="77">
        <v>7.1</v>
      </c>
      <c r="S73" s="154" t="s">
        <v>319</v>
      </c>
      <c r="T73" s="154" t="s">
        <v>319</v>
      </c>
      <c r="U73">
        <v>26</v>
      </c>
      <c r="V73" s="77">
        <v>0.3</v>
      </c>
      <c r="W73" s="154" t="s">
        <v>319</v>
      </c>
      <c r="X73" s="154" t="s">
        <v>319</v>
      </c>
      <c r="Y73">
        <v>33</v>
      </c>
      <c r="Z73" s="77">
        <v>0.3</v>
      </c>
      <c r="AA73" s="154" t="s">
        <v>319</v>
      </c>
      <c r="AB73" s="154" t="s">
        <v>319</v>
      </c>
      <c r="AC73">
        <v>55</v>
      </c>
      <c r="AD73" s="77">
        <v>0.6</v>
      </c>
      <c r="AE73" s="154" t="s">
        <v>319</v>
      </c>
      <c r="AF73" s="154" t="s">
        <v>319</v>
      </c>
      <c r="AG73">
        <v>59</v>
      </c>
      <c r="AH73" s="77">
        <v>0.6</v>
      </c>
      <c r="AI73">
        <v>173</v>
      </c>
      <c r="AJ73" s="77">
        <v>1.8149391523289971</v>
      </c>
      <c r="AK73" s="154" t="s">
        <v>319</v>
      </c>
      <c r="AL73" s="154" t="s">
        <v>319</v>
      </c>
      <c r="AM73">
        <v>112</v>
      </c>
      <c r="AN73" s="77">
        <v>1.2</v>
      </c>
      <c r="AO73" s="154" t="s">
        <v>319</v>
      </c>
      <c r="AP73" s="154" t="s">
        <v>319</v>
      </c>
      <c r="AQ73">
        <v>75</v>
      </c>
      <c r="AR73" s="77">
        <v>0.8</v>
      </c>
      <c r="AS73" s="154" t="s">
        <v>319</v>
      </c>
      <c r="AT73" s="154" t="s">
        <v>319</v>
      </c>
      <c r="AU73">
        <v>10</v>
      </c>
      <c r="AV73" s="77">
        <v>0.1</v>
      </c>
      <c r="AW73" s="154" t="s">
        <v>319</v>
      </c>
      <c r="AX73" s="154" t="s">
        <v>319</v>
      </c>
      <c r="AY73">
        <v>51</v>
      </c>
      <c r="AZ73" s="77">
        <v>0.5</v>
      </c>
      <c r="BA73" s="154" t="s">
        <v>319</v>
      </c>
      <c r="BB73" s="154" t="s">
        <v>319</v>
      </c>
      <c r="BC73">
        <v>124</v>
      </c>
      <c r="BD73" s="77">
        <v>1.3</v>
      </c>
      <c r="BE73">
        <v>372</v>
      </c>
      <c r="BF73" s="77">
        <v>3.9026437263953002</v>
      </c>
      <c r="BG73" s="154" t="s">
        <v>319</v>
      </c>
      <c r="BH73" s="154" t="s">
        <v>319</v>
      </c>
      <c r="BI73">
        <v>60</v>
      </c>
      <c r="BJ73" s="77">
        <v>0.6</v>
      </c>
      <c r="BK73" s="154" t="s">
        <v>319</v>
      </c>
      <c r="BL73" s="154" t="s">
        <v>319</v>
      </c>
      <c r="BM73">
        <v>27</v>
      </c>
      <c r="BN73" s="77">
        <v>0.3</v>
      </c>
      <c r="BO73" s="154" t="s">
        <v>319</v>
      </c>
      <c r="BP73" s="154" t="s">
        <v>319</v>
      </c>
      <c r="BQ73">
        <v>23</v>
      </c>
      <c r="BR73" s="77">
        <v>0.2</v>
      </c>
      <c r="BS73">
        <v>110</v>
      </c>
      <c r="BT73" s="77">
        <v>1.1540075535039864</v>
      </c>
      <c r="BU73" s="154" t="s">
        <v>319</v>
      </c>
      <c r="BV73" s="154" t="s">
        <v>319</v>
      </c>
      <c r="BW73">
        <v>39</v>
      </c>
      <c r="BX73" s="77">
        <v>0.40914813260595889</v>
      </c>
      <c r="BY73" s="8">
        <v>9532</v>
      </c>
      <c r="BZ73" s="154" t="s">
        <v>319</v>
      </c>
      <c r="CA73" s="154" t="s">
        <v>319</v>
      </c>
      <c r="CB73">
        <v>8838</v>
      </c>
      <c r="CC73" s="202">
        <v>92.719261435165762</v>
      </c>
      <c r="CD73" s="16">
        <v>694</v>
      </c>
      <c r="CE73" s="18">
        <v>7.280738564834242</v>
      </c>
      <c r="DH73" s="1"/>
      <c r="DN73" t="s">
        <v>436</v>
      </c>
      <c r="DO73" t="s">
        <v>435</v>
      </c>
    </row>
    <row r="74" spans="1:120" x14ac:dyDescent="0.2">
      <c r="A74" t="s">
        <v>486</v>
      </c>
      <c r="B74" t="s">
        <v>487</v>
      </c>
      <c r="C74" s="20" t="s">
        <v>319</v>
      </c>
      <c r="D74" s="154" t="s">
        <v>319</v>
      </c>
      <c r="E74">
        <v>4726</v>
      </c>
      <c r="F74" s="77">
        <v>70.3</v>
      </c>
      <c r="G74" s="154" t="s">
        <v>319</v>
      </c>
      <c r="H74" s="20" t="s">
        <v>319</v>
      </c>
      <c r="I74">
        <v>64</v>
      </c>
      <c r="J74" s="77">
        <v>1</v>
      </c>
      <c r="K74" s="154" t="s">
        <v>319</v>
      </c>
      <c r="L74" s="154" t="s">
        <v>319</v>
      </c>
      <c r="M74">
        <v>22</v>
      </c>
      <c r="N74" s="77">
        <v>0.3</v>
      </c>
      <c r="O74" s="154" t="s">
        <v>319</v>
      </c>
      <c r="P74" s="154" t="s">
        <v>319</v>
      </c>
      <c r="Q74">
        <v>907</v>
      </c>
      <c r="R74" s="77">
        <v>13.5</v>
      </c>
      <c r="S74" s="154" t="s">
        <v>319</v>
      </c>
      <c r="T74" s="154" t="s">
        <v>319</v>
      </c>
      <c r="U74">
        <v>40</v>
      </c>
      <c r="V74" s="77">
        <v>0.6</v>
      </c>
      <c r="W74" s="154" t="s">
        <v>319</v>
      </c>
      <c r="X74" s="154" t="s">
        <v>319</v>
      </c>
      <c r="Y74">
        <v>72</v>
      </c>
      <c r="Z74" s="77">
        <v>1.1000000000000001</v>
      </c>
      <c r="AA74" s="154" t="s">
        <v>319</v>
      </c>
      <c r="AB74" s="154" t="s">
        <v>319</v>
      </c>
      <c r="AC74">
        <v>26</v>
      </c>
      <c r="AD74" s="77">
        <v>0.4</v>
      </c>
      <c r="AE74" s="154" t="s">
        <v>319</v>
      </c>
      <c r="AF74" s="154" t="s">
        <v>319</v>
      </c>
      <c r="AG74">
        <v>55</v>
      </c>
      <c r="AH74" s="77">
        <v>0.8</v>
      </c>
      <c r="AI74">
        <v>193</v>
      </c>
      <c r="AJ74" s="77">
        <v>2.869461790068391</v>
      </c>
      <c r="AK74" s="154" t="s">
        <v>319</v>
      </c>
      <c r="AL74" s="154" t="s">
        <v>319</v>
      </c>
      <c r="AM74">
        <v>123</v>
      </c>
      <c r="AN74" s="77">
        <v>1.8</v>
      </c>
      <c r="AO74" s="154" t="s">
        <v>319</v>
      </c>
      <c r="AP74" s="154" t="s">
        <v>319</v>
      </c>
      <c r="AQ74">
        <v>225</v>
      </c>
      <c r="AR74" s="77">
        <v>3.3</v>
      </c>
      <c r="AS74" s="154" t="s">
        <v>319</v>
      </c>
      <c r="AT74" s="154" t="s">
        <v>319</v>
      </c>
      <c r="AU74">
        <v>37</v>
      </c>
      <c r="AV74" s="77">
        <v>0.6</v>
      </c>
      <c r="AW74" s="154" t="s">
        <v>319</v>
      </c>
      <c r="AX74" s="154" t="s">
        <v>319</v>
      </c>
      <c r="AY74">
        <v>27</v>
      </c>
      <c r="AZ74" s="77">
        <v>0.4</v>
      </c>
      <c r="BA74" s="154" t="s">
        <v>319</v>
      </c>
      <c r="BB74" s="154" t="s">
        <v>319</v>
      </c>
      <c r="BC74">
        <v>151</v>
      </c>
      <c r="BD74" s="77">
        <v>2.2000000000000002</v>
      </c>
      <c r="BE74">
        <v>563</v>
      </c>
      <c r="BF74" s="77">
        <v>8.3705025275052041</v>
      </c>
      <c r="BG74" s="154" t="s">
        <v>319</v>
      </c>
      <c r="BH74" s="154" t="s">
        <v>319</v>
      </c>
      <c r="BI74">
        <v>149</v>
      </c>
      <c r="BJ74" s="77">
        <v>2.2000000000000002</v>
      </c>
      <c r="BK74" s="154" t="s">
        <v>319</v>
      </c>
      <c r="BL74" s="154" t="s">
        <v>319</v>
      </c>
      <c r="BM74">
        <v>34</v>
      </c>
      <c r="BN74" s="77">
        <v>0.5</v>
      </c>
      <c r="BO74" s="154" t="s">
        <v>319</v>
      </c>
      <c r="BP74" s="154" t="s">
        <v>319</v>
      </c>
      <c r="BQ74">
        <v>42</v>
      </c>
      <c r="BR74" s="77">
        <v>0.6</v>
      </c>
      <c r="BS74">
        <v>225</v>
      </c>
      <c r="BT74" s="77">
        <v>3.3452274754683318</v>
      </c>
      <c r="BU74" s="154" t="s">
        <v>319</v>
      </c>
      <c r="BV74" s="154" t="s">
        <v>319</v>
      </c>
      <c r="BW74">
        <v>26</v>
      </c>
      <c r="BX74" s="77">
        <v>0.3865596193874517</v>
      </c>
      <c r="BY74" s="8">
        <v>6726</v>
      </c>
      <c r="BZ74" s="154" t="s">
        <v>319</v>
      </c>
      <c r="CA74" s="154" t="s">
        <v>319</v>
      </c>
      <c r="CB74">
        <v>5719</v>
      </c>
      <c r="CC74" s="202">
        <v>85.028248587570616</v>
      </c>
      <c r="CD74" s="16">
        <v>1007</v>
      </c>
      <c r="CE74" s="18">
        <v>14.971751412429379</v>
      </c>
      <c r="DH74" s="1"/>
      <c r="DN74" t="s">
        <v>438</v>
      </c>
      <c r="DO74" t="s">
        <v>437</v>
      </c>
    </row>
    <row r="75" spans="1:120" x14ac:dyDescent="0.2">
      <c r="A75" t="s">
        <v>488</v>
      </c>
      <c r="B75" t="s">
        <v>489</v>
      </c>
      <c r="C75" s="20" t="s">
        <v>319</v>
      </c>
      <c r="D75" s="154" t="s">
        <v>319</v>
      </c>
      <c r="E75">
        <v>5733</v>
      </c>
      <c r="F75" s="77">
        <v>76.7</v>
      </c>
      <c r="G75" s="154" t="s">
        <v>319</v>
      </c>
      <c r="H75" s="20" t="s">
        <v>319</v>
      </c>
      <c r="I75">
        <v>56</v>
      </c>
      <c r="J75" s="77">
        <v>0.7</v>
      </c>
      <c r="K75" s="154" t="s">
        <v>319</v>
      </c>
      <c r="L75" s="154" t="s">
        <v>319</v>
      </c>
      <c r="M75">
        <v>4</v>
      </c>
      <c r="N75" s="77">
        <v>0.1</v>
      </c>
      <c r="O75" s="154" t="s">
        <v>319</v>
      </c>
      <c r="P75" s="154" t="s">
        <v>319</v>
      </c>
      <c r="Q75">
        <v>723</v>
      </c>
      <c r="R75" s="77">
        <v>9.6999999999999993</v>
      </c>
      <c r="S75" s="154" t="s">
        <v>319</v>
      </c>
      <c r="T75" s="154" t="s">
        <v>319</v>
      </c>
      <c r="U75">
        <v>25</v>
      </c>
      <c r="V75" s="77">
        <v>0.3</v>
      </c>
      <c r="W75" s="154" t="s">
        <v>319</v>
      </c>
      <c r="X75" s="154" t="s">
        <v>319</v>
      </c>
      <c r="Y75">
        <v>46</v>
      </c>
      <c r="Z75" s="77">
        <v>0.6</v>
      </c>
      <c r="AA75" s="154" t="s">
        <v>319</v>
      </c>
      <c r="AB75" s="154" t="s">
        <v>319</v>
      </c>
      <c r="AC75">
        <v>61</v>
      </c>
      <c r="AD75" s="77">
        <v>0.8</v>
      </c>
      <c r="AE75" s="154" t="s">
        <v>319</v>
      </c>
      <c r="AF75" s="154" t="s">
        <v>319</v>
      </c>
      <c r="AG75">
        <v>44</v>
      </c>
      <c r="AH75" s="77">
        <v>0.6</v>
      </c>
      <c r="AI75">
        <v>176</v>
      </c>
      <c r="AJ75" s="77">
        <v>2.354830077602355</v>
      </c>
      <c r="AK75" s="154" t="s">
        <v>319</v>
      </c>
      <c r="AL75" s="154" t="s">
        <v>319</v>
      </c>
      <c r="AM75">
        <v>196</v>
      </c>
      <c r="AN75" s="77">
        <v>2.6</v>
      </c>
      <c r="AO75" s="154" t="s">
        <v>319</v>
      </c>
      <c r="AP75" s="154" t="s">
        <v>319</v>
      </c>
      <c r="AQ75">
        <v>43</v>
      </c>
      <c r="AR75" s="77">
        <v>0.6</v>
      </c>
      <c r="AS75" s="154" t="s">
        <v>319</v>
      </c>
      <c r="AT75" s="154" t="s">
        <v>319</v>
      </c>
      <c r="AU75">
        <v>37</v>
      </c>
      <c r="AV75" s="77">
        <v>0.5</v>
      </c>
      <c r="AW75" s="154" t="s">
        <v>319</v>
      </c>
      <c r="AX75" s="154" t="s">
        <v>319</v>
      </c>
      <c r="AY75">
        <v>59</v>
      </c>
      <c r="AZ75" s="77">
        <v>0.8</v>
      </c>
      <c r="BA75" s="154" t="s">
        <v>319</v>
      </c>
      <c r="BB75" s="154" t="s">
        <v>319</v>
      </c>
      <c r="BC75">
        <v>154</v>
      </c>
      <c r="BD75" s="77">
        <v>2.1</v>
      </c>
      <c r="BE75">
        <v>489</v>
      </c>
      <c r="BF75" s="77">
        <v>6.5426812951565427</v>
      </c>
      <c r="BG75" s="154" t="s">
        <v>319</v>
      </c>
      <c r="BH75" s="154" t="s">
        <v>319</v>
      </c>
      <c r="BI75">
        <v>113</v>
      </c>
      <c r="BJ75" s="77">
        <v>1.5</v>
      </c>
      <c r="BK75" s="154" t="s">
        <v>319</v>
      </c>
      <c r="BL75" s="154" t="s">
        <v>319</v>
      </c>
      <c r="BM75">
        <v>31</v>
      </c>
      <c r="BN75" s="77">
        <v>0.4</v>
      </c>
      <c r="BO75" s="154" t="s">
        <v>319</v>
      </c>
      <c r="BP75" s="154" t="s">
        <v>319</v>
      </c>
      <c r="BQ75">
        <v>53</v>
      </c>
      <c r="BR75" s="77">
        <v>0.7</v>
      </c>
      <c r="BS75">
        <v>197</v>
      </c>
      <c r="BT75" s="77">
        <v>2.6358041209526357</v>
      </c>
      <c r="BU75" s="154" t="s">
        <v>319</v>
      </c>
      <c r="BV75" s="154" t="s">
        <v>319</v>
      </c>
      <c r="BW75">
        <v>96</v>
      </c>
      <c r="BX75" s="77">
        <v>1.2844527696012844</v>
      </c>
      <c r="BY75" s="8">
        <v>7474</v>
      </c>
      <c r="BZ75" s="154" t="s">
        <v>319</v>
      </c>
      <c r="CA75" s="154" t="s">
        <v>319</v>
      </c>
      <c r="CB75">
        <v>6516</v>
      </c>
      <c r="CC75" s="202">
        <v>87.182231736687172</v>
      </c>
      <c r="CD75" s="16">
        <v>958</v>
      </c>
      <c r="CE75" s="18">
        <v>12.817768263312818</v>
      </c>
      <c r="DH75" s="1"/>
      <c r="DN75" t="s">
        <v>339</v>
      </c>
      <c r="DO75" t="s">
        <v>439</v>
      </c>
    </row>
    <row r="76" spans="1:120" x14ac:dyDescent="0.2">
      <c r="A76" t="s">
        <v>490</v>
      </c>
      <c r="B76" t="s">
        <v>491</v>
      </c>
      <c r="C76" s="154" t="s">
        <v>319</v>
      </c>
      <c r="D76" s="154" t="s">
        <v>319</v>
      </c>
      <c r="E76">
        <v>3142</v>
      </c>
      <c r="F76" s="77">
        <v>93.7</v>
      </c>
      <c r="G76" s="154" t="s">
        <v>319</v>
      </c>
      <c r="H76" s="20" t="s">
        <v>319</v>
      </c>
      <c r="I76">
        <v>11</v>
      </c>
      <c r="J76" s="77">
        <v>0.3</v>
      </c>
      <c r="K76" s="154" t="s">
        <v>319</v>
      </c>
      <c r="L76" s="154" t="s">
        <v>319</v>
      </c>
      <c r="M76">
        <v>5</v>
      </c>
      <c r="N76" s="77">
        <v>0.1</v>
      </c>
      <c r="O76" s="154" t="s">
        <v>319</v>
      </c>
      <c r="P76" s="154" t="s">
        <v>319</v>
      </c>
      <c r="Q76">
        <v>103</v>
      </c>
      <c r="R76" s="77">
        <v>3.1</v>
      </c>
      <c r="S76" s="154" t="s">
        <v>319</v>
      </c>
      <c r="T76" s="154" t="s">
        <v>319</v>
      </c>
      <c r="U76">
        <v>12</v>
      </c>
      <c r="V76" s="77">
        <v>0.4</v>
      </c>
      <c r="W76" s="154" t="s">
        <v>319</v>
      </c>
      <c r="X76" s="154" t="s">
        <v>319</v>
      </c>
      <c r="Y76">
        <v>7</v>
      </c>
      <c r="Z76" s="77">
        <v>0.2</v>
      </c>
      <c r="AA76" s="154" t="s">
        <v>319</v>
      </c>
      <c r="AB76" s="154" t="s">
        <v>319</v>
      </c>
      <c r="AC76">
        <v>3</v>
      </c>
      <c r="AD76" s="77">
        <v>0.1</v>
      </c>
      <c r="AE76" s="154" t="s">
        <v>319</v>
      </c>
      <c r="AF76" s="154" t="s">
        <v>319</v>
      </c>
      <c r="AG76">
        <v>14</v>
      </c>
      <c r="AH76" s="77">
        <v>0.4</v>
      </c>
      <c r="AI76">
        <v>36</v>
      </c>
      <c r="AJ76" s="77">
        <v>1.0736653742916791</v>
      </c>
      <c r="AK76" s="154" t="s">
        <v>319</v>
      </c>
      <c r="AL76" s="154" t="s">
        <v>319</v>
      </c>
      <c r="AM76">
        <v>8</v>
      </c>
      <c r="AN76" s="77">
        <v>0.2</v>
      </c>
      <c r="AO76" s="154" t="s">
        <v>319</v>
      </c>
      <c r="AP76" s="154" t="s">
        <v>319</v>
      </c>
      <c r="AQ76">
        <v>5</v>
      </c>
      <c r="AR76" s="77">
        <v>0.1</v>
      </c>
      <c r="AS76" s="154" t="s">
        <v>319</v>
      </c>
      <c r="AT76" s="154" t="s">
        <v>319</v>
      </c>
      <c r="AU76">
        <v>0</v>
      </c>
      <c r="AV76" s="77">
        <v>0</v>
      </c>
      <c r="AW76" s="154" t="s">
        <v>319</v>
      </c>
      <c r="AX76" s="154" t="s">
        <v>319</v>
      </c>
      <c r="AY76">
        <v>13</v>
      </c>
      <c r="AZ76" s="77">
        <v>0.4</v>
      </c>
      <c r="BA76" s="154" t="s">
        <v>319</v>
      </c>
      <c r="BB76" s="154" t="s">
        <v>319</v>
      </c>
      <c r="BC76">
        <v>15</v>
      </c>
      <c r="BD76" s="77">
        <v>0.4</v>
      </c>
      <c r="BE76">
        <v>41</v>
      </c>
      <c r="BF76" s="77">
        <v>1.2227855651655235</v>
      </c>
      <c r="BG76" s="154" t="s">
        <v>319</v>
      </c>
      <c r="BH76" s="154" t="s">
        <v>319</v>
      </c>
      <c r="BI76">
        <v>12</v>
      </c>
      <c r="BJ76" s="77">
        <v>0.4</v>
      </c>
      <c r="BK76" s="154" t="s">
        <v>319</v>
      </c>
      <c r="BL76" s="154" t="s">
        <v>319</v>
      </c>
      <c r="BM76">
        <v>2</v>
      </c>
      <c r="BN76" s="77">
        <v>0.1</v>
      </c>
      <c r="BO76" s="154" t="s">
        <v>319</v>
      </c>
      <c r="BP76" s="154" t="s">
        <v>319</v>
      </c>
      <c r="BQ76">
        <v>1</v>
      </c>
      <c r="BR76" s="77">
        <v>0</v>
      </c>
      <c r="BS76">
        <v>15</v>
      </c>
      <c r="BT76" s="77">
        <v>0.44736057262153295</v>
      </c>
      <c r="BU76" s="154" t="s">
        <v>319</v>
      </c>
      <c r="BV76" s="154" t="s">
        <v>319</v>
      </c>
      <c r="BW76">
        <v>0</v>
      </c>
      <c r="BX76" s="77">
        <v>0</v>
      </c>
      <c r="BY76" s="8">
        <v>3353</v>
      </c>
      <c r="BZ76" s="154" t="s">
        <v>319</v>
      </c>
      <c r="CA76" s="154" t="s">
        <v>319</v>
      </c>
      <c r="CB76">
        <v>3261</v>
      </c>
      <c r="CC76" s="202">
        <v>97.256188487921264</v>
      </c>
      <c r="CD76" s="16">
        <v>92</v>
      </c>
      <c r="CE76" s="18">
        <v>2.7438115120787354</v>
      </c>
      <c r="DH76" s="1"/>
      <c r="DN76" t="s">
        <v>340</v>
      </c>
      <c r="DO76" t="s">
        <v>440</v>
      </c>
    </row>
    <row r="77" spans="1:120" x14ac:dyDescent="0.2">
      <c r="A77" t="s">
        <v>492</v>
      </c>
      <c r="B77" t="s">
        <v>493</v>
      </c>
      <c r="C77" s="154" t="s">
        <v>319</v>
      </c>
      <c r="D77" s="154" t="s">
        <v>319</v>
      </c>
      <c r="E77">
        <v>3075</v>
      </c>
      <c r="F77" s="77">
        <v>94.8</v>
      </c>
      <c r="G77" s="154" t="s">
        <v>319</v>
      </c>
      <c r="H77" s="20" t="s">
        <v>319</v>
      </c>
      <c r="I77">
        <v>10</v>
      </c>
      <c r="J77" s="77">
        <v>0.3</v>
      </c>
      <c r="K77" s="154" t="s">
        <v>319</v>
      </c>
      <c r="L77" s="154" t="s">
        <v>319</v>
      </c>
      <c r="M77">
        <v>11</v>
      </c>
      <c r="N77" s="77">
        <v>0.3</v>
      </c>
      <c r="O77" s="154" t="s">
        <v>319</v>
      </c>
      <c r="P77" s="154" t="s">
        <v>319</v>
      </c>
      <c r="Q77">
        <v>72</v>
      </c>
      <c r="R77" s="77">
        <v>2.2000000000000002</v>
      </c>
      <c r="S77" s="154" t="s">
        <v>319</v>
      </c>
      <c r="T77" s="154" t="s">
        <v>319</v>
      </c>
      <c r="U77">
        <v>8</v>
      </c>
      <c r="V77" s="77">
        <v>0.2</v>
      </c>
      <c r="W77" s="154" t="s">
        <v>319</v>
      </c>
      <c r="X77" s="154" t="s">
        <v>319</v>
      </c>
      <c r="Y77">
        <v>7</v>
      </c>
      <c r="Z77" s="77">
        <v>0.2</v>
      </c>
      <c r="AA77" s="154" t="s">
        <v>319</v>
      </c>
      <c r="AB77" s="154" t="s">
        <v>319</v>
      </c>
      <c r="AC77">
        <v>6</v>
      </c>
      <c r="AD77" s="77">
        <v>0.2</v>
      </c>
      <c r="AE77" s="154" t="s">
        <v>319</v>
      </c>
      <c r="AF77" s="154" t="s">
        <v>319</v>
      </c>
      <c r="AG77">
        <v>8</v>
      </c>
      <c r="AH77" s="77">
        <v>0.2</v>
      </c>
      <c r="AI77">
        <v>29</v>
      </c>
      <c r="AJ77" s="77">
        <v>0.89395807644882863</v>
      </c>
      <c r="AK77" s="154" t="s">
        <v>319</v>
      </c>
      <c r="AL77" s="154" t="s">
        <v>319</v>
      </c>
      <c r="AM77">
        <v>7</v>
      </c>
      <c r="AN77" s="77">
        <v>0.2</v>
      </c>
      <c r="AO77" s="154" t="s">
        <v>319</v>
      </c>
      <c r="AP77" s="154" t="s">
        <v>319</v>
      </c>
      <c r="AQ77">
        <v>2</v>
      </c>
      <c r="AR77" s="77">
        <v>0.1</v>
      </c>
      <c r="AS77" s="154" t="s">
        <v>319</v>
      </c>
      <c r="AT77" s="154" t="s">
        <v>319</v>
      </c>
      <c r="AU77">
        <v>0</v>
      </c>
      <c r="AV77" s="77">
        <v>0</v>
      </c>
      <c r="AW77" s="154" t="s">
        <v>319</v>
      </c>
      <c r="AX77" s="154" t="s">
        <v>319</v>
      </c>
      <c r="AY77">
        <v>7</v>
      </c>
      <c r="AZ77" s="77">
        <v>0.2</v>
      </c>
      <c r="BA77" s="154" t="s">
        <v>319</v>
      </c>
      <c r="BB77" s="154" t="s">
        <v>319</v>
      </c>
      <c r="BC77">
        <v>9</v>
      </c>
      <c r="BD77" s="77">
        <v>0.3</v>
      </c>
      <c r="BE77">
        <v>25</v>
      </c>
      <c r="BF77" s="77">
        <v>0.7706535141800247</v>
      </c>
      <c r="BG77" s="154" t="s">
        <v>319</v>
      </c>
      <c r="BH77" s="154" t="s">
        <v>319</v>
      </c>
      <c r="BI77">
        <v>14</v>
      </c>
      <c r="BJ77" s="77">
        <v>0.4</v>
      </c>
      <c r="BK77" s="154" t="s">
        <v>319</v>
      </c>
      <c r="BL77" s="154" t="s">
        <v>319</v>
      </c>
      <c r="BM77">
        <v>1</v>
      </c>
      <c r="BN77" s="77">
        <v>0</v>
      </c>
      <c r="BO77" s="154" t="s">
        <v>319</v>
      </c>
      <c r="BP77" s="154" t="s">
        <v>319</v>
      </c>
      <c r="BQ77">
        <v>0</v>
      </c>
      <c r="BR77" s="77">
        <v>0</v>
      </c>
      <c r="BS77">
        <v>15</v>
      </c>
      <c r="BT77" s="77">
        <v>0.46239210850801482</v>
      </c>
      <c r="BU77" s="154" t="s">
        <v>319</v>
      </c>
      <c r="BV77" s="154" t="s">
        <v>319</v>
      </c>
      <c r="BW77">
        <v>7</v>
      </c>
      <c r="BX77" s="77">
        <v>0.21578298397040688</v>
      </c>
      <c r="BY77" s="8">
        <v>3244</v>
      </c>
      <c r="BZ77" s="154" t="s">
        <v>319</v>
      </c>
      <c r="CA77" s="154" t="s">
        <v>319</v>
      </c>
      <c r="CB77">
        <v>3168</v>
      </c>
      <c r="CC77" s="202">
        <v>97.657213316892722</v>
      </c>
      <c r="CD77" s="16">
        <v>76</v>
      </c>
      <c r="CE77" s="18">
        <v>2.342786683107275</v>
      </c>
      <c r="DH77" s="1"/>
      <c r="DN77" t="s">
        <v>341</v>
      </c>
      <c r="DO77" t="s">
        <v>441</v>
      </c>
    </row>
    <row r="78" spans="1:120" x14ac:dyDescent="0.2">
      <c r="A78" t="s">
        <v>494</v>
      </c>
      <c r="B78" t="s">
        <v>109</v>
      </c>
      <c r="C78" s="154" t="s">
        <v>319</v>
      </c>
      <c r="D78" s="154" t="s">
        <v>319</v>
      </c>
      <c r="E78">
        <v>7940</v>
      </c>
      <c r="F78" s="77">
        <v>93.6</v>
      </c>
      <c r="G78" s="154" t="s">
        <v>319</v>
      </c>
      <c r="H78" s="20" t="s">
        <v>319</v>
      </c>
      <c r="I78">
        <v>33</v>
      </c>
      <c r="J78" s="77">
        <v>0.4</v>
      </c>
      <c r="K78" s="154" t="s">
        <v>319</v>
      </c>
      <c r="L78" s="154" t="s">
        <v>319</v>
      </c>
      <c r="M78">
        <v>2</v>
      </c>
      <c r="N78" s="77">
        <v>0</v>
      </c>
      <c r="O78" s="154" t="s">
        <v>319</v>
      </c>
      <c r="P78" s="154" t="s">
        <v>319</v>
      </c>
      <c r="Q78">
        <v>257</v>
      </c>
      <c r="R78" s="77">
        <v>3</v>
      </c>
      <c r="S78" s="154" t="s">
        <v>319</v>
      </c>
      <c r="T78" s="154" t="s">
        <v>319</v>
      </c>
      <c r="U78">
        <v>8</v>
      </c>
      <c r="V78" s="77">
        <v>0.1</v>
      </c>
      <c r="W78" s="154" t="s">
        <v>319</v>
      </c>
      <c r="X78" s="154" t="s">
        <v>319</v>
      </c>
      <c r="Y78">
        <v>23</v>
      </c>
      <c r="Z78" s="77">
        <v>0.3</v>
      </c>
      <c r="AA78" s="154" t="s">
        <v>319</v>
      </c>
      <c r="AB78" s="154" t="s">
        <v>319</v>
      </c>
      <c r="AC78">
        <v>18</v>
      </c>
      <c r="AD78" s="77">
        <v>0.2</v>
      </c>
      <c r="AE78" s="154" t="s">
        <v>319</v>
      </c>
      <c r="AF78" s="154" t="s">
        <v>319</v>
      </c>
      <c r="AG78">
        <v>21</v>
      </c>
      <c r="AH78" s="77">
        <v>0.2</v>
      </c>
      <c r="AI78">
        <v>70</v>
      </c>
      <c r="AJ78" s="77">
        <v>0.8255690529543579</v>
      </c>
      <c r="AK78" s="154" t="s">
        <v>319</v>
      </c>
      <c r="AL78" s="154" t="s">
        <v>319</v>
      </c>
      <c r="AM78">
        <v>42</v>
      </c>
      <c r="AN78" s="77">
        <v>0.5</v>
      </c>
      <c r="AO78" s="154" t="s">
        <v>319</v>
      </c>
      <c r="AP78" s="154" t="s">
        <v>319</v>
      </c>
      <c r="AQ78">
        <v>5</v>
      </c>
      <c r="AR78" s="77">
        <v>0.1</v>
      </c>
      <c r="AS78" s="154" t="s">
        <v>319</v>
      </c>
      <c r="AT78" s="154" t="s">
        <v>319</v>
      </c>
      <c r="AU78">
        <v>11</v>
      </c>
      <c r="AV78" s="77">
        <v>0.1</v>
      </c>
      <c r="AW78" s="154" t="s">
        <v>319</v>
      </c>
      <c r="AX78" s="154" t="s">
        <v>319</v>
      </c>
      <c r="AY78">
        <v>14</v>
      </c>
      <c r="AZ78" s="77">
        <v>0.2</v>
      </c>
      <c r="BA78" s="154" t="s">
        <v>319</v>
      </c>
      <c r="BB78" s="154" t="s">
        <v>319</v>
      </c>
      <c r="BC78">
        <v>45</v>
      </c>
      <c r="BD78" s="77">
        <v>0.5</v>
      </c>
      <c r="BE78">
        <v>117</v>
      </c>
      <c r="BF78" s="77">
        <v>1.379879702795141</v>
      </c>
      <c r="BG78" s="154" t="s">
        <v>319</v>
      </c>
      <c r="BH78" s="154" t="s">
        <v>319</v>
      </c>
      <c r="BI78">
        <v>25</v>
      </c>
      <c r="BJ78" s="77">
        <v>0.3</v>
      </c>
      <c r="BK78" s="154" t="s">
        <v>319</v>
      </c>
      <c r="BL78" s="154" t="s">
        <v>319</v>
      </c>
      <c r="BM78">
        <v>10</v>
      </c>
      <c r="BN78" s="77">
        <v>0.1</v>
      </c>
      <c r="BO78" s="154" t="s">
        <v>319</v>
      </c>
      <c r="BP78" s="154" t="s">
        <v>319</v>
      </c>
      <c r="BQ78">
        <v>11</v>
      </c>
      <c r="BR78" s="77">
        <v>0.1</v>
      </c>
      <c r="BS78">
        <v>46</v>
      </c>
      <c r="BT78" s="77">
        <v>0.54251680622714948</v>
      </c>
      <c r="BU78" s="154" t="s">
        <v>319</v>
      </c>
      <c r="BV78" s="154" t="s">
        <v>319</v>
      </c>
      <c r="BW78">
        <v>14</v>
      </c>
      <c r="BX78" s="77">
        <v>0.16511381059087157</v>
      </c>
      <c r="BY78" s="8">
        <v>8479</v>
      </c>
      <c r="BZ78" s="154" t="s">
        <v>319</v>
      </c>
      <c r="CA78" s="154" t="s">
        <v>319</v>
      </c>
      <c r="CB78">
        <v>8232</v>
      </c>
      <c r="CC78" s="202">
        <v>97.086920627432477</v>
      </c>
      <c r="CD78" s="16">
        <v>247</v>
      </c>
      <c r="CE78" s="18">
        <v>2.9130793725675197</v>
      </c>
      <c r="DH78" s="1"/>
      <c r="DN78" t="s">
        <v>443</v>
      </c>
      <c r="DO78" t="s">
        <v>442</v>
      </c>
    </row>
    <row r="79" spans="1:120" x14ac:dyDescent="0.2">
      <c r="A79" t="s">
        <v>495</v>
      </c>
      <c r="B79" t="s">
        <v>496</v>
      </c>
      <c r="C79" s="154" t="s">
        <v>319</v>
      </c>
      <c r="D79" s="154" t="s">
        <v>319</v>
      </c>
      <c r="E79">
        <v>6140</v>
      </c>
      <c r="F79" s="77">
        <v>93.9</v>
      </c>
      <c r="G79" s="154" t="s">
        <v>319</v>
      </c>
      <c r="H79" s="20" t="s">
        <v>319</v>
      </c>
      <c r="I79">
        <v>33</v>
      </c>
      <c r="J79" s="77">
        <v>0.5</v>
      </c>
      <c r="K79" s="154" t="s">
        <v>319</v>
      </c>
      <c r="L79" s="154" t="s">
        <v>319</v>
      </c>
      <c r="M79">
        <v>5</v>
      </c>
      <c r="N79" s="77">
        <v>0.1</v>
      </c>
      <c r="O79" s="154" t="s">
        <v>319</v>
      </c>
      <c r="P79" s="154" t="s">
        <v>319</v>
      </c>
      <c r="Q79">
        <v>162</v>
      </c>
      <c r="R79" s="77">
        <v>2.5</v>
      </c>
      <c r="S79" s="154" t="s">
        <v>319</v>
      </c>
      <c r="T79" s="154" t="s">
        <v>319</v>
      </c>
      <c r="U79">
        <v>17</v>
      </c>
      <c r="V79" s="77">
        <v>0.3</v>
      </c>
      <c r="W79" s="154" t="s">
        <v>319</v>
      </c>
      <c r="X79" s="154" t="s">
        <v>319</v>
      </c>
      <c r="Y79">
        <v>23</v>
      </c>
      <c r="Z79" s="77">
        <v>0.4</v>
      </c>
      <c r="AA79" s="154" t="s">
        <v>319</v>
      </c>
      <c r="AB79" s="154" t="s">
        <v>319</v>
      </c>
      <c r="AC79">
        <v>23</v>
      </c>
      <c r="AD79" s="77">
        <v>0.4</v>
      </c>
      <c r="AE79" s="154" t="s">
        <v>319</v>
      </c>
      <c r="AF79" s="154" t="s">
        <v>319</v>
      </c>
      <c r="AG79">
        <v>32</v>
      </c>
      <c r="AH79" s="77">
        <v>0.5</v>
      </c>
      <c r="AI79">
        <v>95</v>
      </c>
      <c r="AJ79" s="77">
        <v>1.4534883720930232</v>
      </c>
      <c r="AK79" s="154" t="s">
        <v>319</v>
      </c>
      <c r="AL79" s="154" t="s">
        <v>319</v>
      </c>
      <c r="AM79">
        <v>32</v>
      </c>
      <c r="AN79" s="77">
        <v>0.5</v>
      </c>
      <c r="AO79" s="154" t="s">
        <v>319</v>
      </c>
      <c r="AP79" s="154" t="s">
        <v>319</v>
      </c>
      <c r="AQ79">
        <v>0</v>
      </c>
      <c r="AR79" s="77">
        <v>0</v>
      </c>
      <c r="AS79" s="154" t="s">
        <v>319</v>
      </c>
      <c r="AT79" s="154" t="s">
        <v>319</v>
      </c>
      <c r="AU79">
        <v>0</v>
      </c>
      <c r="AV79" s="77">
        <v>0</v>
      </c>
      <c r="AW79" s="154" t="s">
        <v>319</v>
      </c>
      <c r="AX79" s="154" t="s">
        <v>319</v>
      </c>
      <c r="AY79">
        <v>4</v>
      </c>
      <c r="AZ79" s="77">
        <v>0.1</v>
      </c>
      <c r="BA79" s="154" t="s">
        <v>319</v>
      </c>
      <c r="BB79" s="154" t="s">
        <v>319</v>
      </c>
      <c r="BC79">
        <v>24</v>
      </c>
      <c r="BD79" s="77">
        <v>0.4</v>
      </c>
      <c r="BE79">
        <v>60</v>
      </c>
      <c r="BF79" s="77">
        <v>0.91799265605875158</v>
      </c>
      <c r="BG79" s="154" t="s">
        <v>319</v>
      </c>
      <c r="BH79" s="154" t="s">
        <v>319</v>
      </c>
      <c r="BI79">
        <v>8</v>
      </c>
      <c r="BJ79" s="77">
        <v>0.1</v>
      </c>
      <c r="BK79" s="154" t="s">
        <v>319</v>
      </c>
      <c r="BL79" s="154" t="s">
        <v>319</v>
      </c>
      <c r="BM79">
        <v>8</v>
      </c>
      <c r="BN79" s="77">
        <v>0.1</v>
      </c>
      <c r="BO79" s="154" t="s">
        <v>319</v>
      </c>
      <c r="BP79" s="154" t="s">
        <v>319</v>
      </c>
      <c r="BQ79">
        <v>12</v>
      </c>
      <c r="BR79" s="77">
        <v>0.2</v>
      </c>
      <c r="BS79">
        <v>28</v>
      </c>
      <c r="BT79" s="77">
        <v>0.42839657282741733</v>
      </c>
      <c r="BU79" s="154" t="s">
        <v>319</v>
      </c>
      <c r="BV79" s="154" t="s">
        <v>319</v>
      </c>
      <c r="BW79">
        <v>13</v>
      </c>
      <c r="BX79" s="77">
        <v>0.19889840881272949</v>
      </c>
      <c r="BY79" s="8">
        <v>6536</v>
      </c>
      <c r="BZ79" s="154" t="s">
        <v>319</v>
      </c>
      <c r="CA79" s="154" t="s">
        <v>319</v>
      </c>
      <c r="CB79">
        <v>6340</v>
      </c>
      <c r="CC79" s="202">
        <v>97.001223990208075</v>
      </c>
      <c r="CD79" s="16">
        <v>196</v>
      </c>
      <c r="CE79" s="18">
        <v>2.9987760097919218</v>
      </c>
      <c r="DH79" s="1"/>
      <c r="DN79" t="s">
        <v>445</v>
      </c>
      <c r="DO79" t="s">
        <v>444</v>
      </c>
    </row>
    <row r="80" spans="1:120" x14ac:dyDescent="0.2">
      <c r="A80" t="s">
        <v>497</v>
      </c>
      <c r="B80" t="s">
        <v>498</v>
      </c>
      <c r="C80" s="154" t="s">
        <v>319</v>
      </c>
      <c r="D80" s="154" t="s">
        <v>319</v>
      </c>
      <c r="E80">
        <v>5619</v>
      </c>
      <c r="F80" s="77">
        <v>94.7</v>
      </c>
      <c r="G80" s="154" t="s">
        <v>319</v>
      </c>
      <c r="H80" s="20" t="s">
        <v>319</v>
      </c>
      <c r="I80">
        <v>28</v>
      </c>
      <c r="J80" s="77">
        <v>0.5</v>
      </c>
      <c r="K80" s="154" t="s">
        <v>319</v>
      </c>
      <c r="L80" s="154" t="s">
        <v>319</v>
      </c>
      <c r="M80">
        <v>12</v>
      </c>
      <c r="N80" s="77">
        <v>0.2</v>
      </c>
      <c r="O80" s="154" t="s">
        <v>319</v>
      </c>
      <c r="P80" s="154" t="s">
        <v>319</v>
      </c>
      <c r="Q80">
        <v>137</v>
      </c>
      <c r="R80" s="77">
        <v>2.2999999999999998</v>
      </c>
      <c r="S80" s="154" t="s">
        <v>319</v>
      </c>
      <c r="T80" s="154" t="s">
        <v>319</v>
      </c>
      <c r="U80">
        <v>8</v>
      </c>
      <c r="V80" s="77">
        <v>0.1</v>
      </c>
      <c r="W80" s="154" t="s">
        <v>319</v>
      </c>
      <c r="X80" s="154" t="s">
        <v>319</v>
      </c>
      <c r="Y80">
        <v>18</v>
      </c>
      <c r="Z80" s="77">
        <v>0.3</v>
      </c>
      <c r="AA80" s="154" t="s">
        <v>319</v>
      </c>
      <c r="AB80" s="154" t="s">
        <v>319</v>
      </c>
      <c r="AC80">
        <v>18</v>
      </c>
      <c r="AD80" s="77">
        <v>0.3</v>
      </c>
      <c r="AE80" s="154" t="s">
        <v>319</v>
      </c>
      <c r="AF80" s="154" t="s">
        <v>319</v>
      </c>
      <c r="AG80">
        <v>22</v>
      </c>
      <c r="AH80" s="77">
        <v>0.4</v>
      </c>
      <c r="AI80">
        <v>66</v>
      </c>
      <c r="AJ80" s="77">
        <v>1.1120471777590564</v>
      </c>
      <c r="AK80" s="154" t="s">
        <v>319</v>
      </c>
      <c r="AL80" s="154" t="s">
        <v>319</v>
      </c>
      <c r="AM80">
        <v>7</v>
      </c>
      <c r="AN80" s="77">
        <v>0.1</v>
      </c>
      <c r="AO80" s="154" t="s">
        <v>319</v>
      </c>
      <c r="AP80" s="154" t="s">
        <v>319</v>
      </c>
      <c r="AQ80">
        <v>5</v>
      </c>
      <c r="AR80" s="77">
        <v>0.1</v>
      </c>
      <c r="AS80" s="154" t="s">
        <v>319</v>
      </c>
      <c r="AT80" s="154" t="s">
        <v>319</v>
      </c>
      <c r="AU80">
        <v>0</v>
      </c>
      <c r="AV80" s="77">
        <v>0</v>
      </c>
      <c r="AW80" s="154" t="s">
        <v>319</v>
      </c>
      <c r="AX80" s="154" t="s">
        <v>319</v>
      </c>
      <c r="AY80">
        <v>18</v>
      </c>
      <c r="AZ80" s="77">
        <v>0.3</v>
      </c>
      <c r="BA80" s="154" t="s">
        <v>319</v>
      </c>
      <c r="BB80" s="154" t="s">
        <v>319</v>
      </c>
      <c r="BC80">
        <v>11</v>
      </c>
      <c r="BD80" s="77">
        <v>0.2</v>
      </c>
      <c r="BE80">
        <v>41</v>
      </c>
      <c r="BF80" s="77">
        <v>0.69081718618365628</v>
      </c>
      <c r="BG80" s="154" t="s">
        <v>319</v>
      </c>
      <c r="BH80" s="154" t="s">
        <v>319</v>
      </c>
      <c r="BI80">
        <v>14</v>
      </c>
      <c r="BJ80" s="77">
        <v>0.2</v>
      </c>
      <c r="BK80" s="154" t="s">
        <v>319</v>
      </c>
      <c r="BL80" s="154" t="s">
        <v>319</v>
      </c>
      <c r="BM80">
        <v>4</v>
      </c>
      <c r="BN80" s="77">
        <v>0.1</v>
      </c>
      <c r="BO80" s="154" t="s">
        <v>319</v>
      </c>
      <c r="BP80" s="154" t="s">
        <v>319</v>
      </c>
      <c r="BQ80">
        <v>2</v>
      </c>
      <c r="BR80" s="77">
        <v>0</v>
      </c>
      <c r="BS80">
        <v>20</v>
      </c>
      <c r="BT80" s="77">
        <v>0.33698399326032014</v>
      </c>
      <c r="BU80" s="154" t="s">
        <v>319</v>
      </c>
      <c r="BV80" s="154" t="s">
        <v>319</v>
      </c>
      <c r="BW80">
        <v>12</v>
      </c>
      <c r="BX80" s="77">
        <v>0.20219039595619206</v>
      </c>
      <c r="BY80" s="8">
        <v>5935</v>
      </c>
      <c r="BZ80" s="154" t="s">
        <v>319</v>
      </c>
      <c r="CA80" s="154" t="s">
        <v>319</v>
      </c>
      <c r="CB80">
        <v>5796</v>
      </c>
      <c r="CC80" s="202">
        <v>97.65796124684077</v>
      </c>
      <c r="CD80" s="16">
        <v>139</v>
      </c>
      <c r="CE80" s="18">
        <v>2.3420387531592248</v>
      </c>
      <c r="DH80" s="1"/>
      <c r="DN80" t="s">
        <v>447</v>
      </c>
      <c r="DO80" t="s">
        <v>446</v>
      </c>
    </row>
    <row r="81" spans="1:119" x14ac:dyDescent="0.2">
      <c r="A81" t="s">
        <v>499</v>
      </c>
      <c r="B81" t="s">
        <v>500</v>
      </c>
      <c r="C81" s="20" t="s">
        <v>319</v>
      </c>
      <c r="D81" s="154" t="s">
        <v>319</v>
      </c>
      <c r="E81">
        <v>6026</v>
      </c>
      <c r="F81" s="77">
        <v>86.1</v>
      </c>
      <c r="G81" s="154" t="s">
        <v>319</v>
      </c>
      <c r="H81" s="20" t="s">
        <v>319</v>
      </c>
      <c r="I81">
        <v>27</v>
      </c>
      <c r="J81" s="77">
        <v>0.4</v>
      </c>
      <c r="K81" s="154" t="s">
        <v>319</v>
      </c>
      <c r="L81" s="154" t="s">
        <v>319</v>
      </c>
      <c r="M81">
        <v>2</v>
      </c>
      <c r="N81" s="77">
        <v>0</v>
      </c>
      <c r="O81" s="154" t="s">
        <v>319</v>
      </c>
      <c r="P81" s="154" t="s">
        <v>319</v>
      </c>
      <c r="Q81">
        <v>434</v>
      </c>
      <c r="R81" s="77">
        <v>6.2</v>
      </c>
      <c r="S81" s="154" t="s">
        <v>319</v>
      </c>
      <c r="T81" s="154" t="s">
        <v>319</v>
      </c>
      <c r="U81">
        <v>13</v>
      </c>
      <c r="V81" s="77">
        <v>0.2</v>
      </c>
      <c r="W81" s="154" t="s">
        <v>319</v>
      </c>
      <c r="X81" s="154" t="s">
        <v>319</v>
      </c>
      <c r="Y81">
        <v>27</v>
      </c>
      <c r="Z81" s="77">
        <v>0.4</v>
      </c>
      <c r="AA81" s="154" t="s">
        <v>319</v>
      </c>
      <c r="AB81" s="154" t="s">
        <v>319</v>
      </c>
      <c r="AC81">
        <v>58</v>
      </c>
      <c r="AD81" s="77">
        <v>0.8</v>
      </c>
      <c r="AE81" s="154" t="s">
        <v>319</v>
      </c>
      <c r="AF81" s="154" t="s">
        <v>319</v>
      </c>
      <c r="AG81">
        <v>27</v>
      </c>
      <c r="AH81" s="77">
        <v>0.4</v>
      </c>
      <c r="AI81">
        <v>125</v>
      </c>
      <c r="AJ81" s="77">
        <v>1.7859694242034576</v>
      </c>
      <c r="AK81" s="154" t="s">
        <v>319</v>
      </c>
      <c r="AL81" s="154" t="s">
        <v>319</v>
      </c>
      <c r="AM81">
        <v>29</v>
      </c>
      <c r="AN81" s="77">
        <v>0.4</v>
      </c>
      <c r="AO81" s="154" t="s">
        <v>319</v>
      </c>
      <c r="AP81" s="154" t="s">
        <v>319</v>
      </c>
      <c r="AQ81">
        <v>114</v>
      </c>
      <c r="AR81" s="77">
        <v>1.6</v>
      </c>
      <c r="AS81" s="154" t="s">
        <v>319</v>
      </c>
      <c r="AT81" s="154" t="s">
        <v>319</v>
      </c>
      <c r="AU81">
        <v>69</v>
      </c>
      <c r="AV81" s="77">
        <v>1</v>
      </c>
      <c r="AW81" s="154" t="s">
        <v>319</v>
      </c>
      <c r="AX81" s="154" t="s">
        <v>319</v>
      </c>
      <c r="AY81">
        <v>14</v>
      </c>
      <c r="AZ81" s="77">
        <v>0.2</v>
      </c>
      <c r="BA81" s="154" t="s">
        <v>319</v>
      </c>
      <c r="BB81" s="154" t="s">
        <v>319</v>
      </c>
      <c r="BC81">
        <v>55</v>
      </c>
      <c r="BD81" s="77">
        <v>0.8</v>
      </c>
      <c r="BE81">
        <v>281</v>
      </c>
      <c r="BF81" s="77">
        <v>4.0148592656093722</v>
      </c>
      <c r="BG81" s="154" t="s">
        <v>319</v>
      </c>
      <c r="BH81" s="154" t="s">
        <v>319</v>
      </c>
      <c r="BI81">
        <v>62</v>
      </c>
      <c r="BJ81" s="77">
        <v>0.9</v>
      </c>
      <c r="BK81" s="154" t="s">
        <v>319</v>
      </c>
      <c r="BL81" s="154" t="s">
        <v>319</v>
      </c>
      <c r="BM81">
        <v>22</v>
      </c>
      <c r="BN81" s="77">
        <v>0.3</v>
      </c>
      <c r="BO81" s="154" t="s">
        <v>319</v>
      </c>
      <c r="BP81" s="154" t="s">
        <v>319</v>
      </c>
      <c r="BQ81">
        <v>8</v>
      </c>
      <c r="BR81" s="77">
        <v>0.1</v>
      </c>
      <c r="BS81">
        <v>92</v>
      </c>
      <c r="BT81" s="77">
        <v>1.3144734962137448</v>
      </c>
      <c r="BU81" s="154" t="s">
        <v>319</v>
      </c>
      <c r="BV81" s="154" t="s">
        <v>319</v>
      </c>
      <c r="BW81">
        <v>12</v>
      </c>
      <c r="BX81" s="77">
        <v>0.17145306472353192</v>
      </c>
      <c r="BY81" s="8">
        <v>6999</v>
      </c>
      <c r="BZ81" s="154" t="s">
        <v>319</v>
      </c>
      <c r="CA81" s="154" t="s">
        <v>319</v>
      </c>
      <c r="CB81">
        <v>6489</v>
      </c>
      <c r="CC81" s="202">
        <v>92.713244749249895</v>
      </c>
      <c r="CD81" s="16">
        <v>510</v>
      </c>
      <c r="CE81" s="18">
        <v>7.2867552507501072</v>
      </c>
      <c r="DH81" s="1"/>
      <c r="DN81" t="s">
        <v>449</v>
      </c>
      <c r="DO81" t="s">
        <v>448</v>
      </c>
    </row>
    <row r="82" spans="1:119" x14ac:dyDescent="0.2">
      <c r="A82" t="s">
        <v>501</v>
      </c>
      <c r="B82" t="s">
        <v>502</v>
      </c>
      <c r="C82" s="20" t="s">
        <v>319</v>
      </c>
      <c r="D82" s="154" t="s">
        <v>319</v>
      </c>
      <c r="E82">
        <v>5488</v>
      </c>
      <c r="F82" s="77">
        <v>84.2</v>
      </c>
      <c r="G82" s="154" t="s">
        <v>319</v>
      </c>
      <c r="H82" s="20" t="s">
        <v>319</v>
      </c>
      <c r="I82">
        <v>40</v>
      </c>
      <c r="J82" s="77">
        <v>0.6</v>
      </c>
      <c r="K82" s="154" t="s">
        <v>319</v>
      </c>
      <c r="L82" s="154" t="s">
        <v>319</v>
      </c>
      <c r="M82">
        <v>6</v>
      </c>
      <c r="N82" s="77">
        <v>0.1</v>
      </c>
      <c r="O82" s="154" t="s">
        <v>319</v>
      </c>
      <c r="P82" s="154" t="s">
        <v>319</v>
      </c>
      <c r="Q82">
        <v>342</v>
      </c>
      <c r="R82" s="77">
        <v>5.2</v>
      </c>
      <c r="S82" s="154" t="s">
        <v>319</v>
      </c>
      <c r="T82" s="154" t="s">
        <v>319</v>
      </c>
      <c r="U82">
        <v>9</v>
      </c>
      <c r="V82" s="77">
        <v>0.1</v>
      </c>
      <c r="W82" s="154" t="s">
        <v>319</v>
      </c>
      <c r="X82" s="154" t="s">
        <v>319</v>
      </c>
      <c r="Y82">
        <v>22</v>
      </c>
      <c r="Z82" s="77">
        <v>0.3</v>
      </c>
      <c r="AA82" s="154" t="s">
        <v>319</v>
      </c>
      <c r="AB82" s="154" t="s">
        <v>319</v>
      </c>
      <c r="AC82">
        <v>37</v>
      </c>
      <c r="AD82" s="77">
        <v>0.6</v>
      </c>
      <c r="AE82" s="154" t="s">
        <v>319</v>
      </c>
      <c r="AF82" s="154" t="s">
        <v>319</v>
      </c>
      <c r="AG82">
        <v>32</v>
      </c>
      <c r="AH82" s="77">
        <v>0.5</v>
      </c>
      <c r="AI82">
        <v>100</v>
      </c>
      <c r="AJ82" s="77">
        <v>1.5349194167306215</v>
      </c>
      <c r="AK82" s="154" t="s">
        <v>319</v>
      </c>
      <c r="AL82" s="154" t="s">
        <v>319</v>
      </c>
      <c r="AM82">
        <v>69</v>
      </c>
      <c r="AN82" s="77">
        <v>1.1000000000000001</v>
      </c>
      <c r="AO82" s="154" t="s">
        <v>319</v>
      </c>
      <c r="AP82" s="154" t="s">
        <v>319</v>
      </c>
      <c r="AQ82">
        <v>300</v>
      </c>
      <c r="AR82" s="77">
        <v>4.5999999999999996</v>
      </c>
      <c r="AS82" s="154" t="s">
        <v>319</v>
      </c>
      <c r="AT82" s="154" t="s">
        <v>319</v>
      </c>
      <c r="AU82">
        <v>49</v>
      </c>
      <c r="AV82" s="77">
        <v>0.8</v>
      </c>
      <c r="AW82" s="154" t="s">
        <v>319</v>
      </c>
      <c r="AX82" s="154" t="s">
        <v>319</v>
      </c>
      <c r="AY82">
        <v>29</v>
      </c>
      <c r="AZ82" s="77">
        <v>0.4</v>
      </c>
      <c r="BA82" s="154" t="s">
        <v>319</v>
      </c>
      <c r="BB82" s="154" t="s">
        <v>319</v>
      </c>
      <c r="BC82">
        <v>35</v>
      </c>
      <c r="BD82" s="77">
        <v>0.5</v>
      </c>
      <c r="BE82">
        <v>482</v>
      </c>
      <c r="BF82" s="77">
        <v>7.3983115886415955</v>
      </c>
      <c r="BG82" s="154" t="s">
        <v>319</v>
      </c>
      <c r="BH82" s="154" t="s">
        <v>319</v>
      </c>
      <c r="BI82">
        <v>15</v>
      </c>
      <c r="BJ82" s="77">
        <v>0.2</v>
      </c>
      <c r="BK82" s="154" t="s">
        <v>319</v>
      </c>
      <c r="BL82" s="154" t="s">
        <v>319</v>
      </c>
      <c r="BM82">
        <v>11</v>
      </c>
      <c r="BN82" s="77">
        <v>0.2</v>
      </c>
      <c r="BO82" s="154" t="s">
        <v>319</v>
      </c>
      <c r="BP82" s="154" t="s">
        <v>319</v>
      </c>
      <c r="BQ82">
        <v>4</v>
      </c>
      <c r="BR82" s="77">
        <v>0.1</v>
      </c>
      <c r="BS82">
        <v>30</v>
      </c>
      <c r="BT82" s="77">
        <v>0.46047582501918649</v>
      </c>
      <c r="BU82" s="154" t="s">
        <v>319</v>
      </c>
      <c r="BV82" s="154" t="s">
        <v>319</v>
      </c>
      <c r="BW82">
        <v>27</v>
      </c>
      <c r="BX82" s="77">
        <v>0.41442824251726784</v>
      </c>
      <c r="BY82" s="8">
        <v>6515</v>
      </c>
      <c r="BZ82" s="154" t="s">
        <v>319</v>
      </c>
      <c r="CA82" s="154" t="s">
        <v>319</v>
      </c>
      <c r="CB82">
        <v>5876</v>
      </c>
      <c r="CC82" s="202">
        <v>90.191864927091331</v>
      </c>
      <c r="CD82" s="16">
        <v>639</v>
      </c>
      <c r="CE82" s="18">
        <v>9.8081350729086711</v>
      </c>
      <c r="DH82" s="1"/>
      <c r="DN82" t="s">
        <v>453</v>
      </c>
      <c r="DO82" t="s">
        <v>452</v>
      </c>
    </row>
    <row r="83" spans="1:119" x14ac:dyDescent="0.2">
      <c r="A83" t="s">
        <v>503</v>
      </c>
      <c r="B83" t="s">
        <v>504</v>
      </c>
      <c r="C83" s="20" t="s">
        <v>319</v>
      </c>
      <c r="D83" s="154" t="s">
        <v>319</v>
      </c>
      <c r="E83">
        <v>2587</v>
      </c>
      <c r="F83" s="77">
        <v>90.1</v>
      </c>
      <c r="G83" s="154" t="s">
        <v>319</v>
      </c>
      <c r="H83" s="20" t="s">
        <v>319</v>
      </c>
      <c r="I83">
        <v>13</v>
      </c>
      <c r="J83" s="77">
        <v>0.5</v>
      </c>
      <c r="K83" s="154" t="s">
        <v>319</v>
      </c>
      <c r="L83" s="154" t="s">
        <v>319</v>
      </c>
      <c r="M83">
        <v>0</v>
      </c>
      <c r="N83" s="77">
        <v>0</v>
      </c>
      <c r="O83" s="154" t="s">
        <v>319</v>
      </c>
      <c r="P83" s="154" t="s">
        <v>319</v>
      </c>
      <c r="Q83">
        <v>91</v>
      </c>
      <c r="R83" s="77">
        <v>3.2</v>
      </c>
      <c r="S83" s="154" t="s">
        <v>319</v>
      </c>
      <c r="T83" s="154" t="s">
        <v>319</v>
      </c>
      <c r="U83">
        <v>4</v>
      </c>
      <c r="V83" s="77">
        <v>0.1</v>
      </c>
      <c r="W83" s="154" t="s">
        <v>319</v>
      </c>
      <c r="X83" s="154" t="s">
        <v>319</v>
      </c>
      <c r="Y83">
        <v>19</v>
      </c>
      <c r="Z83" s="77">
        <v>0.7</v>
      </c>
      <c r="AA83" s="154" t="s">
        <v>319</v>
      </c>
      <c r="AB83" s="154" t="s">
        <v>319</v>
      </c>
      <c r="AC83">
        <v>16</v>
      </c>
      <c r="AD83" s="77">
        <v>0.6</v>
      </c>
      <c r="AE83" s="154" t="s">
        <v>319</v>
      </c>
      <c r="AF83" s="154" t="s">
        <v>319</v>
      </c>
      <c r="AG83">
        <v>10</v>
      </c>
      <c r="AH83" s="77">
        <v>0.3</v>
      </c>
      <c r="AI83">
        <v>49</v>
      </c>
      <c r="AJ83" s="77">
        <v>1.7073170731707319</v>
      </c>
      <c r="AK83" s="154" t="s">
        <v>319</v>
      </c>
      <c r="AL83" s="154" t="s">
        <v>319</v>
      </c>
      <c r="AM83">
        <v>19</v>
      </c>
      <c r="AN83" s="77">
        <v>0.7</v>
      </c>
      <c r="AO83" s="154" t="s">
        <v>319</v>
      </c>
      <c r="AP83" s="154" t="s">
        <v>319</v>
      </c>
      <c r="AQ83">
        <v>33</v>
      </c>
      <c r="AR83" s="77">
        <v>1.1000000000000001</v>
      </c>
      <c r="AS83" s="154" t="s">
        <v>319</v>
      </c>
      <c r="AT83" s="154" t="s">
        <v>319</v>
      </c>
      <c r="AU83">
        <v>52</v>
      </c>
      <c r="AV83" s="77">
        <v>1.8</v>
      </c>
      <c r="AW83" s="154" t="s">
        <v>319</v>
      </c>
      <c r="AX83" s="154" t="s">
        <v>319</v>
      </c>
      <c r="AY83">
        <v>2</v>
      </c>
      <c r="AZ83" s="77">
        <v>0.1</v>
      </c>
      <c r="BA83" s="154" t="s">
        <v>319</v>
      </c>
      <c r="BB83" s="154" t="s">
        <v>319</v>
      </c>
      <c r="BC83">
        <v>12</v>
      </c>
      <c r="BD83" s="77">
        <v>0.4</v>
      </c>
      <c r="BE83">
        <v>118</v>
      </c>
      <c r="BF83" s="77">
        <v>4.1114982578397212</v>
      </c>
      <c r="BG83" s="154" t="s">
        <v>319</v>
      </c>
      <c r="BH83" s="154" t="s">
        <v>319</v>
      </c>
      <c r="BI83">
        <v>1</v>
      </c>
      <c r="BJ83" s="77">
        <v>0</v>
      </c>
      <c r="BK83" s="154" t="s">
        <v>319</v>
      </c>
      <c r="BL83" s="154" t="s">
        <v>319</v>
      </c>
      <c r="BM83">
        <v>6</v>
      </c>
      <c r="BN83" s="77">
        <v>0.2</v>
      </c>
      <c r="BO83" s="154" t="s">
        <v>319</v>
      </c>
      <c r="BP83" s="154" t="s">
        <v>319</v>
      </c>
      <c r="BQ83">
        <v>2</v>
      </c>
      <c r="BR83" s="77">
        <v>0.1</v>
      </c>
      <c r="BS83">
        <v>9</v>
      </c>
      <c r="BT83" s="77">
        <v>0.31358885017421601</v>
      </c>
      <c r="BU83" s="154" t="s">
        <v>319</v>
      </c>
      <c r="BV83" s="154" t="s">
        <v>319</v>
      </c>
      <c r="BW83">
        <v>3</v>
      </c>
      <c r="BX83" s="77">
        <v>0.10452961672473868</v>
      </c>
      <c r="BY83" s="8">
        <v>2870</v>
      </c>
      <c r="BZ83" s="154" t="s">
        <v>319</v>
      </c>
      <c r="CA83" s="154" t="s">
        <v>319</v>
      </c>
      <c r="CB83">
        <v>2691</v>
      </c>
      <c r="CC83" s="202">
        <v>93.763066202090599</v>
      </c>
      <c r="CD83" s="16">
        <v>179</v>
      </c>
      <c r="CE83" s="18">
        <v>6.2369337979094075</v>
      </c>
      <c r="DH83" s="1"/>
      <c r="DN83" t="s">
        <v>455</v>
      </c>
      <c r="DO83" t="s">
        <v>454</v>
      </c>
    </row>
    <row r="84" spans="1:119" x14ac:dyDescent="0.2">
      <c r="A84" t="s">
        <v>505</v>
      </c>
      <c r="B84" t="s">
        <v>506</v>
      </c>
      <c r="C84" s="154" t="s">
        <v>319</v>
      </c>
      <c r="D84" s="154" t="s">
        <v>319</v>
      </c>
      <c r="E84">
        <v>6307</v>
      </c>
      <c r="F84" s="77">
        <v>92.5</v>
      </c>
      <c r="G84" s="154" t="s">
        <v>319</v>
      </c>
      <c r="H84" s="20" t="s">
        <v>319</v>
      </c>
      <c r="I84">
        <v>65</v>
      </c>
      <c r="J84" s="77">
        <v>1</v>
      </c>
      <c r="K84" s="154" t="s">
        <v>319</v>
      </c>
      <c r="L84" s="154" t="s">
        <v>319</v>
      </c>
      <c r="M84">
        <v>3</v>
      </c>
      <c r="N84" s="77">
        <v>0</v>
      </c>
      <c r="O84" s="154" t="s">
        <v>319</v>
      </c>
      <c r="P84" s="154" t="s">
        <v>319</v>
      </c>
      <c r="Q84">
        <v>233</v>
      </c>
      <c r="R84" s="77">
        <v>3.4</v>
      </c>
      <c r="S84" s="154" t="s">
        <v>319</v>
      </c>
      <c r="T84" s="154" t="s">
        <v>319</v>
      </c>
      <c r="U84">
        <v>14</v>
      </c>
      <c r="V84" s="77">
        <v>0.2</v>
      </c>
      <c r="W84" s="154" t="s">
        <v>319</v>
      </c>
      <c r="X84" s="154" t="s">
        <v>319</v>
      </c>
      <c r="Y84">
        <v>9</v>
      </c>
      <c r="Z84" s="77">
        <v>0.1</v>
      </c>
      <c r="AA84" s="154" t="s">
        <v>319</v>
      </c>
      <c r="AB84" s="154" t="s">
        <v>319</v>
      </c>
      <c r="AC84">
        <v>31</v>
      </c>
      <c r="AD84" s="77">
        <v>0.5</v>
      </c>
      <c r="AE84" s="154" t="s">
        <v>319</v>
      </c>
      <c r="AF84" s="154" t="s">
        <v>319</v>
      </c>
      <c r="AG84">
        <v>15</v>
      </c>
      <c r="AH84" s="77">
        <v>0.2</v>
      </c>
      <c r="AI84">
        <v>69</v>
      </c>
      <c r="AJ84" s="77">
        <v>1.0124724871606749</v>
      </c>
      <c r="AK84" s="154" t="s">
        <v>319</v>
      </c>
      <c r="AL84" s="154" t="s">
        <v>319</v>
      </c>
      <c r="AM84">
        <v>38</v>
      </c>
      <c r="AN84" s="77">
        <v>0.6</v>
      </c>
      <c r="AO84" s="154" t="s">
        <v>319</v>
      </c>
      <c r="AP84" s="154" t="s">
        <v>319</v>
      </c>
      <c r="AQ84">
        <v>10</v>
      </c>
      <c r="AR84" s="77">
        <v>0.1</v>
      </c>
      <c r="AS84" s="154" t="s">
        <v>319</v>
      </c>
      <c r="AT84" s="154" t="s">
        <v>319</v>
      </c>
      <c r="AU84">
        <v>0</v>
      </c>
      <c r="AV84" s="77">
        <v>0</v>
      </c>
      <c r="AW84" s="154" t="s">
        <v>319</v>
      </c>
      <c r="AX84" s="154" t="s">
        <v>319</v>
      </c>
      <c r="AY84">
        <v>17</v>
      </c>
      <c r="AZ84" s="77">
        <v>0.2</v>
      </c>
      <c r="BA84" s="154" t="s">
        <v>319</v>
      </c>
      <c r="BB84" s="154" t="s">
        <v>319</v>
      </c>
      <c r="BC84">
        <v>30</v>
      </c>
      <c r="BD84" s="77">
        <v>0.4</v>
      </c>
      <c r="BE84">
        <v>95</v>
      </c>
      <c r="BF84" s="77">
        <v>1.3939838591342628</v>
      </c>
      <c r="BG84" s="154" t="s">
        <v>319</v>
      </c>
      <c r="BH84" s="154" t="s">
        <v>319</v>
      </c>
      <c r="BI84">
        <v>27</v>
      </c>
      <c r="BJ84" s="77">
        <v>0.4</v>
      </c>
      <c r="BK84" s="154" t="s">
        <v>319</v>
      </c>
      <c r="BL84" s="154" t="s">
        <v>319</v>
      </c>
      <c r="BM84">
        <v>9</v>
      </c>
      <c r="BN84" s="77">
        <v>0.1</v>
      </c>
      <c r="BO84" s="154" t="s">
        <v>319</v>
      </c>
      <c r="BP84" s="154" t="s">
        <v>319</v>
      </c>
      <c r="BQ84">
        <v>3</v>
      </c>
      <c r="BR84" s="77">
        <v>0</v>
      </c>
      <c r="BS84">
        <v>39</v>
      </c>
      <c r="BT84" s="77">
        <v>0.57226705796038158</v>
      </c>
      <c r="BU84" s="154" t="s">
        <v>319</v>
      </c>
      <c r="BV84" s="154" t="s">
        <v>319</v>
      </c>
      <c r="BW84">
        <v>4</v>
      </c>
      <c r="BX84" s="77">
        <v>5.8694057226705794E-2</v>
      </c>
      <c r="BY84" s="8">
        <v>6815</v>
      </c>
      <c r="BZ84" s="154" t="s">
        <v>319</v>
      </c>
      <c r="CA84" s="154" t="s">
        <v>319</v>
      </c>
      <c r="CB84">
        <v>6608</v>
      </c>
      <c r="CC84" s="202">
        <v>96.962582538517978</v>
      </c>
      <c r="CD84" s="16">
        <v>207</v>
      </c>
      <c r="CE84" s="18">
        <v>3.0374174614820251</v>
      </c>
      <c r="DH84" s="1"/>
      <c r="DN84" t="s">
        <v>451</v>
      </c>
      <c r="DO84" t="s">
        <v>450</v>
      </c>
    </row>
    <row r="85" spans="1:119" x14ac:dyDescent="0.2">
      <c r="A85" t="s">
        <v>507</v>
      </c>
      <c r="B85" t="s">
        <v>508</v>
      </c>
      <c r="C85" s="154" t="s">
        <v>319</v>
      </c>
      <c r="D85" s="154" t="s">
        <v>319</v>
      </c>
      <c r="E85">
        <v>5290</v>
      </c>
      <c r="F85" s="77">
        <v>92.7</v>
      </c>
      <c r="G85" s="154" t="s">
        <v>319</v>
      </c>
      <c r="H85" s="20" t="s">
        <v>319</v>
      </c>
      <c r="I85">
        <v>44</v>
      </c>
      <c r="J85" s="77">
        <v>0.8</v>
      </c>
      <c r="K85" s="154" t="s">
        <v>319</v>
      </c>
      <c r="L85" s="154" t="s">
        <v>319</v>
      </c>
      <c r="M85">
        <v>7</v>
      </c>
      <c r="N85" s="77">
        <v>0.1</v>
      </c>
      <c r="O85" s="154" t="s">
        <v>319</v>
      </c>
      <c r="P85" s="154" t="s">
        <v>319</v>
      </c>
      <c r="Q85">
        <v>185</v>
      </c>
      <c r="R85" s="77">
        <v>3.2</v>
      </c>
      <c r="S85" s="154" t="s">
        <v>319</v>
      </c>
      <c r="T85" s="154" t="s">
        <v>319</v>
      </c>
      <c r="U85">
        <v>4</v>
      </c>
      <c r="V85" s="77">
        <v>0.1</v>
      </c>
      <c r="W85" s="154" t="s">
        <v>319</v>
      </c>
      <c r="X85" s="154" t="s">
        <v>319</v>
      </c>
      <c r="Y85">
        <v>38</v>
      </c>
      <c r="Z85" s="77">
        <v>0.7</v>
      </c>
      <c r="AA85" s="154" t="s">
        <v>319</v>
      </c>
      <c r="AB85" s="154" t="s">
        <v>319</v>
      </c>
      <c r="AC85">
        <v>23</v>
      </c>
      <c r="AD85" s="77">
        <v>0.4</v>
      </c>
      <c r="AE85" s="154" t="s">
        <v>319</v>
      </c>
      <c r="AF85" s="154" t="s">
        <v>319</v>
      </c>
      <c r="AG85">
        <v>8</v>
      </c>
      <c r="AH85" s="77">
        <v>0.1</v>
      </c>
      <c r="AI85">
        <v>73</v>
      </c>
      <c r="AJ85" s="77">
        <v>1.2798036465638147</v>
      </c>
      <c r="AK85" s="154" t="s">
        <v>319</v>
      </c>
      <c r="AL85" s="154" t="s">
        <v>319</v>
      </c>
      <c r="AM85">
        <v>25</v>
      </c>
      <c r="AN85" s="77">
        <v>0.4</v>
      </c>
      <c r="AO85" s="154" t="s">
        <v>319</v>
      </c>
      <c r="AP85" s="154" t="s">
        <v>319</v>
      </c>
      <c r="AQ85">
        <v>12</v>
      </c>
      <c r="AR85" s="77">
        <v>0.2</v>
      </c>
      <c r="AS85" s="154" t="s">
        <v>319</v>
      </c>
      <c r="AT85" s="154" t="s">
        <v>319</v>
      </c>
      <c r="AU85">
        <v>0</v>
      </c>
      <c r="AV85" s="77">
        <v>0</v>
      </c>
      <c r="AW85" s="154" t="s">
        <v>319</v>
      </c>
      <c r="AX85" s="154" t="s">
        <v>319</v>
      </c>
      <c r="AY85">
        <v>16</v>
      </c>
      <c r="AZ85" s="77">
        <v>0.3</v>
      </c>
      <c r="BA85" s="154" t="s">
        <v>319</v>
      </c>
      <c r="BB85" s="154" t="s">
        <v>319</v>
      </c>
      <c r="BC85">
        <v>23</v>
      </c>
      <c r="BD85" s="77">
        <v>0.4</v>
      </c>
      <c r="BE85">
        <v>76</v>
      </c>
      <c r="BF85" s="77">
        <v>1.3323983169705469</v>
      </c>
      <c r="BG85" s="154" t="s">
        <v>319</v>
      </c>
      <c r="BH85" s="154" t="s">
        <v>319</v>
      </c>
      <c r="BI85">
        <v>9</v>
      </c>
      <c r="BJ85" s="77">
        <v>0.2</v>
      </c>
      <c r="BK85" s="154" t="s">
        <v>319</v>
      </c>
      <c r="BL85" s="154" t="s">
        <v>319</v>
      </c>
      <c r="BM85">
        <v>12</v>
      </c>
      <c r="BN85" s="77">
        <v>0.2</v>
      </c>
      <c r="BO85" s="154" t="s">
        <v>319</v>
      </c>
      <c r="BP85" s="154" t="s">
        <v>319</v>
      </c>
      <c r="BQ85">
        <v>3</v>
      </c>
      <c r="BR85" s="77">
        <v>0.1</v>
      </c>
      <c r="BS85">
        <v>24</v>
      </c>
      <c r="BT85" s="77">
        <v>0.42075736325385693</v>
      </c>
      <c r="BU85" s="154" t="s">
        <v>319</v>
      </c>
      <c r="BV85" s="154" t="s">
        <v>319</v>
      </c>
      <c r="BW85">
        <v>5</v>
      </c>
      <c r="BX85" s="77">
        <v>8.7657784011220194E-2</v>
      </c>
      <c r="BY85" s="8">
        <v>5704</v>
      </c>
      <c r="BZ85" s="154" t="s">
        <v>319</v>
      </c>
      <c r="CA85" s="154" t="s">
        <v>319</v>
      </c>
      <c r="CB85">
        <v>5526</v>
      </c>
      <c r="CC85" s="202">
        <v>96.879382889200556</v>
      </c>
      <c r="CD85" s="16">
        <v>178</v>
      </c>
      <c r="CE85" s="18">
        <v>3.1206171107994387</v>
      </c>
      <c r="DH85" s="1"/>
      <c r="DN85" t="s">
        <v>457</v>
      </c>
      <c r="DO85" t="s">
        <v>456</v>
      </c>
    </row>
    <row r="86" spans="1:119" x14ac:dyDescent="0.2">
      <c r="A86" t="s">
        <v>509</v>
      </c>
      <c r="B86" t="s">
        <v>510</v>
      </c>
      <c r="C86" s="154" t="s">
        <v>319</v>
      </c>
      <c r="D86" s="154" t="s">
        <v>319</v>
      </c>
      <c r="E86">
        <v>9661</v>
      </c>
      <c r="F86" s="77">
        <v>92.2</v>
      </c>
      <c r="G86" s="154" t="s">
        <v>319</v>
      </c>
      <c r="H86" s="20" t="s">
        <v>319</v>
      </c>
      <c r="I86">
        <v>60</v>
      </c>
      <c r="J86" s="77">
        <v>0.6</v>
      </c>
      <c r="K86" s="154" t="s">
        <v>319</v>
      </c>
      <c r="L86" s="154" t="s">
        <v>319</v>
      </c>
      <c r="M86">
        <v>14</v>
      </c>
      <c r="N86" s="77">
        <v>0.1</v>
      </c>
      <c r="O86" s="154" t="s">
        <v>319</v>
      </c>
      <c r="P86" s="154" t="s">
        <v>319</v>
      </c>
      <c r="Q86">
        <v>332</v>
      </c>
      <c r="R86" s="77">
        <v>3.2</v>
      </c>
      <c r="S86" s="154" t="s">
        <v>319</v>
      </c>
      <c r="T86" s="154" t="s">
        <v>319</v>
      </c>
      <c r="U86">
        <v>27</v>
      </c>
      <c r="V86" s="77">
        <v>0.3</v>
      </c>
      <c r="W86" s="154" t="s">
        <v>319</v>
      </c>
      <c r="X86" s="154" t="s">
        <v>319</v>
      </c>
      <c r="Y86">
        <v>72</v>
      </c>
      <c r="Z86" s="77">
        <v>0.7</v>
      </c>
      <c r="AA86" s="154" t="s">
        <v>319</v>
      </c>
      <c r="AB86" s="154" t="s">
        <v>319</v>
      </c>
      <c r="AC86">
        <v>37</v>
      </c>
      <c r="AD86" s="77">
        <v>0.4</v>
      </c>
      <c r="AE86" s="154" t="s">
        <v>319</v>
      </c>
      <c r="AF86" s="154" t="s">
        <v>319</v>
      </c>
      <c r="AG86">
        <v>24</v>
      </c>
      <c r="AH86" s="77">
        <v>0.2</v>
      </c>
      <c r="AI86">
        <v>160</v>
      </c>
      <c r="AJ86" s="77">
        <v>1.5271547198625561</v>
      </c>
      <c r="AK86" s="154" t="s">
        <v>319</v>
      </c>
      <c r="AL86" s="154" t="s">
        <v>319</v>
      </c>
      <c r="AM86">
        <v>40</v>
      </c>
      <c r="AN86" s="77">
        <v>0.4</v>
      </c>
      <c r="AO86" s="154" t="s">
        <v>319</v>
      </c>
      <c r="AP86" s="154" t="s">
        <v>319</v>
      </c>
      <c r="AQ86">
        <v>15</v>
      </c>
      <c r="AR86" s="77">
        <v>0.1</v>
      </c>
      <c r="AS86" s="154" t="s">
        <v>319</v>
      </c>
      <c r="AT86" s="154" t="s">
        <v>319</v>
      </c>
      <c r="AU86">
        <v>6</v>
      </c>
      <c r="AV86" s="77">
        <v>0.1</v>
      </c>
      <c r="AW86" s="154" t="s">
        <v>319</v>
      </c>
      <c r="AX86" s="154" t="s">
        <v>319</v>
      </c>
      <c r="AY86">
        <v>48</v>
      </c>
      <c r="AZ86" s="77">
        <v>0.5</v>
      </c>
      <c r="BA86" s="154" t="s">
        <v>319</v>
      </c>
      <c r="BB86" s="154" t="s">
        <v>319</v>
      </c>
      <c r="BC86">
        <v>47</v>
      </c>
      <c r="BD86" s="77">
        <v>0.4</v>
      </c>
      <c r="BE86">
        <v>156</v>
      </c>
      <c r="BF86" s="77">
        <v>1.4889758518659921</v>
      </c>
      <c r="BG86" s="154" t="s">
        <v>319</v>
      </c>
      <c r="BH86" s="154" t="s">
        <v>319</v>
      </c>
      <c r="BI86">
        <v>57</v>
      </c>
      <c r="BJ86" s="77">
        <v>0.5</v>
      </c>
      <c r="BK86" s="154" t="s">
        <v>319</v>
      </c>
      <c r="BL86" s="154" t="s">
        <v>319</v>
      </c>
      <c r="BM86">
        <v>22</v>
      </c>
      <c r="BN86" s="77">
        <v>0.2</v>
      </c>
      <c r="BO86" s="154" t="s">
        <v>319</v>
      </c>
      <c r="BP86" s="154" t="s">
        <v>319</v>
      </c>
      <c r="BQ86">
        <v>6</v>
      </c>
      <c r="BR86" s="77">
        <v>0.1</v>
      </c>
      <c r="BS86">
        <v>85</v>
      </c>
      <c r="BT86" s="77">
        <v>0.8113009449269829</v>
      </c>
      <c r="BU86" s="154" t="s">
        <v>319</v>
      </c>
      <c r="BV86" s="154" t="s">
        <v>319</v>
      </c>
      <c r="BW86">
        <v>9</v>
      </c>
      <c r="BX86" s="77">
        <v>8.5902452992268771E-2</v>
      </c>
      <c r="BY86" s="8">
        <v>10477</v>
      </c>
      <c r="BZ86" s="154" t="s">
        <v>319</v>
      </c>
      <c r="CA86" s="154" t="s">
        <v>319</v>
      </c>
      <c r="CB86">
        <v>10067</v>
      </c>
      <c r="CC86" s="202">
        <v>96.086666030352191</v>
      </c>
      <c r="CD86" s="16">
        <v>410</v>
      </c>
      <c r="CE86" s="18">
        <v>3.9133339696477996</v>
      </c>
      <c r="DH86" s="1"/>
      <c r="DN86" t="s">
        <v>459</v>
      </c>
      <c r="DO86" t="s">
        <v>458</v>
      </c>
    </row>
    <row r="87" spans="1:119" x14ac:dyDescent="0.2">
      <c r="A87" t="s">
        <v>511</v>
      </c>
      <c r="B87" t="s">
        <v>512</v>
      </c>
      <c r="C87" s="154" t="s">
        <v>319</v>
      </c>
      <c r="D87" s="154" t="s">
        <v>319</v>
      </c>
      <c r="E87">
        <v>7202</v>
      </c>
      <c r="F87" s="77">
        <v>88.2</v>
      </c>
      <c r="G87" s="154" t="s">
        <v>319</v>
      </c>
      <c r="H87" s="20" t="s">
        <v>319</v>
      </c>
      <c r="I87">
        <v>77</v>
      </c>
      <c r="J87" s="77">
        <v>0.9</v>
      </c>
      <c r="K87" s="154" t="s">
        <v>319</v>
      </c>
      <c r="L87" s="154" t="s">
        <v>319</v>
      </c>
      <c r="M87">
        <v>15</v>
      </c>
      <c r="N87" s="77">
        <v>0.2</v>
      </c>
      <c r="O87" s="154" t="s">
        <v>319</v>
      </c>
      <c r="P87" s="154" t="s">
        <v>319</v>
      </c>
      <c r="Q87">
        <v>388</v>
      </c>
      <c r="R87" s="77">
        <v>4.7</v>
      </c>
      <c r="S87" s="154" t="s">
        <v>319</v>
      </c>
      <c r="T87" s="154" t="s">
        <v>319</v>
      </c>
      <c r="U87">
        <v>17</v>
      </c>
      <c r="V87" s="77">
        <v>0.2</v>
      </c>
      <c r="W87" s="154" t="s">
        <v>319</v>
      </c>
      <c r="X87" s="154" t="s">
        <v>319</v>
      </c>
      <c r="Y87">
        <v>38</v>
      </c>
      <c r="Z87" s="77">
        <v>0.5</v>
      </c>
      <c r="AA87" s="154" t="s">
        <v>319</v>
      </c>
      <c r="AB87" s="154" t="s">
        <v>319</v>
      </c>
      <c r="AC87">
        <v>60</v>
      </c>
      <c r="AD87" s="77">
        <v>0.7</v>
      </c>
      <c r="AE87" s="154" t="s">
        <v>319</v>
      </c>
      <c r="AF87" s="154" t="s">
        <v>319</v>
      </c>
      <c r="AG87">
        <v>42</v>
      </c>
      <c r="AH87" s="77">
        <v>0.5</v>
      </c>
      <c r="AI87">
        <v>157</v>
      </c>
      <c r="AJ87" s="77">
        <v>1.9218998653445956</v>
      </c>
      <c r="AK87" s="154" t="s">
        <v>319</v>
      </c>
      <c r="AL87" s="154" t="s">
        <v>319</v>
      </c>
      <c r="AM87">
        <v>48</v>
      </c>
      <c r="AN87" s="77">
        <v>0.6</v>
      </c>
      <c r="AO87" s="154" t="s">
        <v>319</v>
      </c>
      <c r="AP87" s="154" t="s">
        <v>319</v>
      </c>
      <c r="AQ87">
        <v>36</v>
      </c>
      <c r="AR87" s="77">
        <v>0.4</v>
      </c>
      <c r="AS87" s="154" t="s">
        <v>319</v>
      </c>
      <c r="AT87" s="154" t="s">
        <v>319</v>
      </c>
      <c r="AU87">
        <v>13</v>
      </c>
      <c r="AV87" s="77">
        <v>0.2</v>
      </c>
      <c r="AW87" s="154" t="s">
        <v>319</v>
      </c>
      <c r="AX87" s="154" t="s">
        <v>319</v>
      </c>
      <c r="AY87">
        <v>63</v>
      </c>
      <c r="AZ87" s="77">
        <v>0.8</v>
      </c>
      <c r="BA87" s="154" t="s">
        <v>319</v>
      </c>
      <c r="BB87" s="154" t="s">
        <v>319</v>
      </c>
      <c r="BC87">
        <v>64</v>
      </c>
      <c r="BD87" s="77">
        <v>0.8</v>
      </c>
      <c r="BE87">
        <v>224</v>
      </c>
      <c r="BF87" s="77">
        <v>2.7420736932305059</v>
      </c>
      <c r="BG87" s="154" t="s">
        <v>319</v>
      </c>
      <c r="BH87" s="154" t="s">
        <v>319</v>
      </c>
      <c r="BI87">
        <v>58</v>
      </c>
      <c r="BJ87" s="77">
        <v>0.7</v>
      </c>
      <c r="BK87" s="154" t="s">
        <v>319</v>
      </c>
      <c r="BL87" s="154" t="s">
        <v>319</v>
      </c>
      <c r="BM87">
        <v>12</v>
      </c>
      <c r="BN87" s="77">
        <v>0.1</v>
      </c>
      <c r="BO87" s="154" t="s">
        <v>319</v>
      </c>
      <c r="BP87" s="154" t="s">
        <v>319</v>
      </c>
      <c r="BQ87">
        <v>17</v>
      </c>
      <c r="BR87" s="77">
        <v>0.2</v>
      </c>
      <c r="BS87">
        <v>87</v>
      </c>
      <c r="BT87" s="77">
        <v>1.0650018362100624</v>
      </c>
      <c r="BU87" s="154" t="s">
        <v>319</v>
      </c>
      <c r="BV87" s="154" t="s">
        <v>319</v>
      </c>
      <c r="BW87">
        <v>19</v>
      </c>
      <c r="BX87" s="77">
        <v>0.23258660790794466</v>
      </c>
      <c r="BY87" s="8">
        <v>8169</v>
      </c>
      <c r="BZ87" s="154" t="s">
        <v>319</v>
      </c>
      <c r="CA87" s="154" t="s">
        <v>319</v>
      </c>
      <c r="CB87">
        <v>7682</v>
      </c>
      <c r="CC87" s="202">
        <v>94.038437997306886</v>
      </c>
      <c r="CD87" s="16">
        <v>487</v>
      </c>
      <c r="CE87" s="18">
        <v>5.9615620026931087</v>
      </c>
      <c r="DH87" s="1"/>
      <c r="DN87" t="s">
        <v>461</v>
      </c>
      <c r="DO87" t="s">
        <v>460</v>
      </c>
    </row>
    <row r="88" spans="1:119" x14ac:dyDescent="0.2">
      <c r="A88" t="s">
        <v>513</v>
      </c>
      <c r="B88" t="s">
        <v>514</v>
      </c>
      <c r="C88" s="154" t="s">
        <v>319</v>
      </c>
      <c r="D88" s="154" t="s">
        <v>319</v>
      </c>
      <c r="E88">
        <v>2952</v>
      </c>
      <c r="F88" s="77">
        <v>95.5</v>
      </c>
      <c r="G88" s="154" t="s">
        <v>319</v>
      </c>
      <c r="H88" s="20" t="s">
        <v>319</v>
      </c>
      <c r="I88">
        <v>19</v>
      </c>
      <c r="J88" s="77">
        <v>0.6</v>
      </c>
      <c r="K88" s="154" t="s">
        <v>319</v>
      </c>
      <c r="L88" s="154" t="s">
        <v>319</v>
      </c>
      <c r="M88">
        <v>3</v>
      </c>
      <c r="N88" s="77">
        <v>0.1</v>
      </c>
      <c r="O88" s="154" t="s">
        <v>319</v>
      </c>
      <c r="P88" s="154" t="s">
        <v>319</v>
      </c>
      <c r="Q88">
        <v>66</v>
      </c>
      <c r="R88" s="77">
        <v>2.1</v>
      </c>
      <c r="S88" s="154" t="s">
        <v>319</v>
      </c>
      <c r="T88" s="154" t="s">
        <v>319</v>
      </c>
      <c r="U88">
        <v>1</v>
      </c>
      <c r="V88" s="77">
        <v>0</v>
      </c>
      <c r="W88" s="154" t="s">
        <v>319</v>
      </c>
      <c r="X88" s="154" t="s">
        <v>319</v>
      </c>
      <c r="Y88">
        <v>8</v>
      </c>
      <c r="Z88" s="77">
        <v>0.3</v>
      </c>
      <c r="AA88" s="154" t="s">
        <v>319</v>
      </c>
      <c r="AB88" s="154" t="s">
        <v>319</v>
      </c>
      <c r="AC88">
        <v>8</v>
      </c>
      <c r="AD88" s="77">
        <v>0.3</v>
      </c>
      <c r="AE88" s="154" t="s">
        <v>319</v>
      </c>
      <c r="AF88" s="154" t="s">
        <v>319</v>
      </c>
      <c r="AG88">
        <v>10</v>
      </c>
      <c r="AH88" s="77">
        <v>0.3</v>
      </c>
      <c r="AI88">
        <v>27</v>
      </c>
      <c r="AJ88" s="77">
        <v>0.87350372047880942</v>
      </c>
      <c r="AK88" s="154" t="s">
        <v>319</v>
      </c>
      <c r="AL88" s="154" t="s">
        <v>319</v>
      </c>
      <c r="AM88">
        <v>5</v>
      </c>
      <c r="AN88" s="77">
        <v>0.2</v>
      </c>
      <c r="AO88" s="154" t="s">
        <v>319</v>
      </c>
      <c r="AP88" s="154" t="s">
        <v>319</v>
      </c>
      <c r="AQ88">
        <v>1</v>
      </c>
      <c r="AR88" s="77">
        <v>0</v>
      </c>
      <c r="AS88" s="154" t="s">
        <v>319</v>
      </c>
      <c r="AT88" s="154" t="s">
        <v>319</v>
      </c>
      <c r="AU88">
        <v>0</v>
      </c>
      <c r="AV88" s="77">
        <v>0</v>
      </c>
      <c r="AW88" s="154" t="s">
        <v>319</v>
      </c>
      <c r="AX88" s="154" t="s">
        <v>319</v>
      </c>
      <c r="AY88">
        <v>1</v>
      </c>
      <c r="AZ88" s="77">
        <v>0</v>
      </c>
      <c r="BA88" s="154" t="s">
        <v>319</v>
      </c>
      <c r="BB88" s="154" t="s">
        <v>319</v>
      </c>
      <c r="BC88">
        <v>6</v>
      </c>
      <c r="BD88" s="77">
        <v>0.2</v>
      </c>
      <c r="BE88">
        <v>13</v>
      </c>
      <c r="BF88" s="77">
        <v>0.42057586541572306</v>
      </c>
      <c r="BG88" s="154" t="s">
        <v>319</v>
      </c>
      <c r="BH88" s="154" t="s">
        <v>319</v>
      </c>
      <c r="BI88">
        <v>3</v>
      </c>
      <c r="BJ88" s="77">
        <v>0.1</v>
      </c>
      <c r="BK88" s="154" t="s">
        <v>319</v>
      </c>
      <c r="BL88" s="154" t="s">
        <v>319</v>
      </c>
      <c r="BM88">
        <v>6</v>
      </c>
      <c r="BN88" s="77">
        <v>0.2</v>
      </c>
      <c r="BO88" s="154" t="s">
        <v>319</v>
      </c>
      <c r="BP88" s="154" t="s">
        <v>319</v>
      </c>
      <c r="BQ88">
        <v>0</v>
      </c>
      <c r="BR88" s="77">
        <v>0</v>
      </c>
      <c r="BS88">
        <v>9</v>
      </c>
      <c r="BT88" s="77">
        <v>0.29116790682626986</v>
      </c>
      <c r="BU88" s="154" t="s">
        <v>319</v>
      </c>
      <c r="BV88" s="154" t="s">
        <v>319</v>
      </c>
      <c r="BW88">
        <v>2</v>
      </c>
      <c r="BX88" s="77">
        <v>6.4703979294726627E-2</v>
      </c>
      <c r="BY88" s="8">
        <v>3091</v>
      </c>
      <c r="BZ88" s="154" t="s">
        <v>319</v>
      </c>
      <c r="CA88" s="154" t="s">
        <v>319</v>
      </c>
      <c r="CB88">
        <v>3040</v>
      </c>
      <c r="CC88" s="202">
        <v>98.35004852798447</v>
      </c>
      <c r="CD88" s="16">
        <v>51</v>
      </c>
      <c r="CE88" s="18">
        <v>1.6499514720155291</v>
      </c>
      <c r="DH88" s="1"/>
      <c r="DN88" t="s">
        <v>463</v>
      </c>
      <c r="DO88" t="s">
        <v>462</v>
      </c>
    </row>
    <row r="89" spans="1:119" x14ac:dyDescent="0.2">
      <c r="A89" t="s">
        <v>515</v>
      </c>
      <c r="B89" t="s">
        <v>516</v>
      </c>
      <c r="C89" s="20" t="s">
        <v>319</v>
      </c>
      <c r="D89" s="154" t="s">
        <v>319</v>
      </c>
      <c r="E89">
        <v>5601</v>
      </c>
      <c r="F89" s="77">
        <v>92.8</v>
      </c>
      <c r="G89" s="154" t="s">
        <v>319</v>
      </c>
      <c r="H89" s="20" t="s">
        <v>319</v>
      </c>
      <c r="I89">
        <v>55</v>
      </c>
      <c r="J89" s="77">
        <v>0.9</v>
      </c>
      <c r="K89" s="154" t="s">
        <v>319</v>
      </c>
      <c r="L89" s="154" t="s">
        <v>319</v>
      </c>
      <c r="M89">
        <v>18</v>
      </c>
      <c r="N89" s="77">
        <v>0.3</v>
      </c>
      <c r="O89" s="154" t="s">
        <v>319</v>
      </c>
      <c r="P89" s="154" t="s">
        <v>319</v>
      </c>
      <c r="Q89">
        <v>184</v>
      </c>
      <c r="R89" s="77">
        <v>3</v>
      </c>
      <c r="S89" s="154" t="s">
        <v>319</v>
      </c>
      <c r="T89" s="154" t="s">
        <v>319</v>
      </c>
      <c r="U89">
        <v>11</v>
      </c>
      <c r="V89" s="77">
        <v>0.2</v>
      </c>
      <c r="W89" s="154" t="s">
        <v>319</v>
      </c>
      <c r="X89" s="154" t="s">
        <v>319</v>
      </c>
      <c r="Y89">
        <v>4</v>
      </c>
      <c r="Z89" s="77">
        <v>0.1</v>
      </c>
      <c r="AA89" s="154" t="s">
        <v>319</v>
      </c>
      <c r="AB89" s="154" t="s">
        <v>319</v>
      </c>
      <c r="AC89">
        <v>22</v>
      </c>
      <c r="AD89" s="77">
        <v>0.4</v>
      </c>
      <c r="AE89" s="154" t="s">
        <v>319</v>
      </c>
      <c r="AF89" s="154" t="s">
        <v>319</v>
      </c>
      <c r="AG89">
        <v>25</v>
      </c>
      <c r="AH89" s="77">
        <v>0.4</v>
      </c>
      <c r="AI89">
        <v>62</v>
      </c>
      <c r="AJ89" s="77">
        <v>1.0271703114645461</v>
      </c>
      <c r="AK89" s="154" t="s">
        <v>319</v>
      </c>
      <c r="AL89" s="154" t="s">
        <v>319</v>
      </c>
      <c r="AM89">
        <v>25</v>
      </c>
      <c r="AN89" s="77">
        <v>0.4</v>
      </c>
      <c r="AO89" s="154" t="s">
        <v>319</v>
      </c>
      <c r="AP89" s="154" t="s">
        <v>319</v>
      </c>
      <c r="AQ89">
        <v>13</v>
      </c>
      <c r="AR89" s="77">
        <v>0.2</v>
      </c>
      <c r="AS89" s="154" t="s">
        <v>319</v>
      </c>
      <c r="AT89" s="154" t="s">
        <v>319</v>
      </c>
      <c r="AU89">
        <v>10</v>
      </c>
      <c r="AV89" s="77">
        <v>0.2</v>
      </c>
      <c r="AW89" s="154" t="s">
        <v>319</v>
      </c>
      <c r="AX89" s="154" t="s">
        <v>319</v>
      </c>
      <c r="AY89">
        <v>9</v>
      </c>
      <c r="AZ89" s="77">
        <v>0.1</v>
      </c>
      <c r="BA89" s="154" t="s">
        <v>319</v>
      </c>
      <c r="BB89" s="154" t="s">
        <v>319</v>
      </c>
      <c r="BC89">
        <v>20</v>
      </c>
      <c r="BD89" s="77">
        <v>0.3</v>
      </c>
      <c r="BE89">
        <v>77</v>
      </c>
      <c r="BF89" s="77">
        <v>1.2756792577866136</v>
      </c>
      <c r="BG89" s="154" t="s">
        <v>319</v>
      </c>
      <c r="BH89" s="154" t="s">
        <v>319</v>
      </c>
      <c r="BI89">
        <v>7</v>
      </c>
      <c r="BJ89" s="77">
        <v>0.1</v>
      </c>
      <c r="BK89" s="154" t="s">
        <v>319</v>
      </c>
      <c r="BL89" s="154" t="s">
        <v>319</v>
      </c>
      <c r="BM89">
        <v>6</v>
      </c>
      <c r="BN89" s="77">
        <v>0.1</v>
      </c>
      <c r="BO89" s="154" t="s">
        <v>319</v>
      </c>
      <c r="BP89" s="154" t="s">
        <v>319</v>
      </c>
      <c r="BQ89">
        <v>13</v>
      </c>
      <c r="BR89" s="77">
        <v>0.2</v>
      </c>
      <c r="BS89">
        <v>26</v>
      </c>
      <c r="BT89" s="77">
        <v>0.43074884029158389</v>
      </c>
      <c r="BU89" s="154" t="s">
        <v>319</v>
      </c>
      <c r="BV89" s="154" t="s">
        <v>319</v>
      </c>
      <c r="BW89">
        <v>13</v>
      </c>
      <c r="BX89" s="77">
        <v>0.21537442014579194</v>
      </c>
      <c r="BY89" s="8">
        <v>6036</v>
      </c>
      <c r="BZ89" s="154" t="s">
        <v>319</v>
      </c>
      <c r="CA89" s="154" t="s">
        <v>319</v>
      </c>
      <c r="CB89">
        <v>5858</v>
      </c>
      <c r="CC89" s="202">
        <v>97.051027170311471</v>
      </c>
      <c r="CD89" s="16">
        <v>178</v>
      </c>
      <c r="CE89" s="18">
        <v>2.9489728296885351</v>
      </c>
      <c r="DH89" s="1"/>
      <c r="DN89" t="s">
        <v>465</v>
      </c>
      <c r="DO89" t="s">
        <v>464</v>
      </c>
    </row>
    <row r="90" spans="1:119" x14ac:dyDescent="0.2">
      <c r="A90" t="s">
        <v>517</v>
      </c>
      <c r="B90" t="s">
        <v>518</v>
      </c>
      <c r="C90" s="20" t="s">
        <v>319</v>
      </c>
      <c r="D90" s="154" t="s">
        <v>319</v>
      </c>
      <c r="E90">
        <v>3130</v>
      </c>
      <c r="F90" s="77">
        <v>91</v>
      </c>
      <c r="G90" s="154" t="s">
        <v>319</v>
      </c>
      <c r="H90" s="20" t="s">
        <v>319</v>
      </c>
      <c r="I90">
        <v>21</v>
      </c>
      <c r="J90" s="77">
        <v>0.6</v>
      </c>
      <c r="K90" s="154" t="s">
        <v>319</v>
      </c>
      <c r="L90" s="154" t="s">
        <v>319</v>
      </c>
      <c r="M90">
        <v>7</v>
      </c>
      <c r="N90" s="77">
        <v>0.2</v>
      </c>
      <c r="O90" s="154" t="s">
        <v>319</v>
      </c>
      <c r="P90" s="154" t="s">
        <v>319</v>
      </c>
      <c r="Q90">
        <v>119</v>
      </c>
      <c r="R90" s="77">
        <v>3.5</v>
      </c>
      <c r="S90" s="154" t="s">
        <v>319</v>
      </c>
      <c r="T90" s="154" t="s">
        <v>319</v>
      </c>
      <c r="U90">
        <v>8</v>
      </c>
      <c r="V90" s="77">
        <v>0.2</v>
      </c>
      <c r="W90" s="154" t="s">
        <v>319</v>
      </c>
      <c r="X90" s="154" t="s">
        <v>319</v>
      </c>
      <c r="Y90">
        <v>7</v>
      </c>
      <c r="Z90" s="77">
        <v>0.2</v>
      </c>
      <c r="AA90" s="154" t="s">
        <v>319</v>
      </c>
      <c r="AB90" s="154" t="s">
        <v>319</v>
      </c>
      <c r="AC90">
        <v>15</v>
      </c>
      <c r="AD90" s="77">
        <v>0.4</v>
      </c>
      <c r="AE90" s="154" t="s">
        <v>319</v>
      </c>
      <c r="AF90" s="154" t="s">
        <v>319</v>
      </c>
      <c r="AG90">
        <v>14</v>
      </c>
      <c r="AH90" s="77">
        <v>0.4</v>
      </c>
      <c r="AI90">
        <v>44</v>
      </c>
      <c r="AJ90" s="77">
        <v>1.2790697674418605</v>
      </c>
      <c r="AK90" s="154" t="s">
        <v>319</v>
      </c>
      <c r="AL90" s="154" t="s">
        <v>319</v>
      </c>
      <c r="AM90">
        <v>12</v>
      </c>
      <c r="AN90" s="77">
        <v>0.3</v>
      </c>
      <c r="AO90" s="154" t="s">
        <v>319</v>
      </c>
      <c r="AP90" s="154" t="s">
        <v>319</v>
      </c>
      <c r="AQ90">
        <v>11</v>
      </c>
      <c r="AR90" s="77">
        <v>0.3</v>
      </c>
      <c r="AS90" s="154" t="s">
        <v>319</v>
      </c>
      <c r="AT90" s="154" t="s">
        <v>319</v>
      </c>
      <c r="AU90">
        <v>0</v>
      </c>
      <c r="AV90" s="77">
        <v>0</v>
      </c>
      <c r="AW90" s="154" t="s">
        <v>319</v>
      </c>
      <c r="AX90" s="154" t="s">
        <v>319</v>
      </c>
      <c r="AY90">
        <v>7</v>
      </c>
      <c r="AZ90" s="77">
        <v>0.2</v>
      </c>
      <c r="BA90" s="154" t="s">
        <v>319</v>
      </c>
      <c r="BB90" s="154" t="s">
        <v>319</v>
      </c>
      <c r="BC90">
        <v>57</v>
      </c>
      <c r="BD90" s="77">
        <v>1.7</v>
      </c>
      <c r="BE90">
        <v>87</v>
      </c>
      <c r="BF90" s="77">
        <v>2.5290697674418605</v>
      </c>
      <c r="BG90" s="154" t="s">
        <v>319</v>
      </c>
      <c r="BH90" s="154" t="s">
        <v>319</v>
      </c>
      <c r="BI90">
        <v>20</v>
      </c>
      <c r="BJ90" s="77">
        <v>0.6</v>
      </c>
      <c r="BK90" s="154" t="s">
        <v>319</v>
      </c>
      <c r="BL90" s="154" t="s">
        <v>319</v>
      </c>
      <c r="BM90">
        <v>2</v>
      </c>
      <c r="BN90" s="77">
        <v>0.1</v>
      </c>
      <c r="BO90" s="154" t="s">
        <v>319</v>
      </c>
      <c r="BP90" s="154" t="s">
        <v>319</v>
      </c>
      <c r="BQ90">
        <v>3</v>
      </c>
      <c r="BR90" s="77">
        <v>0.1</v>
      </c>
      <c r="BS90">
        <v>25</v>
      </c>
      <c r="BT90" s="77">
        <v>0.72674418604651159</v>
      </c>
      <c r="BU90" s="154" t="s">
        <v>319</v>
      </c>
      <c r="BV90" s="154" t="s">
        <v>319</v>
      </c>
      <c r="BW90">
        <v>7</v>
      </c>
      <c r="BX90" s="77">
        <v>0.20348837209302326</v>
      </c>
      <c r="BY90" s="8">
        <v>3440</v>
      </c>
      <c r="BZ90" s="154" t="s">
        <v>319</v>
      </c>
      <c r="CA90" s="154" t="s">
        <v>319</v>
      </c>
      <c r="CB90">
        <v>3277</v>
      </c>
      <c r="CC90" s="202">
        <v>95.261627906976742</v>
      </c>
      <c r="CD90" s="16">
        <v>163</v>
      </c>
      <c r="CE90" s="18">
        <v>4.7383720930232558</v>
      </c>
      <c r="DH90" s="1"/>
      <c r="DN90" t="s">
        <v>469</v>
      </c>
      <c r="DO90" t="s">
        <v>468</v>
      </c>
    </row>
    <row r="91" spans="1:119" x14ac:dyDescent="0.2">
      <c r="A91" t="s">
        <v>519</v>
      </c>
      <c r="B91" t="s">
        <v>520</v>
      </c>
      <c r="C91" s="20" t="s">
        <v>319</v>
      </c>
      <c r="D91" s="154" t="s">
        <v>319</v>
      </c>
      <c r="E91">
        <v>5980</v>
      </c>
      <c r="F91" s="77">
        <v>94.1</v>
      </c>
      <c r="G91" s="154" t="s">
        <v>319</v>
      </c>
      <c r="H91" s="20" t="s">
        <v>319</v>
      </c>
      <c r="I91">
        <v>28</v>
      </c>
      <c r="J91" s="77">
        <v>0.4</v>
      </c>
      <c r="K91" s="154" t="s">
        <v>319</v>
      </c>
      <c r="L91" s="154" t="s">
        <v>319</v>
      </c>
      <c r="M91">
        <v>4</v>
      </c>
      <c r="N91" s="77">
        <v>0.1</v>
      </c>
      <c r="O91" s="154" t="s">
        <v>319</v>
      </c>
      <c r="P91" s="154" t="s">
        <v>319</v>
      </c>
      <c r="Q91">
        <v>161</v>
      </c>
      <c r="R91" s="77">
        <v>2.5</v>
      </c>
      <c r="S91" s="154" t="s">
        <v>319</v>
      </c>
      <c r="T91" s="154" t="s">
        <v>319</v>
      </c>
      <c r="U91">
        <v>5</v>
      </c>
      <c r="V91" s="77">
        <v>0.1</v>
      </c>
      <c r="W91" s="154" t="s">
        <v>319</v>
      </c>
      <c r="X91" s="154" t="s">
        <v>319</v>
      </c>
      <c r="Y91">
        <v>20</v>
      </c>
      <c r="Z91" s="77">
        <v>0.3</v>
      </c>
      <c r="AA91" s="154" t="s">
        <v>319</v>
      </c>
      <c r="AB91" s="154" t="s">
        <v>319</v>
      </c>
      <c r="AC91">
        <v>13</v>
      </c>
      <c r="AD91" s="77">
        <v>0.2</v>
      </c>
      <c r="AE91" s="154" t="s">
        <v>319</v>
      </c>
      <c r="AF91" s="154" t="s">
        <v>319</v>
      </c>
      <c r="AG91">
        <v>21</v>
      </c>
      <c r="AH91" s="77">
        <v>0.3</v>
      </c>
      <c r="AI91">
        <v>59</v>
      </c>
      <c r="AJ91" s="77">
        <v>0.92854894554611267</v>
      </c>
      <c r="AK91" s="154" t="s">
        <v>319</v>
      </c>
      <c r="AL91" s="154" t="s">
        <v>319</v>
      </c>
      <c r="AM91">
        <v>23</v>
      </c>
      <c r="AN91" s="77">
        <v>0.4</v>
      </c>
      <c r="AO91" s="154" t="s">
        <v>319</v>
      </c>
      <c r="AP91" s="154" t="s">
        <v>319</v>
      </c>
      <c r="AQ91">
        <v>10</v>
      </c>
      <c r="AR91" s="77">
        <v>0.2</v>
      </c>
      <c r="AS91" s="154" t="s">
        <v>319</v>
      </c>
      <c r="AT91" s="154" t="s">
        <v>319</v>
      </c>
      <c r="AU91">
        <v>1</v>
      </c>
      <c r="AV91" s="77">
        <v>0</v>
      </c>
      <c r="AW91" s="154" t="s">
        <v>319</v>
      </c>
      <c r="AX91" s="154" t="s">
        <v>319</v>
      </c>
      <c r="AY91">
        <v>25</v>
      </c>
      <c r="AZ91" s="77">
        <v>0.4</v>
      </c>
      <c r="BA91" s="154" t="s">
        <v>319</v>
      </c>
      <c r="BB91" s="154" t="s">
        <v>319</v>
      </c>
      <c r="BC91">
        <v>22</v>
      </c>
      <c r="BD91" s="77">
        <v>0.3</v>
      </c>
      <c r="BE91">
        <v>81</v>
      </c>
      <c r="BF91" s="77">
        <v>1.2747875354107647</v>
      </c>
      <c r="BG91" s="154" t="s">
        <v>319</v>
      </c>
      <c r="BH91" s="154" t="s">
        <v>319</v>
      </c>
      <c r="BI91">
        <v>8</v>
      </c>
      <c r="BJ91" s="77">
        <v>0.1</v>
      </c>
      <c r="BK91" s="154" t="s">
        <v>319</v>
      </c>
      <c r="BL91" s="154" t="s">
        <v>319</v>
      </c>
      <c r="BM91">
        <v>11</v>
      </c>
      <c r="BN91" s="77">
        <v>0.2</v>
      </c>
      <c r="BO91" s="154" t="s">
        <v>319</v>
      </c>
      <c r="BP91" s="154" t="s">
        <v>319</v>
      </c>
      <c r="BQ91">
        <v>9</v>
      </c>
      <c r="BR91" s="77">
        <v>0.1</v>
      </c>
      <c r="BS91">
        <v>28</v>
      </c>
      <c r="BT91" s="77">
        <v>0.44066729619137546</v>
      </c>
      <c r="BU91" s="154" t="s">
        <v>319</v>
      </c>
      <c r="BV91" s="154" t="s">
        <v>319</v>
      </c>
      <c r="BW91">
        <v>13</v>
      </c>
      <c r="BX91" s="77">
        <v>0.20459553037456721</v>
      </c>
      <c r="BY91" s="8">
        <v>6354</v>
      </c>
      <c r="BZ91" s="154" t="s">
        <v>319</v>
      </c>
      <c r="CA91" s="154" t="s">
        <v>319</v>
      </c>
      <c r="CB91">
        <v>6173</v>
      </c>
      <c r="CC91" s="202">
        <v>97.151400692477168</v>
      </c>
      <c r="CD91" s="16">
        <v>181</v>
      </c>
      <c r="CE91" s="18">
        <v>2.8485993075228202</v>
      </c>
      <c r="DH91" s="1"/>
      <c r="DN91" t="s">
        <v>477</v>
      </c>
      <c r="DO91" t="s">
        <v>476</v>
      </c>
    </row>
    <row r="92" spans="1:119" x14ac:dyDescent="0.2">
      <c r="A92" t="s">
        <v>521</v>
      </c>
      <c r="B92" t="s">
        <v>522</v>
      </c>
      <c r="C92" s="154" t="s">
        <v>319</v>
      </c>
      <c r="D92" s="154" t="s">
        <v>319</v>
      </c>
      <c r="E92">
        <v>10141</v>
      </c>
      <c r="F92" s="77">
        <v>91.8</v>
      </c>
      <c r="G92" s="154" t="s">
        <v>319</v>
      </c>
      <c r="H92" s="20" t="s">
        <v>319</v>
      </c>
      <c r="I92">
        <v>56</v>
      </c>
      <c r="J92" s="77">
        <v>0.5</v>
      </c>
      <c r="K92" s="154" t="s">
        <v>319</v>
      </c>
      <c r="L92" s="154" t="s">
        <v>319</v>
      </c>
      <c r="M92">
        <v>6</v>
      </c>
      <c r="N92" s="77">
        <v>0.1</v>
      </c>
      <c r="O92" s="154" t="s">
        <v>319</v>
      </c>
      <c r="P92" s="154" t="s">
        <v>319</v>
      </c>
      <c r="Q92">
        <v>314</v>
      </c>
      <c r="R92" s="77">
        <v>2.8</v>
      </c>
      <c r="S92" s="154" t="s">
        <v>319</v>
      </c>
      <c r="T92" s="154" t="s">
        <v>319</v>
      </c>
      <c r="U92">
        <v>20</v>
      </c>
      <c r="V92" s="77">
        <v>0.2</v>
      </c>
      <c r="W92" s="154" t="s">
        <v>319</v>
      </c>
      <c r="X92" s="154" t="s">
        <v>319</v>
      </c>
      <c r="Y92">
        <v>78</v>
      </c>
      <c r="Z92" s="77">
        <v>0.7</v>
      </c>
      <c r="AA92" s="154" t="s">
        <v>319</v>
      </c>
      <c r="AB92" s="154" t="s">
        <v>319</v>
      </c>
      <c r="AC92">
        <v>35</v>
      </c>
      <c r="AD92" s="77">
        <v>0.3</v>
      </c>
      <c r="AE92" s="154" t="s">
        <v>319</v>
      </c>
      <c r="AF92" s="154" t="s">
        <v>319</v>
      </c>
      <c r="AG92">
        <v>34</v>
      </c>
      <c r="AH92" s="77">
        <v>0.3</v>
      </c>
      <c r="AI92">
        <v>167</v>
      </c>
      <c r="AJ92" s="77">
        <v>1.5125441536092745</v>
      </c>
      <c r="AK92" s="154" t="s">
        <v>319</v>
      </c>
      <c r="AL92" s="154" t="s">
        <v>319</v>
      </c>
      <c r="AM92">
        <v>81</v>
      </c>
      <c r="AN92" s="77">
        <v>0.7</v>
      </c>
      <c r="AO92" s="154" t="s">
        <v>319</v>
      </c>
      <c r="AP92" s="154" t="s">
        <v>319</v>
      </c>
      <c r="AQ92">
        <v>41</v>
      </c>
      <c r="AR92" s="77">
        <v>0.4</v>
      </c>
      <c r="AS92" s="154" t="s">
        <v>319</v>
      </c>
      <c r="AT92" s="154" t="s">
        <v>319</v>
      </c>
      <c r="AU92">
        <v>0</v>
      </c>
      <c r="AV92" s="77">
        <v>0</v>
      </c>
      <c r="AW92" s="154" t="s">
        <v>319</v>
      </c>
      <c r="AX92" s="154" t="s">
        <v>319</v>
      </c>
      <c r="AY92">
        <v>46</v>
      </c>
      <c r="AZ92" s="77">
        <v>0.4</v>
      </c>
      <c r="BA92" s="154" t="s">
        <v>319</v>
      </c>
      <c r="BB92" s="154" t="s">
        <v>319</v>
      </c>
      <c r="BC92">
        <v>48</v>
      </c>
      <c r="BD92" s="77">
        <v>0.4</v>
      </c>
      <c r="BE92">
        <v>216</v>
      </c>
      <c r="BF92" s="77">
        <v>1.9563445340096006</v>
      </c>
      <c r="BG92" s="154" t="s">
        <v>319</v>
      </c>
      <c r="BH92" s="154" t="s">
        <v>319</v>
      </c>
      <c r="BI92">
        <v>48</v>
      </c>
      <c r="BJ92" s="77">
        <v>0.4</v>
      </c>
      <c r="BK92" s="154" t="s">
        <v>319</v>
      </c>
      <c r="BL92" s="154" t="s">
        <v>319</v>
      </c>
      <c r="BM92">
        <v>51</v>
      </c>
      <c r="BN92" s="77">
        <v>0.5</v>
      </c>
      <c r="BO92" s="154" t="s">
        <v>319</v>
      </c>
      <c r="BP92" s="154" t="s">
        <v>319</v>
      </c>
      <c r="BQ92">
        <v>15</v>
      </c>
      <c r="BR92" s="77">
        <v>0.1</v>
      </c>
      <c r="BS92">
        <v>114</v>
      </c>
      <c r="BT92" s="77">
        <v>1.0325151707272893</v>
      </c>
      <c r="BU92" s="154" t="s">
        <v>319</v>
      </c>
      <c r="BV92" s="154" t="s">
        <v>319</v>
      </c>
      <c r="BW92">
        <v>27</v>
      </c>
      <c r="BX92" s="77">
        <v>0.24454306675120008</v>
      </c>
      <c r="BY92" s="8">
        <v>11041</v>
      </c>
      <c r="BZ92" s="154" t="s">
        <v>319</v>
      </c>
      <c r="CA92" s="154" t="s">
        <v>319</v>
      </c>
      <c r="CB92">
        <v>10517</v>
      </c>
      <c r="CC92" s="202">
        <v>95.254053074902629</v>
      </c>
      <c r="CD92" s="16">
        <v>524</v>
      </c>
      <c r="CE92" s="18">
        <v>4.745946925097364</v>
      </c>
      <c r="DH92" s="1"/>
      <c r="DN92" t="s">
        <v>481</v>
      </c>
      <c r="DO92" t="s">
        <v>480</v>
      </c>
    </row>
    <row r="93" spans="1:119" x14ac:dyDescent="0.2">
      <c r="A93" t="s">
        <v>523</v>
      </c>
      <c r="B93" t="s">
        <v>524</v>
      </c>
      <c r="C93" s="154" t="s">
        <v>319</v>
      </c>
      <c r="D93" s="154" t="s">
        <v>319</v>
      </c>
      <c r="E93">
        <v>4403</v>
      </c>
      <c r="F93" s="77">
        <v>94</v>
      </c>
      <c r="G93" s="154" t="s">
        <v>319</v>
      </c>
      <c r="H93" s="20" t="s">
        <v>319</v>
      </c>
      <c r="I93">
        <v>34</v>
      </c>
      <c r="J93" s="77">
        <v>0.7</v>
      </c>
      <c r="K93" s="154" t="s">
        <v>319</v>
      </c>
      <c r="L93" s="154" t="s">
        <v>319</v>
      </c>
      <c r="M93">
        <v>3</v>
      </c>
      <c r="N93" s="77">
        <v>0.1</v>
      </c>
      <c r="O93" s="154" t="s">
        <v>319</v>
      </c>
      <c r="P93" s="154" t="s">
        <v>319</v>
      </c>
      <c r="Q93">
        <v>116</v>
      </c>
      <c r="R93" s="77">
        <v>2.5</v>
      </c>
      <c r="S93" s="154" t="s">
        <v>319</v>
      </c>
      <c r="T93" s="154" t="s">
        <v>319</v>
      </c>
      <c r="U93">
        <v>5</v>
      </c>
      <c r="V93" s="77">
        <v>0.1</v>
      </c>
      <c r="W93" s="154" t="s">
        <v>319</v>
      </c>
      <c r="X93" s="154" t="s">
        <v>319</v>
      </c>
      <c r="Y93">
        <v>9</v>
      </c>
      <c r="Z93" s="77">
        <v>0.2</v>
      </c>
      <c r="AA93" s="154" t="s">
        <v>319</v>
      </c>
      <c r="AB93" s="154" t="s">
        <v>319</v>
      </c>
      <c r="AC93">
        <v>22</v>
      </c>
      <c r="AD93" s="77">
        <v>0.5</v>
      </c>
      <c r="AE93" s="154" t="s">
        <v>319</v>
      </c>
      <c r="AF93" s="154" t="s">
        <v>319</v>
      </c>
      <c r="AG93">
        <v>18</v>
      </c>
      <c r="AH93" s="77">
        <v>0.4</v>
      </c>
      <c r="AI93">
        <v>54</v>
      </c>
      <c r="AJ93" s="77">
        <v>1.1533532678342588</v>
      </c>
      <c r="AK93" s="154" t="s">
        <v>319</v>
      </c>
      <c r="AL93" s="154" t="s">
        <v>319</v>
      </c>
      <c r="AM93">
        <v>17</v>
      </c>
      <c r="AN93" s="77">
        <v>0.4</v>
      </c>
      <c r="AO93" s="154" t="s">
        <v>319</v>
      </c>
      <c r="AP93" s="154" t="s">
        <v>319</v>
      </c>
      <c r="AQ93">
        <v>3</v>
      </c>
      <c r="AR93" s="77">
        <v>0.1</v>
      </c>
      <c r="AS93" s="154" t="s">
        <v>319</v>
      </c>
      <c r="AT93" s="154" t="s">
        <v>319</v>
      </c>
      <c r="AU93">
        <v>1</v>
      </c>
      <c r="AV93" s="77">
        <v>0</v>
      </c>
      <c r="AW93" s="154" t="s">
        <v>319</v>
      </c>
      <c r="AX93" s="154" t="s">
        <v>319</v>
      </c>
      <c r="AY93">
        <v>9</v>
      </c>
      <c r="AZ93" s="77">
        <v>0.2</v>
      </c>
      <c r="BA93" s="154" t="s">
        <v>319</v>
      </c>
      <c r="BB93" s="154" t="s">
        <v>319</v>
      </c>
      <c r="BC93">
        <v>10</v>
      </c>
      <c r="BD93" s="77">
        <v>0.2</v>
      </c>
      <c r="BE93">
        <v>40</v>
      </c>
      <c r="BF93" s="77">
        <v>0.8543357539513029</v>
      </c>
      <c r="BG93" s="154" t="s">
        <v>319</v>
      </c>
      <c r="BH93" s="154" t="s">
        <v>319</v>
      </c>
      <c r="BI93">
        <v>9</v>
      </c>
      <c r="BJ93" s="77">
        <v>0.2</v>
      </c>
      <c r="BK93" s="154" t="s">
        <v>319</v>
      </c>
      <c r="BL93" s="154" t="s">
        <v>319</v>
      </c>
      <c r="BM93">
        <v>9</v>
      </c>
      <c r="BN93" s="77">
        <v>0.2</v>
      </c>
      <c r="BO93" s="154" t="s">
        <v>319</v>
      </c>
      <c r="BP93" s="154" t="s">
        <v>319</v>
      </c>
      <c r="BQ93">
        <v>4</v>
      </c>
      <c r="BR93" s="77">
        <v>0.1</v>
      </c>
      <c r="BS93">
        <v>22</v>
      </c>
      <c r="BT93" s="77">
        <v>0.46988466467321655</v>
      </c>
      <c r="BU93" s="154" t="s">
        <v>319</v>
      </c>
      <c r="BV93" s="154" t="s">
        <v>319</v>
      </c>
      <c r="BW93">
        <v>10</v>
      </c>
      <c r="BX93" s="77">
        <v>0.21358393848782573</v>
      </c>
      <c r="BY93" s="8">
        <v>4682</v>
      </c>
      <c r="BZ93" s="154" t="s">
        <v>319</v>
      </c>
      <c r="CA93" s="154" t="s">
        <v>319</v>
      </c>
      <c r="CB93">
        <v>4556</v>
      </c>
      <c r="CC93" s="202">
        <v>97.308842375053388</v>
      </c>
      <c r="CD93" s="16">
        <v>126</v>
      </c>
      <c r="CE93" s="18">
        <v>2.6911576249466043</v>
      </c>
      <c r="DH93" s="1"/>
      <c r="DN93" t="s">
        <v>485</v>
      </c>
      <c r="DO93" t="s">
        <v>484</v>
      </c>
    </row>
    <row r="94" spans="1:119" x14ac:dyDescent="0.2">
      <c r="A94" t="s">
        <v>525</v>
      </c>
      <c r="B94" t="s">
        <v>99</v>
      </c>
      <c r="C94" s="154" t="s">
        <v>319</v>
      </c>
      <c r="D94" s="154" t="s">
        <v>319</v>
      </c>
      <c r="E94">
        <v>4384</v>
      </c>
      <c r="F94" s="77">
        <v>86.8</v>
      </c>
      <c r="G94" s="154" t="s">
        <v>319</v>
      </c>
      <c r="H94" s="20" t="s">
        <v>319</v>
      </c>
      <c r="I94">
        <v>35</v>
      </c>
      <c r="J94" s="77">
        <v>0.7</v>
      </c>
      <c r="K94" s="154" t="s">
        <v>319</v>
      </c>
      <c r="L94" s="154" t="s">
        <v>319</v>
      </c>
      <c r="M94">
        <v>2</v>
      </c>
      <c r="N94" s="77">
        <v>0</v>
      </c>
      <c r="O94" s="154" t="s">
        <v>319</v>
      </c>
      <c r="P94" s="154" t="s">
        <v>319</v>
      </c>
      <c r="Q94">
        <v>277</v>
      </c>
      <c r="R94" s="77">
        <v>5.5</v>
      </c>
      <c r="S94" s="154" t="s">
        <v>319</v>
      </c>
      <c r="T94" s="154" t="s">
        <v>319</v>
      </c>
      <c r="U94">
        <v>8</v>
      </c>
      <c r="V94" s="77">
        <v>0.2</v>
      </c>
      <c r="W94" s="154" t="s">
        <v>319</v>
      </c>
      <c r="X94" s="154" t="s">
        <v>319</v>
      </c>
      <c r="Y94">
        <v>9</v>
      </c>
      <c r="Z94" s="77">
        <v>0.2</v>
      </c>
      <c r="AA94" s="154" t="s">
        <v>319</v>
      </c>
      <c r="AB94" s="154" t="s">
        <v>319</v>
      </c>
      <c r="AC94">
        <v>33</v>
      </c>
      <c r="AD94" s="77">
        <v>0.7</v>
      </c>
      <c r="AE94" s="154" t="s">
        <v>319</v>
      </c>
      <c r="AF94" s="154" t="s">
        <v>319</v>
      </c>
      <c r="AG94">
        <v>33</v>
      </c>
      <c r="AH94" s="77">
        <v>0.7</v>
      </c>
      <c r="AI94">
        <v>83</v>
      </c>
      <c r="AJ94" s="77">
        <v>1.6442155309033282</v>
      </c>
      <c r="AK94" s="154" t="s">
        <v>319</v>
      </c>
      <c r="AL94" s="154" t="s">
        <v>319</v>
      </c>
      <c r="AM94">
        <v>48</v>
      </c>
      <c r="AN94" s="77">
        <v>1</v>
      </c>
      <c r="AO94" s="154" t="s">
        <v>319</v>
      </c>
      <c r="AP94" s="154" t="s">
        <v>319</v>
      </c>
      <c r="AQ94">
        <v>23</v>
      </c>
      <c r="AR94" s="77">
        <v>0.5</v>
      </c>
      <c r="AS94" s="154" t="s">
        <v>319</v>
      </c>
      <c r="AT94" s="154" t="s">
        <v>319</v>
      </c>
      <c r="AU94">
        <v>20</v>
      </c>
      <c r="AV94" s="77">
        <v>0.4</v>
      </c>
      <c r="AW94" s="154" t="s">
        <v>319</v>
      </c>
      <c r="AX94" s="154" t="s">
        <v>319</v>
      </c>
      <c r="AY94">
        <v>55</v>
      </c>
      <c r="AZ94" s="77">
        <v>1.1000000000000001</v>
      </c>
      <c r="BA94" s="154" t="s">
        <v>319</v>
      </c>
      <c r="BB94" s="154" t="s">
        <v>319</v>
      </c>
      <c r="BC94">
        <v>56</v>
      </c>
      <c r="BD94" s="77">
        <v>1.1000000000000001</v>
      </c>
      <c r="BE94">
        <v>202</v>
      </c>
      <c r="BF94" s="77">
        <v>4.0015847860538827</v>
      </c>
      <c r="BG94" s="154" t="s">
        <v>319</v>
      </c>
      <c r="BH94" s="154" t="s">
        <v>319</v>
      </c>
      <c r="BI94">
        <v>29</v>
      </c>
      <c r="BJ94" s="77">
        <v>0.6</v>
      </c>
      <c r="BK94" s="154" t="s">
        <v>319</v>
      </c>
      <c r="BL94" s="154" t="s">
        <v>319</v>
      </c>
      <c r="BM94">
        <v>7</v>
      </c>
      <c r="BN94" s="77">
        <v>0.1</v>
      </c>
      <c r="BO94" s="154" t="s">
        <v>319</v>
      </c>
      <c r="BP94" s="154" t="s">
        <v>319</v>
      </c>
      <c r="BQ94">
        <v>7</v>
      </c>
      <c r="BR94" s="77">
        <v>0.1</v>
      </c>
      <c r="BS94">
        <v>43</v>
      </c>
      <c r="BT94" s="77">
        <v>0.85182250396196524</v>
      </c>
      <c r="BU94" s="154" t="s">
        <v>319</v>
      </c>
      <c r="BV94" s="154" t="s">
        <v>319</v>
      </c>
      <c r="BW94">
        <v>22</v>
      </c>
      <c r="BX94" s="77">
        <v>0.4358161648177496</v>
      </c>
      <c r="BY94" s="8">
        <v>5048</v>
      </c>
      <c r="BZ94" s="154" t="s">
        <v>319</v>
      </c>
      <c r="CA94" s="154" t="s">
        <v>319</v>
      </c>
      <c r="CB94">
        <v>4698</v>
      </c>
      <c r="CC94" s="202">
        <v>93.066561014263073</v>
      </c>
      <c r="CD94" s="16">
        <v>350</v>
      </c>
      <c r="CE94" s="18">
        <v>6.9334389857369256</v>
      </c>
      <c r="DH94" s="1"/>
      <c r="DN94" t="s">
        <v>487</v>
      </c>
      <c r="DO94" t="s">
        <v>486</v>
      </c>
    </row>
    <row r="95" spans="1:119" x14ac:dyDescent="0.2">
      <c r="A95" t="s">
        <v>526</v>
      </c>
      <c r="B95" t="s">
        <v>527</v>
      </c>
      <c r="C95" s="154" t="s">
        <v>319</v>
      </c>
      <c r="D95" s="154" t="s">
        <v>319</v>
      </c>
      <c r="E95">
        <v>2144</v>
      </c>
      <c r="F95" s="77">
        <v>85.6</v>
      </c>
      <c r="G95" s="154" t="s">
        <v>319</v>
      </c>
      <c r="H95" s="20" t="s">
        <v>319</v>
      </c>
      <c r="I95">
        <v>33</v>
      </c>
      <c r="J95" s="77">
        <v>1.3</v>
      </c>
      <c r="K95" s="154" t="s">
        <v>319</v>
      </c>
      <c r="L95" s="154" t="s">
        <v>319</v>
      </c>
      <c r="M95">
        <v>1</v>
      </c>
      <c r="N95" s="77">
        <v>0</v>
      </c>
      <c r="O95" s="154" t="s">
        <v>319</v>
      </c>
      <c r="P95" s="154" t="s">
        <v>319</v>
      </c>
      <c r="Q95">
        <v>205</v>
      </c>
      <c r="R95" s="77">
        <v>8.1999999999999993</v>
      </c>
      <c r="S95" s="154" t="s">
        <v>319</v>
      </c>
      <c r="T95" s="154" t="s">
        <v>319</v>
      </c>
      <c r="U95">
        <v>10</v>
      </c>
      <c r="V95" s="77">
        <v>0.4</v>
      </c>
      <c r="W95" s="154" t="s">
        <v>319</v>
      </c>
      <c r="X95" s="154" t="s">
        <v>319</v>
      </c>
      <c r="Y95">
        <v>3</v>
      </c>
      <c r="Z95" s="77">
        <v>0.1</v>
      </c>
      <c r="AA95" s="154" t="s">
        <v>319</v>
      </c>
      <c r="AB95" s="154" t="s">
        <v>319</v>
      </c>
      <c r="AC95">
        <v>18</v>
      </c>
      <c r="AD95" s="77">
        <v>0.7</v>
      </c>
      <c r="AE95" s="154" t="s">
        <v>319</v>
      </c>
      <c r="AF95" s="154" t="s">
        <v>319</v>
      </c>
      <c r="AG95">
        <v>11</v>
      </c>
      <c r="AH95" s="77">
        <v>0.4</v>
      </c>
      <c r="AI95">
        <v>42</v>
      </c>
      <c r="AJ95" s="77">
        <v>1.6759776536312849</v>
      </c>
      <c r="AK95" s="154" t="s">
        <v>319</v>
      </c>
      <c r="AL95" s="154" t="s">
        <v>319</v>
      </c>
      <c r="AM95">
        <v>36</v>
      </c>
      <c r="AN95" s="77">
        <v>1.4</v>
      </c>
      <c r="AO95" s="154" t="s">
        <v>319</v>
      </c>
      <c r="AP95" s="154" t="s">
        <v>319</v>
      </c>
      <c r="AQ95">
        <v>11</v>
      </c>
      <c r="AR95" s="77">
        <v>0.4</v>
      </c>
      <c r="AS95" s="154" t="s">
        <v>319</v>
      </c>
      <c r="AT95" s="154" t="s">
        <v>319</v>
      </c>
      <c r="AU95">
        <v>4</v>
      </c>
      <c r="AV95" s="77">
        <v>0.2</v>
      </c>
      <c r="AW95" s="154" t="s">
        <v>319</v>
      </c>
      <c r="AX95" s="154" t="s">
        <v>319</v>
      </c>
      <c r="AY95">
        <v>7</v>
      </c>
      <c r="AZ95" s="77">
        <v>0.3</v>
      </c>
      <c r="BA95" s="154" t="s">
        <v>319</v>
      </c>
      <c r="BB95" s="154" t="s">
        <v>319</v>
      </c>
      <c r="BC95">
        <v>13</v>
      </c>
      <c r="BD95" s="77">
        <v>0.5</v>
      </c>
      <c r="BE95">
        <v>71</v>
      </c>
      <c r="BF95" s="77">
        <v>2.8332003192338386</v>
      </c>
      <c r="BG95" s="154" t="s">
        <v>319</v>
      </c>
      <c r="BH95" s="154" t="s">
        <v>319</v>
      </c>
      <c r="BI95">
        <v>4</v>
      </c>
      <c r="BJ95" s="77">
        <v>0.2</v>
      </c>
      <c r="BK95" s="154" t="s">
        <v>319</v>
      </c>
      <c r="BL95" s="154" t="s">
        <v>319</v>
      </c>
      <c r="BM95">
        <v>0</v>
      </c>
      <c r="BN95" s="77">
        <v>0</v>
      </c>
      <c r="BO95" s="154" t="s">
        <v>319</v>
      </c>
      <c r="BP95" s="154" t="s">
        <v>319</v>
      </c>
      <c r="BQ95">
        <v>1</v>
      </c>
      <c r="BR95" s="77">
        <v>0</v>
      </c>
      <c r="BS95">
        <v>5</v>
      </c>
      <c r="BT95" s="77">
        <v>0.19952114924181963</v>
      </c>
      <c r="BU95" s="154" t="s">
        <v>319</v>
      </c>
      <c r="BV95" s="154" t="s">
        <v>319</v>
      </c>
      <c r="BW95">
        <v>5</v>
      </c>
      <c r="BX95" s="77">
        <v>0.19952114924181963</v>
      </c>
      <c r="BY95" s="8">
        <v>2506</v>
      </c>
      <c r="BZ95" s="154" t="s">
        <v>319</v>
      </c>
      <c r="CA95" s="154" t="s">
        <v>319</v>
      </c>
      <c r="CB95">
        <v>2383</v>
      </c>
      <c r="CC95" s="202">
        <v>95.091779728651233</v>
      </c>
      <c r="CD95" s="16">
        <v>123</v>
      </c>
      <c r="CE95" s="18">
        <v>4.908220271348763</v>
      </c>
      <c r="DH95" s="1"/>
      <c r="DN95" t="s">
        <v>500</v>
      </c>
      <c r="DO95" t="s">
        <v>499</v>
      </c>
    </row>
    <row r="96" spans="1:119" x14ac:dyDescent="0.2">
      <c r="A96" t="s">
        <v>528</v>
      </c>
      <c r="B96" t="s">
        <v>333</v>
      </c>
      <c r="C96" s="154" t="s">
        <v>319</v>
      </c>
      <c r="D96" s="154" t="s">
        <v>319</v>
      </c>
      <c r="E96">
        <v>4695</v>
      </c>
      <c r="F96" s="77">
        <v>92.3</v>
      </c>
      <c r="G96" s="154" t="s">
        <v>319</v>
      </c>
      <c r="H96" s="20" t="s">
        <v>319</v>
      </c>
      <c r="I96">
        <v>25</v>
      </c>
      <c r="J96" s="77">
        <v>0.5</v>
      </c>
      <c r="K96" s="154" t="s">
        <v>319</v>
      </c>
      <c r="L96" s="154" t="s">
        <v>319</v>
      </c>
      <c r="M96">
        <v>27</v>
      </c>
      <c r="N96" s="77">
        <v>0.5</v>
      </c>
      <c r="O96" s="154" t="s">
        <v>319</v>
      </c>
      <c r="P96" s="154" t="s">
        <v>319</v>
      </c>
      <c r="Q96">
        <v>169</v>
      </c>
      <c r="R96" s="77">
        <v>3.3</v>
      </c>
      <c r="S96" s="154" t="s">
        <v>319</v>
      </c>
      <c r="T96" s="154" t="s">
        <v>319</v>
      </c>
      <c r="U96">
        <v>1</v>
      </c>
      <c r="V96" s="77">
        <v>0</v>
      </c>
      <c r="W96" s="154" t="s">
        <v>319</v>
      </c>
      <c r="X96" s="154" t="s">
        <v>319</v>
      </c>
      <c r="Y96">
        <v>24</v>
      </c>
      <c r="Z96" s="77">
        <v>0.5</v>
      </c>
      <c r="AA96" s="154" t="s">
        <v>319</v>
      </c>
      <c r="AB96" s="154" t="s">
        <v>319</v>
      </c>
      <c r="AC96">
        <v>23</v>
      </c>
      <c r="AD96" s="77">
        <v>0.5</v>
      </c>
      <c r="AE96" s="154" t="s">
        <v>319</v>
      </c>
      <c r="AF96" s="154" t="s">
        <v>319</v>
      </c>
      <c r="AG96">
        <v>18</v>
      </c>
      <c r="AH96" s="77">
        <v>0.4</v>
      </c>
      <c r="AI96">
        <v>66</v>
      </c>
      <c r="AJ96" s="77">
        <v>1.2971698113207548</v>
      </c>
      <c r="AK96" s="154" t="s">
        <v>319</v>
      </c>
      <c r="AL96" s="154" t="s">
        <v>319</v>
      </c>
      <c r="AM96">
        <v>12</v>
      </c>
      <c r="AN96" s="77">
        <v>0.2</v>
      </c>
      <c r="AO96" s="154" t="s">
        <v>319</v>
      </c>
      <c r="AP96" s="154" t="s">
        <v>319</v>
      </c>
      <c r="AQ96">
        <v>4</v>
      </c>
      <c r="AR96" s="77">
        <v>0.1</v>
      </c>
      <c r="AS96" s="154" t="s">
        <v>319</v>
      </c>
      <c r="AT96" s="154" t="s">
        <v>319</v>
      </c>
      <c r="AU96">
        <v>9</v>
      </c>
      <c r="AV96" s="77">
        <v>0.2</v>
      </c>
      <c r="AW96" s="154" t="s">
        <v>319</v>
      </c>
      <c r="AX96" s="154" t="s">
        <v>319</v>
      </c>
      <c r="AY96">
        <v>6</v>
      </c>
      <c r="AZ96" s="77">
        <v>0.1</v>
      </c>
      <c r="BA96" s="154" t="s">
        <v>319</v>
      </c>
      <c r="BB96" s="154" t="s">
        <v>319</v>
      </c>
      <c r="BC96">
        <v>27</v>
      </c>
      <c r="BD96" s="77">
        <v>0.5</v>
      </c>
      <c r="BE96">
        <v>58</v>
      </c>
      <c r="BF96" s="77">
        <v>1.1399371069182389</v>
      </c>
      <c r="BG96" s="154" t="s">
        <v>319</v>
      </c>
      <c r="BH96" s="154" t="s">
        <v>319</v>
      </c>
      <c r="BI96">
        <v>18</v>
      </c>
      <c r="BJ96" s="77">
        <v>0.4</v>
      </c>
      <c r="BK96" s="154" t="s">
        <v>319</v>
      </c>
      <c r="BL96" s="154" t="s">
        <v>319</v>
      </c>
      <c r="BM96">
        <v>10</v>
      </c>
      <c r="BN96" s="77">
        <v>0.2</v>
      </c>
      <c r="BO96" s="154" t="s">
        <v>319</v>
      </c>
      <c r="BP96" s="154" t="s">
        <v>319</v>
      </c>
      <c r="BQ96">
        <v>8</v>
      </c>
      <c r="BR96" s="77">
        <v>0.2</v>
      </c>
      <c r="BS96">
        <v>36</v>
      </c>
      <c r="BT96" s="77">
        <v>0.70754716981132082</v>
      </c>
      <c r="BU96" s="154" t="s">
        <v>319</v>
      </c>
      <c r="BV96" s="154" t="s">
        <v>319</v>
      </c>
      <c r="BW96">
        <v>12</v>
      </c>
      <c r="BX96" s="77">
        <v>0.23584905660377359</v>
      </c>
      <c r="BY96" s="8">
        <v>5088</v>
      </c>
      <c r="BZ96" s="154" t="s">
        <v>319</v>
      </c>
      <c r="CA96" s="154" t="s">
        <v>319</v>
      </c>
      <c r="CB96">
        <v>4916</v>
      </c>
      <c r="CC96" s="202">
        <v>96.619496855345915</v>
      </c>
      <c r="CD96" s="16">
        <v>172</v>
      </c>
      <c r="CE96" s="18">
        <v>3.3805031446540879</v>
      </c>
      <c r="DH96" s="1"/>
      <c r="DN96" t="s">
        <v>504</v>
      </c>
      <c r="DO96" t="s">
        <v>503</v>
      </c>
    </row>
    <row r="97" spans="1:119" x14ac:dyDescent="0.2">
      <c r="A97" t="s">
        <v>529</v>
      </c>
      <c r="B97" t="s">
        <v>100</v>
      </c>
      <c r="C97" s="20" t="s">
        <v>319</v>
      </c>
      <c r="D97" s="154" t="s">
        <v>319</v>
      </c>
      <c r="E97">
        <v>8130</v>
      </c>
      <c r="F97" s="77">
        <v>78.7</v>
      </c>
      <c r="G97" s="154" t="s">
        <v>319</v>
      </c>
      <c r="H97" s="20" t="s">
        <v>319</v>
      </c>
      <c r="I97">
        <v>81</v>
      </c>
      <c r="J97" s="77">
        <v>0.8</v>
      </c>
      <c r="K97" s="154" t="s">
        <v>319</v>
      </c>
      <c r="L97" s="154" t="s">
        <v>319</v>
      </c>
      <c r="M97">
        <v>22</v>
      </c>
      <c r="N97" s="77">
        <v>0.2</v>
      </c>
      <c r="O97" s="154" t="s">
        <v>319</v>
      </c>
      <c r="P97" s="154" t="s">
        <v>319</v>
      </c>
      <c r="Q97">
        <v>707</v>
      </c>
      <c r="R97" s="77">
        <v>6.8</v>
      </c>
      <c r="S97" s="154" t="s">
        <v>319</v>
      </c>
      <c r="T97" s="154" t="s">
        <v>319</v>
      </c>
      <c r="U97">
        <v>37</v>
      </c>
      <c r="V97" s="77">
        <v>0.4</v>
      </c>
      <c r="W97" s="154" t="s">
        <v>319</v>
      </c>
      <c r="X97" s="154" t="s">
        <v>319</v>
      </c>
      <c r="Y97">
        <v>81</v>
      </c>
      <c r="Z97" s="77">
        <v>0.8</v>
      </c>
      <c r="AA97" s="154" t="s">
        <v>319</v>
      </c>
      <c r="AB97" s="154" t="s">
        <v>319</v>
      </c>
      <c r="AC97">
        <v>92</v>
      </c>
      <c r="AD97" s="77">
        <v>0.9</v>
      </c>
      <c r="AE97" s="154" t="s">
        <v>319</v>
      </c>
      <c r="AF97" s="154" t="s">
        <v>319</v>
      </c>
      <c r="AG97">
        <v>78</v>
      </c>
      <c r="AH97" s="77">
        <v>0.8</v>
      </c>
      <c r="AI97">
        <v>288</v>
      </c>
      <c r="AJ97" s="77">
        <v>2.7869169730985099</v>
      </c>
      <c r="AK97" s="154" t="s">
        <v>319</v>
      </c>
      <c r="AL97" s="154" t="s">
        <v>319</v>
      </c>
      <c r="AM97">
        <v>419</v>
      </c>
      <c r="AN97" s="77">
        <v>4.0999999999999996</v>
      </c>
      <c r="AO97" s="154" t="s">
        <v>319</v>
      </c>
      <c r="AP97" s="154" t="s">
        <v>319</v>
      </c>
      <c r="AQ97">
        <v>63</v>
      </c>
      <c r="AR97" s="77">
        <v>0.6</v>
      </c>
      <c r="AS97" s="154" t="s">
        <v>319</v>
      </c>
      <c r="AT97" s="154" t="s">
        <v>319</v>
      </c>
      <c r="AU97">
        <v>29</v>
      </c>
      <c r="AV97" s="77">
        <v>0.3</v>
      </c>
      <c r="AW97" s="154" t="s">
        <v>319</v>
      </c>
      <c r="AX97" s="154" t="s">
        <v>319</v>
      </c>
      <c r="AY97">
        <v>176</v>
      </c>
      <c r="AZ97" s="77">
        <v>1.7</v>
      </c>
      <c r="BA97" s="154" t="s">
        <v>319</v>
      </c>
      <c r="BB97" s="154" t="s">
        <v>319</v>
      </c>
      <c r="BC97">
        <v>148</v>
      </c>
      <c r="BD97" s="77">
        <v>1.4</v>
      </c>
      <c r="BE97">
        <v>835</v>
      </c>
      <c r="BF97" s="77">
        <v>8.0801238629765813</v>
      </c>
      <c r="BG97" s="154" t="s">
        <v>319</v>
      </c>
      <c r="BH97" s="154" t="s">
        <v>319</v>
      </c>
      <c r="BI97">
        <v>132</v>
      </c>
      <c r="BJ97" s="77">
        <v>1.3</v>
      </c>
      <c r="BK97" s="154" t="s">
        <v>319</v>
      </c>
      <c r="BL97" s="154" t="s">
        <v>319</v>
      </c>
      <c r="BM97">
        <v>32</v>
      </c>
      <c r="BN97" s="77">
        <v>0.3</v>
      </c>
      <c r="BO97" s="154" t="s">
        <v>319</v>
      </c>
      <c r="BP97" s="154" t="s">
        <v>319</v>
      </c>
      <c r="BQ97">
        <v>24</v>
      </c>
      <c r="BR97" s="77">
        <v>0.2</v>
      </c>
      <c r="BS97">
        <v>188</v>
      </c>
      <c r="BT97" s="77">
        <v>1.819237468550416</v>
      </c>
      <c r="BU97" s="154" t="s">
        <v>319</v>
      </c>
      <c r="BV97" s="154" t="s">
        <v>319</v>
      </c>
      <c r="BW97">
        <v>83</v>
      </c>
      <c r="BX97" s="77">
        <v>0.80317398877491775</v>
      </c>
      <c r="BY97" s="8">
        <v>10334</v>
      </c>
      <c r="BZ97" s="154" t="s">
        <v>319</v>
      </c>
      <c r="CA97" s="154" t="s">
        <v>319</v>
      </c>
      <c r="CB97">
        <v>8940</v>
      </c>
      <c r="CC97" s="202">
        <v>86.510547706599567</v>
      </c>
      <c r="CD97" s="16">
        <v>1394</v>
      </c>
      <c r="CE97" s="18">
        <v>13.489452293400426</v>
      </c>
      <c r="DH97" s="1"/>
      <c r="DN97" t="s">
        <v>508</v>
      </c>
      <c r="DO97" t="s">
        <v>507</v>
      </c>
    </row>
    <row r="98" spans="1:119" x14ac:dyDescent="0.2">
      <c r="A98" t="s">
        <v>530</v>
      </c>
      <c r="B98" t="s">
        <v>531</v>
      </c>
      <c r="C98" s="20" t="s">
        <v>319</v>
      </c>
      <c r="D98" s="154" t="s">
        <v>319</v>
      </c>
      <c r="E98">
        <v>2169</v>
      </c>
      <c r="F98" s="77">
        <v>87.5</v>
      </c>
      <c r="G98" s="154" t="s">
        <v>319</v>
      </c>
      <c r="H98" s="20" t="s">
        <v>319</v>
      </c>
      <c r="I98">
        <v>18</v>
      </c>
      <c r="J98" s="77">
        <v>0.7</v>
      </c>
      <c r="K98" s="154" t="s">
        <v>319</v>
      </c>
      <c r="L98" s="154" t="s">
        <v>319</v>
      </c>
      <c r="M98">
        <v>1</v>
      </c>
      <c r="N98" s="77">
        <v>0</v>
      </c>
      <c r="O98" s="154" t="s">
        <v>319</v>
      </c>
      <c r="P98" s="154" t="s">
        <v>319</v>
      </c>
      <c r="Q98">
        <v>127</v>
      </c>
      <c r="R98" s="77">
        <v>5.0999999999999996</v>
      </c>
      <c r="S98" s="154" t="s">
        <v>319</v>
      </c>
      <c r="T98" s="154" t="s">
        <v>319</v>
      </c>
      <c r="U98">
        <v>1</v>
      </c>
      <c r="V98" s="77">
        <v>0</v>
      </c>
      <c r="W98" s="154" t="s">
        <v>319</v>
      </c>
      <c r="X98" s="154" t="s">
        <v>319</v>
      </c>
      <c r="Y98">
        <v>5</v>
      </c>
      <c r="Z98" s="77">
        <v>0.2</v>
      </c>
      <c r="AA98" s="154" t="s">
        <v>319</v>
      </c>
      <c r="AB98" s="154" t="s">
        <v>319</v>
      </c>
      <c r="AC98">
        <v>17</v>
      </c>
      <c r="AD98" s="77">
        <v>0.7</v>
      </c>
      <c r="AE98" s="154" t="s">
        <v>319</v>
      </c>
      <c r="AF98" s="154" t="s">
        <v>319</v>
      </c>
      <c r="AG98">
        <v>15</v>
      </c>
      <c r="AH98" s="77">
        <v>0.6</v>
      </c>
      <c r="AI98">
        <v>38</v>
      </c>
      <c r="AJ98" s="77">
        <v>1.5334947538337369</v>
      </c>
      <c r="AK98" s="154" t="s">
        <v>319</v>
      </c>
      <c r="AL98" s="154" t="s">
        <v>319</v>
      </c>
      <c r="AM98">
        <v>33</v>
      </c>
      <c r="AN98" s="77">
        <v>1.3</v>
      </c>
      <c r="AO98" s="154" t="s">
        <v>319</v>
      </c>
      <c r="AP98" s="154" t="s">
        <v>319</v>
      </c>
      <c r="AQ98">
        <v>10</v>
      </c>
      <c r="AR98" s="77">
        <v>0.4</v>
      </c>
      <c r="AS98" s="154" t="s">
        <v>319</v>
      </c>
      <c r="AT98" s="154" t="s">
        <v>319</v>
      </c>
      <c r="AU98">
        <v>0</v>
      </c>
      <c r="AV98" s="77">
        <v>0</v>
      </c>
      <c r="AW98" s="154" t="s">
        <v>319</v>
      </c>
      <c r="AX98" s="154" t="s">
        <v>319</v>
      </c>
      <c r="AY98">
        <v>37</v>
      </c>
      <c r="AZ98" s="77">
        <v>1.5</v>
      </c>
      <c r="BA98" s="154" t="s">
        <v>319</v>
      </c>
      <c r="BB98" s="154" t="s">
        <v>319</v>
      </c>
      <c r="BC98">
        <v>16</v>
      </c>
      <c r="BD98" s="77">
        <v>0.6</v>
      </c>
      <c r="BE98">
        <v>96</v>
      </c>
      <c r="BF98" s="77">
        <v>3.87409200968523</v>
      </c>
      <c r="BG98" s="154" t="s">
        <v>319</v>
      </c>
      <c r="BH98" s="154" t="s">
        <v>319</v>
      </c>
      <c r="BI98">
        <v>7</v>
      </c>
      <c r="BJ98" s="77">
        <v>0.3</v>
      </c>
      <c r="BK98" s="154" t="s">
        <v>319</v>
      </c>
      <c r="BL98" s="154" t="s">
        <v>319</v>
      </c>
      <c r="BM98">
        <v>3</v>
      </c>
      <c r="BN98" s="77">
        <v>0.1</v>
      </c>
      <c r="BO98" s="154" t="s">
        <v>319</v>
      </c>
      <c r="BP98" s="154" t="s">
        <v>319</v>
      </c>
      <c r="BQ98">
        <v>6</v>
      </c>
      <c r="BR98" s="77">
        <v>0.2</v>
      </c>
      <c r="BS98">
        <v>16</v>
      </c>
      <c r="BT98" s="77">
        <v>0.64568200161420497</v>
      </c>
      <c r="BU98" s="154" t="s">
        <v>319</v>
      </c>
      <c r="BV98" s="154" t="s">
        <v>319</v>
      </c>
      <c r="BW98">
        <v>13</v>
      </c>
      <c r="BX98" s="77">
        <v>0.5246166263115416</v>
      </c>
      <c r="BY98" s="8">
        <v>2478</v>
      </c>
      <c r="BZ98" s="154" t="s">
        <v>319</v>
      </c>
      <c r="CA98" s="154" t="s">
        <v>319</v>
      </c>
      <c r="CB98">
        <v>2315</v>
      </c>
      <c r="CC98" s="202">
        <v>93.42211460855529</v>
      </c>
      <c r="CD98" s="16">
        <v>163</v>
      </c>
      <c r="CE98" s="18">
        <v>6.5778853914447142</v>
      </c>
      <c r="DH98" s="1"/>
      <c r="DN98" t="s">
        <v>496</v>
      </c>
      <c r="DO98" t="s">
        <v>495</v>
      </c>
    </row>
    <row r="99" spans="1:119" x14ac:dyDescent="0.2">
      <c r="A99" t="s">
        <v>532</v>
      </c>
      <c r="B99" t="s">
        <v>533</v>
      </c>
      <c r="C99" s="20" t="s">
        <v>319</v>
      </c>
      <c r="D99" s="154" t="s">
        <v>319</v>
      </c>
      <c r="E99">
        <v>2099</v>
      </c>
      <c r="F99" s="77">
        <v>89.5</v>
      </c>
      <c r="G99" s="154" t="s">
        <v>319</v>
      </c>
      <c r="H99" s="20" t="s">
        <v>319</v>
      </c>
      <c r="I99">
        <v>16</v>
      </c>
      <c r="J99" s="77">
        <v>0.7</v>
      </c>
      <c r="K99" s="154" t="s">
        <v>319</v>
      </c>
      <c r="L99" s="154" t="s">
        <v>319</v>
      </c>
      <c r="M99">
        <v>6</v>
      </c>
      <c r="N99" s="77">
        <v>0.3</v>
      </c>
      <c r="O99" s="154" t="s">
        <v>319</v>
      </c>
      <c r="P99" s="154" t="s">
        <v>319</v>
      </c>
      <c r="Q99">
        <v>121</v>
      </c>
      <c r="R99" s="77">
        <v>5.2</v>
      </c>
      <c r="S99" s="154" t="s">
        <v>319</v>
      </c>
      <c r="T99" s="154" t="s">
        <v>319</v>
      </c>
      <c r="U99">
        <v>4</v>
      </c>
      <c r="V99" s="77">
        <v>0.2</v>
      </c>
      <c r="W99" s="154" t="s">
        <v>319</v>
      </c>
      <c r="X99" s="154" t="s">
        <v>319</v>
      </c>
      <c r="Y99">
        <v>6</v>
      </c>
      <c r="Z99" s="77">
        <v>0.3</v>
      </c>
      <c r="AA99" s="154" t="s">
        <v>319</v>
      </c>
      <c r="AB99" s="154" t="s">
        <v>319</v>
      </c>
      <c r="AC99">
        <v>15</v>
      </c>
      <c r="AD99" s="77">
        <v>0.6</v>
      </c>
      <c r="AE99" s="154" t="s">
        <v>319</v>
      </c>
      <c r="AF99" s="154" t="s">
        <v>319</v>
      </c>
      <c r="AG99">
        <v>13</v>
      </c>
      <c r="AH99" s="77">
        <v>0.6</v>
      </c>
      <c r="AI99">
        <v>38</v>
      </c>
      <c r="AJ99" s="77">
        <v>1.6197783461210571</v>
      </c>
      <c r="AK99" s="154" t="s">
        <v>319</v>
      </c>
      <c r="AL99" s="154" t="s">
        <v>319</v>
      </c>
      <c r="AM99">
        <v>21</v>
      </c>
      <c r="AN99" s="77">
        <v>0.9</v>
      </c>
      <c r="AO99" s="154" t="s">
        <v>319</v>
      </c>
      <c r="AP99" s="154" t="s">
        <v>319</v>
      </c>
      <c r="AQ99">
        <v>3</v>
      </c>
      <c r="AR99" s="77">
        <v>0.1</v>
      </c>
      <c r="AS99" s="154" t="s">
        <v>319</v>
      </c>
      <c r="AT99" s="154" t="s">
        <v>319</v>
      </c>
      <c r="AU99">
        <v>0</v>
      </c>
      <c r="AV99" s="77">
        <v>0</v>
      </c>
      <c r="AW99" s="154" t="s">
        <v>319</v>
      </c>
      <c r="AX99" s="154" t="s">
        <v>319</v>
      </c>
      <c r="AY99">
        <v>18</v>
      </c>
      <c r="AZ99" s="77">
        <v>0.8</v>
      </c>
      <c r="BA99" s="154" t="s">
        <v>319</v>
      </c>
      <c r="BB99" s="154" t="s">
        <v>319</v>
      </c>
      <c r="BC99">
        <v>4</v>
      </c>
      <c r="BD99" s="77">
        <v>0.2</v>
      </c>
      <c r="BE99">
        <v>46</v>
      </c>
      <c r="BF99" s="77">
        <v>1.9607843137254901</v>
      </c>
      <c r="BG99" s="154" t="s">
        <v>319</v>
      </c>
      <c r="BH99" s="154" t="s">
        <v>319</v>
      </c>
      <c r="BI99">
        <v>6</v>
      </c>
      <c r="BJ99" s="77">
        <v>0.3</v>
      </c>
      <c r="BK99" s="154" t="s">
        <v>319</v>
      </c>
      <c r="BL99" s="154" t="s">
        <v>319</v>
      </c>
      <c r="BM99">
        <v>8</v>
      </c>
      <c r="BN99" s="77">
        <v>0.3</v>
      </c>
      <c r="BO99" s="154" t="s">
        <v>319</v>
      </c>
      <c r="BP99" s="154" t="s">
        <v>319</v>
      </c>
      <c r="BQ99">
        <v>3</v>
      </c>
      <c r="BR99" s="77">
        <v>0.1</v>
      </c>
      <c r="BS99">
        <v>17</v>
      </c>
      <c r="BT99" s="77">
        <v>0.72463768115942029</v>
      </c>
      <c r="BU99" s="154" t="s">
        <v>319</v>
      </c>
      <c r="BV99" s="154" t="s">
        <v>319</v>
      </c>
      <c r="BW99">
        <v>3</v>
      </c>
      <c r="BX99" s="77">
        <v>0.12787723785166241</v>
      </c>
      <c r="BY99" s="8">
        <v>2346</v>
      </c>
      <c r="BZ99" s="154" t="s">
        <v>319</v>
      </c>
      <c r="CA99" s="154" t="s">
        <v>319</v>
      </c>
      <c r="CB99">
        <v>2242</v>
      </c>
      <c r="CC99" s="202">
        <v>95.56692242114238</v>
      </c>
      <c r="CD99" s="16">
        <v>104</v>
      </c>
      <c r="CE99" s="18">
        <v>4.4330775788576293</v>
      </c>
      <c r="DH99" s="1"/>
      <c r="DN99" t="s">
        <v>514</v>
      </c>
      <c r="DO99" t="s">
        <v>513</v>
      </c>
    </row>
    <row r="100" spans="1:119" x14ac:dyDescent="0.2">
      <c r="A100" t="s">
        <v>534</v>
      </c>
      <c r="B100" t="s">
        <v>535</v>
      </c>
      <c r="C100" s="154" t="s">
        <v>319</v>
      </c>
      <c r="D100" s="154" t="s">
        <v>319</v>
      </c>
      <c r="E100">
        <v>7263</v>
      </c>
      <c r="F100" s="77">
        <v>90</v>
      </c>
      <c r="G100" s="154" t="s">
        <v>319</v>
      </c>
      <c r="H100" s="20" t="s">
        <v>319</v>
      </c>
      <c r="I100">
        <v>41</v>
      </c>
      <c r="J100" s="77">
        <v>0.5</v>
      </c>
      <c r="K100" s="154" t="s">
        <v>319</v>
      </c>
      <c r="L100" s="154" t="s">
        <v>319</v>
      </c>
      <c r="M100">
        <v>25</v>
      </c>
      <c r="N100" s="77">
        <v>0.3</v>
      </c>
      <c r="O100" s="154" t="s">
        <v>319</v>
      </c>
      <c r="P100" s="154" t="s">
        <v>319</v>
      </c>
      <c r="Q100">
        <v>362</v>
      </c>
      <c r="R100" s="77">
        <v>4.5</v>
      </c>
      <c r="S100" s="154" t="s">
        <v>319</v>
      </c>
      <c r="T100" s="154" t="s">
        <v>319</v>
      </c>
      <c r="U100">
        <v>17</v>
      </c>
      <c r="V100" s="77">
        <v>0.2</v>
      </c>
      <c r="W100" s="154" t="s">
        <v>319</v>
      </c>
      <c r="X100" s="154" t="s">
        <v>319</v>
      </c>
      <c r="Y100">
        <v>23</v>
      </c>
      <c r="Z100" s="77">
        <v>0.3</v>
      </c>
      <c r="AA100" s="154" t="s">
        <v>319</v>
      </c>
      <c r="AB100" s="154" t="s">
        <v>319</v>
      </c>
      <c r="AC100">
        <v>51</v>
      </c>
      <c r="AD100" s="77">
        <v>0.6</v>
      </c>
      <c r="AE100" s="154" t="s">
        <v>319</v>
      </c>
      <c r="AF100" s="154" t="s">
        <v>319</v>
      </c>
      <c r="AG100">
        <v>32</v>
      </c>
      <c r="AH100" s="77">
        <v>0.4</v>
      </c>
      <c r="AI100">
        <v>123</v>
      </c>
      <c r="AJ100" s="77">
        <v>1.5241635687732342</v>
      </c>
      <c r="AK100" s="154" t="s">
        <v>319</v>
      </c>
      <c r="AL100" s="154" t="s">
        <v>319</v>
      </c>
      <c r="AM100">
        <v>64</v>
      </c>
      <c r="AN100" s="77">
        <v>0.8</v>
      </c>
      <c r="AO100" s="154" t="s">
        <v>319</v>
      </c>
      <c r="AP100" s="154" t="s">
        <v>319</v>
      </c>
      <c r="AQ100">
        <v>10</v>
      </c>
      <c r="AR100" s="77">
        <v>0.1</v>
      </c>
      <c r="AS100" s="154" t="s">
        <v>319</v>
      </c>
      <c r="AT100" s="154" t="s">
        <v>319</v>
      </c>
      <c r="AU100">
        <v>7</v>
      </c>
      <c r="AV100" s="77">
        <v>0.1</v>
      </c>
      <c r="AW100" s="154" t="s">
        <v>319</v>
      </c>
      <c r="AX100" s="154" t="s">
        <v>319</v>
      </c>
      <c r="AY100">
        <v>23</v>
      </c>
      <c r="AZ100" s="77">
        <v>0.3</v>
      </c>
      <c r="BA100" s="154" t="s">
        <v>319</v>
      </c>
      <c r="BB100" s="154" t="s">
        <v>319</v>
      </c>
      <c r="BC100">
        <v>70</v>
      </c>
      <c r="BD100" s="77">
        <v>0.9</v>
      </c>
      <c r="BE100">
        <v>174</v>
      </c>
      <c r="BF100" s="77">
        <v>2.1561338289962824</v>
      </c>
      <c r="BG100" s="154" t="s">
        <v>319</v>
      </c>
      <c r="BH100" s="154" t="s">
        <v>319</v>
      </c>
      <c r="BI100">
        <v>32</v>
      </c>
      <c r="BJ100" s="77">
        <v>0.4</v>
      </c>
      <c r="BK100" s="154" t="s">
        <v>319</v>
      </c>
      <c r="BL100" s="154" t="s">
        <v>319</v>
      </c>
      <c r="BM100">
        <v>15</v>
      </c>
      <c r="BN100" s="77">
        <v>0.2</v>
      </c>
      <c r="BO100" s="154" t="s">
        <v>319</v>
      </c>
      <c r="BP100" s="154" t="s">
        <v>319</v>
      </c>
      <c r="BQ100">
        <v>8</v>
      </c>
      <c r="BR100" s="77">
        <v>0.1</v>
      </c>
      <c r="BS100">
        <v>55</v>
      </c>
      <c r="BT100" s="77">
        <v>0.68153655514250311</v>
      </c>
      <c r="BU100" s="154" t="s">
        <v>319</v>
      </c>
      <c r="BV100" s="154" t="s">
        <v>319</v>
      </c>
      <c r="BW100">
        <v>27</v>
      </c>
      <c r="BX100" s="77">
        <v>0.33457249070631973</v>
      </c>
      <c r="BY100" s="8">
        <v>8070</v>
      </c>
      <c r="BZ100" s="154" t="s">
        <v>319</v>
      </c>
      <c r="CA100" s="154" t="s">
        <v>319</v>
      </c>
      <c r="CB100">
        <v>7691</v>
      </c>
      <c r="CC100" s="202">
        <v>95.303593556381657</v>
      </c>
      <c r="CD100" s="16">
        <v>379</v>
      </c>
      <c r="CE100" s="18">
        <v>4.6964064436183399</v>
      </c>
      <c r="DH100" s="1"/>
      <c r="DN100" t="s">
        <v>522</v>
      </c>
      <c r="DO100" t="s">
        <v>521</v>
      </c>
    </row>
    <row r="101" spans="1:119" x14ac:dyDescent="0.2">
      <c r="A101" t="s">
        <v>536</v>
      </c>
      <c r="B101" t="s">
        <v>102</v>
      </c>
      <c r="C101" s="154" t="s">
        <v>319</v>
      </c>
      <c r="D101" s="154" t="s">
        <v>319</v>
      </c>
      <c r="E101">
        <v>2612</v>
      </c>
      <c r="F101" s="77">
        <v>93</v>
      </c>
      <c r="G101" s="154" t="s">
        <v>319</v>
      </c>
      <c r="H101" s="20" t="s">
        <v>319</v>
      </c>
      <c r="I101">
        <v>29</v>
      </c>
      <c r="J101" s="77">
        <v>1</v>
      </c>
      <c r="K101" s="154" t="s">
        <v>319</v>
      </c>
      <c r="L101" s="154" t="s">
        <v>319</v>
      </c>
      <c r="M101">
        <v>0</v>
      </c>
      <c r="N101" s="77">
        <v>0</v>
      </c>
      <c r="O101" s="154" t="s">
        <v>319</v>
      </c>
      <c r="P101" s="154" t="s">
        <v>319</v>
      </c>
      <c r="Q101">
        <v>105</v>
      </c>
      <c r="R101" s="77">
        <v>3.7</v>
      </c>
      <c r="S101" s="154" t="s">
        <v>319</v>
      </c>
      <c r="T101" s="154" t="s">
        <v>319</v>
      </c>
      <c r="U101">
        <v>1</v>
      </c>
      <c r="V101" s="77">
        <v>0</v>
      </c>
      <c r="W101" s="154" t="s">
        <v>319</v>
      </c>
      <c r="X101" s="154" t="s">
        <v>319</v>
      </c>
      <c r="Y101">
        <v>3</v>
      </c>
      <c r="Z101" s="77">
        <v>0.1</v>
      </c>
      <c r="AA101" s="154" t="s">
        <v>319</v>
      </c>
      <c r="AB101" s="154" t="s">
        <v>319</v>
      </c>
      <c r="AC101">
        <v>7</v>
      </c>
      <c r="AD101" s="77">
        <v>0.2</v>
      </c>
      <c r="AE101" s="154" t="s">
        <v>319</v>
      </c>
      <c r="AF101" s="154" t="s">
        <v>319</v>
      </c>
      <c r="AG101">
        <v>5</v>
      </c>
      <c r="AH101" s="77">
        <v>0.2</v>
      </c>
      <c r="AI101">
        <v>16</v>
      </c>
      <c r="AJ101" s="77">
        <v>0.56980056980056981</v>
      </c>
      <c r="AK101" s="154" t="s">
        <v>319</v>
      </c>
      <c r="AL101" s="154" t="s">
        <v>319</v>
      </c>
      <c r="AM101">
        <v>13</v>
      </c>
      <c r="AN101" s="77">
        <v>0.5</v>
      </c>
      <c r="AO101" s="154" t="s">
        <v>319</v>
      </c>
      <c r="AP101" s="154" t="s">
        <v>319</v>
      </c>
      <c r="AQ101">
        <v>0</v>
      </c>
      <c r="AR101" s="77">
        <v>0</v>
      </c>
      <c r="AS101" s="154" t="s">
        <v>319</v>
      </c>
      <c r="AT101" s="154" t="s">
        <v>319</v>
      </c>
      <c r="AU101">
        <v>0</v>
      </c>
      <c r="AV101" s="77">
        <v>0</v>
      </c>
      <c r="AW101" s="154" t="s">
        <v>319</v>
      </c>
      <c r="AX101" s="154" t="s">
        <v>319</v>
      </c>
      <c r="AY101">
        <v>11</v>
      </c>
      <c r="AZ101" s="77">
        <v>0.4</v>
      </c>
      <c r="BA101" s="154" t="s">
        <v>319</v>
      </c>
      <c r="BB101" s="154" t="s">
        <v>319</v>
      </c>
      <c r="BC101">
        <v>8</v>
      </c>
      <c r="BD101" s="77">
        <v>0.3</v>
      </c>
      <c r="BE101">
        <v>32</v>
      </c>
      <c r="BF101" s="77">
        <v>1.1396011396011396</v>
      </c>
      <c r="BG101" s="154" t="s">
        <v>319</v>
      </c>
      <c r="BH101" s="154" t="s">
        <v>319</v>
      </c>
      <c r="BI101">
        <v>2</v>
      </c>
      <c r="BJ101" s="77">
        <v>0.1</v>
      </c>
      <c r="BK101" s="154" t="s">
        <v>319</v>
      </c>
      <c r="BL101" s="154" t="s">
        <v>319</v>
      </c>
      <c r="BM101">
        <v>2</v>
      </c>
      <c r="BN101" s="77">
        <v>0.1</v>
      </c>
      <c r="BO101" s="154" t="s">
        <v>319</v>
      </c>
      <c r="BP101" s="154" t="s">
        <v>319</v>
      </c>
      <c r="BQ101">
        <v>0</v>
      </c>
      <c r="BR101" s="77">
        <v>0</v>
      </c>
      <c r="BS101">
        <v>4</v>
      </c>
      <c r="BT101" s="77">
        <v>0.14245014245014245</v>
      </c>
      <c r="BU101" s="154" t="s">
        <v>319</v>
      </c>
      <c r="BV101" s="154" t="s">
        <v>319</v>
      </c>
      <c r="BW101">
        <v>10</v>
      </c>
      <c r="BX101" s="77">
        <v>0.35612535612535612</v>
      </c>
      <c r="BY101" s="8">
        <v>2808</v>
      </c>
      <c r="BZ101" s="154" t="s">
        <v>319</v>
      </c>
      <c r="CA101" s="154" t="s">
        <v>319</v>
      </c>
      <c r="CB101">
        <v>2746</v>
      </c>
      <c r="CC101" s="202">
        <v>97.792022792022792</v>
      </c>
      <c r="CD101" s="16">
        <v>62</v>
      </c>
      <c r="CE101" s="18">
        <v>2.207977207977208</v>
      </c>
      <c r="DH101" s="1"/>
      <c r="DN101" t="s">
        <v>467</v>
      </c>
      <c r="DO101" t="s">
        <v>466</v>
      </c>
    </row>
    <row r="102" spans="1:119" x14ac:dyDescent="0.2">
      <c r="A102" t="s">
        <v>537</v>
      </c>
      <c r="B102" t="s">
        <v>538</v>
      </c>
      <c r="C102" s="154" t="s">
        <v>319</v>
      </c>
      <c r="D102" s="154" t="s">
        <v>319</v>
      </c>
      <c r="E102">
        <v>2274</v>
      </c>
      <c r="F102" s="77">
        <v>93.3</v>
      </c>
      <c r="G102" s="154" t="s">
        <v>319</v>
      </c>
      <c r="H102" s="20" t="s">
        <v>319</v>
      </c>
      <c r="I102">
        <v>9</v>
      </c>
      <c r="J102" s="77">
        <v>0.4</v>
      </c>
      <c r="K102" s="154" t="s">
        <v>319</v>
      </c>
      <c r="L102" s="154" t="s">
        <v>319</v>
      </c>
      <c r="M102">
        <v>0</v>
      </c>
      <c r="N102" s="77">
        <v>0</v>
      </c>
      <c r="O102" s="154" t="s">
        <v>319</v>
      </c>
      <c r="P102" s="154" t="s">
        <v>319</v>
      </c>
      <c r="Q102">
        <v>70</v>
      </c>
      <c r="R102" s="77">
        <v>2.9</v>
      </c>
      <c r="S102" s="154" t="s">
        <v>319</v>
      </c>
      <c r="T102" s="154" t="s">
        <v>319</v>
      </c>
      <c r="U102">
        <v>1</v>
      </c>
      <c r="V102" s="77">
        <v>0</v>
      </c>
      <c r="W102" s="154" t="s">
        <v>319</v>
      </c>
      <c r="X102" s="154" t="s">
        <v>319</v>
      </c>
      <c r="Y102">
        <v>11</v>
      </c>
      <c r="Z102" s="77">
        <v>0.5</v>
      </c>
      <c r="AA102" s="154" t="s">
        <v>319</v>
      </c>
      <c r="AB102" s="154" t="s">
        <v>319</v>
      </c>
      <c r="AC102">
        <v>16</v>
      </c>
      <c r="AD102" s="77">
        <v>0.7</v>
      </c>
      <c r="AE102" s="154" t="s">
        <v>319</v>
      </c>
      <c r="AF102" s="154" t="s">
        <v>319</v>
      </c>
      <c r="AG102">
        <v>10</v>
      </c>
      <c r="AH102" s="77">
        <v>0.4</v>
      </c>
      <c r="AI102">
        <v>38</v>
      </c>
      <c r="AJ102" s="77">
        <v>1.5586546349466777</v>
      </c>
      <c r="AK102" s="154" t="s">
        <v>319</v>
      </c>
      <c r="AL102" s="154" t="s">
        <v>319</v>
      </c>
      <c r="AM102">
        <v>8</v>
      </c>
      <c r="AN102" s="77">
        <v>0.3</v>
      </c>
      <c r="AO102" s="154" t="s">
        <v>319</v>
      </c>
      <c r="AP102" s="154" t="s">
        <v>319</v>
      </c>
      <c r="AQ102">
        <v>13</v>
      </c>
      <c r="AR102" s="77">
        <v>0.5</v>
      </c>
      <c r="AS102" s="154" t="s">
        <v>319</v>
      </c>
      <c r="AT102" s="154" t="s">
        <v>319</v>
      </c>
      <c r="AU102">
        <v>0</v>
      </c>
      <c r="AV102" s="77">
        <v>0</v>
      </c>
      <c r="AW102" s="154" t="s">
        <v>319</v>
      </c>
      <c r="AX102" s="154" t="s">
        <v>319</v>
      </c>
      <c r="AY102">
        <v>2</v>
      </c>
      <c r="AZ102" s="77">
        <v>0.1</v>
      </c>
      <c r="BA102" s="154" t="s">
        <v>319</v>
      </c>
      <c r="BB102" s="154" t="s">
        <v>319</v>
      </c>
      <c r="BC102">
        <v>15</v>
      </c>
      <c r="BD102" s="77">
        <v>0.6</v>
      </c>
      <c r="BE102">
        <v>38</v>
      </c>
      <c r="BF102" s="77">
        <v>1.5586546349466777</v>
      </c>
      <c r="BG102" s="154" t="s">
        <v>319</v>
      </c>
      <c r="BH102" s="154" t="s">
        <v>319</v>
      </c>
      <c r="BI102">
        <v>1</v>
      </c>
      <c r="BJ102" s="77">
        <v>0</v>
      </c>
      <c r="BK102" s="154" t="s">
        <v>319</v>
      </c>
      <c r="BL102" s="154" t="s">
        <v>319</v>
      </c>
      <c r="BM102">
        <v>4</v>
      </c>
      <c r="BN102" s="77">
        <v>0.2</v>
      </c>
      <c r="BO102" s="154" t="s">
        <v>319</v>
      </c>
      <c r="BP102" s="154" t="s">
        <v>319</v>
      </c>
      <c r="BQ102">
        <v>1</v>
      </c>
      <c r="BR102" s="77">
        <v>0</v>
      </c>
      <c r="BS102">
        <v>6</v>
      </c>
      <c r="BT102" s="77">
        <v>0.24610336341263331</v>
      </c>
      <c r="BU102" s="154" t="s">
        <v>319</v>
      </c>
      <c r="BV102" s="154" t="s">
        <v>319</v>
      </c>
      <c r="BW102">
        <v>3</v>
      </c>
      <c r="BX102" s="77">
        <v>0.12305168170631665</v>
      </c>
      <c r="BY102" s="8">
        <v>2438</v>
      </c>
      <c r="BZ102" s="154" t="s">
        <v>319</v>
      </c>
      <c r="CA102" s="154" t="s">
        <v>319</v>
      </c>
      <c r="CB102">
        <v>2353</v>
      </c>
      <c r="CC102" s="202">
        <v>96.513535684987701</v>
      </c>
      <c r="CD102" s="16">
        <v>85</v>
      </c>
      <c r="CE102" s="18">
        <v>3.4864643150123054</v>
      </c>
      <c r="DH102" s="1"/>
      <c r="DN102" t="s">
        <v>471</v>
      </c>
      <c r="DO102" t="s">
        <v>470</v>
      </c>
    </row>
    <row r="103" spans="1:119" x14ac:dyDescent="0.2">
      <c r="A103" t="s">
        <v>539</v>
      </c>
      <c r="B103" t="s">
        <v>103</v>
      </c>
      <c r="C103" s="154" t="s">
        <v>319</v>
      </c>
      <c r="D103" s="154" t="s">
        <v>319</v>
      </c>
      <c r="E103">
        <v>3691</v>
      </c>
      <c r="F103" s="77">
        <v>79</v>
      </c>
      <c r="G103" s="154" t="s">
        <v>319</v>
      </c>
      <c r="H103" s="20" t="s">
        <v>319</v>
      </c>
      <c r="I103">
        <v>25</v>
      </c>
      <c r="J103" s="77">
        <v>0.5</v>
      </c>
      <c r="K103" s="154" t="s">
        <v>319</v>
      </c>
      <c r="L103" s="154" t="s">
        <v>319</v>
      </c>
      <c r="M103">
        <v>13</v>
      </c>
      <c r="N103" s="77">
        <v>0.3</v>
      </c>
      <c r="O103" s="154" t="s">
        <v>319</v>
      </c>
      <c r="P103" s="154" t="s">
        <v>319</v>
      </c>
      <c r="Q103">
        <v>306</v>
      </c>
      <c r="R103" s="77">
        <v>6.5</v>
      </c>
      <c r="S103" s="154" t="s">
        <v>319</v>
      </c>
      <c r="T103" s="154" t="s">
        <v>319</v>
      </c>
      <c r="U103">
        <v>13</v>
      </c>
      <c r="V103" s="77">
        <v>0.3</v>
      </c>
      <c r="W103" s="154" t="s">
        <v>319</v>
      </c>
      <c r="X103" s="154" t="s">
        <v>319</v>
      </c>
      <c r="Y103">
        <v>11</v>
      </c>
      <c r="Z103" s="77">
        <v>0.2</v>
      </c>
      <c r="AA103" s="154" t="s">
        <v>319</v>
      </c>
      <c r="AB103" s="154" t="s">
        <v>319</v>
      </c>
      <c r="AC103">
        <v>40</v>
      </c>
      <c r="AD103" s="77">
        <v>0.9</v>
      </c>
      <c r="AE103" s="154" t="s">
        <v>319</v>
      </c>
      <c r="AF103" s="154" t="s">
        <v>319</v>
      </c>
      <c r="AG103">
        <v>18</v>
      </c>
      <c r="AH103" s="77">
        <v>0.4</v>
      </c>
      <c r="AI103">
        <v>82</v>
      </c>
      <c r="AJ103" s="77">
        <v>1.7547613952493046</v>
      </c>
      <c r="AK103" s="154" t="s">
        <v>319</v>
      </c>
      <c r="AL103" s="154" t="s">
        <v>319</v>
      </c>
      <c r="AM103">
        <v>200</v>
      </c>
      <c r="AN103" s="77">
        <v>4.3</v>
      </c>
      <c r="AO103" s="154" t="s">
        <v>319</v>
      </c>
      <c r="AP103" s="154" t="s">
        <v>319</v>
      </c>
      <c r="AQ103">
        <v>29</v>
      </c>
      <c r="AR103" s="77">
        <v>0.6</v>
      </c>
      <c r="AS103" s="154" t="s">
        <v>319</v>
      </c>
      <c r="AT103" s="154" t="s">
        <v>319</v>
      </c>
      <c r="AU103">
        <v>18</v>
      </c>
      <c r="AV103" s="77">
        <v>0.4</v>
      </c>
      <c r="AW103" s="154" t="s">
        <v>319</v>
      </c>
      <c r="AX103" s="154" t="s">
        <v>319</v>
      </c>
      <c r="AY103">
        <v>122</v>
      </c>
      <c r="AZ103" s="77">
        <v>2.6</v>
      </c>
      <c r="BA103" s="154" t="s">
        <v>319</v>
      </c>
      <c r="BB103" s="154" t="s">
        <v>319</v>
      </c>
      <c r="BC103">
        <v>103</v>
      </c>
      <c r="BD103" s="77">
        <v>2.2000000000000002</v>
      </c>
      <c r="BE103">
        <v>472</v>
      </c>
      <c r="BF103" s="77">
        <v>10.10057778728868</v>
      </c>
      <c r="BG103" s="154" t="s">
        <v>319</v>
      </c>
      <c r="BH103" s="154" t="s">
        <v>319</v>
      </c>
      <c r="BI103">
        <v>40</v>
      </c>
      <c r="BJ103" s="77">
        <v>0.9</v>
      </c>
      <c r="BK103" s="154" t="s">
        <v>319</v>
      </c>
      <c r="BL103" s="154" t="s">
        <v>319</v>
      </c>
      <c r="BM103">
        <v>21</v>
      </c>
      <c r="BN103" s="77">
        <v>0.4</v>
      </c>
      <c r="BO103" s="154" t="s">
        <v>319</v>
      </c>
      <c r="BP103" s="154" t="s">
        <v>319</v>
      </c>
      <c r="BQ103">
        <v>2</v>
      </c>
      <c r="BR103" s="77">
        <v>0</v>
      </c>
      <c r="BS103">
        <v>63</v>
      </c>
      <c r="BT103" s="77">
        <v>1.3481703402525145</v>
      </c>
      <c r="BU103" s="154" t="s">
        <v>319</v>
      </c>
      <c r="BV103" s="154" t="s">
        <v>319</v>
      </c>
      <c r="BW103">
        <v>21</v>
      </c>
      <c r="BX103" s="77">
        <v>0.44939011341750484</v>
      </c>
      <c r="BY103" s="8">
        <v>4673</v>
      </c>
      <c r="BZ103" s="154" t="s">
        <v>319</v>
      </c>
      <c r="CA103" s="154" t="s">
        <v>319</v>
      </c>
      <c r="CB103">
        <v>4035</v>
      </c>
      <c r="CC103" s="202">
        <v>86.347100363791995</v>
      </c>
      <c r="CD103" s="16">
        <v>638</v>
      </c>
      <c r="CE103" s="18">
        <v>13.652899636208005</v>
      </c>
      <c r="DH103" s="1"/>
      <c r="DN103" t="s">
        <v>473</v>
      </c>
      <c r="DO103" t="s">
        <v>472</v>
      </c>
    </row>
    <row r="104" spans="1:119" x14ac:dyDescent="0.2">
      <c r="A104" t="s">
        <v>540</v>
      </c>
      <c r="B104" t="s">
        <v>104</v>
      </c>
      <c r="C104" s="154" t="s">
        <v>319</v>
      </c>
      <c r="D104" s="154" t="s">
        <v>319</v>
      </c>
      <c r="E104">
        <v>4641</v>
      </c>
      <c r="F104" s="77">
        <v>94.7</v>
      </c>
      <c r="G104" s="154" t="s">
        <v>319</v>
      </c>
      <c r="H104" s="20" t="s">
        <v>319</v>
      </c>
      <c r="I104">
        <v>15</v>
      </c>
      <c r="J104" s="77">
        <v>0.3</v>
      </c>
      <c r="K104" s="154" t="s">
        <v>319</v>
      </c>
      <c r="L104" s="154" t="s">
        <v>319</v>
      </c>
      <c r="M104">
        <v>13</v>
      </c>
      <c r="N104" s="77">
        <v>0.3</v>
      </c>
      <c r="O104" s="154" t="s">
        <v>319</v>
      </c>
      <c r="P104" s="154" t="s">
        <v>319</v>
      </c>
      <c r="Q104">
        <v>103</v>
      </c>
      <c r="R104" s="77">
        <v>2.1</v>
      </c>
      <c r="S104" s="154" t="s">
        <v>319</v>
      </c>
      <c r="T104" s="154" t="s">
        <v>319</v>
      </c>
      <c r="U104">
        <v>12</v>
      </c>
      <c r="V104" s="77">
        <v>0.2</v>
      </c>
      <c r="W104" s="154" t="s">
        <v>319</v>
      </c>
      <c r="X104" s="154" t="s">
        <v>319</v>
      </c>
      <c r="Y104">
        <v>18</v>
      </c>
      <c r="Z104" s="77">
        <v>0.4</v>
      </c>
      <c r="AA104" s="154" t="s">
        <v>319</v>
      </c>
      <c r="AB104" s="154" t="s">
        <v>319</v>
      </c>
      <c r="AC104">
        <v>16</v>
      </c>
      <c r="AD104" s="77">
        <v>0.3</v>
      </c>
      <c r="AE104" s="154" t="s">
        <v>319</v>
      </c>
      <c r="AF104" s="154" t="s">
        <v>319</v>
      </c>
      <c r="AG104">
        <v>13</v>
      </c>
      <c r="AH104" s="77">
        <v>0.3</v>
      </c>
      <c r="AI104">
        <v>59</v>
      </c>
      <c r="AJ104" s="77">
        <v>1.2040816326530612</v>
      </c>
      <c r="AK104" s="154" t="s">
        <v>319</v>
      </c>
      <c r="AL104" s="154" t="s">
        <v>319</v>
      </c>
      <c r="AM104">
        <v>12</v>
      </c>
      <c r="AN104" s="77">
        <v>0.2</v>
      </c>
      <c r="AO104" s="154" t="s">
        <v>319</v>
      </c>
      <c r="AP104" s="154" t="s">
        <v>319</v>
      </c>
      <c r="AQ104">
        <v>0</v>
      </c>
      <c r="AR104" s="77">
        <v>0</v>
      </c>
      <c r="AS104" s="154" t="s">
        <v>319</v>
      </c>
      <c r="AT104" s="154" t="s">
        <v>319</v>
      </c>
      <c r="AU104">
        <v>2</v>
      </c>
      <c r="AV104" s="77">
        <v>0</v>
      </c>
      <c r="AW104" s="154" t="s">
        <v>319</v>
      </c>
      <c r="AX104" s="154" t="s">
        <v>319</v>
      </c>
      <c r="AY104">
        <v>8</v>
      </c>
      <c r="AZ104" s="77">
        <v>0.2</v>
      </c>
      <c r="BA104" s="154" t="s">
        <v>319</v>
      </c>
      <c r="BB104" s="154" t="s">
        <v>319</v>
      </c>
      <c r="BC104">
        <v>20</v>
      </c>
      <c r="BD104" s="77">
        <v>0.4</v>
      </c>
      <c r="BE104">
        <v>42</v>
      </c>
      <c r="BF104" s="77">
        <v>0.85714285714285721</v>
      </c>
      <c r="BG104" s="154" t="s">
        <v>319</v>
      </c>
      <c r="BH104" s="154" t="s">
        <v>319</v>
      </c>
      <c r="BI104">
        <v>10</v>
      </c>
      <c r="BJ104" s="77">
        <v>0.2</v>
      </c>
      <c r="BK104" s="154" t="s">
        <v>319</v>
      </c>
      <c r="BL104" s="154" t="s">
        <v>319</v>
      </c>
      <c r="BM104">
        <v>3</v>
      </c>
      <c r="BN104" s="77">
        <v>0.1</v>
      </c>
      <c r="BO104" s="154" t="s">
        <v>319</v>
      </c>
      <c r="BP104" s="154" t="s">
        <v>319</v>
      </c>
      <c r="BQ104">
        <v>4</v>
      </c>
      <c r="BR104" s="77">
        <v>0.1</v>
      </c>
      <c r="BS104">
        <v>17</v>
      </c>
      <c r="BT104" s="77">
        <v>0.34693877551020408</v>
      </c>
      <c r="BU104" s="154" t="s">
        <v>319</v>
      </c>
      <c r="BV104" s="154" t="s">
        <v>319</v>
      </c>
      <c r="BW104">
        <v>10</v>
      </c>
      <c r="BX104" s="77">
        <v>0.20408163265306123</v>
      </c>
      <c r="BY104" s="8">
        <v>4900</v>
      </c>
      <c r="BZ104" s="154" t="s">
        <v>319</v>
      </c>
      <c r="CA104" s="154" t="s">
        <v>319</v>
      </c>
      <c r="CB104">
        <v>4772</v>
      </c>
      <c r="CC104" s="202">
        <v>97.387755102040813</v>
      </c>
      <c r="CD104" s="16">
        <v>128</v>
      </c>
      <c r="CE104" s="18">
        <v>2.6122448979591839</v>
      </c>
      <c r="DH104" s="1"/>
      <c r="DN104" t="s">
        <v>483</v>
      </c>
      <c r="DO104" t="s">
        <v>482</v>
      </c>
    </row>
    <row r="105" spans="1:119" s="8" customFormat="1" x14ac:dyDescent="0.2">
      <c r="A105" s="8" t="s">
        <v>541</v>
      </c>
      <c r="B105" s="8" t="s">
        <v>542</v>
      </c>
      <c r="C105" s="154" t="s">
        <v>319</v>
      </c>
      <c r="D105" s="154" t="s">
        <v>319</v>
      </c>
      <c r="E105" s="8">
        <v>3641</v>
      </c>
      <c r="F105" s="160">
        <v>79.900000000000006</v>
      </c>
      <c r="G105" s="154" t="s">
        <v>319</v>
      </c>
      <c r="H105" s="154" t="s">
        <v>319</v>
      </c>
      <c r="I105" s="8">
        <v>59</v>
      </c>
      <c r="J105" s="160">
        <v>1.3</v>
      </c>
      <c r="K105" s="154" t="s">
        <v>319</v>
      </c>
      <c r="L105" s="154" t="s">
        <v>319</v>
      </c>
      <c r="M105" s="8">
        <v>4</v>
      </c>
      <c r="N105" s="160">
        <v>0.1</v>
      </c>
      <c r="O105" s="154" t="s">
        <v>319</v>
      </c>
      <c r="P105" s="154" t="s">
        <v>319</v>
      </c>
      <c r="Q105" s="8">
        <v>395</v>
      </c>
      <c r="R105" s="160">
        <v>8.6999999999999993</v>
      </c>
      <c r="S105" s="154" t="s">
        <v>319</v>
      </c>
      <c r="T105" s="154" t="s">
        <v>319</v>
      </c>
      <c r="U105" s="8">
        <v>5</v>
      </c>
      <c r="V105" s="160">
        <v>0.1</v>
      </c>
      <c r="W105" s="154" t="s">
        <v>319</v>
      </c>
      <c r="X105" s="154" t="s">
        <v>319</v>
      </c>
      <c r="Y105" s="8">
        <v>10</v>
      </c>
      <c r="Z105" s="160">
        <v>0.2</v>
      </c>
      <c r="AA105" s="154" t="s">
        <v>319</v>
      </c>
      <c r="AB105" s="154" t="s">
        <v>319</v>
      </c>
      <c r="AC105" s="8">
        <v>36</v>
      </c>
      <c r="AD105" s="160">
        <v>0.8</v>
      </c>
      <c r="AE105" s="154" t="s">
        <v>319</v>
      </c>
      <c r="AF105" s="154" t="s">
        <v>319</v>
      </c>
      <c r="AG105" s="8">
        <v>41</v>
      </c>
      <c r="AH105" s="160">
        <v>0.9</v>
      </c>
      <c r="AI105" s="8">
        <v>92</v>
      </c>
      <c r="AJ105" s="160">
        <v>2.0179864005264312</v>
      </c>
      <c r="AK105" s="154" t="s">
        <v>319</v>
      </c>
      <c r="AL105" s="154" t="s">
        <v>319</v>
      </c>
      <c r="AM105" s="8">
        <v>90</v>
      </c>
      <c r="AN105" s="160">
        <v>2</v>
      </c>
      <c r="AO105" s="154" t="s">
        <v>319</v>
      </c>
      <c r="AP105" s="154" t="s">
        <v>319</v>
      </c>
      <c r="AQ105" s="8">
        <v>27</v>
      </c>
      <c r="AR105" s="160">
        <v>0.6</v>
      </c>
      <c r="AS105" s="154" t="s">
        <v>319</v>
      </c>
      <c r="AT105" s="154" t="s">
        <v>319</v>
      </c>
      <c r="AU105" s="8">
        <v>1</v>
      </c>
      <c r="AV105" s="160">
        <v>0</v>
      </c>
      <c r="AW105" s="154" t="s">
        <v>319</v>
      </c>
      <c r="AX105" s="154" t="s">
        <v>319</v>
      </c>
      <c r="AY105" s="8">
        <v>100</v>
      </c>
      <c r="AZ105" s="160">
        <v>2.2000000000000002</v>
      </c>
      <c r="BA105" s="154" t="s">
        <v>319</v>
      </c>
      <c r="BB105" s="154" t="s">
        <v>319</v>
      </c>
      <c r="BC105" s="8">
        <v>76</v>
      </c>
      <c r="BD105" s="160">
        <v>1.7</v>
      </c>
      <c r="BE105" s="8">
        <v>294</v>
      </c>
      <c r="BF105" s="160">
        <v>6.4487826277692477</v>
      </c>
      <c r="BG105" s="154" t="s">
        <v>319</v>
      </c>
      <c r="BH105" s="154" t="s">
        <v>319</v>
      </c>
      <c r="BI105" s="8">
        <v>23</v>
      </c>
      <c r="BJ105" s="160">
        <v>0.5</v>
      </c>
      <c r="BK105" s="154" t="s">
        <v>319</v>
      </c>
      <c r="BL105" s="154" t="s">
        <v>319</v>
      </c>
      <c r="BM105" s="8">
        <v>7</v>
      </c>
      <c r="BN105" s="160">
        <v>0.2</v>
      </c>
      <c r="BO105" s="154" t="s">
        <v>319</v>
      </c>
      <c r="BP105" s="154" t="s">
        <v>319</v>
      </c>
      <c r="BQ105" s="8">
        <v>4</v>
      </c>
      <c r="BR105" s="160">
        <v>0.1</v>
      </c>
      <c r="BS105" s="8">
        <v>34</v>
      </c>
      <c r="BT105" s="160">
        <v>0.74577758280324635</v>
      </c>
      <c r="BU105" s="154" t="s">
        <v>319</v>
      </c>
      <c r="BV105" s="154" t="s">
        <v>319</v>
      </c>
      <c r="BW105" s="8">
        <v>40</v>
      </c>
      <c r="BX105" s="160">
        <v>0.87738539153323103</v>
      </c>
      <c r="BY105" s="8">
        <v>4559</v>
      </c>
      <c r="BZ105" s="154" t="s">
        <v>319</v>
      </c>
      <c r="CA105" s="154" t="s">
        <v>319</v>
      </c>
      <c r="CB105" s="8">
        <v>4099</v>
      </c>
      <c r="CC105" s="213">
        <v>89.910067997367847</v>
      </c>
      <c r="CD105" s="24">
        <v>460</v>
      </c>
      <c r="CE105" s="39">
        <v>10.089932002632155</v>
      </c>
      <c r="DH105" s="151"/>
      <c r="DN105" s="8" t="s">
        <v>489</v>
      </c>
      <c r="DO105" s="8" t="s">
        <v>488</v>
      </c>
    </row>
    <row r="106" spans="1:119" s="8" customFormat="1" x14ac:dyDescent="0.2">
      <c r="A106" s="8" t="s">
        <v>543</v>
      </c>
      <c r="B106" s="8" t="s">
        <v>106</v>
      </c>
      <c r="C106" s="154" t="s">
        <v>319</v>
      </c>
      <c r="D106" s="154" t="s">
        <v>319</v>
      </c>
      <c r="E106" s="8">
        <v>2348</v>
      </c>
      <c r="F106" s="160">
        <v>87.9</v>
      </c>
      <c r="G106" s="154" t="s">
        <v>319</v>
      </c>
      <c r="H106" s="154" t="s">
        <v>319</v>
      </c>
      <c r="I106" s="8">
        <v>19</v>
      </c>
      <c r="J106" s="160">
        <v>0.7</v>
      </c>
      <c r="K106" s="154" t="s">
        <v>319</v>
      </c>
      <c r="L106" s="154" t="s">
        <v>319</v>
      </c>
      <c r="M106" s="8">
        <v>5</v>
      </c>
      <c r="N106" s="160">
        <v>0.2</v>
      </c>
      <c r="O106" s="154" t="s">
        <v>319</v>
      </c>
      <c r="P106" s="154" t="s">
        <v>319</v>
      </c>
      <c r="Q106" s="8">
        <v>103</v>
      </c>
      <c r="R106" s="160">
        <v>3.9</v>
      </c>
      <c r="S106" s="154" t="s">
        <v>319</v>
      </c>
      <c r="T106" s="154" t="s">
        <v>319</v>
      </c>
      <c r="U106" s="8">
        <v>10</v>
      </c>
      <c r="V106" s="160">
        <v>0.4</v>
      </c>
      <c r="W106" s="154" t="s">
        <v>319</v>
      </c>
      <c r="X106" s="154" t="s">
        <v>319</v>
      </c>
      <c r="Y106" s="8">
        <v>9</v>
      </c>
      <c r="Z106" s="160">
        <v>0.3</v>
      </c>
      <c r="AA106" s="154" t="s">
        <v>319</v>
      </c>
      <c r="AB106" s="154" t="s">
        <v>319</v>
      </c>
      <c r="AC106" s="8">
        <v>21</v>
      </c>
      <c r="AD106" s="160">
        <v>0.8</v>
      </c>
      <c r="AE106" s="154" t="s">
        <v>319</v>
      </c>
      <c r="AF106" s="154" t="s">
        <v>319</v>
      </c>
      <c r="AG106" s="8">
        <v>19</v>
      </c>
      <c r="AH106" s="160">
        <v>0.7</v>
      </c>
      <c r="AI106" s="8">
        <v>59</v>
      </c>
      <c r="AJ106" s="160">
        <v>2.2097378277153559</v>
      </c>
      <c r="AK106" s="154" t="s">
        <v>319</v>
      </c>
      <c r="AL106" s="154" t="s">
        <v>319</v>
      </c>
      <c r="AM106" s="8">
        <v>50</v>
      </c>
      <c r="AN106" s="160">
        <v>1.9</v>
      </c>
      <c r="AO106" s="154" t="s">
        <v>319</v>
      </c>
      <c r="AP106" s="154" t="s">
        <v>319</v>
      </c>
      <c r="AQ106" s="8">
        <v>1</v>
      </c>
      <c r="AR106" s="160">
        <v>0</v>
      </c>
      <c r="AS106" s="154" t="s">
        <v>319</v>
      </c>
      <c r="AT106" s="154" t="s">
        <v>319</v>
      </c>
      <c r="AU106" s="8">
        <v>0</v>
      </c>
      <c r="AV106" s="160">
        <v>0</v>
      </c>
      <c r="AW106" s="154" t="s">
        <v>319</v>
      </c>
      <c r="AX106" s="154" t="s">
        <v>319</v>
      </c>
      <c r="AY106" s="8">
        <v>22</v>
      </c>
      <c r="AZ106" s="160">
        <v>0.8</v>
      </c>
      <c r="BA106" s="154" t="s">
        <v>319</v>
      </c>
      <c r="BB106" s="154" t="s">
        <v>319</v>
      </c>
      <c r="BC106" s="8">
        <v>34</v>
      </c>
      <c r="BD106" s="160">
        <v>1.3</v>
      </c>
      <c r="BE106" s="8">
        <v>107</v>
      </c>
      <c r="BF106" s="160">
        <v>4.0074906367041194</v>
      </c>
      <c r="BG106" s="154" t="s">
        <v>319</v>
      </c>
      <c r="BH106" s="154" t="s">
        <v>319</v>
      </c>
      <c r="BI106" s="8">
        <v>5</v>
      </c>
      <c r="BJ106" s="160">
        <v>0.2</v>
      </c>
      <c r="BK106" s="154" t="s">
        <v>319</v>
      </c>
      <c r="BL106" s="154" t="s">
        <v>319</v>
      </c>
      <c r="BM106" s="8">
        <v>2</v>
      </c>
      <c r="BN106" s="160">
        <v>0.1</v>
      </c>
      <c r="BO106" s="154" t="s">
        <v>319</v>
      </c>
      <c r="BP106" s="154" t="s">
        <v>319</v>
      </c>
      <c r="BQ106" s="8">
        <v>3</v>
      </c>
      <c r="BR106" s="160">
        <v>0.1</v>
      </c>
      <c r="BS106" s="8">
        <v>10</v>
      </c>
      <c r="BT106" s="160">
        <v>0.37453183520599254</v>
      </c>
      <c r="BU106" s="154" t="s">
        <v>319</v>
      </c>
      <c r="BV106" s="154" t="s">
        <v>319</v>
      </c>
      <c r="BW106" s="8">
        <v>19</v>
      </c>
      <c r="BX106" s="160">
        <v>0.71161048689138573</v>
      </c>
      <c r="BY106" s="8">
        <v>2670</v>
      </c>
      <c r="BZ106" s="154" t="s">
        <v>319</v>
      </c>
      <c r="CA106" s="154" t="s">
        <v>319</v>
      </c>
      <c r="CB106" s="8">
        <v>2475</v>
      </c>
      <c r="CC106" s="213">
        <v>92.696629213483149</v>
      </c>
      <c r="CD106" s="24">
        <v>195</v>
      </c>
      <c r="CE106" s="39">
        <v>7.3033707865168536</v>
      </c>
      <c r="DH106" s="151"/>
      <c r="DN106" s="8" t="s">
        <v>109</v>
      </c>
      <c r="DO106" s="8" t="s">
        <v>494</v>
      </c>
    </row>
    <row r="107" spans="1:119" s="8" customFormat="1" x14ac:dyDescent="0.2">
      <c r="A107" s="8" t="s">
        <v>544</v>
      </c>
      <c r="B107" s="8" t="s">
        <v>545</v>
      </c>
      <c r="C107" s="154" t="s">
        <v>319</v>
      </c>
      <c r="D107" s="154" t="s">
        <v>319</v>
      </c>
      <c r="E107" s="8">
        <v>2080</v>
      </c>
      <c r="F107" s="160">
        <v>86.6</v>
      </c>
      <c r="G107" s="154" t="s">
        <v>319</v>
      </c>
      <c r="H107" s="154" t="s">
        <v>319</v>
      </c>
      <c r="I107" s="8">
        <v>21</v>
      </c>
      <c r="J107" s="160">
        <v>0.9</v>
      </c>
      <c r="K107" s="154" t="s">
        <v>319</v>
      </c>
      <c r="L107" s="154" t="s">
        <v>319</v>
      </c>
      <c r="M107" s="8">
        <v>7</v>
      </c>
      <c r="N107" s="160">
        <v>0.3</v>
      </c>
      <c r="O107" s="154" t="s">
        <v>319</v>
      </c>
      <c r="P107" s="154" t="s">
        <v>319</v>
      </c>
      <c r="Q107" s="8">
        <v>118</v>
      </c>
      <c r="R107" s="160">
        <v>4.9000000000000004</v>
      </c>
      <c r="S107" s="154" t="s">
        <v>319</v>
      </c>
      <c r="T107" s="154" t="s">
        <v>319</v>
      </c>
      <c r="U107" s="8">
        <v>3</v>
      </c>
      <c r="V107" s="160">
        <v>0.1</v>
      </c>
      <c r="W107" s="154" t="s">
        <v>319</v>
      </c>
      <c r="X107" s="154" t="s">
        <v>319</v>
      </c>
      <c r="Y107" s="8">
        <v>12</v>
      </c>
      <c r="Z107" s="160">
        <v>0.5</v>
      </c>
      <c r="AA107" s="154" t="s">
        <v>319</v>
      </c>
      <c r="AB107" s="154" t="s">
        <v>319</v>
      </c>
      <c r="AC107" s="8">
        <v>17</v>
      </c>
      <c r="AD107" s="160">
        <v>0.7</v>
      </c>
      <c r="AE107" s="154" t="s">
        <v>319</v>
      </c>
      <c r="AF107" s="154" t="s">
        <v>319</v>
      </c>
      <c r="AG107" s="8">
        <v>23</v>
      </c>
      <c r="AH107" s="160">
        <v>1</v>
      </c>
      <c r="AI107" s="8">
        <v>55</v>
      </c>
      <c r="AJ107" s="160">
        <v>2.2897585345545379</v>
      </c>
      <c r="AK107" s="154" t="s">
        <v>319</v>
      </c>
      <c r="AL107" s="154" t="s">
        <v>319</v>
      </c>
      <c r="AM107" s="8">
        <v>51</v>
      </c>
      <c r="AN107" s="160">
        <v>2.1</v>
      </c>
      <c r="AO107" s="154" t="s">
        <v>319</v>
      </c>
      <c r="AP107" s="154" t="s">
        <v>319</v>
      </c>
      <c r="AQ107" s="8">
        <v>9</v>
      </c>
      <c r="AR107" s="160">
        <v>0.4</v>
      </c>
      <c r="AS107" s="154" t="s">
        <v>319</v>
      </c>
      <c r="AT107" s="154" t="s">
        <v>319</v>
      </c>
      <c r="AU107" s="8">
        <v>0</v>
      </c>
      <c r="AV107" s="160">
        <v>0</v>
      </c>
      <c r="AW107" s="154" t="s">
        <v>319</v>
      </c>
      <c r="AX107" s="154" t="s">
        <v>319</v>
      </c>
      <c r="AY107" s="8">
        <v>12</v>
      </c>
      <c r="AZ107" s="160">
        <v>0.5</v>
      </c>
      <c r="BA107" s="154" t="s">
        <v>319</v>
      </c>
      <c r="BB107" s="154" t="s">
        <v>319</v>
      </c>
      <c r="BC107" s="8">
        <v>26</v>
      </c>
      <c r="BD107" s="160">
        <v>1.1000000000000001</v>
      </c>
      <c r="BE107" s="8">
        <v>98</v>
      </c>
      <c r="BF107" s="160">
        <v>4.0799333888426315</v>
      </c>
      <c r="BG107" s="154" t="s">
        <v>319</v>
      </c>
      <c r="BH107" s="154" t="s">
        <v>319</v>
      </c>
      <c r="BI107" s="8">
        <v>11</v>
      </c>
      <c r="BJ107" s="160">
        <v>0.5</v>
      </c>
      <c r="BK107" s="154" t="s">
        <v>319</v>
      </c>
      <c r="BL107" s="154" t="s">
        <v>319</v>
      </c>
      <c r="BM107" s="8">
        <v>5</v>
      </c>
      <c r="BN107" s="160">
        <v>0.2</v>
      </c>
      <c r="BO107" s="154" t="s">
        <v>319</v>
      </c>
      <c r="BP107" s="154" t="s">
        <v>319</v>
      </c>
      <c r="BQ107" s="8">
        <v>2</v>
      </c>
      <c r="BR107" s="160">
        <v>0.1</v>
      </c>
      <c r="BS107" s="8">
        <v>18</v>
      </c>
      <c r="BT107" s="160">
        <v>0.74937552039966693</v>
      </c>
      <c r="BU107" s="154" t="s">
        <v>319</v>
      </c>
      <c r="BV107" s="154" t="s">
        <v>319</v>
      </c>
      <c r="BW107" s="8">
        <v>5</v>
      </c>
      <c r="BX107" s="160">
        <v>0.20815986677768525</v>
      </c>
      <c r="BY107" s="8">
        <v>2402</v>
      </c>
      <c r="BZ107" s="154" t="s">
        <v>319</v>
      </c>
      <c r="CA107" s="154" t="s">
        <v>319</v>
      </c>
      <c r="CB107" s="8">
        <v>2226</v>
      </c>
      <c r="CC107" s="213">
        <v>92.672772689425472</v>
      </c>
      <c r="CD107" s="24">
        <v>176</v>
      </c>
      <c r="CE107" s="39">
        <v>7.3272273105745214</v>
      </c>
      <c r="DH107" s="151"/>
      <c r="DN107" s="8" t="s">
        <v>510</v>
      </c>
      <c r="DO107" s="8" t="s">
        <v>509</v>
      </c>
    </row>
    <row r="108" spans="1:119" s="8" customFormat="1" x14ac:dyDescent="0.2">
      <c r="A108" s="8" t="s">
        <v>546</v>
      </c>
      <c r="B108" s="8" t="s">
        <v>547</v>
      </c>
      <c r="C108" s="154" t="s">
        <v>319</v>
      </c>
      <c r="D108" s="154" t="s">
        <v>319</v>
      </c>
      <c r="E108" s="8">
        <v>2448</v>
      </c>
      <c r="F108" s="160">
        <v>92.2</v>
      </c>
      <c r="G108" s="154" t="s">
        <v>319</v>
      </c>
      <c r="H108" s="154" t="s">
        <v>319</v>
      </c>
      <c r="I108" s="8">
        <v>16</v>
      </c>
      <c r="J108" s="160">
        <v>0.6</v>
      </c>
      <c r="K108" s="154" t="s">
        <v>319</v>
      </c>
      <c r="L108" s="154" t="s">
        <v>319</v>
      </c>
      <c r="M108" s="8">
        <v>1</v>
      </c>
      <c r="N108" s="160">
        <v>0</v>
      </c>
      <c r="O108" s="154" t="s">
        <v>319</v>
      </c>
      <c r="P108" s="154" t="s">
        <v>319</v>
      </c>
      <c r="Q108" s="8">
        <v>104</v>
      </c>
      <c r="R108" s="160">
        <v>3.9</v>
      </c>
      <c r="S108" s="154" t="s">
        <v>319</v>
      </c>
      <c r="T108" s="154" t="s">
        <v>319</v>
      </c>
      <c r="U108" s="8">
        <v>3</v>
      </c>
      <c r="V108" s="160">
        <v>0.1</v>
      </c>
      <c r="W108" s="154" t="s">
        <v>319</v>
      </c>
      <c r="X108" s="154" t="s">
        <v>319</v>
      </c>
      <c r="Y108" s="8">
        <v>8</v>
      </c>
      <c r="Z108" s="160">
        <v>0.3</v>
      </c>
      <c r="AA108" s="154" t="s">
        <v>319</v>
      </c>
      <c r="AB108" s="154" t="s">
        <v>319</v>
      </c>
      <c r="AC108" s="8">
        <v>23</v>
      </c>
      <c r="AD108" s="160">
        <v>0.9</v>
      </c>
      <c r="AE108" s="154" t="s">
        <v>319</v>
      </c>
      <c r="AF108" s="154" t="s">
        <v>319</v>
      </c>
      <c r="AG108" s="8">
        <v>8</v>
      </c>
      <c r="AH108" s="160">
        <v>0.3</v>
      </c>
      <c r="AI108" s="8">
        <v>42</v>
      </c>
      <c r="AJ108" s="160">
        <v>1.5813253012048192</v>
      </c>
      <c r="AK108" s="154" t="s">
        <v>319</v>
      </c>
      <c r="AL108" s="154" t="s">
        <v>319</v>
      </c>
      <c r="AM108" s="8">
        <v>15</v>
      </c>
      <c r="AN108" s="160">
        <v>0.6</v>
      </c>
      <c r="AO108" s="154" t="s">
        <v>319</v>
      </c>
      <c r="AP108" s="154" t="s">
        <v>319</v>
      </c>
      <c r="AQ108" s="8">
        <v>8</v>
      </c>
      <c r="AR108" s="160">
        <v>0.3</v>
      </c>
      <c r="AS108" s="154" t="s">
        <v>319</v>
      </c>
      <c r="AT108" s="154" t="s">
        <v>319</v>
      </c>
      <c r="AU108" s="8">
        <v>3</v>
      </c>
      <c r="AV108" s="160">
        <v>0.1</v>
      </c>
      <c r="AW108" s="154" t="s">
        <v>319</v>
      </c>
      <c r="AX108" s="154" t="s">
        <v>319</v>
      </c>
      <c r="AY108" s="8">
        <v>4</v>
      </c>
      <c r="AZ108" s="160">
        <v>0.2</v>
      </c>
      <c r="BA108" s="154" t="s">
        <v>319</v>
      </c>
      <c r="BB108" s="154" t="s">
        <v>319</v>
      </c>
      <c r="BC108" s="8">
        <v>3</v>
      </c>
      <c r="BD108" s="160">
        <v>0.1</v>
      </c>
      <c r="BE108" s="8">
        <v>33</v>
      </c>
      <c r="BF108" s="160">
        <v>1.2424698795180722</v>
      </c>
      <c r="BG108" s="154" t="s">
        <v>319</v>
      </c>
      <c r="BH108" s="154" t="s">
        <v>319</v>
      </c>
      <c r="BI108" s="8">
        <v>7</v>
      </c>
      <c r="BJ108" s="160">
        <v>0.3</v>
      </c>
      <c r="BK108" s="154" t="s">
        <v>319</v>
      </c>
      <c r="BL108" s="154" t="s">
        <v>319</v>
      </c>
      <c r="BM108" s="8">
        <v>2</v>
      </c>
      <c r="BN108" s="160">
        <v>0.1</v>
      </c>
      <c r="BO108" s="154" t="s">
        <v>319</v>
      </c>
      <c r="BP108" s="154" t="s">
        <v>319</v>
      </c>
      <c r="BQ108" s="8">
        <v>0</v>
      </c>
      <c r="BR108" s="160">
        <v>0</v>
      </c>
      <c r="BS108" s="8">
        <v>9</v>
      </c>
      <c r="BT108" s="160">
        <v>0.33885542168674698</v>
      </c>
      <c r="BU108" s="154" t="s">
        <v>319</v>
      </c>
      <c r="BV108" s="154" t="s">
        <v>319</v>
      </c>
      <c r="BW108" s="8">
        <v>3</v>
      </c>
      <c r="BX108" s="160">
        <v>0.11295180722891565</v>
      </c>
      <c r="BY108" s="8">
        <v>2656</v>
      </c>
      <c r="BZ108" s="154" t="s">
        <v>319</v>
      </c>
      <c r="CA108" s="154" t="s">
        <v>319</v>
      </c>
      <c r="CB108" s="8">
        <v>2569</v>
      </c>
      <c r="CC108" s="213">
        <v>96.724397590361448</v>
      </c>
      <c r="CD108" s="24">
        <v>87</v>
      </c>
      <c r="CE108" s="39">
        <v>3.2756024096385539</v>
      </c>
      <c r="DH108" s="151"/>
      <c r="DN108" s="8" t="s">
        <v>516</v>
      </c>
      <c r="DO108" s="8" t="s">
        <v>515</v>
      </c>
    </row>
    <row r="109" spans="1:119" s="8" customFormat="1" x14ac:dyDescent="0.2">
      <c r="A109" s="8" t="s">
        <v>548</v>
      </c>
      <c r="B109" s="8" t="s">
        <v>549</v>
      </c>
      <c r="C109" s="154" t="s">
        <v>319</v>
      </c>
      <c r="D109" s="154" t="s">
        <v>319</v>
      </c>
      <c r="E109" s="8">
        <v>8753</v>
      </c>
      <c r="F109" s="160">
        <v>82.6</v>
      </c>
      <c r="G109" s="154" t="s">
        <v>319</v>
      </c>
      <c r="H109" s="154" t="s">
        <v>319</v>
      </c>
      <c r="I109" s="8">
        <v>92</v>
      </c>
      <c r="J109" s="160">
        <v>0.9</v>
      </c>
      <c r="K109" s="154" t="s">
        <v>319</v>
      </c>
      <c r="L109" s="154" t="s">
        <v>319</v>
      </c>
      <c r="M109" s="8">
        <v>28</v>
      </c>
      <c r="N109" s="160">
        <v>0.3</v>
      </c>
      <c r="O109" s="154" t="s">
        <v>319</v>
      </c>
      <c r="P109" s="154" t="s">
        <v>319</v>
      </c>
      <c r="Q109" s="8">
        <v>737</v>
      </c>
      <c r="R109" s="160">
        <v>7</v>
      </c>
      <c r="S109" s="154" t="s">
        <v>319</v>
      </c>
      <c r="T109" s="154" t="s">
        <v>319</v>
      </c>
      <c r="U109" s="8">
        <v>24</v>
      </c>
      <c r="V109" s="160">
        <v>0.2</v>
      </c>
      <c r="W109" s="154" t="s">
        <v>319</v>
      </c>
      <c r="X109" s="154" t="s">
        <v>319</v>
      </c>
      <c r="Y109" s="8">
        <v>49</v>
      </c>
      <c r="Z109" s="160">
        <v>0.5</v>
      </c>
      <c r="AA109" s="154" t="s">
        <v>319</v>
      </c>
      <c r="AB109" s="154" t="s">
        <v>319</v>
      </c>
      <c r="AC109" s="8">
        <v>88</v>
      </c>
      <c r="AD109" s="160">
        <v>0.8</v>
      </c>
      <c r="AE109" s="154" t="s">
        <v>319</v>
      </c>
      <c r="AF109" s="154" t="s">
        <v>319</v>
      </c>
      <c r="AG109" s="8">
        <v>65</v>
      </c>
      <c r="AH109" s="160">
        <v>0.6</v>
      </c>
      <c r="AI109" s="8">
        <v>226</v>
      </c>
      <c r="AJ109" s="160">
        <v>2.132075471698113</v>
      </c>
      <c r="AK109" s="154" t="s">
        <v>319</v>
      </c>
      <c r="AL109" s="154" t="s">
        <v>319</v>
      </c>
      <c r="AM109" s="8">
        <v>151</v>
      </c>
      <c r="AN109" s="160">
        <v>1.4</v>
      </c>
      <c r="AO109" s="154" t="s">
        <v>319</v>
      </c>
      <c r="AP109" s="154" t="s">
        <v>319</v>
      </c>
      <c r="AQ109" s="8">
        <v>61</v>
      </c>
      <c r="AR109" s="160">
        <v>0.6</v>
      </c>
      <c r="AS109" s="154" t="s">
        <v>319</v>
      </c>
      <c r="AT109" s="154" t="s">
        <v>319</v>
      </c>
      <c r="AU109" s="8">
        <v>63</v>
      </c>
      <c r="AV109" s="160">
        <v>0.6</v>
      </c>
      <c r="AW109" s="154" t="s">
        <v>319</v>
      </c>
      <c r="AX109" s="154" t="s">
        <v>319</v>
      </c>
      <c r="AY109" s="8">
        <v>142</v>
      </c>
      <c r="AZ109" s="160">
        <v>1.3</v>
      </c>
      <c r="BA109" s="154" t="s">
        <v>319</v>
      </c>
      <c r="BB109" s="154" t="s">
        <v>319</v>
      </c>
      <c r="BC109" s="8">
        <v>140</v>
      </c>
      <c r="BD109" s="160">
        <v>1.3</v>
      </c>
      <c r="BE109" s="8">
        <v>557</v>
      </c>
      <c r="BF109" s="160">
        <v>5.2547169811320753</v>
      </c>
      <c r="BG109" s="154" t="s">
        <v>319</v>
      </c>
      <c r="BH109" s="154" t="s">
        <v>319</v>
      </c>
      <c r="BI109" s="8">
        <v>83</v>
      </c>
      <c r="BJ109" s="160">
        <v>0.8</v>
      </c>
      <c r="BK109" s="154" t="s">
        <v>319</v>
      </c>
      <c r="BL109" s="154" t="s">
        <v>319</v>
      </c>
      <c r="BM109" s="8">
        <v>49</v>
      </c>
      <c r="BN109" s="160">
        <v>0.5</v>
      </c>
      <c r="BO109" s="154" t="s">
        <v>319</v>
      </c>
      <c r="BP109" s="154" t="s">
        <v>319</v>
      </c>
      <c r="BQ109" s="8">
        <v>17</v>
      </c>
      <c r="BR109" s="160">
        <v>0.2</v>
      </c>
      <c r="BS109" s="8">
        <v>149</v>
      </c>
      <c r="BT109" s="160">
        <v>1.4056603773584906</v>
      </c>
      <c r="BU109" s="154" t="s">
        <v>319</v>
      </c>
      <c r="BV109" s="154" t="s">
        <v>319</v>
      </c>
      <c r="BW109" s="8">
        <v>58</v>
      </c>
      <c r="BX109" s="160">
        <v>0.54716981132075471</v>
      </c>
      <c r="BY109" s="8">
        <v>10600</v>
      </c>
      <c r="BZ109" s="154" t="s">
        <v>319</v>
      </c>
      <c r="CA109" s="154" t="s">
        <v>319</v>
      </c>
      <c r="CB109" s="8">
        <v>9610</v>
      </c>
      <c r="CC109" s="213">
        <v>90.660377358490564</v>
      </c>
      <c r="CD109" s="24">
        <v>990</v>
      </c>
      <c r="CE109" s="39">
        <v>9.3396226415094326</v>
      </c>
      <c r="DH109" s="151"/>
      <c r="DN109" s="8" t="s">
        <v>520</v>
      </c>
      <c r="DO109" s="8" t="s">
        <v>519</v>
      </c>
    </row>
    <row r="110" spans="1:119" s="8" customFormat="1" x14ac:dyDescent="0.2">
      <c r="A110" s="8" t="s">
        <v>550</v>
      </c>
      <c r="B110" s="8" t="s">
        <v>107</v>
      </c>
      <c r="C110" s="154" t="s">
        <v>319</v>
      </c>
      <c r="D110" s="154" t="s">
        <v>319</v>
      </c>
      <c r="E110" s="8">
        <v>4536</v>
      </c>
      <c r="F110" s="160">
        <v>93.6</v>
      </c>
      <c r="G110" s="154" t="s">
        <v>319</v>
      </c>
      <c r="H110" s="154" t="s">
        <v>319</v>
      </c>
      <c r="I110" s="8">
        <v>33</v>
      </c>
      <c r="J110" s="160">
        <v>0.7</v>
      </c>
      <c r="K110" s="154" t="s">
        <v>319</v>
      </c>
      <c r="L110" s="154" t="s">
        <v>319</v>
      </c>
      <c r="M110" s="8">
        <v>2</v>
      </c>
      <c r="N110" s="160">
        <v>0</v>
      </c>
      <c r="O110" s="154" t="s">
        <v>319</v>
      </c>
      <c r="P110" s="154" t="s">
        <v>319</v>
      </c>
      <c r="Q110" s="8">
        <v>136</v>
      </c>
      <c r="R110" s="160">
        <v>2.8</v>
      </c>
      <c r="S110" s="154" t="s">
        <v>319</v>
      </c>
      <c r="T110" s="154" t="s">
        <v>319</v>
      </c>
      <c r="U110" s="8">
        <v>3</v>
      </c>
      <c r="V110" s="160">
        <v>0.1</v>
      </c>
      <c r="W110" s="154" t="s">
        <v>319</v>
      </c>
      <c r="X110" s="154" t="s">
        <v>319</v>
      </c>
      <c r="Y110" s="8">
        <v>8</v>
      </c>
      <c r="Z110" s="160">
        <v>0.2</v>
      </c>
      <c r="AA110" s="154" t="s">
        <v>319</v>
      </c>
      <c r="AB110" s="154" t="s">
        <v>319</v>
      </c>
      <c r="AC110" s="8">
        <v>26</v>
      </c>
      <c r="AD110" s="160">
        <v>0.5</v>
      </c>
      <c r="AE110" s="154" t="s">
        <v>319</v>
      </c>
      <c r="AF110" s="154" t="s">
        <v>319</v>
      </c>
      <c r="AG110" s="8">
        <v>12</v>
      </c>
      <c r="AH110" s="160">
        <v>0.2</v>
      </c>
      <c r="AI110" s="8">
        <v>49</v>
      </c>
      <c r="AJ110" s="160">
        <v>1.011143210895584</v>
      </c>
      <c r="AK110" s="154" t="s">
        <v>319</v>
      </c>
      <c r="AL110" s="154" t="s">
        <v>319</v>
      </c>
      <c r="AM110" s="8">
        <v>13</v>
      </c>
      <c r="AN110" s="160">
        <v>0.3</v>
      </c>
      <c r="AO110" s="154" t="s">
        <v>319</v>
      </c>
      <c r="AP110" s="154" t="s">
        <v>319</v>
      </c>
      <c r="AQ110" s="8">
        <v>1</v>
      </c>
      <c r="AR110" s="160">
        <v>0</v>
      </c>
      <c r="AS110" s="154" t="s">
        <v>319</v>
      </c>
      <c r="AT110" s="154" t="s">
        <v>319</v>
      </c>
      <c r="AU110" s="8">
        <v>10</v>
      </c>
      <c r="AV110" s="160">
        <v>0.2</v>
      </c>
      <c r="AW110" s="154" t="s">
        <v>319</v>
      </c>
      <c r="AX110" s="154" t="s">
        <v>319</v>
      </c>
      <c r="AY110" s="8">
        <v>8</v>
      </c>
      <c r="AZ110" s="160">
        <v>0.2</v>
      </c>
      <c r="BA110" s="154" t="s">
        <v>319</v>
      </c>
      <c r="BB110" s="154" t="s">
        <v>319</v>
      </c>
      <c r="BC110" s="8">
        <v>27</v>
      </c>
      <c r="BD110" s="160">
        <v>0.6</v>
      </c>
      <c r="BE110" s="8">
        <v>59</v>
      </c>
      <c r="BF110" s="160">
        <v>1.2174989682212134</v>
      </c>
      <c r="BG110" s="154" t="s">
        <v>319</v>
      </c>
      <c r="BH110" s="154" t="s">
        <v>319</v>
      </c>
      <c r="BI110" s="8">
        <v>19</v>
      </c>
      <c r="BJ110" s="160">
        <v>0.4</v>
      </c>
      <c r="BK110" s="154" t="s">
        <v>319</v>
      </c>
      <c r="BL110" s="154" t="s">
        <v>319</v>
      </c>
      <c r="BM110" s="8">
        <v>2</v>
      </c>
      <c r="BN110" s="160">
        <v>0</v>
      </c>
      <c r="BO110" s="154" t="s">
        <v>319</v>
      </c>
      <c r="BP110" s="154" t="s">
        <v>319</v>
      </c>
      <c r="BQ110" s="8">
        <v>6</v>
      </c>
      <c r="BR110" s="160">
        <v>0.1</v>
      </c>
      <c r="BS110" s="8">
        <v>27</v>
      </c>
      <c r="BT110" s="160">
        <v>0.5571605447791993</v>
      </c>
      <c r="BU110" s="154" t="s">
        <v>319</v>
      </c>
      <c r="BV110" s="154" t="s">
        <v>319</v>
      </c>
      <c r="BW110" s="8">
        <v>4</v>
      </c>
      <c r="BX110" s="160">
        <v>8.2542302930251762E-2</v>
      </c>
      <c r="BY110" s="8">
        <v>4846</v>
      </c>
      <c r="BZ110" s="154" t="s">
        <v>319</v>
      </c>
      <c r="CA110" s="154" t="s">
        <v>319</v>
      </c>
      <c r="CB110" s="8">
        <v>4707</v>
      </c>
      <c r="CC110" s="213">
        <v>97.131654973173752</v>
      </c>
      <c r="CD110" s="24">
        <v>139</v>
      </c>
      <c r="CE110" s="39">
        <v>2.8683450268262485</v>
      </c>
      <c r="DH110" s="151"/>
      <c r="DN110" s="8" t="s">
        <v>475</v>
      </c>
      <c r="DO110" s="8" t="s">
        <v>474</v>
      </c>
    </row>
    <row r="111" spans="1:119" s="8" customFormat="1" x14ac:dyDescent="0.2">
      <c r="A111" s="8" t="s">
        <v>551</v>
      </c>
      <c r="B111" s="8" t="s">
        <v>552</v>
      </c>
      <c r="C111" s="154" t="s">
        <v>319</v>
      </c>
      <c r="D111" s="154" t="s">
        <v>319</v>
      </c>
      <c r="E111" s="8">
        <v>2267</v>
      </c>
      <c r="F111" s="160">
        <v>85.3</v>
      </c>
      <c r="G111" s="154" t="s">
        <v>319</v>
      </c>
      <c r="H111" s="154" t="s">
        <v>319</v>
      </c>
      <c r="I111" s="8">
        <v>19</v>
      </c>
      <c r="J111" s="160">
        <v>0.7</v>
      </c>
      <c r="K111" s="154" t="s">
        <v>319</v>
      </c>
      <c r="L111" s="154" t="s">
        <v>319</v>
      </c>
      <c r="M111" s="8">
        <v>4</v>
      </c>
      <c r="N111" s="160">
        <v>0.2</v>
      </c>
      <c r="O111" s="154" t="s">
        <v>319</v>
      </c>
      <c r="P111" s="154" t="s">
        <v>319</v>
      </c>
      <c r="Q111" s="8">
        <v>166</v>
      </c>
      <c r="R111" s="160">
        <v>6.2</v>
      </c>
      <c r="S111" s="154" t="s">
        <v>319</v>
      </c>
      <c r="T111" s="154" t="s">
        <v>319</v>
      </c>
      <c r="U111" s="8">
        <v>8</v>
      </c>
      <c r="V111" s="160">
        <v>0.3</v>
      </c>
      <c r="W111" s="154" t="s">
        <v>319</v>
      </c>
      <c r="X111" s="154" t="s">
        <v>319</v>
      </c>
      <c r="Y111" s="8">
        <v>13</v>
      </c>
      <c r="Z111" s="160">
        <v>0.5</v>
      </c>
      <c r="AA111" s="154" t="s">
        <v>319</v>
      </c>
      <c r="AB111" s="154" t="s">
        <v>319</v>
      </c>
      <c r="AC111" s="8">
        <v>21</v>
      </c>
      <c r="AD111" s="160">
        <v>0.8</v>
      </c>
      <c r="AE111" s="154" t="s">
        <v>319</v>
      </c>
      <c r="AF111" s="154" t="s">
        <v>319</v>
      </c>
      <c r="AG111" s="8">
        <v>12</v>
      </c>
      <c r="AH111" s="160">
        <v>0.5</v>
      </c>
      <c r="AI111" s="8">
        <v>54</v>
      </c>
      <c r="AJ111" s="160">
        <v>2.0323673315769666</v>
      </c>
      <c r="AK111" s="154" t="s">
        <v>319</v>
      </c>
      <c r="AL111" s="154" t="s">
        <v>319</v>
      </c>
      <c r="AM111" s="8">
        <v>54</v>
      </c>
      <c r="AN111" s="160">
        <v>2</v>
      </c>
      <c r="AO111" s="154" t="s">
        <v>319</v>
      </c>
      <c r="AP111" s="154" t="s">
        <v>319</v>
      </c>
      <c r="AQ111" s="8">
        <v>18</v>
      </c>
      <c r="AR111" s="160">
        <v>0.7</v>
      </c>
      <c r="AS111" s="154" t="s">
        <v>319</v>
      </c>
      <c r="AT111" s="154" t="s">
        <v>319</v>
      </c>
      <c r="AU111" s="8">
        <v>3</v>
      </c>
      <c r="AV111" s="160">
        <v>0.1</v>
      </c>
      <c r="AW111" s="154" t="s">
        <v>319</v>
      </c>
      <c r="AX111" s="154" t="s">
        <v>319</v>
      </c>
      <c r="AY111" s="8">
        <v>29</v>
      </c>
      <c r="AZ111" s="160">
        <v>1.1000000000000001</v>
      </c>
      <c r="BA111" s="154" t="s">
        <v>319</v>
      </c>
      <c r="BB111" s="154" t="s">
        <v>319</v>
      </c>
      <c r="BC111" s="8">
        <v>17</v>
      </c>
      <c r="BD111" s="160">
        <v>0.6</v>
      </c>
      <c r="BE111" s="8">
        <v>121</v>
      </c>
      <c r="BF111" s="160">
        <v>4.5540082800150543</v>
      </c>
      <c r="BG111" s="154" t="s">
        <v>319</v>
      </c>
      <c r="BH111" s="154" t="s">
        <v>319</v>
      </c>
      <c r="BI111" s="8">
        <v>13</v>
      </c>
      <c r="BJ111" s="160">
        <v>0.5</v>
      </c>
      <c r="BK111" s="154" t="s">
        <v>319</v>
      </c>
      <c r="BL111" s="154" t="s">
        <v>319</v>
      </c>
      <c r="BM111" s="8">
        <v>2</v>
      </c>
      <c r="BN111" s="160">
        <v>0.1</v>
      </c>
      <c r="BO111" s="154" t="s">
        <v>319</v>
      </c>
      <c r="BP111" s="154" t="s">
        <v>319</v>
      </c>
      <c r="BQ111" s="8">
        <v>7</v>
      </c>
      <c r="BR111" s="160">
        <v>0.3</v>
      </c>
      <c r="BS111" s="8">
        <v>22</v>
      </c>
      <c r="BT111" s="160">
        <v>0.82800150545728268</v>
      </c>
      <c r="BU111" s="154" t="s">
        <v>319</v>
      </c>
      <c r="BV111" s="154" t="s">
        <v>319</v>
      </c>
      <c r="BW111" s="8">
        <v>4</v>
      </c>
      <c r="BX111" s="160">
        <v>0.15054572826496049</v>
      </c>
      <c r="BY111" s="8">
        <v>2657</v>
      </c>
      <c r="BZ111" s="154" t="s">
        <v>319</v>
      </c>
      <c r="CA111" s="154" t="s">
        <v>319</v>
      </c>
      <c r="CB111" s="8">
        <v>2456</v>
      </c>
      <c r="CC111" s="213">
        <v>92.435077154685743</v>
      </c>
      <c r="CD111" s="24">
        <v>201</v>
      </c>
      <c r="CE111" s="39">
        <v>7.564922845314265</v>
      </c>
      <c r="DH111" s="151"/>
      <c r="DN111" s="8" t="s">
        <v>479</v>
      </c>
      <c r="DO111" s="8" t="s">
        <v>478</v>
      </c>
    </row>
    <row r="112" spans="1:119" s="8" customFormat="1" x14ac:dyDescent="0.2">
      <c r="A112" s="8" t="s">
        <v>553</v>
      </c>
      <c r="B112" s="8" t="s">
        <v>108</v>
      </c>
      <c r="C112" s="154" t="s">
        <v>319</v>
      </c>
      <c r="D112" s="154" t="s">
        <v>319</v>
      </c>
      <c r="E112" s="8">
        <v>5231</v>
      </c>
      <c r="F112" s="160">
        <v>93.2</v>
      </c>
      <c r="G112" s="154" t="s">
        <v>319</v>
      </c>
      <c r="H112" s="154" t="s">
        <v>319</v>
      </c>
      <c r="I112" s="8">
        <v>39</v>
      </c>
      <c r="J112" s="160">
        <v>0.7</v>
      </c>
      <c r="K112" s="154" t="s">
        <v>319</v>
      </c>
      <c r="L112" s="154" t="s">
        <v>319</v>
      </c>
      <c r="M112" s="8">
        <v>6</v>
      </c>
      <c r="N112" s="160">
        <v>0.1</v>
      </c>
      <c r="O112" s="154" t="s">
        <v>319</v>
      </c>
      <c r="P112" s="154" t="s">
        <v>319</v>
      </c>
      <c r="Q112" s="8">
        <v>177</v>
      </c>
      <c r="R112" s="160">
        <v>3.2</v>
      </c>
      <c r="S112" s="154" t="s">
        <v>319</v>
      </c>
      <c r="T112" s="154" t="s">
        <v>319</v>
      </c>
      <c r="U112" s="8">
        <v>4</v>
      </c>
      <c r="V112" s="160">
        <v>0.1</v>
      </c>
      <c r="W112" s="154" t="s">
        <v>319</v>
      </c>
      <c r="X112" s="154" t="s">
        <v>319</v>
      </c>
      <c r="Y112" s="8">
        <v>9</v>
      </c>
      <c r="Z112" s="160">
        <v>0.2</v>
      </c>
      <c r="AA112" s="154" t="s">
        <v>319</v>
      </c>
      <c r="AB112" s="154" t="s">
        <v>319</v>
      </c>
      <c r="AC112" s="8">
        <v>20</v>
      </c>
      <c r="AD112" s="160">
        <v>0.4</v>
      </c>
      <c r="AE112" s="154" t="s">
        <v>319</v>
      </c>
      <c r="AF112" s="154" t="s">
        <v>319</v>
      </c>
      <c r="AG112" s="8">
        <v>28</v>
      </c>
      <c r="AH112" s="160">
        <v>0.5</v>
      </c>
      <c r="AI112" s="8">
        <v>61</v>
      </c>
      <c r="AJ112" s="160">
        <v>1.0873440285204992</v>
      </c>
      <c r="AK112" s="154" t="s">
        <v>319</v>
      </c>
      <c r="AL112" s="154" t="s">
        <v>319</v>
      </c>
      <c r="AM112" s="8">
        <v>19</v>
      </c>
      <c r="AN112" s="160">
        <v>0.3</v>
      </c>
      <c r="AO112" s="154" t="s">
        <v>319</v>
      </c>
      <c r="AP112" s="154" t="s">
        <v>319</v>
      </c>
      <c r="AQ112" s="8">
        <v>9</v>
      </c>
      <c r="AR112" s="160">
        <v>0.2</v>
      </c>
      <c r="AS112" s="154" t="s">
        <v>319</v>
      </c>
      <c r="AT112" s="154" t="s">
        <v>319</v>
      </c>
      <c r="AU112" s="8">
        <v>7</v>
      </c>
      <c r="AV112" s="160">
        <v>0.1</v>
      </c>
      <c r="AW112" s="154" t="s">
        <v>319</v>
      </c>
      <c r="AX112" s="154" t="s">
        <v>319</v>
      </c>
      <c r="AY112" s="8">
        <v>6</v>
      </c>
      <c r="AZ112" s="160">
        <v>0.1</v>
      </c>
      <c r="BA112" s="154" t="s">
        <v>319</v>
      </c>
      <c r="BB112" s="154" t="s">
        <v>319</v>
      </c>
      <c r="BC112" s="8">
        <v>16</v>
      </c>
      <c r="BD112" s="160">
        <v>0.3</v>
      </c>
      <c r="BE112" s="8">
        <v>57</v>
      </c>
      <c r="BF112" s="160">
        <v>1.0160427807486632</v>
      </c>
      <c r="BG112" s="154" t="s">
        <v>319</v>
      </c>
      <c r="BH112" s="154" t="s">
        <v>319</v>
      </c>
      <c r="BI112" s="8">
        <v>16</v>
      </c>
      <c r="BJ112" s="160">
        <v>0.3</v>
      </c>
      <c r="BK112" s="154" t="s">
        <v>319</v>
      </c>
      <c r="BL112" s="154" t="s">
        <v>319</v>
      </c>
      <c r="BM112" s="8">
        <v>12</v>
      </c>
      <c r="BN112" s="160">
        <v>0.2</v>
      </c>
      <c r="BO112" s="154" t="s">
        <v>319</v>
      </c>
      <c r="BP112" s="154" t="s">
        <v>319</v>
      </c>
      <c r="BQ112" s="8">
        <v>2</v>
      </c>
      <c r="BR112" s="160">
        <v>0</v>
      </c>
      <c r="BS112" s="8">
        <v>30</v>
      </c>
      <c r="BT112" s="160">
        <v>0.53475935828876997</v>
      </c>
      <c r="BU112" s="154" t="s">
        <v>319</v>
      </c>
      <c r="BV112" s="154" t="s">
        <v>319</v>
      </c>
      <c r="BW112" s="8">
        <v>9</v>
      </c>
      <c r="BX112" s="160">
        <v>0.16042780748663102</v>
      </c>
      <c r="BY112" s="8">
        <v>5610</v>
      </c>
      <c r="BZ112" s="154" t="s">
        <v>319</v>
      </c>
      <c r="CA112" s="154" t="s">
        <v>319</v>
      </c>
      <c r="CB112" s="8">
        <v>5453</v>
      </c>
      <c r="CC112" s="213">
        <v>97.201426024955438</v>
      </c>
      <c r="CD112" s="24">
        <v>157</v>
      </c>
      <c r="CE112" s="39">
        <v>2.7985739750445631</v>
      </c>
      <c r="DH112" s="151"/>
      <c r="DN112" s="8" t="s">
        <v>491</v>
      </c>
      <c r="DO112" s="8" t="s">
        <v>490</v>
      </c>
    </row>
    <row r="113" spans="1:119" s="8" customFormat="1" x14ac:dyDescent="0.2">
      <c r="A113" s="8" t="s">
        <v>554</v>
      </c>
      <c r="B113" s="8" t="s">
        <v>555</v>
      </c>
      <c r="C113" s="154" t="s">
        <v>319</v>
      </c>
      <c r="D113" s="154" t="s">
        <v>319</v>
      </c>
      <c r="E113" s="8">
        <v>2350</v>
      </c>
      <c r="F113" s="160">
        <v>92.1</v>
      </c>
      <c r="G113" s="154" t="s">
        <v>319</v>
      </c>
      <c r="H113" s="154" t="s">
        <v>319</v>
      </c>
      <c r="I113" s="8">
        <v>25</v>
      </c>
      <c r="J113" s="160">
        <v>1</v>
      </c>
      <c r="K113" s="154" t="s">
        <v>319</v>
      </c>
      <c r="L113" s="154" t="s">
        <v>319</v>
      </c>
      <c r="M113" s="8">
        <v>2</v>
      </c>
      <c r="N113" s="160">
        <v>0.1</v>
      </c>
      <c r="O113" s="154" t="s">
        <v>319</v>
      </c>
      <c r="P113" s="154" t="s">
        <v>319</v>
      </c>
      <c r="Q113" s="8">
        <v>72</v>
      </c>
      <c r="R113" s="160">
        <v>2.8</v>
      </c>
      <c r="S113" s="154" t="s">
        <v>319</v>
      </c>
      <c r="T113" s="154" t="s">
        <v>319</v>
      </c>
      <c r="U113" s="8">
        <v>5</v>
      </c>
      <c r="V113" s="160">
        <v>0.2</v>
      </c>
      <c r="W113" s="154" t="s">
        <v>319</v>
      </c>
      <c r="X113" s="154" t="s">
        <v>319</v>
      </c>
      <c r="Y113" s="8">
        <v>9</v>
      </c>
      <c r="Z113" s="160">
        <v>0.4</v>
      </c>
      <c r="AA113" s="154" t="s">
        <v>319</v>
      </c>
      <c r="AB113" s="154" t="s">
        <v>319</v>
      </c>
      <c r="AC113" s="8">
        <v>18</v>
      </c>
      <c r="AD113" s="160">
        <v>0.7</v>
      </c>
      <c r="AE113" s="154" t="s">
        <v>319</v>
      </c>
      <c r="AF113" s="154" t="s">
        <v>319</v>
      </c>
      <c r="AG113" s="8">
        <v>10</v>
      </c>
      <c r="AH113" s="160">
        <v>0.4</v>
      </c>
      <c r="AI113" s="8">
        <v>42</v>
      </c>
      <c r="AJ113" s="160">
        <v>1.6464131713053702</v>
      </c>
      <c r="AK113" s="154" t="s">
        <v>319</v>
      </c>
      <c r="AL113" s="154" t="s">
        <v>319</v>
      </c>
      <c r="AM113" s="8">
        <v>6</v>
      </c>
      <c r="AN113" s="160">
        <v>0.2</v>
      </c>
      <c r="AO113" s="154" t="s">
        <v>319</v>
      </c>
      <c r="AP113" s="154" t="s">
        <v>319</v>
      </c>
      <c r="AQ113" s="8">
        <v>4</v>
      </c>
      <c r="AR113" s="160">
        <v>0.2</v>
      </c>
      <c r="AS113" s="154" t="s">
        <v>319</v>
      </c>
      <c r="AT113" s="154" t="s">
        <v>319</v>
      </c>
      <c r="AU113" s="8">
        <v>0</v>
      </c>
      <c r="AV113" s="160">
        <v>0</v>
      </c>
      <c r="AW113" s="154" t="s">
        <v>319</v>
      </c>
      <c r="AX113" s="154" t="s">
        <v>319</v>
      </c>
      <c r="AY113" s="8">
        <v>13</v>
      </c>
      <c r="AZ113" s="160">
        <v>0.5</v>
      </c>
      <c r="BA113" s="154" t="s">
        <v>319</v>
      </c>
      <c r="BB113" s="154" t="s">
        <v>319</v>
      </c>
      <c r="BC113" s="8">
        <v>9</v>
      </c>
      <c r="BD113" s="160">
        <v>0.4</v>
      </c>
      <c r="BE113" s="8">
        <v>32</v>
      </c>
      <c r="BF113" s="160">
        <v>1.2544100352802823</v>
      </c>
      <c r="BG113" s="154" t="s">
        <v>319</v>
      </c>
      <c r="BH113" s="154" t="s">
        <v>319</v>
      </c>
      <c r="BI113" s="8">
        <v>11</v>
      </c>
      <c r="BJ113" s="160">
        <v>0.4</v>
      </c>
      <c r="BK113" s="154" t="s">
        <v>319</v>
      </c>
      <c r="BL113" s="154" t="s">
        <v>319</v>
      </c>
      <c r="BM113" s="8">
        <v>4</v>
      </c>
      <c r="BN113" s="160">
        <v>0.2</v>
      </c>
      <c r="BO113" s="154" t="s">
        <v>319</v>
      </c>
      <c r="BP113" s="154" t="s">
        <v>319</v>
      </c>
      <c r="BQ113" s="8">
        <v>0</v>
      </c>
      <c r="BR113" s="160">
        <v>0</v>
      </c>
      <c r="BS113" s="8">
        <v>15</v>
      </c>
      <c r="BT113" s="160">
        <v>0.58800470403763228</v>
      </c>
      <c r="BU113" s="154" t="s">
        <v>319</v>
      </c>
      <c r="BV113" s="154" t="s">
        <v>319</v>
      </c>
      <c r="BW113" s="8">
        <v>13</v>
      </c>
      <c r="BX113" s="160">
        <v>0.50960407683261466</v>
      </c>
      <c r="BY113" s="8">
        <v>2551</v>
      </c>
      <c r="BZ113" s="154" t="s">
        <v>319</v>
      </c>
      <c r="CA113" s="154" t="s">
        <v>319</v>
      </c>
      <c r="CB113" s="8">
        <v>2449</v>
      </c>
      <c r="CC113" s="213">
        <v>96.001568012544098</v>
      </c>
      <c r="CD113" s="24">
        <v>102</v>
      </c>
      <c r="CE113" s="39">
        <v>3.9984319874558998</v>
      </c>
      <c r="DH113" s="151"/>
      <c r="DN113" s="8" t="s">
        <v>493</v>
      </c>
      <c r="DO113" s="8" t="s">
        <v>492</v>
      </c>
    </row>
    <row r="114" spans="1:119" s="8" customFormat="1" x14ac:dyDescent="0.2">
      <c r="A114" s="8" t="s">
        <v>556</v>
      </c>
      <c r="B114" s="8" t="s">
        <v>557</v>
      </c>
      <c r="C114" s="154" t="s">
        <v>319</v>
      </c>
      <c r="D114" s="154" t="s">
        <v>319</v>
      </c>
      <c r="E114" s="8">
        <v>3414</v>
      </c>
      <c r="F114" s="160">
        <v>73</v>
      </c>
      <c r="G114" s="154" t="s">
        <v>319</v>
      </c>
      <c r="H114" s="154" t="s">
        <v>319</v>
      </c>
      <c r="I114" s="8">
        <v>44</v>
      </c>
      <c r="J114" s="160">
        <v>0.9</v>
      </c>
      <c r="K114" s="154" t="s">
        <v>319</v>
      </c>
      <c r="L114" s="154" t="s">
        <v>319</v>
      </c>
      <c r="M114" s="8">
        <v>221</v>
      </c>
      <c r="N114" s="160">
        <v>4.7</v>
      </c>
      <c r="O114" s="154" t="s">
        <v>319</v>
      </c>
      <c r="P114" s="154" t="s">
        <v>319</v>
      </c>
      <c r="Q114" s="8">
        <v>495</v>
      </c>
      <c r="R114" s="160">
        <v>10.6</v>
      </c>
      <c r="S114" s="154" t="s">
        <v>319</v>
      </c>
      <c r="T114" s="154" t="s">
        <v>319</v>
      </c>
      <c r="U114" s="8">
        <v>12</v>
      </c>
      <c r="V114" s="160">
        <v>0.3</v>
      </c>
      <c r="W114" s="154" t="s">
        <v>319</v>
      </c>
      <c r="X114" s="154" t="s">
        <v>319</v>
      </c>
      <c r="Y114" s="8">
        <v>26</v>
      </c>
      <c r="Z114" s="160">
        <v>0.6</v>
      </c>
      <c r="AA114" s="154" t="s">
        <v>319</v>
      </c>
      <c r="AB114" s="154" t="s">
        <v>319</v>
      </c>
      <c r="AC114" s="8">
        <v>51</v>
      </c>
      <c r="AD114" s="160">
        <v>1.1000000000000001</v>
      </c>
      <c r="AE114" s="154" t="s">
        <v>319</v>
      </c>
      <c r="AF114" s="154" t="s">
        <v>319</v>
      </c>
      <c r="AG114" s="8">
        <v>27</v>
      </c>
      <c r="AH114" s="160">
        <v>0.6</v>
      </c>
      <c r="AI114" s="8">
        <v>116</v>
      </c>
      <c r="AJ114" s="160">
        <v>2.4791622141483223</v>
      </c>
      <c r="AK114" s="154" t="s">
        <v>319</v>
      </c>
      <c r="AL114" s="154" t="s">
        <v>319</v>
      </c>
      <c r="AM114" s="8">
        <v>123</v>
      </c>
      <c r="AN114" s="160">
        <v>2.6</v>
      </c>
      <c r="AO114" s="154" t="s">
        <v>319</v>
      </c>
      <c r="AP114" s="154" t="s">
        <v>319</v>
      </c>
      <c r="AQ114" s="8">
        <v>40</v>
      </c>
      <c r="AR114" s="160">
        <v>0.9</v>
      </c>
      <c r="AS114" s="154" t="s">
        <v>319</v>
      </c>
      <c r="AT114" s="154" t="s">
        <v>319</v>
      </c>
      <c r="AU114" s="8">
        <v>4</v>
      </c>
      <c r="AV114" s="160">
        <v>0.1</v>
      </c>
      <c r="AW114" s="154" t="s">
        <v>319</v>
      </c>
      <c r="AX114" s="154" t="s">
        <v>319</v>
      </c>
      <c r="AY114" s="8">
        <v>89</v>
      </c>
      <c r="AZ114" s="160">
        <v>1.9</v>
      </c>
      <c r="BA114" s="154" t="s">
        <v>319</v>
      </c>
      <c r="BB114" s="154" t="s">
        <v>319</v>
      </c>
      <c r="BC114" s="8">
        <v>67</v>
      </c>
      <c r="BD114" s="160">
        <v>1.4</v>
      </c>
      <c r="BE114" s="8">
        <v>323</v>
      </c>
      <c r="BF114" s="160">
        <v>6.9031844411198975</v>
      </c>
      <c r="BG114" s="154" t="s">
        <v>319</v>
      </c>
      <c r="BH114" s="154" t="s">
        <v>319</v>
      </c>
      <c r="BI114" s="8">
        <v>33</v>
      </c>
      <c r="BJ114" s="160">
        <v>0.7</v>
      </c>
      <c r="BK114" s="154" t="s">
        <v>319</v>
      </c>
      <c r="BL114" s="154" t="s">
        <v>319</v>
      </c>
      <c r="BM114" s="8">
        <v>12</v>
      </c>
      <c r="BN114" s="160">
        <v>0.3</v>
      </c>
      <c r="BO114" s="154" t="s">
        <v>319</v>
      </c>
      <c r="BP114" s="154" t="s">
        <v>319</v>
      </c>
      <c r="BQ114" s="8">
        <v>5</v>
      </c>
      <c r="BR114" s="160">
        <v>0.1</v>
      </c>
      <c r="BS114" s="8">
        <v>50</v>
      </c>
      <c r="BT114" s="160">
        <v>1.0686044026501389</v>
      </c>
      <c r="BU114" s="154" t="s">
        <v>319</v>
      </c>
      <c r="BV114" s="154" t="s">
        <v>319</v>
      </c>
      <c r="BW114" s="8">
        <v>16</v>
      </c>
      <c r="BX114" s="160">
        <v>0.34195340884804443</v>
      </c>
      <c r="BY114" s="8">
        <v>4679</v>
      </c>
      <c r="BZ114" s="154" t="s">
        <v>319</v>
      </c>
      <c r="CA114" s="154" t="s">
        <v>319</v>
      </c>
      <c r="CB114" s="8">
        <v>4174</v>
      </c>
      <c r="CC114" s="213">
        <v>89.207095533233598</v>
      </c>
      <c r="CD114" s="24">
        <v>505</v>
      </c>
      <c r="CE114" s="39">
        <v>10.792904466766403</v>
      </c>
      <c r="DH114" s="151"/>
      <c r="DN114" s="8" t="s">
        <v>502</v>
      </c>
      <c r="DO114" s="8" t="s">
        <v>501</v>
      </c>
    </row>
    <row r="115" spans="1:119" s="8" customFormat="1" x14ac:dyDescent="0.2">
      <c r="A115" s="8" t="s">
        <v>558</v>
      </c>
      <c r="B115" s="8" t="s">
        <v>559</v>
      </c>
      <c r="C115" s="154" t="s">
        <v>319</v>
      </c>
      <c r="D115" s="154" t="s">
        <v>319</v>
      </c>
      <c r="E115" s="8">
        <v>2206</v>
      </c>
      <c r="F115" s="160">
        <v>94.7</v>
      </c>
      <c r="G115" s="154" t="s">
        <v>319</v>
      </c>
      <c r="H115" s="154" t="s">
        <v>319</v>
      </c>
      <c r="I115" s="8">
        <v>7</v>
      </c>
      <c r="J115" s="160">
        <v>0.3</v>
      </c>
      <c r="K115" s="154" t="s">
        <v>319</v>
      </c>
      <c r="L115" s="154" t="s">
        <v>319</v>
      </c>
      <c r="M115" s="8">
        <v>6</v>
      </c>
      <c r="N115" s="160">
        <v>0.3</v>
      </c>
      <c r="O115" s="154" t="s">
        <v>319</v>
      </c>
      <c r="P115" s="154" t="s">
        <v>319</v>
      </c>
      <c r="Q115" s="8">
        <v>50</v>
      </c>
      <c r="R115" s="160">
        <v>2.1</v>
      </c>
      <c r="S115" s="154" t="s">
        <v>319</v>
      </c>
      <c r="T115" s="154" t="s">
        <v>319</v>
      </c>
      <c r="U115" s="8">
        <v>5</v>
      </c>
      <c r="V115" s="160">
        <v>0.2</v>
      </c>
      <c r="W115" s="154" t="s">
        <v>319</v>
      </c>
      <c r="X115" s="154" t="s">
        <v>319</v>
      </c>
      <c r="Y115" s="8">
        <v>10</v>
      </c>
      <c r="Z115" s="160">
        <v>0.4</v>
      </c>
      <c r="AA115" s="154" t="s">
        <v>319</v>
      </c>
      <c r="AB115" s="154" t="s">
        <v>319</v>
      </c>
      <c r="AC115" s="8">
        <v>17</v>
      </c>
      <c r="AD115" s="160">
        <v>0.7</v>
      </c>
      <c r="AE115" s="154" t="s">
        <v>319</v>
      </c>
      <c r="AF115" s="154" t="s">
        <v>319</v>
      </c>
      <c r="AG115" s="8">
        <v>1</v>
      </c>
      <c r="AH115" s="160">
        <v>0</v>
      </c>
      <c r="AI115" s="8">
        <v>33</v>
      </c>
      <c r="AJ115" s="160">
        <v>1.4169171318162301</v>
      </c>
      <c r="AK115" s="154" t="s">
        <v>319</v>
      </c>
      <c r="AL115" s="154" t="s">
        <v>319</v>
      </c>
      <c r="AM115" s="8">
        <v>7</v>
      </c>
      <c r="AN115" s="160">
        <v>0.3</v>
      </c>
      <c r="AO115" s="154" t="s">
        <v>319</v>
      </c>
      <c r="AP115" s="154" t="s">
        <v>319</v>
      </c>
      <c r="AQ115" s="8">
        <v>0</v>
      </c>
      <c r="AR115" s="160">
        <v>0</v>
      </c>
      <c r="AS115" s="154" t="s">
        <v>319</v>
      </c>
      <c r="AT115" s="154" t="s">
        <v>319</v>
      </c>
      <c r="AU115" s="8">
        <v>0</v>
      </c>
      <c r="AV115" s="160">
        <v>0</v>
      </c>
      <c r="AW115" s="154" t="s">
        <v>319</v>
      </c>
      <c r="AX115" s="154" t="s">
        <v>319</v>
      </c>
      <c r="AY115" s="8">
        <v>0</v>
      </c>
      <c r="AZ115" s="160">
        <v>0</v>
      </c>
      <c r="BA115" s="154" t="s">
        <v>319</v>
      </c>
      <c r="BB115" s="154" t="s">
        <v>319</v>
      </c>
      <c r="BC115" s="8">
        <v>5</v>
      </c>
      <c r="BD115" s="160">
        <v>0.2</v>
      </c>
      <c r="BE115" s="8">
        <v>12</v>
      </c>
      <c r="BF115" s="160">
        <v>0.51524259338772005</v>
      </c>
      <c r="BG115" s="154" t="s">
        <v>319</v>
      </c>
      <c r="BH115" s="154" t="s">
        <v>319</v>
      </c>
      <c r="BI115" s="8">
        <v>3</v>
      </c>
      <c r="BJ115" s="160">
        <v>0.1</v>
      </c>
      <c r="BK115" s="154" t="s">
        <v>319</v>
      </c>
      <c r="BL115" s="154" t="s">
        <v>319</v>
      </c>
      <c r="BM115" s="8">
        <v>6</v>
      </c>
      <c r="BN115" s="160">
        <v>0.3</v>
      </c>
      <c r="BO115" s="154" t="s">
        <v>319</v>
      </c>
      <c r="BP115" s="154" t="s">
        <v>319</v>
      </c>
      <c r="BQ115" s="8">
        <v>0</v>
      </c>
      <c r="BR115" s="160">
        <v>0</v>
      </c>
      <c r="BS115" s="8">
        <v>9</v>
      </c>
      <c r="BT115" s="160">
        <v>0.38643194504079004</v>
      </c>
      <c r="BU115" s="154" t="s">
        <v>319</v>
      </c>
      <c r="BV115" s="154" t="s">
        <v>319</v>
      </c>
      <c r="BW115" s="8">
        <v>6</v>
      </c>
      <c r="BX115" s="160">
        <v>0.25762129669386002</v>
      </c>
      <c r="BY115" s="8">
        <v>2329</v>
      </c>
      <c r="BZ115" s="154" t="s">
        <v>319</v>
      </c>
      <c r="CA115" s="154" t="s">
        <v>319</v>
      </c>
      <c r="CB115" s="8">
        <v>2269</v>
      </c>
      <c r="CC115" s="213">
        <v>97.423787033061402</v>
      </c>
      <c r="CD115" s="24">
        <v>60</v>
      </c>
      <c r="CE115" s="39">
        <v>2.5762129669386002</v>
      </c>
      <c r="DH115" s="151"/>
      <c r="DN115" s="8" t="s">
        <v>506</v>
      </c>
      <c r="DO115" s="8" t="s">
        <v>505</v>
      </c>
    </row>
    <row r="116" spans="1:119" s="8" customFormat="1" x14ac:dyDescent="0.2">
      <c r="A116" s="8" t="s">
        <v>560</v>
      </c>
      <c r="B116" s="8" t="s">
        <v>561</v>
      </c>
      <c r="C116" s="154" t="s">
        <v>319</v>
      </c>
      <c r="D116" s="154" t="s">
        <v>319</v>
      </c>
      <c r="E116" s="8">
        <v>4169</v>
      </c>
      <c r="F116" s="160">
        <v>85.3</v>
      </c>
      <c r="G116" s="154" t="s">
        <v>319</v>
      </c>
      <c r="H116" s="154" t="s">
        <v>319</v>
      </c>
      <c r="I116" s="8">
        <v>46</v>
      </c>
      <c r="J116" s="160">
        <v>0.9</v>
      </c>
      <c r="K116" s="154" t="s">
        <v>319</v>
      </c>
      <c r="L116" s="154" t="s">
        <v>319</v>
      </c>
      <c r="M116" s="8">
        <v>8</v>
      </c>
      <c r="N116" s="160">
        <v>0.2</v>
      </c>
      <c r="O116" s="154" t="s">
        <v>319</v>
      </c>
      <c r="P116" s="154" t="s">
        <v>319</v>
      </c>
      <c r="Q116" s="8">
        <v>174</v>
      </c>
      <c r="R116" s="160">
        <v>3.6</v>
      </c>
      <c r="S116" s="154" t="s">
        <v>319</v>
      </c>
      <c r="T116" s="154" t="s">
        <v>319</v>
      </c>
      <c r="U116" s="8">
        <v>11</v>
      </c>
      <c r="V116" s="160">
        <v>0.2</v>
      </c>
      <c r="W116" s="154" t="s">
        <v>319</v>
      </c>
      <c r="X116" s="154" t="s">
        <v>319</v>
      </c>
      <c r="Y116" s="8">
        <v>15</v>
      </c>
      <c r="Z116" s="160">
        <v>0.3</v>
      </c>
      <c r="AA116" s="154" t="s">
        <v>319</v>
      </c>
      <c r="AB116" s="154" t="s">
        <v>319</v>
      </c>
      <c r="AC116" s="8">
        <v>17</v>
      </c>
      <c r="AD116" s="160">
        <v>0.3</v>
      </c>
      <c r="AE116" s="154" t="s">
        <v>319</v>
      </c>
      <c r="AF116" s="154" t="s">
        <v>319</v>
      </c>
      <c r="AG116" s="8">
        <v>25</v>
      </c>
      <c r="AH116" s="160">
        <v>0.5</v>
      </c>
      <c r="AI116" s="8">
        <v>68</v>
      </c>
      <c r="AJ116" s="160">
        <v>1.3911620294599019</v>
      </c>
      <c r="AK116" s="154" t="s">
        <v>319</v>
      </c>
      <c r="AL116" s="154" t="s">
        <v>319</v>
      </c>
      <c r="AM116" s="8">
        <v>176</v>
      </c>
      <c r="AN116" s="160">
        <v>3.6</v>
      </c>
      <c r="AO116" s="154" t="s">
        <v>319</v>
      </c>
      <c r="AP116" s="154" t="s">
        <v>319</v>
      </c>
      <c r="AQ116" s="8">
        <v>18</v>
      </c>
      <c r="AR116" s="160">
        <v>0.4</v>
      </c>
      <c r="AS116" s="154" t="s">
        <v>319</v>
      </c>
      <c r="AT116" s="154" t="s">
        <v>319</v>
      </c>
      <c r="AU116" s="8">
        <v>8</v>
      </c>
      <c r="AV116" s="160">
        <v>0.2</v>
      </c>
      <c r="AW116" s="154" t="s">
        <v>319</v>
      </c>
      <c r="AX116" s="154" t="s">
        <v>319</v>
      </c>
      <c r="AY116" s="8">
        <v>16</v>
      </c>
      <c r="AZ116" s="160">
        <v>0.3</v>
      </c>
      <c r="BA116" s="154" t="s">
        <v>319</v>
      </c>
      <c r="BB116" s="154" t="s">
        <v>319</v>
      </c>
      <c r="BC116" s="8">
        <v>124</v>
      </c>
      <c r="BD116" s="160">
        <v>2.5</v>
      </c>
      <c r="BE116" s="8">
        <v>342</v>
      </c>
      <c r="BF116" s="160">
        <v>6.9967266775777412</v>
      </c>
      <c r="BG116" s="154" t="s">
        <v>319</v>
      </c>
      <c r="BH116" s="154" t="s">
        <v>319</v>
      </c>
      <c r="BI116" s="8">
        <v>30</v>
      </c>
      <c r="BJ116" s="160">
        <v>0.6</v>
      </c>
      <c r="BK116" s="154" t="s">
        <v>319</v>
      </c>
      <c r="BL116" s="154" t="s">
        <v>319</v>
      </c>
      <c r="BM116" s="8">
        <v>9</v>
      </c>
      <c r="BN116" s="160">
        <v>0.2</v>
      </c>
      <c r="BO116" s="154" t="s">
        <v>319</v>
      </c>
      <c r="BP116" s="154" t="s">
        <v>319</v>
      </c>
      <c r="BQ116" s="8">
        <v>8</v>
      </c>
      <c r="BR116" s="160">
        <v>0.2</v>
      </c>
      <c r="BS116" s="8">
        <v>47</v>
      </c>
      <c r="BT116" s="160">
        <v>0.96153846153846156</v>
      </c>
      <c r="BU116" s="154" t="s">
        <v>319</v>
      </c>
      <c r="BV116" s="154" t="s">
        <v>319</v>
      </c>
      <c r="BW116" s="8">
        <v>34</v>
      </c>
      <c r="BX116" s="160">
        <v>0.69558101472995093</v>
      </c>
      <c r="BY116" s="8">
        <v>4888</v>
      </c>
      <c r="BZ116" s="154" t="s">
        <v>319</v>
      </c>
      <c r="CA116" s="154" t="s">
        <v>319</v>
      </c>
      <c r="CB116" s="8">
        <v>4397</v>
      </c>
      <c r="CC116" s="213">
        <v>89.954991816693948</v>
      </c>
      <c r="CD116" s="24">
        <v>491</v>
      </c>
      <c r="CE116" s="39">
        <v>10.045008183306056</v>
      </c>
      <c r="DH116" s="151"/>
      <c r="DN116" s="8" t="s">
        <v>512</v>
      </c>
      <c r="DO116" s="8" t="s">
        <v>511</v>
      </c>
    </row>
    <row r="117" spans="1:119" s="8" customFormat="1" x14ac:dyDescent="0.2">
      <c r="A117" s="8" t="s">
        <v>562</v>
      </c>
      <c r="B117" s="8" t="s">
        <v>110</v>
      </c>
      <c r="C117" s="154" t="s">
        <v>319</v>
      </c>
      <c r="D117" s="154" t="s">
        <v>319</v>
      </c>
      <c r="E117" s="8">
        <v>6348</v>
      </c>
      <c r="F117" s="160">
        <v>88.8</v>
      </c>
      <c r="G117" s="154" t="s">
        <v>319</v>
      </c>
      <c r="H117" s="154" t="s">
        <v>319</v>
      </c>
      <c r="I117" s="8">
        <v>46</v>
      </c>
      <c r="J117" s="160">
        <v>0.6</v>
      </c>
      <c r="K117" s="154" t="s">
        <v>319</v>
      </c>
      <c r="L117" s="154" t="s">
        <v>319</v>
      </c>
      <c r="M117" s="8">
        <v>11</v>
      </c>
      <c r="N117" s="160">
        <v>0.2</v>
      </c>
      <c r="O117" s="154" t="s">
        <v>319</v>
      </c>
      <c r="P117" s="154" t="s">
        <v>319</v>
      </c>
      <c r="Q117" s="8">
        <v>322</v>
      </c>
      <c r="R117" s="160">
        <v>4.5</v>
      </c>
      <c r="S117" s="154" t="s">
        <v>319</v>
      </c>
      <c r="T117" s="154" t="s">
        <v>319</v>
      </c>
      <c r="U117" s="8">
        <v>8</v>
      </c>
      <c r="V117" s="160">
        <v>0.1</v>
      </c>
      <c r="W117" s="154" t="s">
        <v>319</v>
      </c>
      <c r="X117" s="154" t="s">
        <v>319</v>
      </c>
      <c r="Y117" s="8">
        <v>21</v>
      </c>
      <c r="Z117" s="160">
        <v>0.3</v>
      </c>
      <c r="AA117" s="154" t="s">
        <v>319</v>
      </c>
      <c r="AB117" s="154" t="s">
        <v>319</v>
      </c>
      <c r="AC117" s="8">
        <v>42</v>
      </c>
      <c r="AD117" s="160">
        <v>0.6</v>
      </c>
      <c r="AE117" s="154" t="s">
        <v>319</v>
      </c>
      <c r="AF117" s="154" t="s">
        <v>319</v>
      </c>
      <c r="AG117" s="8">
        <v>28</v>
      </c>
      <c r="AH117" s="160">
        <v>0.4</v>
      </c>
      <c r="AI117" s="8">
        <v>99</v>
      </c>
      <c r="AJ117" s="160">
        <v>1.3855843247025892</v>
      </c>
      <c r="AK117" s="154" t="s">
        <v>319</v>
      </c>
      <c r="AL117" s="154" t="s">
        <v>319</v>
      </c>
      <c r="AM117" s="8">
        <v>93</v>
      </c>
      <c r="AN117" s="160">
        <v>1.3</v>
      </c>
      <c r="AO117" s="154" t="s">
        <v>319</v>
      </c>
      <c r="AP117" s="154" t="s">
        <v>319</v>
      </c>
      <c r="AQ117" s="8">
        <v>9</v>
      </c>
      <c r="AR117" s="160">
        <v>0.1</v>
      </c>
      <c r="AS117" s="154" t="s">
        <v>319</v>
      </c>
      <c r="AT117" s="154" t="s">
        <v>319</v>
      </c>
      <c r="AU117" s="8">
        <v>5</v>
      </c>
      <c r="AV117" s="160">
        <v>0.1</v>
      </c>
      <c r="AW117" s="154" t="s">
        <v>319</v>
      </c>
      <c r="AX117" s="154" t="s">
        <v>319</v>
      </c>
      <c r="AY117" s="8">
        <v>60</v>
      </c>
      <c r="AZ117" s="160">
        <v>0.8</v>
      </c>
      <c r="BA117" s="154" t="s">
        <v>319</v>
      </c>
      <c r="BB117" s="154" t="s">
        <v>319</v>
      </c>
      <c r="BC117" s="8">
        <v>74</v>
      </c>
      <c r="BD117" s="160">
        <v>1</v>
      </c>
      <c r="BE117" s="8">
        <v>241</v>
      </c>
      <c r="BF117" s="160">
        <v>3.3729881035689293</v>
      </c>
      <c r="BG117" s="154" t="s">
        <v>319</v>
      </c>
      <c r="BH117" s="154" t="s">
        <v>319</v>
      </c>
      <c r="BI117" s="8">
        <v>45</v>
      </c>
      <c r="BJ117" s="160">
        <v>0.6</v>
      </c>
      <c r="BK117" s="154" t="s">
        <v>319</v>
      </c>
      <c r="BL117" s="154" t="s">
        <v>319</v>
      </c>
      <c r="BM117" s="8">
        <v>10</v>
      </c>
      <c r="BN117" s="160">
        <v>0.1</v>
      </c>
      <c r="BO117" s="154" t="s">
        <v>319</v>
      </c>
      <c r="BP117" s="154" t="s">
        <v>319</v>
      </c>
      <c r="BQ117" s="8">
        <v>2</v>
      </c>
      <c r="BR117" s="160">
        <v>0</v>
      </c>
      <c r="BS117" s="8">
        <v>57</v>
      </c>
      <c r="BT117" s="160">
        <v>0.79776067179846044</v>
      </c>
      <c r="BU117" s="154" t="s">
        <v>319</v>
      </c>
      <c r="BV117" s="154" t="s">
        <v>319</v>
      </c>
      <c r="BW117" s="8">
        <v>21</v>
      </c>
      <c r="BX117" s="160">
        <v>0.29391182645206437</v>
      </c>
      <c r="BY117" s="8">
        <v>7145</v>
      </c>
      <c r="BZ117" s="154" t="s">
        <v>319</v>
      </c>
      <c r="CA117" s="154" t="s">
        <v>319</v>
      </c>
      <c r="CB117" s="8">
        <v>6727</v>
      </c>
      <c r="CC117" s="213">
        <v>94.149755073477962</v>
      </c>
      <c r="CD117" s="24">
        <v>418</v>
      </c>
      <c r="CE117" s="39">
        <v>5.8502449265220431</v>
      </c>
      <c r="DH117" s="151"/>
      <c r="DN117" s="8" t="s">
        <v>498</v>
      </c>
      <c r="DO117" s="8" t="s">
        <v>497</v>
      </c>
    </row>
    <row r="118" spans="1:119" s="8" customFormat="1" x14ac:dyDescent="0.2">
      <c r="A118" s="8" t="s">
        <v>563</v>
      </c>
      <c r="B118" s="8" t="s">
        <v>564</v>
      </c>
      <c r="C118" s="154" t="s">
        <v>319</v>
      </c>
      <c r="D118" s="154" t="s">
        <v>319</v>
      </c>
      <c r="E118" s="8">
        <v>2276</v>
      </c>
      <c r="F118" s="160">
        <v>92.4</v>
      </c>
      <c r="G118" s="154" t="s">
        <v>319</v>
      </c>
      <c r="H118" s="154" t="s">
        <v>319</v>
      </c>
      <c r="I118" s="8">
        <v>2</v>
      </c>
      <c r="J118" s="160">
        <v>0.1</v>
      </c>
      <c r="K118" s="154" t="s">
        <v>319</v>
      </c>
      <c r="L118" s="154" t="s">
        <v>319</v>
      </c>
      <c r="M118" s="8">
        <v>0</v>
      </c>
      <c r="N118" s="160">
        <v>0</v>
      </c>
      <c r="O118" s="154" t="s">
        <v>319</v>
      </c>
      <c r="P118" s="154" t="s">
        <v>319</v>
      </c>
      <c r="Q118" s="8">
        <v>71</v>
      </c>
      <c r="R118" s="160">
        <v>2.9</v>
      </c>
      <c r="S118" s="154" t="s">
        <v>319</v>
      </c>
      <c r="T118" s="154" t="s">
        <v>319</v>
      </c>
      <c r="U118" s="8">
        <v>4</v>
      </c>
      <c r="V118" s="160">
        <v>0.2</v>
      </c>
      <c r="W118" s="154" t="s">
        <v>319</v>
      </c>
      <c r="X118" s="154" t="s">
        <v>319</v>
      </c>
      <c r="Y118" s="8">
        <v>10</v>
      </c>
      <c r="Z118" s="160">
        <v>0.4</v>
      </c>
      <c r="AA118" s="154" t="s">
        <v>319</v>
      </c>
      <c r="AB118" s="154" t="s">
        <v>319</v>
      </c>
      <c r="AC118" s="8">
        <v>20</v>
      </c>
      <c r="AD118" s="160">
        <v>0.8</v>
      </c>
      <c r="AE118" s="154" t="s">
        <v>319</v>
      </c>
      <c r="AF118" s="154" t="s">
        <v>319</v>
      </c>
      <c r="AG118" s="8">
        <v>11</v>
      </c>
      <c r="AH118" s="160">
        <v>0.4</v>
      </c>
      <c r="AI118" s="8">
        <v>45</v>
      </c>
      <c r="AJ118" s="160">
        <v>1.8270401948842874</v>
      </c>
      <c r="AK118" s="154" t="s">
        <v>319</v>
      </c>
      <c r="AL118" s="154" t="s">
        <v>319</v>
      </c>
      <c r="AM118" s="8">
        <v>13</v>
      </c>
      <c r="AN118" s="160">
        <v>0.5</v>
      </c>
      <c r="AO118" s="154" t="s">
        <v>319</v>
      </c>
      <c r="AP118" s="154" t="s">
        <v>319</v>
      </c>
      <c r="AQ118" s="8">
        <v>4</v>
      </c>
      <c r="AR118" s="160">
        <v>0.2</v>
      </c>
      <c r="AS118" s="154" t="s">
        <v>319</v>
      </c>
      <c r="AT118" s="154" t="s">
        <v>319</v>
      </c>
      <c r="AU118" s="8">
        <v>1</v>
      </c>
      <c r="AV118" s="160">
        <v>0</v>
      </c>
      <c r="AW118" s="154" t="s">
        <v>319</v>
      </c>
      <c r="AX118" s="154" t="s">
        <v>319</v>
      </c>
      <c r="AY118" s="8">
        <v>8</v>
      </c>
      <c r="AZ118" s="160">
        <v>0.3</v>
      </c>
      <c r="BA118" s="154" t="s">
        <v>319</v>
      </c>
      <c r="BB118" s="154" t="s">
        <v>319</v>
      </c>
      <c r="BC118" s="8">
        <v>8</v>
      </c>
      <c r="BD118" s="160">
        <v>0.3</v>
      </c>
      <c r="BE118" s="8">
        <v>34</v>
      </c>
      <c r="BF118" s="160">
        <v>1.3804303694681284</v>
      </c>
      <c r="BG118" s="154" t="s">
        <v>319</v>
      </c>
      <c r="BH118" s="154" t="s">
        <v>319</v>
      </c>
      <c r="BI118" s="8">
        <v>9</v>
      </c>
      <c r="BJ118" s="160">
        <v>0.4</v>
      </c>
      <c r="BK118" s="154" t="s">
        <v>319</v>
      </c>
      <c r="BL118" s="154" t="s">
        <v>319</v>
      </c>
      <c r="BM118" s="8">
        <v>7</v>
      </c>
      <c r="BN118" s="160">
        <v>0.3</v>
      </c>
      <c r="BO118" s="154" t="s">
        <v>319</v>
      </c>
      <c r="BP118" s="154" t="s">
        <v>319</v>
      </c>
      <c r="BQ118" s="8">
        <v>3</v>
      </c>
      <c r="BR118" s="160">
        <v>0.1</v>
      </c>
      <c r="BS118" s="8">
        <v>19</v>
      </c>
      <c r="BT118" s="160">
        <v>0.77141697117336583</v>
      </c>
      <c r="BU118" s="154" t="s">
        <v>319</v>
      </c>
      <c r="BV118" s="154" t="s">
        <v>319</v>
      </c>
      <c r="BW118" s="8">
        <v>16</v>
      </c>
      <c r="BX118" s="160">
        <v>0.6496142915144133</v>
      </c>
      <c r="BY118" s="8">
        <v>2463</v>
      </c>
      <c r="BZ118" s="154" t="s">
        <v>319</v>
      </c>
      <c r="CA118" s="154" t="s">
        <v>319</v>
      </c>
      <c r="CB118" s="8">
        <v>2349</v>
      </c>
      <c r="CC118" s="213">
        <v>95.371498172959804</v>
      </c>
      <c r="CD118" s="24">
        <v>114</v>
      </c>
      <c r="CE118" s="39">
        <v>4.6285018270401945</v>
      </c>
      <c r="DH118" s="151"/>
      <c r="DN118" s="8" t="s">
        <v>518</v>
      </c>
      <c r="DO118" s="8" t="s">
        <v>517</v>
      </c>
    </row>
    <row r="119" spans="1:119" s="8" customFormat="1" x14ac:dyDescent="0.2">
      <c r="A119" s="8" t="s">
        <v>565</v>
      </c>
      <c r="B119" s="8" t="s">
        <v>566</v>
      </c>
      <c r="C119" s="154" t="s">
        <v>319</v>
      </c>
      <c r="D119" s="154" t="s">
        <v>319</v>
      </c>
      <c r="E119" s="8">
        <v>1943</v>
      </c>
      <c r="F119" s="160">
        <v>66</v>
      </c>
      <c r="G119" s="154" t="s">
        <v>319</v>
      </c>
      <c r="H119" s="154" t="s">
        <v>319</v>
      </c>
      <c r="I119" s="8">
        <v>26</v>
      </c>
      <c r="J119" s="160">
        <v>0.9</v>
      </c>
      <c r="K119" s="154" t="s">
        <v>319</v>
      </c>
      <c r="L119" s="154" t="s">
        <v>319</v>
      </c>
      <c r="M119" s="8">
        <v>4</v>
      </c>
      <c r="N119" s="160">
        <v>0.1</v>
      </c>
      <c r="O119" s="154" t="s">
        <v>319</v>
      </c>
      <c r="P119" s="154" t="s">
        <v>319</v>
      </c>
      <c r="Q119" s="8">
        <v>297</v>
      </c>
      <c r="R119" s="160">
        <v>10.1</v>
      </c>
      <c r="S119" s="154" t="s">
        <v>319</v>
      </c>
      <c r="T119" s="154" t="s">
        <v>319</v>
      </c>
      <c r="U119" s="8">
        <v>5</v>
      </c>
      <c r="V119" s="160">
        <v>0.2</v>
      </c>
      <c r="W119" s="154" t="s">
        <v>319</v>
      </c>
      <c r="X119" s="154" t="s">
        <v>319</v>
      </c>
      <c r="Y119" s="8">
        <v>15</v>
      </c>
      <c r="Z119" s="160">
        <v>0.5</v>
      </c>
      <c r="AA119" s="154" t="s">
        <v>319</v>
      </c>
      <c r="AB119" s="154" t="s">
        <v>319</v>
      </c>
      <c r="AC119" s="8">
        <v>48</v>
      </c>
      <c r="AD119" s="160">
        <v>1.6</v>
      </c>
      <c r="AE119" s="154" t="s">
        <v>319</v>
      </c>
      <c r="AF119" s="154" t="s">
        <v>319</v>
      </c>
      <c r="AG119" s="8">
        <v>24</v>
      </c>
      <c r="AH119" s="160">
        <v>0.8</v>
      </c>
      <c r="AI119" s="8">
        <v>92</v>
      </c>
      <c r="AJ119" s="160">
        <v>3.1260618416581716</v>
      </c>
      <c r="AK119" s="154" t="s">
        <v>319</v>
      </c>
      <c r="AL119" s="154" t="s">
        <v>319</v>
      </c>
      <c r="AM119" s="8">
        <v>240</v>
      </c>
      <c r="AN119" s="160">
        <v>8.1999999999999993</v>
      </c>
      <c r="AO119" s="154" t="s">
        <v>319</v>
      </c>
      <c r="AP119" s="154" t="s">
        <v>319</v>
      </c>
      <c r="AQ119" s="8">
        <v>43</v>
      </c>
      <c r="AR119" s="160">
        <v>1.5</v>
      </c>
      <c r="AS119" s="154" t="s">
        <v>319</v>
      </c>
      <c r="AT119" s="154" t="s">
        <v>319</v>
      </c>
      <c r="AU119" s="8">
        <v>5</v>
      </c>
      <c r="AV119" s="160">
        <v>0.2</v>
      </c>
      <c r="AW119" s="154" t="s">
        <v>319</v>
      </c>
      <c r="AX119" s="154" t="s">
        <v>319</v>
      </c>
      <c r="AY119" s="8">
        <v>54</v>
      </c>
      <c r="AZ119" s="160">
        <v>1.8</v>
      </c>
      <c r="BA119" s="154" t="s">
        <v>319</v>
      </c>
      <c r="BB119" s="154" t="s">
        <v>319</v>
      </c>
      <c r="BC119" s="8">
        <v>148</v>
      </c>
      <c r="BD119" s="160">
        <v>5</v>
      </c>
      <c r="BE119" s="8">
        <v>490</v>
      </c>
      <c r="BF119" s="160">
        <v>16.649677200135915</v>
      </c>
      <c r="BG119" s="154" t="s">
        <v>319</v>
      </c>
      <c r="BH119" s="154" t="s">
        <v>319</v>
      </c>
      <c r="BI119" s="8">
        <v>23</v>
      </c>
      <c r="BJ119" s="160">
        <v>0.8</v>
      </c>
      <c r="BK119" s="154" t="s">
        <v>319</v>
      </c>
      <c r="BL119" s="154" t="s">
        <v>319</v>
      </c>
      <c r="BM119" s="8">
        <v>13</v>
      </c>
      <c r="BN119" s="160">
        <v>0.4</v>
      </c>
      <c r="BO119" s="154" t="s">
        <v>319</v>
      </c>
      <c r="BP119" s="154" t="s">
        <v>319</v>
      </c>
      <c r="BQ119" s="8">
        <v>4</v>
      </c>
      <c r="BR119" s="160">
        <v>0.1</v>
      </c>
      <c r="BS119" s="8">
        <v>40</v>
      </c>
      <c r="BT119" s="160">
        <v>1.3591573224600746</v>
      </c>
      <c r="BU119" s="154" t="s">
        <v>319</v>
      </c>
      <c r="BV119" s="154" t="s">
        <v>319</v>
      </c>
      <c r="BW119" s="8">
        <v>51</v>
      </c>
      <c r="BX119" s="160">
        <v>1.7329255861365953</v>
      </c>
      <c r="BY119" s="8">
        <v>2943</v>
      </c>
      <c r="BZ119" s="154" t="s">
        <v>319</v>
      </c>
      <c r="CA119" s="154" t="s">
        <v>319</v>
      </c>
      <c r="CB119" s="8">
        <v>2270</v>
      </c>
      <c r="CC119" s="213">
        <v>77.132178049609252</v>
      </c>
      <c r="CD119" s="24">
        <v>673</v>
      </c>
      <c r="CE119" s="39">
        <v>22.867821950390756</v>
      </c>
      <c r="DH119" s="151"/>
      <c r="DN119" s="8" t="s">
        <v>524</v>
      </c>
      <c r="DO119" s="8" t="s">
        <v>523</v>
      </c>
    </row>
    <row r="120" spans="1:119" s="8" customFormat="1" x14ac:dyDescent="0.2">
      <c r="A120" s="8" t="s">
        <v>567</v>
      </c>
      <c r="B120" s="8" t="s">
        <v>568</v>
      </c>
      <c r="C120" s="154" t="s">
        <v>319</v>
      </c>
      <c r="D120" s="154" t="s">
        <v>319</v>
      </c>
      <c r="E120" s="8">
        <v>2052</v>
      </c>
      <c r="F120" s="160">
        <v>88.9</v>
      </c>
      <c r="G120" s="154" t="s">
        <v>319</v>
      </c>
      <c r="H120" s="154" t="s">
        <v>319</v>
      </c>
      <c r="I120" s="8">
        <v>24</v>
      </c>
      <c r="J120" s="160">
        <v>1</v>
      </c>
      <c r="K120" s="154" t="s">
        <v>319</v>
      </c>
      <c r="L120" s="154" t="s">
        <v>319</v>
      </c>
      <c r="M120" s="8">
        <v>1</v>
      </c>
      <c r="N120" s="160">
        <v>0</v>
      </c>
      <c r="O120" s="154" t="s">
        <v>319</v>
      </c>
      <c r="P120" s="154" t="s">
        <v>319</v>
      </c>
      <c r="Q120" s="8">
        <v>137</v>
      </c>
      <c r="R120" s="160">
        <v>5.9</v>
      </c>
      <c r="S120" s="154" t="s">
        <v>319</v>
      </c>
      <c r="T120" s="154" t="s">
        <v>319</v>
      </c>
      <c r="U120" s="8">
        <v>8</v>
      </c>
      <c r="V120" s="160">
        <v>0.3</v>
      </c>
      <c r="W120" s="154" t="s">
        <v>319</v>
      </c>
      <c r="X120" s="154" t="s">
        <v>319</v>
      </c>
      <c r="Y120" s="8">
        <v>9</v>
      </c>
      <c r="Z120" s="160">
        <v>0.4</v>
      </c>
      <c r="AA120" s="154" t="s">
        <v>319</v>
      </c>
      <c r="AB120" s="154" t="s">
        <v>319</v>
      </c>
      <c r="AC120" s="8">
        <v>10</v>
      </c>
      <c r="AD120" s="160">
        <v>0.4</v>
      </c>
      <c r="AE120" s="154" t="s">
        <v>319</v>
      </c>
      <c r="AF120" s="154" t="s">
        <v>319</v>
      </c>
      <c r="AG120" s="8">
        <v>8</v>
      </c>
      <c r="AH120" s="160">
        <v>0.3</v>
      </c>
      <c r="AI120" s="8">
        <v>35</v>
      </c>
      <c r="AJ120" s="160">
        <v>1.5164644714038129</v>
      </c>
      <c r="AK120" s="154" t="s">
        <v>319</v>
      </c>
      <c r="AL120" s="154" t="s">
        <v>319</v>
      </c>
      <c r="AM120" s="8">
        <v>11</v>
      </c>
      <c r="AN120" s="160">
        <v>0.5</v>
      </c>
      <c r="AO120" s="154" t="s">
        <v>319</v>
      </c>
      <c r="AP120" s="154" t="s">
        <v>319</v>
      </c>
      <c r="AQ120" s="8">
        <v>0</v>
      </c>
      <c r="AR120" s="160">
        <v>0</v>
      </c>
      <c r="AS120" s="154" t="s">
        <v>319</v>
      </c>
      <c r="AT120" s="154" t="s">
        <v>319</v>
      </c>
      <c r="AU120" s="8">
        <v>0</v>
      </c>
      <c r="AV120" s="160">
        <v>0</v>
      </c>
      <c r="AW120" s="154" t="s">
        <v>319</v>
      </c>
      <c r="AX120" s="154" t="s">
        <v>319</v>
      </c>
      <c r="AY120" s="8">
        <v>12</v>
      </c>
      <c r="AZ120" s="160">
        <v>0.5</v>
      </c>
      <c r="BA120" s="154" t="s">
        <v>319</v>
      </c>
      <c r="BB120" s="154" t="s">
        <v>319</v>
      </c>
      <c r="BC120" s="8">
        <v>13</v>
      </c>
      <c r="BD120" s="160">
        <v>0.6</v>
      </c>
      <c r="BE120" s="8">
        <v>36</v>
      </c>
      <c r="BF120" s="160">
        <v>1.559792027729636</v>
      </c>
      <c r="BG120" s="154" t="s">
        <v>319</v>
      </c>
      <c r="BH120" s="154" t="s">
        <v>319</v>
      </c>
      <c r="BI120" s="8">
        <v>8</v>
      </c>
      <c r="BJ120" s="160">
        <v>0.3</v>
      </c>
      <c r="BK120" s="154" t="s">
        <v>319</v>
      </c>
      <c r="BL120" s="154" t="s">
        <v>319</v>
      </c>
      <c r="BM120" s="8">
        <v>9</v>
      </c>
      <c r="BN120" s="160">
        <v>0.4</v>
      </c>
      <c r="BO120" s="154" t="s">
        <v>319</v>
      </c>
      <c r="BP120" s="154" t="s">
        <v>319</v>
      </c>
      <c r="BQ120" s="8">
        <v>1</v>
      </c>
      <c r="BR120" s="160">
        <v>0</v>
      </c>
      <c r="BS120" s="8">
        <v>18</v>
      </c>
      <c r="BT120" s="160">
        <v>0.77989601386481799</v>
      </c>
      <c r="BU120" s="154" t="s">
        <v>319</v>
      </c>
      <c r="BV120" s="154" t="s">
        <v>319</v>
      </c>
      <c r="BW120" s="8">
        <v>5</v>
      </c>
      <c r="BX120" s="160">
        <v>0.21663778162911612</v>
      </c>
      <c r="BY120" s="8">
        <v>2308</v>
      </c>
      <c r="BZ120" s="154" t="s">
        <v>319</v>
      </c>
      <c r="CA120" s="154" t="s">
        <v>319</v>
      </c>
      <c r="CB120" s="8">
        <v>2214</v>
      </c>
      <c r="CC120" s="213">
        <v>95.927209705372618</v>
      </c>
      <c r="CD120" s="24">
        <v>94</v>
      </c>
      <c r="CE120" s="39">
        <v>4.0727902946273833</v>
      </c>
      <c r="DH120" s="151"/>
      <c r="DN120" s="8" t="s">
        <v>99</v>
      </c>
      <c r="DO120" s="8" t="s">
        <v>525</v>
      </c>
    </row>
    <row r="121" spans="1:119" s="8" customFormat="1" x14ac:dyDescent="0.2">
      <c r="A121" s="8" t="s">
        <v>569</v>
      </c>
      <c r="B121" s="8" t="s">
        <v>570</v>
      </c>
      <c r="C121" s="154" t="s">
        <v>319</v>
      </c>
      <c r="D121" s="154" t="s">
        <v>319</v>
      </c>
      <c r="E121" s="8">
        <v>2287</v>
      </c>
      <c r="F121" s="160">
        <v>95.1</v>
      </c>
      <c r="G121" s="154" t="s">
        <v>319</v>
      </c>
      <c r="H121" s="154" t="s">
        <v>319</v>
      </c>
      <c r="I121" s="8">
        <v>25</v>
      </c>
      <c r="J121" s="160">
        <v>1</v>
      </c>
      <c r="K121" s="154" t="s">
        <v>319</v>
      </c>
      <c r="L121" s="154" t="s">
        <v>319</v>
      </c>
      <c r="M121" s="8">
        <v>2</v>
      </c>
      <c r="N121" s="160">
        <v>0.1</v>
      </c>
      <c r="O121" s="154" t="s">
        <v>319</v>
      </c>
      <c r="P121" s="154" t="s">
        <v>319</v>
      </c>
      <c r="Q121" s="8">
        <v>38</v>
      </c>
      <c r="R121" s="160">
        <v>1.6</v>
      </c>
      <c r="S121" s="154" t="s">
        <v>319</v>
      </c>
      <c r="T121" s="154" t="s">
        <v>319</v>
      </c>
      <c r="U121" s="8">
        <v>2</v>
      </c>
      <c r="V121" s="160">
        <v>0.1</v>
      </c>
      <c r="W121" s="154" t="s">
        <v>319</v>
      </c>
      <c r="X121" s="154" t="s">
        <v>319</v>
      </c>
      <c r="Y121" s="8">
        <v>7</v>
      </c>
      <c r="Z121" s="160">
        <v>0.3</v>
      </c>
      <c r="AA121" s="154" t="s">
        <v>319</v>
      </c>
      <c r="AB121" s="154" t="s">
        <v>319</v>
      </c>
      <c r="AC121" s="8">
        <v>9</v>
      </c>
      <c r="AD121" s="160">
        <v>0.4</v>
      </c>
      <c r="AE121" s="154" t="s">
        <v>319</v>
      </c>
      <c r="AF121" s="154" t="s">
        <v>319</v>
      </c>
      <c r="AG121" s="8">
        <v>3</v>
      </c>
      <c r="AH121" s="160">
        <v>0.1</v>
      </c>
      <c r="AI121" s="8">
        <v>21</v>
      </c>
      <c r="AJ121" s="160">
        <v>0.8735440931780365</v>
      </c>
      <c r="AK121" s="154" t="s">
        <v>319</v>
      </c>
      <c r="AL121" s="154" t="s">
        <v>319</v>
      </c>
      <c r="AM121" s="8">
        <v>0</v>
      </c>
      <c r="AN121" s="160">
        <v>0</v>
      </c>
      <c r="AO121" s="154" t="s">
        <v>319</v>
      </c>
      <c r="AP121" s="154" t="s">
        <v>319</v>
      </c>
      <c r="AQ121" s="8">
        <v>3</v>
      </c>
      <c r="AR121" s="160">
        <v>0.1</v>
      </c>
      <c r="AS121" s="154" t="s">
        <v>319</v>
      </c>
      <c r="AT121" s="154" t="s">
        <v>319</v>
      </c>
      <c r="AU121" s="8">
        <v>0</v>
      </c>
      <c r="AV121" s="160">
        <v>0</v>
      </c>
      <c r="AW121" s="154" t="s">
        <v>319</v>
      </c>
      <c r="AX121" s="154" t="s">
        <v>319</v>
      </c>
      <c r="AY121" s="8">
        <v>6</v>
      </c>
      <c r="AZ121" s="160">
        <v>0.2</v>
      </c>
      <c r="BA121" s="154" t="s">
        <v>319</v>
      </c>
      <c r="BB121" s="154" t="s">
        <v>319</v>
      </c>
      <c r="BC121" s="8">
        <v>6</v>
      </c>
      <c r="BD121" s="160">
        <v>0.2</v>
      </c>
      <c r="BE121" s="8">
        <v>15</v>
      </c>
      <c r="BF121" s="160">
        <v>0.62396006655574043</v>
      </c>
      <c r="BG121" s="154" t="s">
        <v>319</v>
      </c>
      <c r="BH121" s="154" t="s">
        <v>319</v>
      </c>
      <c r="BI121" s="8">
        <v>4</v>
      </c>
      <c r="BJ121" s="160">
        <v>0.2</v>
      </c>
      <c r="BK121" s="154" t="s">
        <v>319</v>
      </c>
      <c r="BL121" s="154" t="s">
        <v>319</v>
      </c>
      <c r="BM121" s="8">
        <v>2</v>
      </c>
      <c r="BN121" s="160">
        <v>0.1</v>
      </c>
      <c r="BO121" s="154" t="s">
        <v>319</v>
      </c>
      <c r="BP121" s="154" t="s">
        <v>319</v>
      </c>
      <c r="BQ121" s="8">
        <v>2</v>
      </c>
      <c r="BR121" s="160">
        <v>0.1</v>
      </c>
      <c r="BS121" s="8">
        <v>8</v>
      </c>
      <c r="BT121" s="160">
        <v>0.33277870216306155</v>
      </c>
      <c r="BU121" s="154" t="s">
        <v>319</v>
      </c>
      <c r="BV121" s="154" t="s">
        <v>319</v>
      </c>
      <c r="BW121" s="8">
        <v>8</v>
      </c>
      <c r="BX121" s="160">
        <v>0.33277870216306155</v>
      </c>
      <c r="BY121" s="8">
        <v>2404</v>
      </c>
      <c r="BZ121" s="154" t="s">
        <v>319</v>
      </c>
      <c r="CA121" s="154" t="s">
        <v>319</v>
      </c>
      <c r="CB121" s="8">
        <v>2352</v>
      </c>
      <c r="CC121" s="213">
        <v>97.836938435940098</v>
      </c>
      <c r="CD121" s="24">
        <v>52</v>
      </c>
      <c r="CE121" s="39">
        <v>2.1630615640599005</v>
      </c>
      <c r="DH121" s="151"/>
      <c r="DN121" s="8" t="s">
        <v>527</v>
      </c>
      <c r="DO121" s="8" t="s">
        <v>526</v>
      </c>
    </row>
    <row r="122" spans="1:119" s="8" customFormat="1" x14ac:dyDescent="0.2">
      <c r="A122" s="8" t="s">
        <v>571</v>
      </c>
      <c r="B122" s="8" t="s">
        <v>572</v>
      </c>
      <c r="C122" s="154" t="s">
        <v>319</v>
      </c>
      <c r="D122" s="154" t="s">
        <v>319</v>
      </c>
      <c r="E122" s="8">
        <v>6316</v>
      </c>
      <c r="F122" s="160">
        <v>86.3</v>
      </c>
      <c r="G122" s="154" t="s">
        <v>319</v>
      </c>
      <c r="H122" s="154" t="s">
        <v>319</v>
      </c>
      <c r="I122" s="8">
        <v>64</v>
      </c>
      <c r="J122" s="160">
        <v>0.9</v>
      </c>
      <c r="K122" s="154" t="s">
        <v>319</v>
      </c>
      <c r="L122" s="154" t="s">
        <v>319</v>
      </c>
      <c r="M122" s="8">
        <v>12</v>
      </c>
      <c r="N122" s="160">
        <v>0.2</v>
      </c>
      <c r="O122" s="154" t="s">
        <v>319</v>
      </c>
      <c r="P122" s="154" t="s">
        <v>319</v>
      </c>
      <c r="Q122" s="8">
        <v>456</v>
      </c>
      <c r="R122" s="160">
        <v>6.2</v>
      </c>
      <c r="S122" s="154" t="s">
        <v>319</v>
      </c>
      <c r="T122" s="154" t="s">
        <v>319</v>
      </c>
      <c r="U122" s="8">
        <v>15</v>
      </c>
      <c r="V122" s="160">
        <v>0.2</v>
      </c>
      <c r="W122" s="154" t="s">
        <v>319</v>
      </c>
      <c r="X122" s="154" t="s">
        <v>319</v>
      </c>
      <c r="Y122" s="8">
        <v>22</v>
      </c>
      <c r="Z122" s="160">
        <v>0.3</v>
      </c>
      <c r="AA122" s="154" t="s">
        <v>319</v>
      </c>
      <c r="AB122" s="154" t="s">
        <v>319</v>
      </c>
      <c r="AC122" s="8">
        <v>66</v>
      </c>
      <c r="AD122" s="160">
        <v>0.9</v>
      </c>
      <c r="AE122" s="154" t="s">
        <v>319</v>
      </c>
      <c r="AF122" s="154" t="s">
        <v>319</v>
      </c>
      <c r="AG122" s="8">
        <v>33</v>
      </c>
      <c r="AH122" s="160">
        <v>0.5</v>
      </c>
      <c r="AI122" s="8">
        <v>136</v>
      </c>
      <c r="AJ122" s="160">
        <v>1.8574160065555858</v>
      </c>
      <c r="AK122" s="154" t="s">
        <v>319</v>
      </c>
      <c r="AL122" s="154" t="s">
        <v>319</v>
      </c>
      <c r="AM122" s="8">
        <v>86</v>
      </c>
      <c r="AN122" s="160">
        <v>1.2</v>
      </c>
      <c r="AO122" s="154" t="s">
        <v>319</v>
      </c>
      <c r="AP122" s="154" t="s">
        <v>319</v>
      </c>
      <c r="AQ122" s="8">
        <v>29</v>
      </c>
      <c r="AR122" s="160">
        <v>0.4</v>
      </c>
      <c r="AS122" s="154" t="s">
        <v>319</v>
      </c>
      <c r="AT122" s="154" t="s">
        <v>319</v>
      </c>
      <c r="AU122" s="8">
        <v>9</v>
      </c>
      <c r="AV122" s="160">
        <v>0.1</v>
      </c>
      <c r="AW122" s="154" t="s">
        <v>319</v>
      </c>
      <c r="AX122" s="154" t="s">
        <v>319</v>
      </c>
      <c r="AY122" s="8">
        <v>67</v>
      </c>
      <c r="AZ122" s="160">
        <v>0.9</v>
      </c>
      <c r="BA122" s="154" t="s">
        <v>319</v>
      </c>
      <c r="BB122" s="154" t="s">
        <v>319</v>
      </c>
      <c r="BC122" s="8">
        <v>69</v>
      </c>
      <c r="BD122" s="160">
        <v>0.9</v>
      </c>
      <c r="BE122" s="8">
        <v>260</v>
      </c>
      <c r="BF122" s="160">
        <v>3.5509423654739143</v>
      </c>
      <c r="BG122" s="154" t="s">
        <v>319</v>
      </c>
      <c r="BH122" s="154" t="s">
        <v>319</v>
      </c>
      <c r="BI122" s="8">
        <v>27</v>
      </c>
      <c r="BJ122" s="160">
        <v>0.4</v>
      </c>
      <c r="BK122" s="154" t="s">
        <v>319</v>
      </c>
      <c r="BL122" s="154" t="s">
        <v>319</v>
      </c>
      <c r="BM122" s="8">
        <v>9</v>
      </c>
      <c r="BN122" s="160">
        <v>0.1</v>
      </c>
      <c r="BO122" s="154" t="s">
        <v>319</v>
      </c>
      <c r="BP122" s="154" t="s">
        <v>319</v>
      </c>
      <c r="BQ122" s="8">
        <v>4</v>
      </c>
      <c r="BR122" s="160">
        <v>0.1</v>
      </c>
      <c r="BS122" s="8">
        <v>40</v>
      </c>
      <c r="BT122" s="160">
        <v>0.54629882545752528</v>
      </c>
      <c r="BU122" s="154" t="s">
        <v>319</v>
      </c>
      <c r="BV122" s="154" t="s">
        <v>319</v>
      </c>
      <c r="BW122" s="8">
        <v>38</v>
      </c>
      <c r="BX122" s="160">
        <v>0.51898388418464891</v>
      </c>
      <c r="BY122" s="8">
        <v>7322</v>
      </c>
      <c r="BZ122" s="154" t="s">
        <v>319</v>
      </c>
      <c r="CA122" s="154" t="s">
        <v>319</v>
      </c>
      <c r="CB122" s="8">
        <v>6848</v>
      </c>
      <c r="CC122" s="213">
        <v>93.526358918328327</v>
      </c>
      <c r="CD122" s="24">
        <v>474</v>
      </c>
      <c r="CE122" s="39">
        <v>6.4736410816716745</v>
      </c>
      <c r="DH122" s="151"/>
      <c r="DN122" s="8" t="s">
        <v>333</v>
      </c>
      <c r="DO122" s="8" t="s">
        <v>528</v>
      </c>
    </row>
    <row r="123" spans="1:119" s="8" customFormat="1" x14ac:dyDescent="0.2">
      <c r="A123" s="8" t="s">
        <v>573</v>
      </c>
      <c r="B123" s="8" t="s">
        <v>574</v>
      </c>
      <c r="C123" s="154" t="s">
        <v>319</v>
      </c>
      <c r="D123" s="154" t="s">
        <v>319</v>
      </c>
      <c r="E123" s="8">
        <v>2437</v>
      </c>
      <c r="F123" s="160">
        <v>88.3</v>
      </c>
      <c r="G123" s="154" t="s">
        <v>319</v>
      </c>
      <c r="H123" s="154" t="s">
        <v>319</v>
      </c>
      <c r="I123" s="8">
        <v>41</v>
      </c>
      <c r="J123" s="160">
        <v>1.5</v>
      </c>
      <c r="K123" s="154" t="s">
        <v>319</v>
      </c>
      <c r="L123" s="154" t="s">
        <v>319</v>
      </c>
      <c r="M123" s="8">
        <v>2</v>
      </c>
      <c r="N123" s="160">
        <v>0.1</v>
      </c>
      <c r="O123" s="154" t="s">
        <v>319</v>
      </c>
      <c r="P123" s="154" t="s">
        <v>319</v>
      </c>
      <c r="Q123" s="8">
        <v>164</v>
      </c>
      <c r="R123" s="160">
        <v>5.9</v>
      </c>
      <c r="S123" s="154" t="s">
        <v>319</v>
      </c>
      <c r="T123" s="154" t="s">
        <v>319</v>
      </c>
      <c r="U123" s="8">
        <v>2</v>
      </c>
      <c r="V123" s="160">
        <v>0.1</v>
      </c>
      <c r="W123" s="154" t="s">
        <v>319</v>
      </c>
      <c r="X123" s="154" t="s">
        <v>319</v>
      </c>
      <c r="Y123" s="8">
        <v>9</v>
      </c>
      <c r="Z123" s="160">
        <v>0.3</v>
      </c>
      <c r="AA123" s="154" t="s">
        <v>319</v>
      </c>
      <c r="AB123" s="154" t="s">
        <v>319</v>
      </c>
      <c r="AC123" s="8">
        <v>17</v>
      </c>
      <c r="AD123" s="160">
        <v>0.6</v>
      </c>
      <c r="AE123" s="154" t="s">
        <v>319</v>
      </c>
      <c r="AF123" s="154" t="s">
        <v>319</v>
      </c>
      <c r="AG123" s="8">
        <v>12</v>
      </c>
      <c r="AH123" s="160">
        <v>0.4</v>
      </c>
      <c r="AI123" s="8">
        <v>40</v>
      </c>
      <c r="AJ123" s="160">
        <v>1.4487504527345163</v>
      </c>
      <c r="AK123" s="154" t="s">
        <v>319</v>
      </c>
      <c r="AL123" s="154" t="s">
        <v>319</v>
      </c>
      <c r="AM123" s="8">
        <v>35</v>
      </c>
      <c r="AN123" s="160">
        <v>1.3</v>
      </c>
      <c r="AO123" s="154" t="s">
        <v>319</v>
      </c>
      <c r="AP123" s="154" t="s">
        <v>319</v>
      </c>
      <c r="AQ123" s="8">
        <v>8</v>
      </c>
      <c r="AR123" s="160">
        <v>0.3</v>
      </c>
      <c r="AS123" s="154" t="s">
        <v>319</v>
      </c>
      <c r="AT123" s="154" t="s">
        <v>319</v>
      </c>
      <c r="AU123" s="8">
        <v>1</v>
      </c>
      <c r="AV123" s="160">
        <v>0</v>
      </c>
      <c r="AW123" s="154" t="s">
        <v>319</v>
      </c>
      <c r="AX123" s="154" t="s">
        <v>319</v>
      </c>
      <c r="AY123" s="8">
        <v>5</v>
      </c>
      <c r="AZ123" s="160">
        <v>0.2</v>
      </c>
      <c r="BA123" s="154" t="s">
        <v>319</v>
      </c>
      <c r="BB123" s="154" t="s">
        <v>319</v>
      </c>
      <c r="BC123" s="8">
        <v>3</v>
      </c>
      <c r="BD123" s="160">
        <v>0.1</v>
      </c>
      <c r="BE123" s="8">
        <v>52</v>
      </c>
      <c r="BF123" s="160">
        <v>1.8833755885548715</v>
      </c>
      <c r="BG123" s="154" t="s">
        <v>319</v>
      </c>
      <c r="BH123" s="154" t="s">
        <v>319</v>
      </c>
      <c r="BI123" s="8">
        <v>9</v>
      </c>
      <c r="BJ123" s="160">
        <v>0.3</v>
      </c>
      <c r="BK123" s="154" t="s">
        <v>319</v>
      </c>
      <c r="BL123" s="154" t="s">
        <v>319</v>
      </c>
      <c r="BM123" s="8">
        <v>3</v>
      </c>
      <c r="BN123" s="160">
        <v>0.1</v>
      </c>
      <c r="BO123" s="154" t="s">
        <v>319</v>
      </c>
      <c r="BP123" s="154" t="s">
        <v>319</v>
      </c>
      <c r="BQ123" s="8">
        <v>4</v>
      </c>
      <c r="BR123" s="160">
        <v>0.1</v>
      </c>
      <c r="BS123" s="8">
        <v>16</v>
      </c>
      <c r="BT123" s="160">
        <v>0.57950018109380663</v>
      </c>
      <c r="BU123" s="154" t="s">
        <v>319</v>
      </c>
      <c r="BV123" s="154" t="s">
        <v>319</v>
      </c>
      <c r="BW123" s="8">
        <v>9</v>
      </c>
      <c r="BX123" s="160">
        <v>0.3259688518652662</v>
      </c>
      <c r="BY123" s="8">
        <v>2761</v>
      </c>
      <c r="BZ123" s="154" t="s">
        <v>319</v>
      </c>
      <c r="CA123" s="154" t="s">
        <v>319</v>
      </c>
      <c r="CB123" s="8">
        <v>2644</v>
      </c>
      <c r="CC123" s="213">
        <v>95.76240492575154</v>
      </c>
      <c r="CD123" s="24">
        <v>117</v>
      </c>
      <c r="CE123" s="39">
        <v>4.2375950742484605</v>
      </c>
      <c r="DH123" s="151"/>
      <c r="DN123" s="8" t="s">
        <v>100</v>
      </c>
      <c r="DO123" s="8" t="s">
        <v>529</v>
      </c>
    </row>
    <row r="124" spans="1:119" s="8" customFormat="1" x14ac:dyDescent="0.2">
      <c r="A124" s="8" t="s">
        <v>575</v>
      </c>
      <c r="B124" s="8" t="s">
        <v>112</v>
      </c>
      <c r="C124" s="154" t="s">
        <v>319</v>
      </c>
      <c r="D124" s="154" t="s">
        <v>319</v>
      </c>
      <c r="E124" s="8">
        <v>5349</v>
      </c>
      <c r="F124" s="160">
        <v>88.9</v>
      </c>
      <c r="G124" s="154" t="s">
        <v>319</v>
      </c>
      <c r="H124" s="154" t="s">
        <v>319</v>
      </c>
      <c r="I124" s="8">
        <v>28</v>
      </c>
      <c r="J124" s="160">
        <v>0.5</v>
      </c>
      <c r="K124" s="154" t="s">
        <v>319</v>
      </c>
      <c r="L124" s="154" t="s">
        <v>319</v>
      </c>
      <c r="M124" s="8">
        <v>9</v>
      </c>
      <c r="N124" s="160">
        <v>0.1</v>
      </c>
      <c r="O124" s="154" t="s">
        <v>319</v>
      </c>
      <c r="P124" s="154" t="s">
        <v>319</v>
      </c>
      <c r="Q124" s="8">
        <v>210</v>
      </c>
      <c r="R124" s="160">
        <v>3.5</v>
      </c>
      <c r="S124" s="154" t="s">
        <v>319</v>
      </c>
      <c r="T124" s="154" t="s">
        <v>319</v>
      </c>
      <c r="U124" s="8">
        <v>14</v>
      </c>
      <c r="V124" s="160">
        <v>0.2</v>
      </c>
      <c r="W124" s="154" t="s">
        <v>319</v>
      </c>
      <c r="X124" s="154" t="s">
        <v>319</v>
      </c>
      <c r="Y124" s="8">
        <v>38</v>
      </c>
      <c r="Z124" s="160">
        <v>0.6</v>
      </c>
      <c r="AA124" s="154" t="s">
        <v>319</v>
      </c>
      <c r="AB124" s="154" t="s">
        <v>319</v>
      </c>
      <c r="AC124" s="8">
        <v>20</v>
      </c>
      <c r="AD124" s="160">
        <v>0.3</v>
      </c>
      <c r="AE124" s="154" t="s">
        <v>319</v>
      </c>
      <c r="AF124" s="154" t="s">
        <v>319</v>
      </c>
      <c r="AG124" s="8">
        <v>31</v>
      </c>
      <c r="AH124" s="160">
        <v>0.5</v>
      </c>
      <c r="AI124" s="8">
        <v>103</v>
      </c>
      <c r="AJ124" s="160">
        <v>1.7126704356501499</v>
      </c>
      <c r="AK124" s="154" t="s">
        <v>319</v>
      </c>
      <c r="AL124" s="154" t="s">
        <v>319</v>
      </c>
      <c r="AM124" s="8">
        <v>44</v>
      </c>
      <c r="AN124" s="160">
        <v>0.7</v>
      </c>
      <c r="AO124" s="154" t="s">
        <v>319</v>
      </c>
      <c r="AP124" s="154" t="s">
        <v>319</v>
      </c>
      <c r="AQ124" s="8">
        <v>1</v>
      </c>
      <c r="AR124" s="160">
        <v>0</v>
      </c>
      <c r="AS124" s="154" t="s">
        <v>319</v>
      </c>
      <c r="AT124" s="154" t="s">
        <v>319</v>
      </c>
      <c r="AU124" s="8">
        <v>3</v>
      </c>
      <c r="AV124" s="160">
        <v>0</v>
      </c>
      <c r="AW124" s="154" t="s">
        <v>319</v>
      </c>
      <c r="AX124" s="154" t="s">
        <v>319</v>
      </c>
      <c r="AY124" s="8">
        <v>40</v>
      </c>
      <c r="AZ124" s="160">
        <v>0.7</v>
      </c>
      <c r="BA124" s="154" t="s">
        <v>319</v>
      </c>
      <c r="BB124" s="154" t="s">
        <v>319</v>
      </c>
      <c r="BC124" s="8">
        <v>56</v>
      </c>
      <c r="BD124" s="160">
        <v>0.9</v>
      </c>
      <c r="BE124" s="8">
        <v>144</v>
      </c>
      <c r="BF124" s="160">
        <v>2.394413036248753</v>
      </c>
      <c r="BG124" s="154" t="s">
        <v>319</v>
      </c>
      <c r="BH124" s="154" t="s">
        <v>319</v>
      </c>
      <c r="BI124" s="8">
        <v>57</v>
      </c>
      <c r="BJ124" s="160">
        <v>0.9</v>
      </c>
      <c r="BK124" s="154" t="s">
        <v>319</v>
      </c>
      <c r="BL124" s="154" t="s">
        <v>319</v>
      </c>
      <c r="BM124" s="8">
        <v>48</v>
      </c>
      <c r="BN124" s="160">
        <v>0.8</v>
      </c>
      <c r="BO124" s="154" t="s">
        <v>319</v>
      </c>
      <c r="BP124" s="154" t="s">
        <v>319</v>
      </c>
      <c r="BQ124" s="8">
        <v>23</v>
      </c>
      <c r="BR124" s="160">
        <v>0.4</v>
      </c>
      <c r="BS124" s="8">
        <v>128</v>
      </c>
      <c r="BT124" s="160">
        <v>2.1283671433322247</v>
      </c>
      <c r="BU124" s="154" t="s">
        <v>319</v>
      </c>
      <c r="BV124" s="154" t="s">
        <v>319</v>
      </c>
      <c r="BW124" s="8">
        <v>43</v>
      </c>
      <c r="BX124" s="160">
        <v>0.7149983372131693</v>
      </c>
      <c r="BY124" s="8">
        <v>6014</v>
      </c>
      <c r="BZ124" s="154" t="s">
        <v>319</v>
      </c>
      <c r="CA124" s="154" t="s">
        <v>319</v>
      </c>
      <c r="CB124" s="8">
        <v>5596</v>
      </c>
      <c r="CC124" s="213">
        <v>93.049551047555696</v>
      </c>
      <c r="CD124" s="24">
        <v>418</v>
      </c>
      <c r="CE124" s="39">
        <v>6.9504489524442965</v>
      </c>
      <c r="DH124" s="151"/>
      <c r="DN124" s="8" t="s">
        <v>531</v>
      </c>
      <c r="DO124" s="8" t="s">
        <v>530</v>
      </c>
    </row>
    <row r="125" spans="1:119" s="8" customFormat="1" x14ac:dyDescent="0.2">
      <c r="A125" s="8" t="s">
        <v>576</v>
      </c>
      <c r="B125" s="8" t="s">
        <v>577</v>
      </c>
      <c r="C125" s="154" t="s">
        <v>319</v>
      </c>
      <c r="D125" s="154" t="s">
        <v>319</v>
      </c>
      <c r="E125" s="8">
        <v>2441</v>
      </c>
      <c r="F125" s="160">
        <v>90.4</v>
      </c>
      <c r="G125" s="154" t="s">
        <v>319</v>
      </c>
      <c r="H125" s="154" t="s">
        <v>319</v>
      </c>
      <c r="I125" s="8">
        <v>31</v>
      </c>
      <c r="J125" s="160">
        <v>1.1000000000000001</v>
      </c>
      <c r="K125" s="154" t="s">
        <v>319</v>
      </c>
      <c r="L125" s="154" t="s">
        <v>319</v>
      </c>
      <c r="M125" s="8">
        <v>1</v>
      </c>
      <c r="N125" s="160">
        <v>0</v>
      </c>
      <c r="O125" s="154" t="s">
        <v>319</v>
      </c>
      <c r="P125" s="154" t="s">
        <v>319</v>
      </c>
      <c r="Q125" s="8">
        <v>124</v>
      </c>
      <c r="R125" s="160">
        <v>4.5999999999999996</v>
      </c>
      <c r="S125" s="154" t="s">
        <v>319</v>
      </c>
      <c r="T125" s="154" t="s">
        <v>319</v>
      </c>
      <c r="U125" s="8">
        <v>2</v>
      </c>
      <c r="V125" s="160">
        <v>0.1</v>
      </c>
      <c r="W125" s="154" t="s">
        <v>319</v>
      </c>
      <c r="X125" s="154" t="s">
        <v>319</v>
      </c>
      <c r="Y125" s="8">
        <v>7</v>
      </c>
      <c r="Z125" s="160">
        <v>0.3</v>
      </c>
      <c r="AA125" s="154" t="s">
        <v>319</v>
      </c>
      <c r="AB125" s="154" t="s">
        <v>319</v>
      </c>
      <c r="AC125" s="8">
        <v>19</v>
      </c>
      <c r="AD125" s="160">
        <v>0.7</v>
      </c>
      <c r="AE125" s="154" t="s">
        <v>319</v>
      </c>
      <c r="AF125" s="154" t="s">
        <v>319</v>
      </c>
      <c r="AG125" s="8">
        <v>7</v>
      </c>
      <c r="AH125" s="160">
        <v>0.3</v>
      </c>
      <c r="AI125" s="8">
        <v>35</v>
      </c>
      <c r="AJ125" s="160">
        <v>1.2962962962962963</v>
      </c>
      <c r="AK125" s="154" t="s">
        <v>319</v>
      </c>
      <c r="AL125" s="154" t="s">
        <v>319</v>
      </c>
      <c r="AM125" s="8">
        <v>17</v>
      </c>
      <c r="AN125" s="160">
        <v>0.6</v>
      </c>
      <c r="AO125" s="154" t="s">
        <v>319</v>
      </c>
      <c r="AP125" s="154" t="s">
        <v>319</v>
      </c>
      <c r="AQ125" s="8">
        <v>2</v>
      </c>
      <c r="AR125" s="160">
        <v>0.1</v>
      </c>
      <c r="AS125" s="154" t="s">
        <v>319</v>
      </c>
      <c r="AT125" s="154" t="s">
        <v>319</v>
      </c>
      <c r="AU125" s="8">
        <v>2</v>
      </c>
      <c r="AV125" s="160">
        <v>0.1</v>
      </c>
      <c r="AW125" s="154" t="s">
        <v>319</v>
      </c>
      <c r="AX125" s="154" t="s">
        <v>319</v>
      </c>
      <c r="AY125" s="8">
        <v>8</v>
      </c>
      <c r="AZ125" s="160">
        <v>0.3</v>
      </c>
      <c r="BA125" s="154" t="s">
        <v>319</v>
      </c>
      <c r="BB125" s="154" t="s">
        <v>319</v>
      </c>
      <c r="BC125" s="8">
        <v>16</v>
      </c>
      <c r="BD125" s="160">
        <v>0.6</v>
      </c>
      <c r="BE125" s="8">
        <v>45</v>
      </c>
      <c r="BF125" s="160">
        <v>1.6666666666666667</v>
      </c>
      <c r="BG125" s="154" t="s">
        <v>319</v>
      </c>
      <c r="BH125" s="154" t="s">
        <v>319</v>
      </c>
      <c r="BI125" s="8">
        <v>16</v>
      </c>
      <c r="BJ125" s="160">
        <v>0.6</v>
      </c>
      <c r="BK125" s="154" t="s">
        <v>319</v>
      </c>
      <c r="BL125" s="154" t="s">
        <v>319</v>
      </c>
      <c r="BM125" s="8">
        <v>5</v>
      </c>
      <c r="BN125" s="160">
        <v>0.2</v>
      </c>
      <c r="BO125" s="154" t="s">
        <v>319</v>
      </c>
      <c r="BP125" s="154" t="s">
        <v>319</v>
      </c>
      <c r="BQ125" s="8">
        <v>1</v>
      </c>
      <c r="BR125" s="160">
        <v>0</v>
      </c>
      <c r="BS125" s="8">
        <v>22</v>
      </c>
      <c r="BT125" s="160">
        <v>0.81481481481481477</v>
      </c>
      <c r="BU125" s="154" t="s">
        <v>319</v>
      </c>
      <c r="BV125" s="154" t="s">
        <v>319</v>
      </c>
      <c r="BW125" s="8">
        <v>1</v>
      </c>
      <c r="BX125" s="160">
        <v>3.7037037037037035E-2</v>
      </c>
      <c r="BY125" s="8">
        <v>2700</v>
      </c>
      <c r="BZ125" s="154" t="s">
        <v>319</v>
      </c>
      <c r="CA125" s="154" t="s">
        <v>319</v>
      </c>
      <c r="CB125" s="8">
        <v>2597</v>
      </c>
      <c r="CC125" s="213">
        <v>96.18518518518519</v>
      </c>
      <c r="CD125" s="24">
        <v>103</v>
      </c>
      <c r="CE125" s="39">
        <v>3.8148148148148144</v>
      </c>
      <c r="DH125" s="151"/>
      <c r="DN125" s="8" t="s">
        <v>533</v>
      </c>
      <c r="DO125" s="8" t="s">
        <v>532</v>
      </c>
    </row>
    <row r="126" spans="1:119" s="8" customFormat="1" x14ac:dyDescent="0.2">
      <c r="A126" s="8" t="s">
        <v>578</v>
      </c>
      <c r="B126" s="8" t="s">
        <v>579</v>
      </c>
      <c r="C126" s="154" t="s">
        <v>319</v>
      </c>
      <c r="D126" s="154" t="s">
        <v>319</v>
      </c>
      <c r="E126" s="8">
        <v>6415</v>
      </c>
      <c r="F126" s="160">
        <v>93.3</v>
      </c>
      <c r="G126" s="154" t="s">
        <v>319</v>
      </c>
      <c r="H126" s="154" t="s">
        <v>319</v>
      </c>
      <c r="I126" s="8">
        <v>26</v>
      </c>
      <c r="J126" s="160">
        <v>0.4</v>
      </c>
      <c r="K126" s="154" t="s">
        <v>319</v>
      </c>
      <c r="L126" s="154" t="s">
        <v>319</v>
      </c>
      <c r="M126" s="8">
        <v>36</v>
      </c>
      <c r="N126" s="160">
        <v>0.5</v>
      </c>
      <c r="O126" s="154" t="s">
        <v>319</v>
      </c>
      <c r="P126" s="154" t="s">
        <v>319</v>
      </c>
      <c r="Q126" s="8">
        <v>182</v>
      </c>
      <c r="R126" s="160">
        <v>2.6</v>
      </c>
      <c r="S126" s="154" t="s">
        <v>319</v>
      </c>
      <c r="T126" s="154" t="s">
        <v>319</v>
      </c>
      <c r="U126" s="8">
        <v>7</v>
      </c>
      <c r="V126" s="160">
        <v>0.1</v>
      </c>
      <c r="W126" s="154" t="s">
        <v>319</v>
      </c>
      <c r="X126" s="154" t="s">
        <v>319</v>
      </c>
      <c r="Y126" s="8">
        <v>33</v>
      </c>
      <c r="Z126" s="160">
        <v>0.5</v>
      </c>
      <c r="AA126" s="154" t="s">
        <v>319</v>
      </c>
      <c r="AB126" s="154" t="s">
        <v>319</v>
      </c>
      <c r="AC126" s="8">
        <v>35</v>
      </c>
      <c r="AD126" s="160">
        <v>0.5</v>
      </c>
      <c r="AE126" s="154" t="s">
        <v>319</v>
      </c>
      <c r="AF126" s="154" t="s">
        <v>319</v>
      </c>
      <c r="AG126" s="8">
        <v>19</v>
      </c>
      <c r="AH126" s="160">
        <v>0.3</v>
      </c>
      <c r="AI126" s="8">
        <v>94</v>
      </c>
      <c r="AJ126" s="160">
        <v>1.3668750908826524</v>
      </c>
      <c r="AK126" s="154" t="s">
        <v>319</v>
      </c>
      <c r="AL126" s="154" t="s">
        <v>319</v>
      </c>
      <c r="AM126" s="8">
        <v>33</v>
      </c>
      <c r="AN126" s="160">
        <v>0.5</v>
      </c>
      <c r="AO126" s="154" t="s">
        <v>319</v>
      </c>
      <c r="AP126" s="154" t="s">
        <v>319</v>
      </c>
      <c r="AQ126" s="8">
        <v>1</v>
      </c>
      <c r="AR126" s="160">
        <v>0</v>
      </c>
      <c r="AS126" s="154" t="s">
        <v>319</v>
      </c>
      <c r="AT126" s="154" t="s">
        <v>319</v>
      </c>
      <c r="AU126" s="8">
        <v>2</v>
      </c>
      <c r="AV126" s="160">
        <v>0</v>
      </c>
      <c r="AW126" s="154" t="s">
        <v>319</v>
      </c>
      <c r="AX126" s="154" t="s">
        <v>319</v>
      </c>
      <c r="AY126" s="8">
        <v>14</v>
      </c>
      <c r="AZ126" s="160">
        <v>0.2</v>
      </c>
      <c r="BA126" s="154" t="s">
        <v>319</v>
      </c>
      <c r="BB126" s="154" t="s">
        <v>319</v>
      </c>
      <c r="BC126" s="8">
        <v>32</v>
      </c>
      <c r="BD126" s="160">
        <v>0.5</v>
      </c>
      <c r="BE126" s="8">
        <v>82</v>
      </c>
      <c r="BF126" s="160">
        <v>1.1923803984295478</v>
      </c>
      <c r="BG126" s="154" t="s">
        <v>319</v>
      </c>
      <c r="BH126" s="154" t="s">
        <v>319</v>
      </c>
      <c r="BI126" s="8">
        <v>18</v>
      </c>
      <c r="BJ126" s="160">
        <v>0.3</v>
      </c>
      <c r="BK126" s="154" t="s">
        <v>319</v>
      </c>
      <c r="BL126" s="154" t="s">
        <v>319</v>
      </c>
      <c r="BM126" s="8">
        <v>9</v>
      </c>
      <c r="BN126" s="160">
        <v>0.1</v>
      </c>
      <c r="BO126" s="154" t="s">
        <v>319</v>
      </c>
      <c r="BP126" s="154" t="s">
        <v>319</v>
      </c>
      <c r="BQ126" s="8">
        <v>1</v>
      </c>
      <c r="BR126" s="160">
        <v>0</v>
      </c>
      <c r="BS126" s="8">
        <v>28</v>
      </c>
      <c r="BT126" s="160">
        <v>0.40715428239057727</v>
      </c>
      <c r="BU126" s="154" t="s">
        <v>319</v>
      </c>
      <c r="BV126" s="154" t="s">
        <v>319</v>
      </c>
      <c r="BW126" s="8">
        <v>14</v>
      </c>
      <c r="BX126" s="160">
        <v>0.20357714119528864</v>
      </c>
      <c r="BY126" s="8">
        <v>6877</v>
      </c>
      <c r="BZ126" s="154" t="s">
        <v>319</v>
      </c>
      <c r="CA126" s="154" t="s">
        <v>319</v>
      </c>
      <c r="CB126" s="8">
        <v>6659</v>
      </c>
      <c r="CC126" s="213">
        <v>96.830013087101932</v>
      </c>
      <c r="CD126" s="24">
        <v>218</v>
      </c>
      <c r="CE126" s="39">
        <v>3.1699869128980658</v>
      </c>
      <c r="DH126" s="151"/>
      <c r="DN126" s="8" t="s">
        <v>535</v>
      </c>
      <c r="DO126" s="8" t="s">
        <v>534</v>
      </c>
    </row>
    <row r="127" spans="1:119" s="8" customFormat="1" x14ac:dyDescent="0.2">
      <c r="A127" s="8" t="s">
        <v>164</v>
      </c>
      <c r="B127" s="26" t="s">
        <v>365</v>
      </c>
      <c r="C127" s="154" t="s">
        <v>319</v>
      </c>
      <c r="D127" s="154" t="s">
        <v>319</v>
      </c>
      <c r="E127" s="147">
        <v>81742</v>
      </c>
      <c r="F127" s="203">
        <v>65.991749214883711</v>
      </c>
      <c r="G127" s="154" t="s">
        <v>319</v>
      </c>
      <c r="H127" s="154" t="s">
        <v>319</v>
      </c>
      <c r="I127" s="26">
        <v>1767</v>
      </c>
      <c r="J127" s="161">
        <v>1.4265300685412579</v>
      </c>
      <c r="K127" s="154" t="s">
        <v>319</v>
      </c>
      <c r="L127" s="154" t="s">
        <v>319</v>
      </c>
      <c r="M127" s="26">
        <v>109</v>
      </c>
      <c r="N127" s="161">
        <v>8.7997610340122878E-2</v>
      </c>
      <c r="O127" s="154" t="s">
        <v>319</v>
      </c>
      <c r="P127" s="154" t="s">
        <v>319</v>
      </c>
      <c r="Q127" s="26">
        <v>18587</v>
      </c>
      <c r="R127" s="161">
        <v>15.00561085680609</v>
      </c>
      <c r="S127" s="154" t="s">
        <v>319</v>
      </c>
      <c r="T127" s="154" t="s">
        <v>319</v>
      </c>
      <c r="U127" s="26">
        <v>470</v>
      </c>
      <c r="V127" s="161">
        <v>0.37943923724640138</v>
      </c>
      <c r="W127" s="154" t="s">
        <v>319</v>
      </c>
      <c r="X127" s="154" t="s">
        <v>319</v>
      </c>
      <c r="Y127" s="26">
        <v>728</v>
      </c>
      <c r="Z127" s="161">
        <v>0.58772715896889405</v>
      </c>
      <c r="AA127" s="154" t="s">
        <v>319</v>
      </c>
      <c r="AB127" s="154" t="s">
        <v>319</v>
      </c>
      <c r="AC127" s="26">
        <v>1501</v>
      </c>
      <c r="AD127" s="161">
        <v>1.211783606610316</v>
      </c>
      <c r="AE127" s="154" t="s">
        <v>319</v>
      </c>
      <c r="AF127" s="154" t="s">
        <v>319</v>
      </c>
      <c r="AG127" s="26">
        <v>1245</v>
      </c>
      <c r="AH127" s="161">
        <v>1.0051103199399356</v>
      </c>
      <c r="AI127" s="151">
        <v>3944</v>
      </c>
      <c r="AJ127" s="160">
        <v>3.1840603227655464</v>
      </c>
      <c r="AK127" s="154" t="s">
        <v>319</v>
      </c>
      <c r="AL127" s="154" t="s">
        <v>319</v>
      </c>
      <c r="AM127" s="26">
        <v>3413</v>
      </c>
      <c r="AN127" s="161">
        <v>2.7553747164297189</v>
      </c>
      <c r="AO127" s="154" t="s">
        <v>319</v>
      </c>
      <c r="AP127" s="154" t="s">
        <v>319</v>
      </c>
      <c r="AQ127" s="26">
        <v>742</v>
      </c>
      <c r="AR127" s="161">
        <v>0.59902960433368047</v>
      </c>
      <c r="AS127" s="154" t="s">
        <v>319</v>
      </c>
      <c r="AT127" s="154" t="s">
        <v>319</v>
      </c>
      <c r="AU127" s="26">
        <v>1849</v>
      </c>
      <c r="AV127" s="161">
        <v>1.4927301056778641</v>
      </c>
      <c r="AW127" s="154" t="s">
        <v>319</v>
      </c>
      <c r="AX127" s="154" t="s">
        <v>319</v>
      </c>
      <c r="AY127" s="26">
        <v>4454</v>
      </c>
      <c r="AZ127" s="161">
        <v>3.5957922610541955</v>
      </c>
      <c r="BA127" s="154" t="s">
        <v>319</v>
      </c>
      <c r="BB127" s="154" t="s">
        <v>319</v>
      </c>
      <c r="BC127" s="26">
        <v>3160</v>
      </c>
      <c r="BD127" s="161">
        <v>2.551123382337507</v>
      </c>
      <c r="BE127" s="151">
        <v>10458</v>
      </c>
      <c r="BF127" s="160">
        <v>10.994050069832966</v>
      </c>
      <c r="BG127" s="154" t="s">
        <v>319</v>
      </c>
      <c r="BH127" s="154" t="s">
        <v>319</v>
      </c>
      <c r="BI127" s="26">
        <v>1300</v>
      </c>
      <c r="BJ127" s="161">
        <v>1.0495127838730252</v>
      </c>
      <c r="BK127" s="154" t="s">
        <v>319</v>
      </c>
      <c r="BL127" s="154" t="s">
        <v>319</v>
      </c>
      <c r="BM127" s="26">
        <v>598</v>
      </c>
      <c r="BN127" s="161">
        <v>0.48277588058159154</v>
      </c>
      <c r="BO127" s="154" t="s">
        <v>319</v>
      </c>
      <c r="BP127" s="154" t="s">
        <v>319</v>
      </c>
      <c r="BQ127" s="26">
        <v>199</v>
      </c>
      <c r="BR127" s="161">
        <v>0.16065618768517845</v>
      </c>
      <c r="BS127" s="151">
        <v>2097</v>
      </c>
      <c r="BT127" s="160">
        <v>1.6929448521397952</v>
      </c>
      <c r="BU127" s="154" t="s">
        <v>319</v>
      </c>
      <c r="BV127" s="154" t="s">
        <v>319</v>
      </c>
      <c r="BW127" s="26">
        <v>2003</v>
      </c>
      <c r="BX127" s="161">
        <v>1.6170570046905148</v>
      </c>
      <c r="BY127" s="158">
        <v>123867</v>
      </c>
      <c r="BZ127" s="154" t="s">
        <v>319</v>
      </c>
      <c r="CA127" s="154" t="s">
        <v>319</v>
      </c>
      <c r="CB127" s="156">
        <v>102205</v>
      </c>
      <c r="CC127" s="157">
        <v>82.511887750571177</v>
      </c>
      <c r="CD127" s="156">
        <v>21662</v>
      </c>
      <c r="CE127" s="155">
        <v>17.488112249428823</v>
      </c>
    </row>
    <row r="128" spans="1:119" s="8" customFormat="1" x14ac:dyDescent="0.2">
      <c r="A128" s="8" t="s">
        <v>165</v>
      </c>
      <c r="B128" s="26" t="s">
        <v>90</v>
      </c>
      <c r="C128" s="154" t="s">
        <v>319</v>
      </c>
      <c r="D128" s="154" t="s">
        <v>319</v>
      </c>
      <c r="E128" s="147">
        <v>75218</v>
      </c>
      <c r="F128" s="203">
        <v>89.739674055692092</v>
      </c>
      <c r="G128" s="154" t="s">
        <v>319</v>
      </c>
      <c r="H128" s="154" t="s">
        <v>319</v>
      </c>
      <c r="I128" s="26">
        <v>527</v>
      </c>
      <c r="J128" s="161">
        <v>0.62874322937793792</v>
      </c>
      <c r="K128" s="154" t="s">
        <v>319</v>
      </c>
      <c r="L128" s="154" t="s">
        <v>319</v>
      </c>
      <c r="M128" s="26">
        <v>239</v>
      </c>
      <c r="N128" s="161">
        <v>0.28514161635925456</v>
      </c>
      <c r="O128" s="154" t="s">
        <v>319</v>
      </c>
      <c r="P128" s="154" t="s">
        <v>319</v>
      </c>
      <c r="Q128" s="26">
        <v>4689</v>
      </c>
      <c r="R128" s="161">
        <v>5.5942637619604376</v>
      </c>
      <c r="S128" s="154" t="s">
        <v>319</v>
      </c>
      <c r="T128" s="154" t="s">
        <v>319</v>
      </c>
      <c r="U128" s="26">
        <v>185</v>
      </c>
      <c r="V128" s="161">
        <v>0.22071631391825142</v>
      </c>
      <c r="W128" s="154" t="s">
        <v>319</v>
      </c>
      <c r="X128" s="154" t="s">
        <v>319</v>
      </c>
      <c r="Y128" s="26">
        <v>230</v>
      </c>
      <c r="Z128" s="161">
        <v>0.27440406595242073</v>
      </c>
      <c r="AA128" s="154" t="s">
        <v>319</v>
      </c>
      <c r="AB128" s="154" t="s">
        <v>319</v>
      </c>
      <c r="AC128" s="26">
        <v>370</v>
      </c>
      <c r="AD128" s="161">
        <v>0.44143262783650283</v>
      </c>
      <c r="AE128" s="154" t="s">
        <v>319</v>
      </c>
      <c r="AF128" s="154" t="s">
        <v>319</v>
      </c>
      <c r="AG128" s="26">
        <v>397</v>
      </c>
      <c r="AH128" s="161">
        <v>0.47364527905700449</v>
      </c>
      <c r="AI128" s="151">
        <v>1182</v>
      </c>
      <c r="AJ128" s="160">
        <v>1.4101982867641796</v>
      </c>
      <c r="AK128" s="154" t="s">
        <v>319</v>
      </c>
      <c r="AL128" s="154" t="s">
        <v>319</v>
      </c>
      <c r="AM128" s="26">
        <v>316</v>
      </c>
      <c r="AN128" s="161">
        <v>0.37700732539549975</v>
      </c>
      <c r="AO128" s="154" t="s">
        <v>319</v>
      </c>
      <c r="AP128" s="154" t="s">
        <v>319</v>
      </c>
      <c r="AQ128" s="26">
        <v>103</v>
      </c>
      <c r="AR128" s="161">
        <v>0.12288529910043189</v>
      </c>
      <c r="AS128" s="154" t="s">
        <v>319</v>
      </c>
      <c r="AT128" s="154" t="s">
        <v>319</v>
      </c>
      <c r="AU128" s="26">
        <v>80</v>
      </c>
      <c r="AV128" s="161">
        <v>9.544489250518981E-2</v>
      </c>
      <c r="AW128" s="154" t="s">
        <v>319</v>
      </c>
      <c r="AX128" s="154" t="s">
        <v>319</v>
      </c>
      <c r="AY128" s="26">
        <v>290</v>
      </c>
      <c r="AZ128" s="161">
        <v>0.34598773533131311</v>
      </c>
      <c r="BA128" s="154" t="s">
        <v>319</v>
      </c>
      <c r="BB128" s="154" t="s">
        <v>319</v>
      </c>
      <c r="BC128" s="26">
        <v>426</v>
      </c>
      <c r="BD128" s="161">
        <v>0.50824405259013572</v>
      </c>
      <c r="BE128" s="151">
        <v>789</v>
      </c>
      <c r="BF128" s="160">
        <v>1.4495693049225702</v>
      </c>
      <c r="BG128" s="154" t="s">
        <v>319</v>
      </c>
      <c r="BH128" s="154" t="s">
        <v>319</v>
      </c>
      <c r="BI128" s="26">
        <v>288</v>
      </c>
      <c r="BJ128" s="161">
        <v>0.34360161301868331</v>
      </c>
      <c r="BK128" s="154" t="s">
        <v>319</v>
      </c>
      <c r="BL128" s="154" t="s">
        <v>319</v>
      </c>
      <c r="BM128" s="26">
        <v>95</v>
      </c>
      <c r="BN128" s="161">
        <v>0.1133408098499129</v>
      </c>
      <c r="BO128" s="154" t="s">
        <v>319</v>
      </c>
      <c r="BP128" s="154" t="s">
        <v>319</v>
      </c>
      <c r="BQ128" s="26">
        <v>123</v>
      </c>
      <c r="BR128" s="161">
        <v>0.14674652222672935</v>
      </c>
      <c r="BS128" s="151">
        <v>506</v>
      </c>
      <c r="BT128" s="160">
        <v>0.60368894509532556</v>
      </c>
      <c r="BU128" s="154" t="s">
        <v>319</v>
      </c>
      <c r="BV128" s="154" t="s">
        <v>319</v>
      </c>
      <c r="BW128" s="26">
        <v>242</v>
      </c>
      <c r="BX128" s="201">
        <v>0.2887207998281992</v>
      </c>
      <c r="BY128" s="156">
        <v>83818</v>
      </c>
      <c r="BZ128" s="154" t="s">
        <v>319</v>
      </c>
      <c r="CA128" s="154" t="s">
        <v>319</v>
      </c>
      <c r="CB128" s="156">
        <v>80673</v>
      </c>
      <c r="CC128" s="157">
        <v>96.247822663389726</v>
      </c>
      <c r="CD128" s="156">
        <v>3145</v>
      </c>
      <c r="CE128" s="155">
        <v>3.7521773366102749</v>
      </c>
    </row>
    <row r="129" spans="1:83" s="8" customFormat="1" x14ac:dyDescent="0.2">
      <c r="A129" s="8" t="s">
        <v>166</v>
      </c>
      <c r="B129" s="26" t="s">
        <v>91</v>
      </c>
      <c r="C129" s="154" t="s">
        <v>319</v>
      </c>
      <c r="D129" s="154" t="s">
        <v>319</v>
      </c>
      <c r="E129" s="147">
        <v>86151</v>
      </c>
      <c r="F129" s="203">
        <v>90.435850601499027</v>
      </c>
      <c r="G129" s="154" t="s">
        <v>319</v>
      </c>
      <c r="H129" s="154" t="s">
        <v>319</v>
      </c>
      <c r="I129" s="26">
        <v>390</v>
      </c>
      <c r="J129" s="161">
        <v>0.4093972412924356</v>
      </c>
      <c r="K129" s="154" t="s">
        <v>319</v>
      </c>
      <c r="L129" s="154" t="s">
        <v>319</v>
      </c>
      <c r="M129" s="26">
        <v>467</v>
      </c>
      <c r="N129" s="161">
        <v>0.49022695303478825</v>
      </c>
      <c r="O129" s="154" t="s">
        <v>319</v>
      </c>
      <c r="P129" s="154" t="s">
        <v>319</v>
      </c>
      <c r="Q129" s="26">
        <v>5623</v>
      </c>
      <c r="R129" s="161">
        <v>5.902668430224014</v>
      </c>
      <c r="S129" s="154" t="s">
        <v>319</v>
      </c>
      <c r="T129" s="154" t="s">
        <v>319</v>
      </c>
      <c r="U129" s="26">
        <v>104</v>
      </c>
      <c r="V129" s="161">
        <v>0.10917259767798282</v>
      </c>
      <c r="W129" s="154" t="s">
        <v>319</v>
      </c>
      <c r="X129" s="154" t="s">
        <v>319</v>
      </c>
      <c r="Y129" s="26">
        <v>293</v>
      </c>
      <c r="Z129" s="161">
        <v>0.30757279922739389</v>
      </c>
      <c r="AA129" s="154" t="s">
        <v>319</v>
      </c>
      <c r="AB129" s="154" t="s">
        <v>319</v>
      </c>
      <c r="AC129" s="26">
        <v>264</v>
      </c>
      <c r="AD129" s="161">
        <v>0.27713044025949485</v>
      </c>
      <c r="AE129" s="154" t="s">
        <v>319</v>
      </c>
      <c r="AF129" s="154" t="s">
        <v>319</v>
      </c>
      <c r="AG129" s="26">
        <v>240</v>
      </c>
      <c r="AH129" s="161">
        <v>0.25193676387226804</v>
      </c>
      <c r="AI129" s="151">
        <v>901</v>
      </c>
      <c r="AJ129" s="160">
        <v>0.94581260103713971</v>
      </c>
      <c r="AK129" s="154" t="s">
        <v>319</v>
      </c>
      <c r="AL129" s="154" t="s">
        <v>319</v>
      </c>
      <c r="AM129" s="26">
        <v>372</v>
      </c>
      <c r="AN129" s="161">
        <v>0.39050198400201552</v>
      </c>
      <c r="AO129" s="154" t="s">
        <v>319</v>
      </c>
      <c r="AP129" s="154" t="s">
        <v>319</v>
      </c>
      <c r="AQ129" s="26">
        <v>65</v>
      </c>
      <c r="AR129" s="161">
        <v>6.8232873548739262E-2</v>
      </c>
      <c r="AS129" s="154" t="s">
        <v>319</v>
      </c>
      <c r="AT129" s="154" t="s">
        <v>319</v>
      </c>
      <c r="AU129" s="26">
        <v>65</v>
      </c>
      <c r="AV129" s="161">
        <v>6.8232873548739262E-2</v>
      </c>
      <c r="AW129" s="154" t="s">
        <v>319</v>
      </c>
      <c r="AX129" s="154" t="s">
        <v>319</v>
      </c>
      <c r="AY129" s="26">
        <v>215</v>
      </c>
      <c r="AZ129" s="161">
        <v>0.2256933509689068</v>
      </c>
      <c r="BA129" s="154" t="s">
        <v>319</v>
      </c>
      <c r="BB129" s="154" t="s">
        <v>319</v>
      </c>
      <c r="BC129" s="26">
        <v>358</v>
      </c>
      <c r="BD129" s="161">
        <v>0.37580567277613319</v>
      </c>
      <c r="BE129" s="151">
        <v>717</v>
      </c>
      <c r="BF129" s="160">
        <v>1.128466754844534</v>
      </c>
      <c r="BG129" s="154" t="s">
        <v>319</v>
      </c>
      <c r="BH129" s="154" t="s">
        <v>319</v>
      </c>
      <c r="BI129" s="26">
        <v>216</v>
      </c>
      <c r="BJ129" s="161">
        <v>0.22674308748504127</v>
      </c>
      <c r="BK129" s="154" t="s">
        <v>319</v>
      </c>
      <c r="BL129" s="154" t="s">
        <v>319</v>
      </c>
      <c r="BM129" s="26">
        <v>186</v>
      </c>
      <c r="BN129" s="161">
        <v>0.19525099200100776</v>
      </c>
      <c r="BO129" s="154" t="s">
        <v>319</v>
      </c>
      <c r="BP129" s="154" t="s">
        <v>319</v>
      </c>
      <c r="BQ129" s="26">
        <v>95</v>
      </c>
      <c r="BR129" s="161">
        <v>9.9724969032772767E-2</v>
      </c>
      <c r="BS129" s="151">
        <v>497</v>
      </c>
      <c r="BT129" s="160">
        <v>0.52171904851882178</v>
      </c>
      <c r="BU129" s="154" t="s">
        <v>319</v>
      </c>
      <c r="BV129" s="154" t="s">
        <v>319</v>
      </c>
      <c r="BW129" s="26">
        <v>158</v>
      </c>
      <c r="BX129" s="201">
        <v>0.16585836954924313</v>
      </c>
      <c r="BY129" s="156">
        <v>95262</v>
      </c>
      <c r="BZ129" s="154" t="s">
        <v>319</v>
      </c>
      <c r="CA129" s="154" t="s">
        <v>319</v>
      </c>
      <c r="CB129" s="158">
        <v>92631</v>
      </c>
      <c r="CC129" s="155">
        <v>97.238143226050269</v>
      </c>
      <c r="CD129" s="158">
        <v>2631</v>
      </c>
      <c r="CE129" s="155">
        <v>2.7618567739497388</v>
      </c>
    </row>
    <row r="130" spans="1:83" s="8" customFormat="1" x14ac:dyDescent="0.2">
      <c r="A130" s="8" t="s">
        <v>167</v>
      </c>
      <c r="B130" s="26" t="s">
        <v>92</v>
      </c>
      <c r="C130" s="154" t="s">
        <v>319</v>
      </c>
      <c r="D130" s="154" t="s">
        <v>319</v>
      </c>
      <c r="E130" s="26">
        <v>151694</v>
      </c>
      <c r="F130" s="161">
        <v>89.49076149798239</v>
      </c>
      <c r="G130" s="154" t="s">
        <v>319</v>
      </c>
      <c r="H130" s="154" t="s">
        <v>319</v>
      </c>
      <c r="I130" s="26">
        <v>1130</v>
      </c>
      <c r="J130" s="161">
        <v>0.66663520305826274</v>
      </c>
      <c r="K130" s="154" t="s">
        <v>319</v>
      </c>
      <c r="L130" s="154" t="s">
        <v>319</v>
      </c>
      <c r="M130" s="26">
        <v>208</v>
      </c>
      <c r="N130" s="161">
        <v>0.12270807277532624</v>
      </c>
      <c r="O130" s="154" t="s">
        <v>319</v>
      </c>
      <c r="P130" s="154" t="s">
        <v>319</v>
      </c>
      <c r="Q130" s="26">
        <v>7659</v>
      </c>
      <c r="R130" s="161">
        <v>4.5183708143568442</v>
      </c>
      <c r="S130" s="154" t="s">
        <v>319</v>
      </c>
      <c r="T130" s="154" t="s">
        <v>319</v>
      </c>
      <c r="U130" s="26">
        <v>356</v>
      </c>
      <c r="V130" s="161">
        <v>0.21001958609623145</v>
      </c>
      <c r="W130" s="154" t="s">
        <v>319</v>
      </c>
      <c r="X130" s="154" t="s">
        <v>319</v>
      </c>
      <c r="Y130" s="26">
        <v>707</v>
      </c>
      <c r="Z130" s="161">
        <v>0.41708945890459442</v>
      </c>
      <c r="AA130" s="154" t="s">
        <v>319</v>
      </c>
      <c r="AB130" s="154" t="s">
        <v>319</v>
      </c>
      <c r="AC130" s="26">
        <v>769</v>
      </c>
      <c r="AD130" s="161">
        <v>0.45366590367416293</v>
      </c>
      <c r="AE130" s="154" t="s">
        <v>319</v>
      </c>
      <c r="AF130" s="154" t="s">
        <v>319</v>
      </c>
      <c r="AG130" s="26">
        <v>698</v>
      </c>
      <c r="AH130" s="161">
        <v>0.41177997498643132</v>
      </c>
      <c r="AI130" s="151">
        <v>2530</v>
      </c>
      <c r="AJ130" s="160">
        <v>1.4925549236614202</v>
      </c>
      <c r="AK130" s="154" t="s">
        <v>319</v>
      </c>
      <c r="AL130" s="154" t="s">
        <v>319</v>
      </c>
      <c r="AM130" s="26">
        <v>1119</v>
      </c>
      <c r="AN130" s="161">
        <v>0.66014583382495218</v>
      </c>
      <c r="AO130" s="154" t="s">
        <v>319</v>
      </c>
      <c r="AP130" s="154" t="s">
        <v>319</v>
      </c>
      <c r="AQ130" s="26">
        <v>998</v>
      </c>
      <c r="AR130" s="161">
        <v>0.58876277225853646</v>
      </c>
      <c r="AS130" s="154" t="s">
        <v>319</v>
      </c>
      <c r="AT130" s="154" t="s">
        <v>319</v>
      </c>
      <c r="AU130" s="26">
        <v>351</v>
      </c>
      <c r="AV130" s="161">
        <v>0.20706987280836303</v>
      </c>
      <c r="AW130" s="154" t="s">
        <v>319</v>
      </c>
      <c r="AX130" s="154" t="s">
        <v>319</v>
      </c>
      <c r="AY130" s="26">
        <v>575</v>
      </c>
      <c r="AZ130" s="161">
        <v>0.3392170281048682</v>
      </c>
      <c r="BA130" s="154" t="s">
        <v>319</v>
      </c>
      <c r="BB130" s="154" t="s">
        <v>319</v>
      </c>
      <c r="BC130" s="26">
        <v>1147</v>
      </c>
      <c r="BD130" s="161">
        <v>0.67666422823701544</v>
      </c>
      <c r="BE130" s="151">
        <v>3043</v>
      </c>
      <c r="BF130" s="160">
        <v>2.4718597352337355</v>
      </c>
      <c r="BG130" s="154" t="s">
        <v>319</v>
      </c>
      <c r="BH130" s="154" t="s">
        <v>319</v>
      </c>
      <c r="BI130" s="26">
        <v>862</v>
      </c>
      <c r="BJ130" s="161">
        <v>0.50853057082851549</v>
      </c>
      <c r="BK130" s="154" t="s">
        <v>319</v>
      </c>
      <c r="BL130" s="154" t="s">
        <v>319</v>
      </c>
      <c r="BM130" s="26">
        <v>427</v>
      </c>
      <c r="BN130" s="161">
        <v>0.251905514783963</v>
      </c>
      <c r="BO130" s="154" t="s">
        <v>319</v>
      </c>
      <c r="BP130" s="154" t="s">
        <v>319</v>
      </c>
      <c r="BQ130" s="26">
        <v>353</v>
      </c>
      <c r="BR130" s="161">
        <v>0.20824975812351038</v>
      </c>
      <c r="BS130" s="151">
        <v>1642</v>
      </c>
      <c r="BT130" s="160">
        <v>0.96868584373598887</v>
      </c>
      <c r="BU130" s="154" t="s">
        <v>319</v>
      </c>
      <c r="BV130" s="154" t="s">
        <v>319</v>
      </c>
      <c r="BW130" s="26">
        <v>455</v>
      </c>
      <c r="BX130" s="201">
        <v>0.26842390919602616</v>
      </c>
      <c r="BY130" s="156">
        <v>169508</v>
      </c>
      <c r="BZ130" s="154" t="s">
        <v>319</v>
      </c>
      <c r="CA130" s="154" t="s">
        <v>319</v>
      </c>
      <c r="CB130" s="158">
        <v>160691</v>
      </c>
      <c r="CC130" s="155">
        <v>94.79847558817282</v>
      </c>
      <c r="CD130" s="158">
        <v>8817</v>
      </c>
      <c r="CE130" s="155">
        <v>5.2015244118271706</v>
      </c>
    </row>
    <row r="131" spans="1:83" s="8" customFormat="1" x14ac:dyDescent="0.2">
      <c r="A131" s="8" t="s">
        <v>168</v>
      </c>
      <c r="B131" s="26" t="s">
        <v>93</v>
      </c>
      <c r="C131" s="154" t="s">
        <v>319</v>
      </c>
      <c r="D131" s="154" t="s">
        <v>319</v>
      </c>
      <c r="E131" s="26">
        <v>129812</v>
      </c>
      <c r="F131" s="161">
        <v>87.265638129810768</v>
      </c>
      <c r="G131" s="154" t="s">
        <v>319</v>
      </c>
      <c r="H131" s="154" t="s">
        <v>319</v>
      </c>
      <c r="I131" s="26">
        <v>1094</v>
      </c>
      <c r="J131" s="161">
        <v>0.7354374642869147</v>
      </c>
      <c r="K131" s="154" t="s">
        <v>319</v>
      </c>
      <c r="L131" s="154" t="s">
        <v>319</v>
      </c>
      <c r="M131" s="26">
        <v>485</v>
      </c>
      <c r="N131" s="161">
        <v>0.32603946085845853</v>
      </c>
      <c r="O131" s="154" t="s">
        <v>319</v>
      </c>
      <c r="P131" s="154" t="s">
        <v>319</v>
      </c>
      <c r="Q131" s="26">
        <v>7396</v>
      </c>
      <c r="R131" s="161">
        <v>4.9719337165137309</v>
      </c>
      <c r="S131" s="154" t="s">
        <v>319</v>
      </c>
      <c r="T131" s="154" t="s">
        <v>319</v>
      </c>
      <c r="U131" s="26">
        <v>270</v>
      </c>
      <c r="V131" s="161">
        <v>0.1815065039830594</v>
      </c>
      <c r="W131" s="154" t="s">
        <v>319</v>
      </c>
      <c r="X131" s="154" t="s">
        <v>319</v>
      </c>
      <c r="Y131" s="26">
        <v>552</v>
      </c>
      <c r="Z131" s="161">
        <v>0.37107996369869922</v>
      </c>
      <c r="AA131" s="154" t="s">
        <v>319</v>
      </c>
      <c r="AB131" s="154" t="s">
        <v>319</v>
      </c>
      <c r="AC131" s="26">
        <v>991</v>
      </c>
      <c r="AD131" s="161">
        <v>0.66619609424893278</v>
      </c>
      <c r="AE131" s="154" t="s">
        <v>319</v>
      </c>
      <c r="AF131" s="154" t="s">
        <v>319</v>
      </c>
      <c r="AG131" s="26">
        <v>711</v>
      </c>
      <c r="AH131" s="161">
        <v>0.47796712715538975</v>
      </c>
      <c r="AI131" s="151">
        <v>2524</v>
      </c>
      <c r="AJ131" s="160">
        <v>1.6967496890860811</v>
      </c>
      <c r="AK131" s="154" t="s">
        <v>319</v>
      </c>
      <c r="AL131" s="154" t="s">
        <v>319</v>
      </c>
      <c r="AM131" s="26">
        <v>2210</v>
      </c>
      <c r="AN131" s="161">
        <v>1.4856643474168936</v>
      </c>
      <c r="AO131" s="154" t="s">
        <v>319</v>
      </c>
      <c r="AP131" s="154" t="s">
        <v>319</v>
      </c>
      <c r="AQ131" s="26">
        <v>465</v>
      </c>
      <c r="AR131" s="161">
        <v>0.31259453463749115</v>
      </c>
      <c r="AS131" s="154" t="s">
        <v>319</v>
      </c>
      <c r="AT131" s="154" t="s">
        <v>319</v>
      </c>
      <c r="AU131" s="26">
        <v>217</v>
      </c>
      <c r="AV131" s="161">
        <v>0.14587744949749587</v>
      </c>
      <c r="AW131" s="154" t="s">
        <v>319</v>
      </c>
      <c r="AX131" s="154" t="s">
        <v>319</v>
      </c>
      <c r="AY131" s="26">
        <v>1189</v>
      </c>
      <c r="AZ131" s="161">
        <v>0.79930086383650967</v>
      </c>
      <c r="BA131" s="154" t="s">
        <v>319</v>
      </c>
      <c r="BB131" s="154" t="s">
        <v>319</v>
      </c>
      <c r="BC131" s="26">
        <v>1459</v>
      </c>
      <c r="BD131" s="161">
        <v>0.98080736781956912</v>
      </c>
      <c r="BE131" s="151">
        <v>4081</v>
      </c>
      <c r="BF131" s="160">
        <v>3.7242445632079595</v>
      </c>
      <c r="BG131" s="154" t="s">
        <v>319</v>
      </c>
      <c r="BH131" s="154" t="s">
        <v>319</v>
      </c>
      <c r="BI131" s="26">
        <v>760</v>
      </c>
      <c r="BJ131" s="161">
        <v>0.51090719639675974</v>
      </c>
      <c r="BK131" s="154" t="s">
        <v>319</v>
      </c>
      <c r="BL131" s="154" t="s">
        <v>319</v>
      </c>
      <c r="BM131" s="26">
        <v>341</v>
      </c>
      <c r="BN131" s="161">
        <v>0.22923599206749354</v>
      </c>
      <c r="BO131" s="154" t="s">
        <v>319</v>
      </c>
      <c r="BP131" s="154" t="s">
        <v>319</v>
      </c>
      <c r="BQ131" s="26">
        <v>167</v>
      </c>
      <c r="BR131" s="161">
        <v>0.11226513394507746</v>
      </c>
      <c r="BS131" s="151">
        <v>1268</v>
      </c>
      <c r="BT131" s="160">
        <v>0.85240832240933073</v>
      </c>
      <c r="BU131" s="154" t="s">
        <v>319</v>
      </c>
      <c r="BV131" s="154" t="s">
        <v>319</v>
      </c>
      <c r="BW131" s="26">
        <v>636</v>
      </c>
      <c r="BX131" s="201">
        <v>0.42754865382676216</v>
      </c>
      <c r="BY131" s="156">
        <v>148755</v>
      </c>
      <c r="BZ131" s="154" t="s">
        <v>319</v>
      </c>
      <c r="CA131" s="154" t="s">
        <v>319</v>
      </c>
      <c r="CB131" s="26">
        <v>138787</v>
      </c>
      <c r="CC131" s="155">
        <v>93.299048771469856</v>
      </c>
      <c r="CD131" s="26">
        <v>9968</v>
      </c>
      <c r="CE131" s="155">
        <v>6.7009512285301334</v>
      </c>
    </row>
    <row r="132" spans="1:83" x14ac:dyDescent="0.2">
      <c r="A132" t="s">
        <v>349</v>
      </c>
      <c r="B132" s="6" t="s">
        <v>350</v>
      </c>
      <c r="C132" s="154" t="s">
        <v>319</v>
      </c>
      <c r="D132" s="154" t="s">
        <v>319</v>
      </c>
      <c r="E132" s="6">
        <v>524617</v>
      </c>
      <c r="F132" s="149">
        <v>84.450829832101874</v>
      </c>
      <c r="G132" s="20" t="s">
        <v>319</v>
      </c>
      <c r="H132" s="20" t="s">
        <v>319</v>
      </c>
      <c r="I132" s="6">
        <v>4908</v>
      </c>
      <c r="J132" s="149">
        <v>0.79007099048630891</v>
      </c>
      <c r="K132" s="20" t="s">
        <v>319</v>
      </c>
      <c r="L132" s="20" t="s">
        <v>319</v>
      </c>
      <c r="M132" s="6">
        <v>1508</v>
      </c>
      <c r="N132" s="149">
        <v>0.24275204842162876</v>
      </c>
      <c r="O132" s="20" t="s">
        <v>319</v>
      </c>
      <c r="P132" s="20" t="s">
        <v>319</v>
      </c>
      <c r="Q132" s="6">
        <v>43954</v>
      </c>
      <c r="R132" s="149">
        <v>7.0755461116208691</v>
      </c>
      <c r="S132" s="20" t="s">
        <v>319</v>
      </c>
      <c r="T132" s="20" t="s">
        <v>319</v>
      </c>
      <c r="U132" s="6">
        <v>1385</v>
      </c>
      <c r="V132" s="149">
        <v>0.2229519808116418</v>
      </c>
      <c r="W132" s="20" t="s">
        <v>319</v>
      </c>
      <c r="X132" s="20" t="s">
        <v>319</v>
      </c>
      <c r="Y132" s="6">
        <v>2510</v>
      </c>
      <c r="Z132" s="149">
        <v>0.40405016017127865</v>
      </c>
      <c r="AA132" s="20" t="s">
        <v>319</v>
      </c>
      <c r="AB132" s="20" t="s">
        <v>319</v>
      </c>
      <c r="AC132" s="6">
        <v>3895</v>
      </c>
      <c r="AD132" s="149">
        <v>0.6270021409829204</v>
      </c>
      <c r="AE132" s="20" t="s">
        <v>319</v>
      </c>
      <c r="AF132" s="20" t="s">
        <v>319</v>
      </c>
      <c r="AG132" s="6">
        <v>3291</v>
      </c>
      <c r="AH132" s="149">
        <v>0.5297725406867243</v>
      </c>
      <c r="AI132" s="1">
        <v>11081</v>
      </c>
      <c r="AJ132" s="77">
        <v>1.7837768226525652</v>
      </c>
      <c r="AK132" s="20" t="s">
        <v>319</v>
      </c>
      <c r="AL132" s="20" t="s">
        <v>319</v>
      </c>
      <c r="AM132" s="6">
        <v>7430</v>
      </c>
      <c r="AN132" s="149">
        <v>1.1960528645707571</v>
      </c>
      <c r="AO132" s="20" t="s">
        <v>319</v>
      </c>
      <c r="AP132" s="20" t="s">
        <v>319</v>
      </c>
      <c r="AQ132" s="6">
        <v>2373</v>
      </c>
      <c r="AR132" s="149">
        <v>0.38199642632926062</v>
      </c>
      <c r="AS132" s="20" t="s">
        <v>319</v>
      </c>
      <c r="AT132" s="20" t="s">
        <v>319</v>
      </c>
      <c r="AU132" s="6">
        <v>2562</v>
      </c>
      <c r="AV132" s="149">
        <v>0.41242092046167961</v>
      </c>
      <c r="AW132" s="20" t="s">
        <v>319</v>
      </c>
      <c r="AX132" s="20" t="s">
        <v>319</v>
      </c>
      <c r="AY132" s="6">
        <v>6723</v>
      </c>
      <c r="AZ132" s="149">
        <v>1.0822427198531896</v>
      </c>
      <c r="BA132" s="20" t="s">
        <v>319</v>
      </c>
      <c r="BB132" s="20" t="s">
        <v>319</v>
      </c>
      <c r="BC132" s="6">
        <v>6550</v>
      </c>
      <c r="BD132" s="149">
        <v>1.0543938442716634</v>
      </c>
      <c r="BE132" s="1">
        <v>19088</v>
      </c>
      <c r="BF132" s="77">
        <v>4.12710677548655</v>
      </c>
      <c r="BG132" s="20" t="s">
        <v>319</v>
      </c>
      <c r="BH132" s="20" t="s">
        <v>319</v>
      </c>
      <c r="BI132" s="6">
        <v>3426</v>
      </c>
      <c r="BJ132" s="149">
        <v>0.55150432220988066</v>
      </c>
      <c r="BK132" s="20" t="s">
        <v>319</v>
      </c>
      <c r="BL132" s="20" t="s">
        <v>319</v>
      </c>
      <c r="BM132" s="6">
        <v>1647</v>
      </c>
      <c r="BN132" s="149">
        <v>0.26512773458250832</v>
      </c>
      <c r="BO132" s="20" t="s">
        <v>319</v>
      </c>
      <c r="BP132" s="20" t="s">
        <v>319</v>
      </c>
      <c r="BQ132" s="6">
        <v>937</v>
      </c>
      <c r="BR132" s="149">
        <v>0.15083466138664864</v>
      </c>
      <c r="BS132" s="1">
        <v>6010</v>
      </c>
      <c r="BT132" s="77">
        <v>0.96746671817903773</v>
      </c>
      <c r="BU132" s="20" t="s">
        <v>319</v>
      </c>
      <c r="BV132" s="20" t="s">
        <v>319</v>
      </c>
      <c r="BW132" s="6">
        <v>3494</v>
      </c>
      <c r="BX132" s="149">
        <v>0.56245070105117434</v>
      </c>
      <c r="BY132" s="6">
        <v>621210</v>
      </c>
      <c r="BZ132" s="20" t="s">
        <v>319</v>
      </c>
      <c r="CA132" s="20" t="s">
        <v>319</v>
      </c>
      <c r="CB132" s="6">
        <v>574987</v>
      </c>
      <c r="CC132" s="30">
        <v>92.559198982630676</v>
      </c>
      <c r="CD132" s="6">
        <v>46223</v>
      </c>
      <c r="CE132" s="30">
        <v>7.4408010173693278</v>
      </c>
    </row>
    <row r="133" spans="1:83" x14ac:dyDescent="0.2">
      <c r="A133" t="s">
        <v>351</v>
      </c>
      <c r="B133" s="6" t="s">
        <v>352</v>
      </c>
      <c r="C133" s="154" t="s">
        <v>319</v>
      </c>
      <c r="D133" s="154" t="s">
        <v>319</v>
      </c>
      <c r="E133" s="6">
        <v>4986170</v>
      </c>
      <c r="F133" s="149">
        <v>85.277917688920652</v>
      </c>
      <c r="G133" s="20" t="s">
        <v>319</v>
      </c>
      <c r="H133" s="20" t="s">
        <v>319</v>
      </c>
      <c r="I133" s="6">
        <v>55573</v>
      </c>
      <c r="J133" s="149">
        <v>0.95045891329946386</v>
      </c>
      <c r="K133" s="20" t="s">
        <v>319</v>
      </c>
      <c r="L133" s="20" t="s">
        <v>319</v>
      </c>
      <c r="M133" s="6">
        <v>8165</v>
      </c>
      <c r="N133" s="149">
        <v>0.13964509792687316</v>
      </c>
      <c r="O133" s="20" t="s">
        <v>319</v>
      </c>
      <c r="P133" s="20" t="s">
        <v>319</v>
      </c>
      <c r="Q133" s="6">
        <v>260286</v>
      </c>
      <c r="R133" s="149">
        <v>4.4516428608688434</v>
      </c>
      <c r="S133" s="20" t="s">
        <v>319</v>
      </c>
      <c r="T133" s="20" t="s">
        <v>319</v>
      </c>
      <c r="U133" s="6">
        <v>15388</v>
      </c>
      <c r="V133" s="149">
        <v>0.26317927334950697</v>
      </c>
      <c r="W133" s="20" t="s">
        <v>319</v>
      </c>
      <c r="X133" s="20" t="s">
        <v>319</v>
      </c>
      <c r="Y133" s="6">
        <v>37222</v>
      </c>
      <c r="Z133" s="149">
        <v>0.63660377648916999</v>
      </c>
      <c r="AA133" s="20" t="s">
        <v>319</v>
      </c>
      <c r="AB133" s="20" t="s">
        <v>319</v>
      </c>
      <c r="AC133" s="6">
        <v>32226</v>
      </c>
      <c r="AD133" s="149">
        <v>0.55115773739025287</v>
      </c>
      <c r="AE133" s="20" t="s">
        <v>319</v>
      </c>
      <c r="AF133" s="20" t="s">
        <v>319</v>
      </c>
      <c r="AG133" s="6">
        <v>27280</v>
      </c>
      <c r="AH133" s="149">
        <v>0.46656684279793015</v>
      </c>
      <c r="AI133" s="1">
        <v>112116</v>
      </c>
      <c r="AJ133" s="77">
        <v>1.9175076300268601</v>
      </c>
      <c r="AK133" s="20" t="s">
        <v>319</v>
      </c>
      <c r="AL133" s="20" t="s">
        <v>319</v>
      </c>
      <c r="AM133" s="6">
        <v>86736</v>
      </c>
      <c r="AN133" s="149">
        <v>1.483436278479519</v>
      </c>
      <c r="AO133" s="20" t="s">
        <v>319</v>
      </c>
      <c r="AP133" s="20" t="s">
        <v>319</v>
      </c>
      <c r="AQ133" s="6">
        <v>66270</v>
      </c>
      <c r="AR133" s="149">
        <v>1.1334085290402798</v>
      </c>
      <c r="AS133" s="20" t="s">
        <v>319</v>
      </c>
      <c r="AT133" s="20" t="s">
        <v>319</v>
      </c>
      <c r="AU133" s="6">
        <v>32992</v>
      </c>
      <c r="AV133" s="149">
        <v>0.56425855123127988</v>
      </c>
      <c r="AW133" s="20" t="s">
        <v>319</v>
      </c>
      <c r="AX133" s="20" t="s">
        <v>319</v>
      </c>
      <c r="AY133" s="6">
        <v>33503</v>
      </c>
      <c r="AZ133" s="149">
        <v>0.57299812808867512</v>
      </c>
      <c r="BA133" s="20" t="s">
        <v>319</v>
      </c>
      <c r="BB133" s="20" t="s">
        <v>319</v>
      </c>
      <c r="BC133" s="6">
        <v>58871</v>
      </c>
      <c r="BD133" s="149">
        <v>1.0068642449544336</v>
      </c>
      <c r="BE133" s="1">
        <v>219501</v>
      </c>
      <c r="BF133" s="77">
        <v>4.7609657317941876</v>
      </c>
      <c r="BG133" s="20" t="s">
        <v>319</v>
      </c>
      <c r="BH133" s="20" t="s">
        <v>319</v>
      </c>
      <c r="BI133" s="6">
        <v>69925</v>
      </c>
      <c r="BJ133" s="149">
        <v>1.195919592472334</v>
      </c>
      <c r="BK133" s="20" t="s">
        <v>319</v>
      </c>
      <c r="BL133" s="20" t="s">
        <v>319</v>
      </c>
      <c r="BM133" s="6">
        <v>33614</v>
      </c>
      <c r="BN133" s="149">
        <v>0.57489654889331476</v>
      </c>
      <c r="BO133" s="20" t="s">
        <v>319</v>
      </c>
      <c r="BP133" s="20" t="s">
        <v>319</v>
      </c>
      <c r="BQ133" s="6">
        <v>13903</v>
      </c>
      <c r="BR133" s="149">
        <v>0.23778148150365189</v>
      </c>
      <c r="BS133" s="1">
        <v>117442</v>
      </c>
      <c r="BT133" s="77">
        <v>2.008597622869301</v>
      </c>
      <c r="BU133" s="20" t="s">
        <v>319</v>
      </c>
      <c r="BV133" s="20" t="s">
        <v>319</v>
      </c>
      <c r="BW133" s="6">
        <v>28841</v>
      </c>
      <c r="BX133" s="149">
        <v>0.49326445429380883</v>
      </c>
      <c r="BY133" s="6">
        <v>5846965</v>
      </c>
      <c r="BZ133" s="20" t="s">
        <v>319</v>
      </c>
      <c r="CA133" s="20" t="s">
        <v>319</v>
      </c>
      <c r="CB133" s="6">
        <v>5310194</v>
      </c>
      <c r="CC133" s="30">
        <v>90.819664561015841</v>
      </c>
      <c r="CD133" s="6">
        <v>536771</v>
      </c>
      <c r="CE133" s="30">
        <v>9.1803354389841569</v>
      </c>
    </row>
    <row r="134" spans="1:83" x14ac:dyDescent="0.2">
      <c r="A134" t="s">
        <v>353</v>
      </c>
      <c r="B134" s="6" t="s">
        <v>354</v>
      </c>
      <c r="C134" s="154" t="s">
        <v>319</v>
      </c>
      <c r="D134" s="154" t="s">
        <v>319</v>
      </c>
      <c r="E134" s="6">
        <v>45134686</v>
      </c>
      <c r="F134" s="149">
        <v>80.488545598687722</v>
      </c>
      <c r="G134" s="20" t="s">
        <v>319</v>
      </c>
      <c r="H134" s="20" t="s">
        <v>319</v>
      </c>
      <c r="I134" s="6">
        <v>531087</v>
      </c>
      <c r="J134" s="149">
        <v>0.94708580040570711</v>
      </c>
      <c r="K134" s="20" t="s">
        <v>319</v>
      </c>
      <c r="L134" s="20" t="s">
        <v>319</v>
      </c>
      <c r="M134" s="6">
        <v>57680</v>
      </c>
      <c r="N134" s="149">
        <v>0.10286056515674681</v>
      </c>
      <c r="O134" s="20" t="s">
        <v>319</v>
      </c>
      <c r="P134" s="20" t="s">
        <v>319</v>
      </c>
      <c r="Q134" s="6">
        <v>2485942</v>
      </c>
      <c r="R134" s="149">
        <v>4.4331726606604276</v>
      </c>
      <c r="S134" s="20" t="s">
        <v>319</v>
      </c>
      <c r="T134" s="20" t="s">
        <v>319</v>
      </c>
      <c r="U134" s="6">
        <v>165974</v>
      </c>
      <c r="V134" s="149">
        <v>0.29598091957915906</v>
      </c>
      <c r="W134" s="20" t="s">
        <v>319</v>
      </c>
      <c r="X134" s="20" t="s">
        <v>319</v>
      </c>
      <c r="Y134" s="6">
        <v>426715</v>
      </c>
      <c r="Z134" s="149">
        <v>0.76095953642269787</v>
      </c>
      <c r="AA134" s="20" t="s">
        <v>319</v>
      </c>
      <c r="AB134" s="20" t="s">
        <v>319</v>
      </c>
      <c r="AC134" s="6">
        <v>341727</v>
      </c>
      <c r="AD134" s="149">
        <v>0.60940069953744125</v>
      </c>
      <c r="AE134" s="20" t="s">
        <v>319</v>
      </c>
      <c r="AF134" s="20" t="s">
        <v>319</v>
      </c>
      <c r="AG134" s="6">
        <v>289984</v>
      </c>
      <c r="AH134" s="149">
        <v>0.51712756807236593</v>
      </c>
      <c r="AI134" s="1">
        <v>1224400</v>
      </c>
      <c r="AJ134" s="77">
        <v>2.1834687236116643</v>
      </c>
      <c r="AK134" s="20" t="s">
        <v>319</v>
      </c>
      <c r="AL134" s="20" t="s">
        <v>319</v>
      </c>
      <c r="AM134" s="6">
        <v>1412958</v>
      </c>
      <c r="AN134" s="149">
        <v>2.5197236203666202</v>
      </c>
      <c r="AO134" s="20" t="s">
        <v>319</v>
      </c>
      <c r="AP134" s="20" t="s">
        <v>319</v>
      </c>
      <c r="AQ134" s="6">
        <v>1124511</v>
      </c>
      <c r="AR134" s="149">
        <v>2.0053369796286149</v>
      </c>
      <c r="AS134" s="20" t="s">
        <v>319</v>
      </c>
      <c r="AT134" s="20" t="s">
        <v>319</v>
      </c>
      <c r="AU134" s="6">
        <v>447201</v>
      </c>
      <c r="AV134" s="149">
        <v>0.7974921567035772</v>
      </c>
      <c r="AW134" s="20" t="s">
        <v>319</v>
      </c>
      <c r="AX134" s="20" t="s">
        <v>319</v>
      </c>
      <c r="AY134" s="6">
        <v>393141</v>
      </c>
      <c r="AZ134" s="149">
        <v>0.70108712632261783</v>
      </c>
      <c r="BA134" s="20" t="s">
        <v>319</v>
      </c>
      <c r="BB134" s="20" t="s">
        <v>319</v>
      </c>
      <c r="BC134" s="6">
        <v>835720</v>
      </c>
      <c r="BD134" s="149">
        <v>1.4903368847572198</v>
      </c>
      <c r="BE134" s="1">
        <v>3377811</v>
      </c>
      <c r="BF134" s="77">
        <v>7.51397676777865</v>
      </c>
      <c r="BG134" s="20" t="s">
        <v>319</v>
      </c>
      <c r="BH134" s="20" t="s">
        <v>319</v>
      </c>
      <c r="BI134" s="6">
        <v>989628</v>
      </c>
      <c r="BJ134" s="149">
        <v>1.7648005439483534</v>
      </c>
      <c r="BK134" s="20" t="s">
        <v>319</v>
      </c>
      <c r="BL134" s="20" t="s">
        <v>319</v>
      </c>
      <c r="BM134" s="6">
        <v>594825</v>
      </c>
      <c r="BN134" s="149">
        <v>1.0607495781789515</v>
      </c>
      <c r="BO134" s="20" t="s">
        <v>319</v>
      </c>
      <c r="BP134" s="20" t="s">
        <v>319</v>
      </c>
      <c r="BQ134" s="6">
        <v>280437</v>
      </c>
      <c r="BR134" s="149">
        <v>0.50010243257390097</v>
      </c>
      <c r="BS134" s="1">
        <v>1864890</v>
      </c>
      <c r="BT134" s="77">
        <v>3.3256525547012057</v>
      </c>
      <c r="BU134" s="20" t="s">
        <v>319</v>
      </c>
      <c r="BV134" s="20" t="s">
        <v>319</v>
      </c>
      <c r="BW134" s="6">
        <v>563696</v>
      </c>
      <c r="BX134" s="149">
        <v>1.0052373289978771</v>
      </c>
      <c r="BY134" s="6">
        <v>56075912</v>
      </c>
      <c r="BZ134" s="20" t="s">
        <v>319</v>
      </c>
      <c r="CA134" s="20" t="s">
        <v>319</v>
      </c>
      <c r="CB134" s="6">
        <v>48209395</v>
      </c>
      <c r="CC134" s="30">
        <v>85.971664624910602</v>
      </c>
      <c r="CD134" s="6">
        <v>7866517</v>
      </c>
      <c r="CE134" s="30">
        <v>14.028335375089396</v>
      </c>
    </row>
  </sheetData>
  <sheetProtection password="EE3C" sheet="1"/>
  <mergeCells count="23">
    <mergeCell ref="BK2:BN2"/>
    <mergeCell ref="BO2:BR2"/>
    <mergeCell ref="BE2:BF2"/>
    <mergeCell ref="S2:V2"/>
    <mergeCell ref="W2:Z2"/>
    <mergeCell ref="AO2:AR2"/>
    <mergeCell ref="BG2:BJ2"/>
    <mergeCell ref="AE2:AH2"/>
    <mergeCell ref="AS2:AV2"/>
    <mergeCell ref="AK2:AN2"/>
    <mergeCell ref="AW2:AZ2"/>
    <mergeCell ref="BA2:BD2"/>
    <mergeCell ref="AI2:AJ2"/>
    <mergeCell ref="A1:B2"/>
    <mergeCell ref="G2:J2"/>
    <mergeCell ref="K2:N2"/>
    <mergeCell ref="O2:R2"/>
    <mergeCell ref="C2:F2"/>
    <mergeCell ref="C1:CE1"/>
    <mergeCell ref="BU2:BX2"/>
    <mergeCell ref="BY2:CE2"/>
    <mergeCell ref="AA2:AD2"/>
    <mergeCell ref="BS2:BT2"/>
  </mergeCells>
  <phoneticPr fontId="4" type="noConversion"/>
  <hyperlinks>
    <hyperlink ref="A1:B2" location="'Data by topic'!A1" display="Click here to return to topic homepage"/>
  </hyperlinks>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 min="3" max="18" width="14.7109375" customWidth="1"/>
    <col min="19" max="19" width="14.85546875" style="1" customWidth="1"/>
  </cols>
  <sheetData>
    <row r="1" spans="1:66" s="7" customFormat="1" ht="12.75" customHeight="1" x14ac:dyDescent="0.2">
      <c r="A1" s="350" t="s">
        <v>661</v>
      </c>
      <c r="B1" s="351"/>
      <c r="C1" s="356" t="s">
        <v>122</v>
      </c>
      <c r="D1" s="357"/>
      <c r="E1" s="357"/>
      <c r="F1" s="357"/>
      <c r="G1" s="357"/>
      <c r="H1" s="357"/>
      <c r="I1" s="357"/>
      <c r="J1" s="357"/>
      <c r="K1" s="357"/>
      <c r="L1" s="357"/>
      <c r="M1" s="357"/>
      <c r="N1" s="357"/>
      <c r="O1" s="357"/>
      <c r="P1" s="357"/>
      <c r="Q1" s="357"/>
      <c r="R1" s="357"/>
      <c r="S1" s="357"/>
      <c r="T1" s="358"/>
    </row>
    <row r="2" spans="1:66" s="23" customFormat="1" ht="42" customHeight="1" x14ac:dyDescent="0.2">
      <c r="A2" s="352"/>
      <c r="B2" s="353"/>
      <c r="C2" s="349" t="s">
        <v>123</v>
      </c>
      <c r="D2" s="349"/>
      <c r="E2" s="349" t="s">
        <v>39</v>
      </c>
      <c r="F2" s="349"/>
      <c r="G2" s="349" t="s">
        <v>124</v>
      </c>
      <c r="H2" s="349"/>
      <c r="I2" s="349" t="s">
        <v>125</v>
      </c>
      <c r="J2" s="349"/>
      <c r="K2" s="349" t="s">
        <v>126</v>
      </c>
      <c r="L2" s="349"/>
      <c r="M2" s="349" t="s">
        <v>127</v>
      </c>
      <c r="N2" s="349"/>
      <c r="O2" s="349" t="s">
        <v>128</v>
      </c>
      <c r="P2" s="349"/>
      <c r="Q2" s="349" t="s">
        <v>129</v>
      </c>
      <c r="R2" s="349"/>
      <c r="S2" s="354" t="s">
        <v>207</v>
      </c>
      <c r="T2" s="355"/>
    </row>
    <row r="3" spans="1:66" s="35" customFormat="1" ht="51" customHeight="1" x14ac:dyDescent="0.2">
      <c r="A3" s="229" t="s">
        <v>581</v>
      </c>
      <c r="B3" s="229" t="s">
        <v>580</v>
      </c>
      <c r="C3" s="229" t="s">
        <v>7</v>
      </c>
      <c r="D3" s="229" t="s">
        <v>5</v>
      </c>
      <c r="E3" s="229" t="s">
        <v>7</v>
      </c>
      <c r="F3" s="229" t="s">
        <v>5</v>
      </c>
      <c r="G3" s="229" t="s">
        <v>7</v>
      </c>
      <c r="H3" s="229" t="s">
        <v>5</v>
      </c>
      <c r="I3" s="229" t="s">
        <v>7</v>
      </c>
      <c r="J3" s="229" t="s">
        <v>5</v>
      </c>
      <c r="K3" s="229" t="s">
        <v>7</v>
      </c>
      <c r="L3" s="229" t="s">
        <v>5</v>
      </c>
      <c r="M3" s="229" t="s">
        <v>7</v>
      </c>
      <c r="N3" s="229" t="s">
        <v>5</v>
      </c>
      <c r="O3" s="229" t="s">
        <v>7</v>
      </c>
      <c r="P3" s="229" t="s">
        <v>5</v>
      </c>
      <c r="Q3" s="229" t="s">
        <v>7</v>
      </c>
      <c r="R3" s="229" t="s">
        <v>5</v>
      </c>
      <c r="S3" s="236" t="s">
        <v>7</v>
      </c>
      <c r="T3" s="229" t="s">
        <v>5</v>
      </c>
    </row>
    <row r="4" spans="1:66" x14ac:dyDescent="0.2">
      <c r="A4" t="s">
        <v>366</v>
      </c>
      <c r="B4" s="147" t="s">
        <v>331</v>
      </c>
      <c r="C4" s="15">
        <v>4847</v>
      </c>
      <c r="D4" s="77">
        <v>48.9</v>
      </c>
      <c r="E4" s="15">
        <v>3409</v>
      </c>
      <c r="F4" s="77">
        <v>34.4</v>
      </c>
      <c r="G4" s="15">
        <v>1150</v>
      </c>
      <c r="H4" s="77">
        <v>11.6</v>
      </c>
      <c r="I4" s="184">
        <v>501</v>
      </c>
      <c r="J4" s="77">
        <v>5.0570303825577874</v>
      </c>
      <c r="K4" s="184">
        <v>1498</v>
      </c>
      <c r="L4" s="185">
        <v>15.120621782577976</v>
      </c>
      <c r="M4" s="184">
        <v>528</v>
      </c>
      <c r="N4" s="185">
        <v>5.3</v>
      </c>
      <c r="O4" s="184">
        <v>102</v>
      </c>
      <c r="P4" s="185">
        <v>1</v>
      </c>
      <c r="Q4" s="184">
        <v>183</v>
      </c>
      <c r="R4" s="185">
        <v>1.8</v>
      </c>
      <c r="S4">
        <v>813</v>
      </c>
      <c r="T4" s="77">
        <v>8.2063187645099429</v>
      </c>
      <c r="U4" s="176"/>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3"/>
      <c r="BK4" s="1"/>
      <c r="BL4" s="1"/>
      <c r="BM4" s="1"/>
      <c r="BN4" s="1"/>
    </row>
    <row r="5" spans="1:66" x14ac:dyDescent="0.2">
      <c r="A5" t="s">
        <v>367</v>
      </c>
      <c r="B5" s="147" t="s">
        <v>332</v>
      </c>
      <c r="C5" s="15">
        <v>4379</v>
      </c>
      <c r="D5" s="77">
        <v>48.3</v>
      </c>
      <c r="E5" s="15">
        <v>3150</v>
      </c>
      <c r="F5" s="77">
        <v>34.700000000000003</v>
      </c>
      <c r="G5" s="15">
        <v>1114</v>
      </c>
      <c r="H5" s="77">
        <v>12.3</v>
      </c>
      <c r="I5" s="184">
        <v>427</v>
      </c>
      <c r="J5" s="77">
        <v>4.7078280044101435</v>
      </c>
      <c r="K5" s="184">
        <v>1469</v>
      </c>
      <c r="L5" s="185">
        <v>16.196251378169791</v>
      </c>
      <c r="M5" s="184">
        <v>541</v>
      </c>
      <c r="N5" s="185">
        <v>6</v>
      </c>
      <c r="O5" s="184">
        <v>94</v>
      </c>
      <c r="P5" s="185">
        <v>1</v>
      </c>
      <c r="Q5" s="184">
        <v>191</v>
      </c>
      <c r="R5" s="185">
        <v>2.1</v>
      </c>
      <c r="S5">
        <v>826</v>
      </c>
      <c r="T5" s="77">
        <v>9.1069459757442122</v>
      </c>
      <c r="U5" s="176"/>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3"/>
      <c r="BK5" s="1"/>
      <c r="BL5" s="1"/>
      <c r="BM5" s="1"/>
      <c r="BN5" s="1"/>
    </row>
    <row r="6" spans="1:66" x14ac:dyDescent="0.2">
      <c r="A6" t="s">
        <v>368</v>
      </c>
      <c r="B6" s="147" t="s">
        <v>334</v>
      </c>
      <c r="C6" s="15">
        <v>6402</v>
      </c>
      <c r="D6" s="77">
        <v>65.400000000000006</v>
      </c>
      <c r="E6" s="15">
        <v>2679</v>
      </c>
      <c r="F6" s="77">
        <v>27.4</v>
      </c>
      <c r="G6" s="15">
        <v>536</v>
      </c>
      <c r="H6" s="77">
        <v>5.5</v>
      </c>
      <c r="I6" s="184">
        <v>168</v>
      </c>
      <c r="J6" s="77">
        <v>1.7169136433316301</v>
      </c>
      <c r="K6" s="184">
        <v>776</v>
      </c>
      <c r="L6" s="185">
        <v>7.9305058763413383</v>
      </c>
      <c r="M6" s="184">
        <v>511</v>
      </c>
      <c r="N6" s="185">
        <v>5.2</v>
      </c>
      <c r="O6" s="184">
        <v>41</v>
      </c>
      <c r="P6" s="185">
        <v>0.4</v>
      </c>
      <c r="Q6" s="184">
        <v>56</v>
      </c>
      <c r="R6" s="185">
        <v>0.6</v>
      </c>
      <c r="S6">
        <v>608</v>
      </c>
      <c r="T6" s="77">
        <v>6.2135922330097086</v>
      </c>
      <c r="U6" s="176"/>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3"/>
      <c r="BK6" s="1"/>
      <c r="BL6" s="1"/>
      <c r="BM6" s="1"/>
      <c r="BN6" s="1"/>
    </row>
    <row r="7" spans="1:66" x14ac:dyDescent="0.2">
      <c r="A7" t="s">
        <v>369</v>
      </c>
      <c r="B7" s="147" t="s">
        <v>335</v>
      </c>
      <c r="C7" s="15">
        <v>4175</v>
      </c>
      <c r="D7" s="77">
        <v>47.6</v>
      </c>
      <c r="E7" s="15">
        <v>3145</v>
      </c>
      <c r="F7" s="77">
        <v>35.799999999999997</v>
      </c>
      <c r="G7" s="15">
        <v>1068</v>
      </c>
      <c r="H7" s="77">
        <v>12.2</v>
      </c>
      <c r="I7" s="184">
        <v>392</v>
      </c>
      <c r="J7" s="77">
        <v>4.4646924829157175</v>
      </c>
      <c r="K7" s="184">
        <v>1452</v>
      </c>
      <c r="L7" s="185">
        <v>16.537585421412302</v>
      </c>
      <c r="M7" s="184">
        <v>598</v>
      </c>
      <c r="N7" s="185">
        <v>6.8</v>
      </c>
      <c r="O7" s="184">
        <v>116</v>
      </c>
      <c r="P7" s="185">
        <v>1.3</v>
      </c>
      <c r="Q7" s="184">
        <v>174</v>
      </c>
      <c r="R7" s="185">
        <v>2</v>
      </c>
      <c r="S7">
        <v>888</v>
      </c>
      <c r="T7" s="77">
        <v>10.113895216400911</v>
      </c>
      <c r="U7" s="176"/>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3"/>
      <c r="BK7" s="1"/>
      <c r="BL7" s="1"/>
      <c r="BM7" s="1"/>
      <c r="BN7" s="1"/>
    </row>
    <row r="8" spans="1:66" x14ac:dyDescent="0.2">
      <c r="A8" t="s">
        <v>370</v>
      </c>
      <c r="B8" s="147" t="s">
        <v>336</v>
      </c>
      <c r="C8" s="15">
        <v>5023</v>
      </c>
      <c r="D8" s="77">
        <v>53.5</v>
      </c>
      <c r="E8" s="15">
        <v>2941</v>
      </c>
      <c r="F8" s="77">
        <v>31.3</v>
      </c>
      <c r="G8" s="15">
        <v>1017</v>
      </c>
      <c r="H8" s="77">
        <v>10.8</v>
      </c>
      <c r="I8" s="184">
        <v>405</v>
      </c>
      <c r="J8" s="77">
        <v>4.3149371404219057</v>
      </c>
      <c r="K8" s="184">
        <v>1311</v>
      </c>
      <c r="L8" s="185">
        <v>13.967611336032389</v>
      </c>
      <c r="M8" s="184">
        <v>466</v>
      </c>
      <c r="N8" s="185">
        <v>5</v>
      </c>
      <c r="O8" s="184">
        <v>80</v>
      </c>
      <c r="P8" s="185">
        <v>0.9</v>
      </c>
      <c r="Q8" s="184">
        <v>143</v>
      </c>
      <c r="R8" s="185">
        <v>1.5</v>
      </c>
      <c r="S8">
        <v>689</v>
      </c>
      <c r="T8" s="77">
        <v>7.3407202216066487</v>
      </c>
      <c r="U8" s="176"/>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3"/>
      <c r="BK8" s="1"/>
      <c r="BL8" s="1"/>
      <c r="BM8" s="1"/>
      <c r="BN8" s="1"/>
    </row>
    <row r="9" spans="1:66" x14ac:dyDescent="0.2">
      <c r="A9" t="s">
        <v>371</v>
      </c>
      <c r="B9" s="147" t="s">
        <v>337</v>
      </c>
      <c r="C9" s="15">
        <v>4542</v>
      </c>
      <c r="D9" s="77">
        <v>48.3</v>
      </c>
      <c r="E9" s="15">
        <v>3205</v>
      </c>
      <c r="F9" s="77">
        <v>34.1</v>
      </c>
      <c r="G9" s="15">
        <v>1207</v>
      </c>
      <c r="H9" s="77">
        <v>12.8</v>
      </c>
      <c r="I9" s="184">
        <v>451</v>
      </c>
      <c r="J9" s="77">
        <v>4.7953216374269001</v>
      </c>
      <c r="K9" s="184">
        <v>1571</v>
      </c>
      <c r="L9" s="185">
        <v>16.703880914407229</v>
      </c>
      <c r="M9" s="184">
        <v>529</v>
      </c>
      <c r="N9" s="185">
        <v>5.6</v>
      </c>
      <c r="O9" s="184">
        <v>108</v>
      </c>
      <c r="P9" s="185">
        <v>1.1000000000000001</v>
      </c>
      <c r="Q9" s="184">
        <v>169</v>
      </c>
      <c r="R9" s="185">
        <v>1.8</v>
      </c>
      <c r="S9">
        <v>806</v>
      </c>
      <c r="T9" s="77">
        <v>8.5699096225412017</v>
      </c>
      <c r="U9" s="176"/>
    </row>
    <row r="10" spans="1:66" x14ac:dyDescent="0.2">
      <c r="A10" t="s">
        <v>372</v>
      </c>
      <c r="B10" s="147" t="s">
        <v>338</v>
      </c>
      <c r="C10" s="15">
        <v>4125</v>
      </c>
      <c r="D10" s="77">
        <v>45.1</v>
      </c>
      <c r="E10" s="15">
        <v>3339</v>
      </c>
      <c r="F10" s="77">
        <v>36.5</v>
      </c>
      <c r="G10" s="15">
        <v>1165</v>
      </c>
      <c r="H10" s="77">
        <v>12.7</v>
      </c>
      <c r="I10" s="184">
        <v>513</v>
      </c>
      <c r="J10" s="77">
        <v>5.6114635747101289</v>
      </c>
      <c r="K10" s="184">
        <v>1555</v>
      </c>
      <c r="L10" s="185">
        <v>17.009407131918618</v>
      </c>
      <c r="M10" s="184">
        <v>501</v>
      </c>
      <c r="N10" s="185">
        <v>5.5</v>
      </c>
      <c r="O10" s="184">
        <v>108</v>
      </c>
      <c r="P10" s="185">
        <v>1.2</v>
      </c>
      <c r="Q10" s="184">
        <v>151</v>
      </c>
      <c r="R10" s="185">
        <v>1.7</v>
      </c>
      <c r="S10">
        <v>760</v>
      </c>
      <c r="T10" s="77">
        <v>8.3132793699409326</v>
      </c>
      <c r="U10" s="176"/>
    </row>
    <row r="11" spans="1:66" x14ac:dyDescent="0.2">
      <c r="A11" t="s">
        <v>373</v>
      </c>
      <c r="B11" s="147" t="s">
        <v>342</v>
      </c>
      <c r="C11" s="15">
        <v>4653</v>
      </c>
      <c r="D11" s="77">
        <v>65.099999999999994</v>
      </c>
      <c r="E11" s="15">
        <v>1993</v>
      </c>
      <c r="F11" s="77">
        <v>27.9</v>
      </c>
      <c r="G11" s="15">
        <v>374</v>
      </c>
      <c r="H11" s="77">
        <v>5.2</v>
      </c>
      <c r="I11" s="184">
        <v>130</v>
      </c>
      <c r="J11" s="77">
        <v>1.8181818181818181</v>
      </c>
      <c r="K11" s="184">
        <v>530</v>
      </c>
      <c r="L11" s="185">
        <v>7.4125874125874125</v>
      </c>
      <c r="M11" s="184">
        <v>326</v>
      </c>
      <c r="N11" s="185">
        <v>4.5999999999999996</v>
      </c>
      <c r="O11" s="184">
        <v>19</v>
      </c>
      <c r="P11" s="185">
        <v>0.3</v>
      </c>
      <c r="Q11" s="184">
        <v>39</v>
      </c>
      <c r="R11" s="185">
        <v>0.5</v>
      </c>
      <c r="S11">
        <v>384</v>
      </c>
      <c r="T11" s="77">
        <v>5.3706293706293708</v>
      </c>
      <c r="U11" s="176"/>
    </row>
    <row r="12" spans="1:66" x14ac:dyDescent="0.2">
      <c r="A12" t="s">
        <v>374</v>
      </c>
      <c r="B12" s="147" t="s">
        <v>343</v>
      </c>
      <c r="C12" s="15">
        <v>5145</v>
      </c>
      <c r="D12" s="77">
        <v>65.400000000000006</v>
      </c>
      <c r="E12" s="15">
        <v>2176</v>
      </c>
      <c r="F12" s="77">
        <v>27.7</v>
      </c>
      <c r="G12" s="15">
        <v>432</v>
      </c>
      <c r="H12" s="77">
        <v>5.5</v>
      </c>
      <c r="I12" s="184">
        <v>114</v>
      </c>
      <c r="J12" s="77">
        <v>1.4490911402059234</v>
      </c>
      <c r="K12" s="184">
        <v>622</v>
      </c>
      <c r="L12" s="185">
        <v>7.9064446421761785</v>
      </c>
      <c r="M12" s="184">
        <v>449</v>
      </c>
      <c r="N12" s="185">
        <v>5.7</v>
      </c>
      <c r="O12" s="184">
        <v>22</v>
      </c>
      <c r="P12" s="185">
        <v>0.3</v>
      </c>
      <c r="Q12" s="184">
        <v>48</v>
      </c>
      <c r="R12" s="185">
        <v>0.6</v>
      </c>
      <c r="S12">
        <v>519</v>
      </c>
      <c r="T12" s="77">
        <v>6.5971780856743365</v>
      </c>
      <c r="U12" s="176"/>
    </row>
    <row r="13" spans="1:66" x14ac:dyDescent="0.2">
      <c r="A13" t="s">
        <v>375</v>
      </c>
      <c r="B13" s="147" t="s">
        <v>344</v>
      </c>
      <c r="C13" s="15">
        <v>4906</v>
      </c>
      <c r="D13" s="77">
        <v>58.9</v>
      </c>
      <c r="E13" s="15">
        <v>2590</v>
      </c>
      <c r="F13" s="77">
        <v>31.1</v>
      </c>
      <c r="G13" s="15">
        <v>614</v>
      </c>
      <c r="H13" s="77">
        <v>7.4</v>
      </c>
      <c r="I13" s="184">
        <v>223</v>
      </c>
      <c r="J13" s="77">
        <v>2.6761070442817716</v>
      </c>
      <c r="K13" s="184">
        <v>753</v>
      </c>
      <c r="L13" s="185">
        <v>9.0363614544581772</v>
      </c>
      <c r="M13" s="184">
        <v>478</v>
      </c>
      <c r="N13" s="185">
        <v>5.7</v>
      </c>
      <c r="O13" s="184">
        <v>48</v>
      </c>
      <c r="P13" s="185">
        <v>0.6</v>
      </c>
      <c r="Q13" s="184">
        <v>52</v>
      </c>
      <c r="R13" s="185">
        <v>0.6</v>
      </c>
      <c r="S13">
        <v>578</v>
      </c>
      <c r="T13" s="77">
        <v>6.9362774510980438</v>
      </c>
      <c r="U13" s="176"/>
    </row>
    <row r="14" spans="1:66" x14ac:dyDescent="0.2">
      <c r="A14" t="s">
        <v>376</v>
      </c>
      <c r="B14" s="147" t="s">
        <v>345</v>
      </c>
      <c r="C14" s="15">
        <v>5132</v>
      </c>
      <c r="D14" s="77">
        <v>56.2</v>
      </c>
      <c r="E14" s="15">
        <v>2886</v>
      </c>
      <c r="F14" s="77">
        <v>31.6</v>
      </c>
      <c r="G14" s="15">
        <v>852</v>
      </c>
      <c r="H14" s="77">
        <v>9.3000000000000007</v>
      </c>
      <c r="I14" s="184">
        <v>257</v>
      </c>
      <c r="J14" s="77">
        <v>2.8158211898761913</v>
      </c>
      <c r="K14" s="184">
        <v>1175</v>
      </c>
      <c r="L14" s="185">
        <v>12.87389065410321</v>
      </c>
      <c r="M14" s="184">
        <v>709</v>
      </c>
      <c r="N14" s="185">
        <v>7.8</v>
      </c>
      <c r="O14" s="184">
        <v>87</v>
      </c>
      <c r="P14" s="185">
        <v>1</v>
      </c>
      <c r="Q14" s="184">
        <v>111</v>
      </c>
      <c r="R14" s="185">
        <v>1.2</v>
      </c>
      <c r="S14">
        <v>907</v>
      </c>
      <c r="T14" s="77">
        <v>9.9375479346992446</v>
      </c>
      <c r="U14" s="176"/>
    </row>
    <row r="15" spans="1:66" x14ac:dyDescent="0.2">
      <c r="A15" t="s">
        <v>377</v>
      </c>
      <c r="B15" s="147" t="s">
        <v>346</v>
      </c>
      <c r="C15" s="15">
        <v>5160</v>
      </c>
      <c r="D15" s="77">
        <v>55.8</v>
      </c>
      <c r="E15" s="15">
        <v>2927</v>
      </c>
      <c r="F15" s="77">
        <v>31.6</v>
      </c>
      <c r="G15" s="15">
        <v>863</v>
      </c>
      <c r="H15" s="77">
        <v>9.3000000000000007</v>
      </c>
      <c r="I15" s="184">
        <v>302</v>
      </c>
      <c r="J15" s="77">
        <v>3.2641591007349766</v>
      </c>
      <c r="K15" s="184">
        <v>1082</v>
      </c>
      <c r="L15" s="185">
        <v>11.694768698659749</v>
      </c>
      <c r="M15" s="184">
        <v>429</v>
      </c>
      <c r="N15" s="185">
        <v>4.5999999999999996</v>
      </c>
      <c r="O15" s="184">
        <v>72</v>
      </c>
      <c r="P15" s="185">
        <v>0.8</v>
      </c>
      <c r="Q15" s="184">
        <v>90</v>
      </c>
      <c r="R15" s="185">
        <v>1</v>
      </c>
      <c r="S15">
        <v>591</v>
      </c>
      <c r="T15" s="77">
        <v>6.3878080415045391</v>
      </c>
      <c r="U15" s="176"/>
    </row>
    <row r="16" spans="1:66" x14ac:dyDescent="0.2">
      <c r="A16" t="s">
        <v>378</v>
      </c>
      <c r="B16" s="147" t="s">
        <v>347</v>
      </c>
      <c r="C16" s="15">
        <v>4421</v>
      </c>
      <c r="D16" s="77">
        <v>55</v>
      </c>
      <c r="E16" s="15">
        <v>2450</v>
      </c>
      <c r="F16" s="77">
        <v>30.5</v>
      </c>
      <c r="G16" s="15">
        <v>847</v>
      </c>
      <c r="H16" s="77">
        <v>10.5</v>
      </c>
      <c r="I16" s="184">
        <v>316</v>
      </c>
      <c r="J16" s="77">
        <v>3.9332835449340307</v>
      </c>
      <c r="K16" s="184">
        <v>1158</v>
      </c>
      <c r="L16" s="185">
        <v>14.413741598207618</v>
      </c>
      <c r="M16" s="184">
        <v>466</v>
      </c>
      <c r="N16" s="185">
        <v>5.8</v>
      </c>
      <c r="O16" s="184">
        <v>78</v>
      </c>
      <c r="P16" s="185">
        <v>1</v>
      </c>
      <c r="Q16" s="184">
        <v>100</v>
      </c>
      <c r="R16" s="185">
        <v>1.2</v>
      </c>
      <c r="S16">
        <v>644</v>
      </c>
      <c r="T16" s="77">
        <v>8.0159322877769466</v>
      </c>
      <c r="U16" s="176"/>
    </row>
    <row r="17" spans="1:21" x14ac:dyDescent="0.2">
      <c r="A17" t="s">
        <v>379</v>
      </c>
      <c r="B17" s="147" t="s">
        <v>348</v>
      </c>
      <c r="C17" s="15">
        <v>4833</v>
      </c>
      <c r="D17" s="77">
        <v>56</v>
      </c>
      <c r="E17" s="15">
        <v>2710</v>
      </c>
      <c r="F17" s="77">
        <v>31.4</v>
      </c>
      <c r="G17" s="15">
        <v>782</v>
      </c>
      <c r="H17" s="77">
        <v>9.1</v>
      </c>
      <c r="I17" s="184">
        <v>304</v>
      </c>
      <c r="J17" s="77">
        <v>3.5230038243133621</v>
      </c>
      <c r="K17" s="184">
        <v>1112</v>
      </c>
      <c r="L17" s="185">
        <v>12.886777146830456</v>
      </c>
      <c r="M17" s="184">
        <v>615</v>
      </c>
      <c r="N17" s="185">
        <v>7.1</v>
      </c>
      <c r="O17" s="184">
        <v>67</v>
      </c>
      <c r="P17" s="185">
        <v>0.8</v>
      </c>
      <c r="Q17" s="184">
        <v>82</v>
      </c>
      <c r="R17" s="185">
        <v>1</v>
      </c>
      <c r="S17">
        <v>764</v>
      </c>
      <c r="T17" s="77">
        <v>8.8538648742612125</v>
      </c>
      <c r="U17" s="176"/>
    </row>
    <row r="18" spans="1:21" x14ac:dyDescent="0.2">
      <c r="A18" t="s">
        <v>380</v>
      </c>
      <c r="B18" s="147" t="s">
        <v>381</v>
      </c>
      <c r="C18" s="15">
        <v>1972</v>
      </c>
      <c r="D18" s="77">
        <v>49.1</v>
      </c>
      <c r="E18" s="15">
        <v>1313</v>
      </c>
      <c r="F18" s="77">
        <v>32.700000000000003</v>
      </c>
      <c r="G18" s="15">
        <v>493</v>
      </c>
      <c r="H18" s="77">
        <v>12.3</v>
      </c>
      <c r="I18" s="184">
        <v>236</v>
      </c>
      <c r="J18" s="77">
        <v>5.8794220229197807</v>
      </c>
      <c r="K18" s="184">
        <v>759</v>
      </c>
      <c r="L18" s="185">
        <v>18.908819133034381</v>
      </c>
      <c r="M18" s="184">
        <v>336</v>
      </c>
      <c r="N18" s="185">
        <v>8.4</v>
      </c>
      <c r="O18" s="184">
        <v>36</v>
      </c>
      <c r="P18" s="185">
        <v>0.9</v>
      </c>
      <c r="Q18" s="184">
        <v>82</v>
      </c>
      <c r="R18" s="185">
        <v>2</v>
      </c>
      <c r="S18">
        <v>454</v>
      </c>
      <c r="T18" s="77">
        <v>11.310413552566018</v>
      </c>
      <c r="U18" s="176"/>
    </row>
    <row r="19" spans="1:21" x14ac:dyDescent="0.2">
      <c r="A19" t="s">
        <v>382</v>
      </c>
      <c r="B19" s="147" t="s">
        <v>101</v>
      </c>
      <c r="C19" s="15">
        <v>3252</v>
      </c>
      <c r="D19" s="77">
        <v>51.5</v>
      </c>
      <c r="E19" s="15">
        <v>2137</v>
      </c>
      <c r="F19" s="77">
        <v>33.9</v>
      </c>
      <c r="G19" s="15">
        <v>693</v>
      </c>
      <c r="H19" s="77">
        <v>11</v>
      </c>
      <c r="I19" s="184">
        <v>227</v>
      </c>
      <c r="J19" s="77">
        <v>3.5980345538120142</v>
      </c>
      <c r="K19" s="184">
        <v>1022</v>
      </c>
      <c r="L19" s="185">
        <v>16.199080678395941</v>
      </c>
      <c r="M19" s="184">
        <v>491</v>
      </c>
      <c r="N19" s="185">
        <v>7.8</v>
      </c>
      <c r="O19" s="184">
        <v>73</v>
      </c>
      <c r="P19" s="185">
        <v>1.2</v>
      </c>
      <c r="Q19" s="184">
        <v>114</v>
      </c>
      <c r="R19" s="185">
        <v>1.8</v>
      </c>
      <c r="S19">
        <v>678</v>
      </c>
      <c r="T19" s="77">
        <v>10.746552543984784</v>
      </c>
      <c r="U19" s="176"/>
    </row>
    <row r="20" spans="1:21" x14ac:dyDescent="0.2">
      <c r="A20" t="s">
        <v>383</v>
      </c>
      <c r="B20" s="147" t="s">
        <v>384</v>
      </c>
      <c r="C20" s="15">
        <v>2053</v>
      </c>
      <c r="D20" s="77">
        <v>50</v>
      </c>
      <c r="E20" s="15">
        <v>1393</v>
      </c>
      <c r="F20" s="77">
        <v>34</v>
      </c>
      <c r="G20" s="15">
        <v>500</v>
      </c>
      <c r="H20" s="77">
        <v>12.2</v>
      </c>
      <c r="I20" s="184">
        <v>156</v>
      </c>
      <c r="J20" s="77">
        <v>3.8030229156509021</v>
      </c>
      <c r="K20" s="184">
        <v>622</v>
      </c>
      <c r="L20" s="185">
        <v>15.163334958556801</v>
      </c>
      <c r="M20" s="184">
        <v>272</v>
      </c>
      <c r="N20" s="185">
        <v>6.6</v>
      </c>
      <c r="O20" s="184">
        <v>42</v>
      </c>
      <c r="P20" s="185">
        <v>1</v>
      </c>
      <c r="Q20" s="184">
        <v>81</v>
      </c>
      <c r="R20" s="185">
        <v>2</v>
      </c>
      <c r="S20">
        <v>395</v>
      </c>
      <c r="T20" s="77">
        <v>9.6294490492442701</v>
      </c>
      <c r="U20" s="176"/>
    </row>
    <row r="21" spans="1:21" x14ac:dyDescent="0.2">
      <c r="A21" t="s">
        <v>385</v>
      </c>
      <c r="B21" s="147" t="s">
        <v>386</v>
      </c>
      <c r="C21" s="15">
        <v>2063</v>
      </c>
      <c r="D21" s="77">
        <v>46.6</v>
      </c>
      <c r="E21" s="15">
        <v>1581</v>
      </c>
      <c r="F21" s="77">
        <v>35.700000000000003</v>
      </c>
      <c r="G21" s="15">
        <v>577</v>
      </c>
      <c r="H21" s="77">
        <v>13</v>
      </c>
      <c r="I21" s="184">
        <v>203</v>
      </c>
      <c r="J21" s="77">
        <v>4.5886075949367093</v>
      </c>
      <c r="K21" s="184">
        <v>751</v>
      </c>
      <c r="L21" s="185">
        <v>16.975587703435803</v>
      </c>
      <c r="M21" s="184">
        <v>355</v>
      </c>
      <c r="N21" s="185">
        <v>8</v>
      </c>
      <c r="O21" s="184">
        <v>65</v>
      </c>
      <c r="P21" s="185">
        <v>1.5</v>
      </c>
      <c r="Q21" s="184">
        <v>110</v>
      </c>
      <c r="R21" s="185">
        <v>2.5</v>
      </c>
      <c r="S21">
        <v>530</v>
      </c>
      <c r="T21" s="77">
        <v>11.980108499095842</v>
      </c>
      <c r="U21" s="176"/>
    </row>
    <row r="22" spans="1:21" x14ac:dyDescent="0.2">
      <c r="A22" t="s">
        <v>387</v>
      </c>
      <c r="B22" s="147" t="s">
        <v>388</v>
      </c>
      <c r="C22" s="15">
        <v>1241</v>
      </c>
      <c r="D22" s="77">
        <v>55.1</v>
      </c>
      <c r="E22" s="15">
        <v>741</v>
      </c>
      <c r="F22" s="77">
        <v>32.9</v>
      </c>
      <c r="G22" s="15">
        <v>214</v>
      </c>
      <c r="H22" s="77">
        <v>9.5</v>
      </c>
      <c r="I22" s="184">
        <v>57</v>
      </c>
      <c r="J22" s="77">
        <v>2.5299600532623168</v>
      </c>
      <c r="K22" s="184">
        <v>257</v>
      </c>
      <c r="L22" s="185">
        <v>11.407012871726586</v>
      </c>
      <c r="M22" s="184">
        <v>157</v>
      </c>
      <c r="N22" s="185">
        <v>7</v>
      </c>
      <c r="O22" s="184">
        <v>19</v>
      </c>
      <c r="P22" s="185">
        <v>0.8</v>
      </c>
      <c r="Q22" s="184">
        <v>30</v>
      </c>
      <c r="R22" s="185">
        <v>1.3</v>
      </c>
      <c r="S22">
        <v>206</v>
      </c>
      <c r="T22" s="77">
        <v>9.1433644030181984</v>
      </c>
      <c r="U22" s="176"/>
    </row>
    <row r="23" spans="1:21" x14ac:dyDescent="0.2">
      <c r="A23" t="s">
        <v>389</v>
      </c>
      <c r="B23" s="147" t="s">
        <v>390</v>
      </c>
      <c r="C23" s="15">
        <v>1842</v>
      </c>
      <c r="D23" s="77">
        <v>45.7</v>
      </c>
      <c r="E23" s="15">
        <v>1462</v>
      </c>
      <c r="F23" s="77">
        <v>36.299999999999997</v>
      </c>
      <c r="G23" s="15">
        <v>547</v>
      </c>
      <c r="H23" s="77">
        <v>13.6</v>
      </c>
      <c r="I23" s="184">
        <v>179</v>
      </c>
      <c r="J23" s="77">
        <v>4.4416873449131513</v>
      </c>
      <c r="K23" s="184">
        <v>711</v>
      </c>
      <c r="L23" s="185">
        <v>17.642679900744419</v>
      </c>
      <c r="M23" s="184">
        <v>293</v>
      </c>
      <c r="N23" s="185">
        <v>7.3</v>
      </c>
      <c r="O23" s="184">
        <v>38</v>
      </c>
      <c r="P23" s="185">
        <v>0.9</v>
      </c>
      <c r="Q23" s="184">
        <v>72</v>
      </c>
      <c r="R23" s="185">
        <v>1.8</v>
      </c>
      <c r="S23">
        <v>403</v>
      </c>
      <c r="T23" s="77">
        <v>10</v>
      </c>
      <c r="U23" s="176"/>
    </row>
    <row r="24" spans="1:21" x14ac:dyDescent="0.2">
      <c r="A24" t="s">
        <v>391</v>
      </c>
      <c r="B24" s="147" t="s">
        <v>392</v>
      </c>
      <c r="C24" s="15">
        <v>3799</v>
      </c>
      <c r="D24" s="77">
        <v>51.9</v>
      </c>
      <c r="E24" s="15">
        <v>2534</v>
      </c>
      <c r="F24" s="77">
        <v>34.6</v>
      </c>
      <c r="G24" s="15">
        <v>753</v>
      </c>
      <c r="H24" s="77">
        <v>10.3</v>
      </c>
      <c r="I24" s="184">
        <v>232</v>
      </c>
      <c r="J24" s="77">
        <v>3.1702650997540314</v>
      </c>
      <c r="K24" s="184">
        <v>938</v>
      </c>
      <c r="L24" s="185">
        <v>12.817709756764142</v>
      </c>
      <c r="M24" s="184">
        <v>450</v>
      </c>
      <c r="N24" s="185">
        <v>6.1</v>
      </c>
      <c r="O24" s="184">
        <v>49</v>
      </c>
      <c r="P24" s="185">
        <v>0.7</v>
      </c>
      <c r="Q24" s="184">
        <v>133</v>
      </c>
      <c r="R24" s="185">
        <v>1.8</v>
      </c>
      <c r="S24">
        <v>632</v>
      </c>
      <c r="T24" s="77">
        <v>8.6362394096747739</v>
      </c>
      <c r="U24" s="176"/>
    </row>
    <row r="25" spans="1:21" x14ac:dyDescent="0.2">
      <c r="A25" t="s">
        <v>393</v>
      </c>
      <c r="B25" s="147" t="s">
        <v>394</v>
      </c>
      <c r="C25" s="15">
        <v>2475</v>
      </c>
      <c r="D25" s="77">
        <v>55.6</v>
      </c>
      <c r="E25" s="15">
        <v>1495</v>
      </c>
      <c r="F25" s="77">
        <v>33.6</v>
      </c>
      <c r="G25" s="15">
        <v>380</v>
      </c>
      <c r="H25" s="77">
        <v>8.5</v>
      </c>
      <c r="I25" s="184">
        <v>103</v>
      </c>
      <c r="J25" s="77">
        <v>2.3130473837862113</v>
      </c>
      <c r="K25" s="184">
        <v>462</v>
      </c>
      <c r="L25" s="185">
        <v>10.375028070963396</v>
      </c>
      <c r="M25" s="184">
        <v>246</v>
      </c>
      <c r="N25" s="185">
        <v>5.5</v>
      </c>
      <c r="O25" s="184">
        <v>32</v>
      </c>
      <c r="P25" s="185">
        <v>0.7</v>
      </c>
      <c r="Q25" s="184">
        <v>53</v>
      </c>
      <c r="R25" s="185">
        <v>1.2</v>
      </c>
      <c r="S25">
        <v>331</v>
      </c>
      <c r="T25" s="77">
        <v>7.4331911071187955</v>
      </c>
      <c r="U25" s="176"/>
    </row>
    <row r="26" spans="1:21" x14ac:dyDescent="0.2">
      <c r="A26" t="s">
        <v>395</v>
      </c>
      <c r="B26" s="147" t="s">
        <v>396</v>
      </c>
      <c r="C26" s="15">
        <v>2066</v>
      </c>
      <c r="D26" s="77">
        <v>46.4</v>
      </c>
      <c r="E26" s="15">
        <v>1564</v>
      </c>
      <c r="F26" s="77">
        <v>35.1</v>
      </c>
      <c r="G26" s="15">
        <v>634</v>
      </c>
      <c r="H26" s="77">
        <v>14.2</v>
      </c>
      <c r="I26" s="184">
        <v>191</v>
      </c>
      <c r="J26" s="77">
        <v>4.2873176206509536</v>
      </c>
      <c r="K26" s="184">
        <v>827</v>
      </c>
      <c r="L26" s="185">
        <v>18.56341189674523</v>
      </c>
      <c r="M26" s="184">
        <v>328</v>
      </c>
      <c r="N26" s="185">
        <v>7.4</v>
      </c>
      <c r="O26" s="184">
        <v>46</v>
      </c>
      <c r="P26" s="185">
        <v>1</v>
      </c>
      <c r="Q26" s="184">
        <v>99</v>
      </c>
      <c r="R26" s="185">
        <v>2.2000000000000002</v>
      </c>
      <c r="S26">
        <v>473</v>
      </c>
      <c r="T26" s="77">
        <v>10.617283950617285</v>
      </c>
      <c r="U26" s="176"/>
    </row>
    <row r="27" spans="1:21" x14ac:dyDescent="0.2">
      <c r="A27" t="s">
        <v>397</v>
      </c>
      <c r="B27" s="147" t="s">
        <v>398</v>
      </c>
      <c r="C27" s="15">
        <v>1871</v>
      </c>
      <c r="D27" s="77">
        <v>49.7</v>
      </c>
      <c r="E27" s="15">
        <v>1288</v>
      </c>
      <c r="F27" s="77">
        <v>34.200000000000003</v>
      </c>
      <c r="G27" s="15">
        <v>445</v>
      </c>
      <c r="H27" s="77">
        <v>11.8</v>
      </c>
      <c r="I27" s="184">
        <v>164</v>
      </c>
      <c r="J27" s="77">
        <v>4.3524416135881099</v>
      </c>
      <c r="K27" s="184">
        <v>580</v>
      </c>
      <c r="L27" s="185">
        <v>15.392781316348195</v>
      </c>
      <c r="M27" s="184">
        <v>255</v>
      </c>
      <c r="N27" s="185">
        <v>6.8</v>
      </c>
      <c r="O27" s="184">
        <v>49</v>
      </c>
      <c r="P27" s="185">
        <v>1.3</v>
      </c>
      <c r="Q27" s="184">
        <v>89</v>
      </c>
      <c r="R27" s="185">
        <v>2.4</v>
      </c>
      <c r="S27">
        <v>393</v>
      </c>
      <c r="T27" s="77">
        <v>10.429936305732484</v>
      </c>
      <c r="U27" s="176"/>
    </row>
    <row r="28" spans="1:21" x14ac:dyDescent="0.2">
      <c r="A28" t="s">
        <v>399</v>
      </c>
      <c r="B28" s="147" t="s">
        <v>105</v>
      </c>
      <c r="C28" s="15">
        <v>2784</v>
      </c>
      <c r="D28" s="77">
        <v>47</v>
      </c>
      <c r="E28" s="15">
        <v>2209</v>
      </c>
      <c r="F28" s="77">
        <v>37.299999999999997</v>
      </c>
      <c r="G28" s="15">
        <v>699</v>
      </c>
      <c r="H28" s="77">
        <v>11.8</v>
      </c>
      <c r="I28" s="184">
        <v>237</v>
      </c>
      <c r="J28" s="77">
        <v>3.9973013998988027</v>
      </c>
      <c r="K28" s="184">
        <v>866</v>
      </c>
      <c r="L28" s="185">
        <v>14.606173047731488</v>
      </c>
      <c r="M28" s="184">
        <v>458</v>
      </c>
      <c r="N28" s="185">
        <v>7.7</v>
      </c>
      <c r="O28" s="184">
        <v>66</v>
      </c>
      <c r="P28" s="185">
        <v>1.1000000000000001</v>
      </c>
      <c r="Q28" s="184">
        <v>91</v>
      </c>
      <c r="R28" s="185">
        <v>1.5</v>
      </c>
      <c r="S28">
        <v>615</v>
      </c>
      <c r="T28" s="77">
        <v>10.372744138977904</v>
      </c>
      <c r="U28" s="176"/>
    </row>
    <row r="29" spans="1:21" x14ac:dyDescent="0.2">
      <c r="A29" t="s">
        <v>400</v>
      </c>
      <c r="B29" s="147" t="s">
        <v>401</v>
      </c>
      <c r="C29" s="15">
        <v>1174</v>
      </c>
      <c r="D29" s="77">
        <v>49.4</v>
      </c>
      <c r="E29" s="15">
        <v>840</v>
      </c>
      <c r="F29" s="77">
        <v>35.299999999999997</v>
      </c>
      <c r="G29" s="15">
        <v>291</v>
      </c>
      <c r="H29" s="77">
        <v>12.2</v>
      </c>
      <c r="I29" s="184">
        <v>73</v>
      </c>
      <c r="J29" s="77">
        <v>3.069806560134567</v>
      </c>
      <c r="K29" s="184">
        <v>343</v>
      </c>
      <c r="L29" s="185">
        <v>14.423885618166526</v>
      </c>
      <c r="M29" s="184">
        <v>179</v>
      </c>
      <c r="N29" s="185">
        <v>7.5</v>
      </c>
      <c r="O29" s="184">
        <v>31</v>
      </c>
      <c r="P29" s="185">
        <v>1.3</v>
      </c>
      <c r="Q29" s="184">
        <v>45</v>
      </c>
      <c r="R29" s="185">
        <v>1.9</v>
      </c>
      <c r="S29">
        <v>255</v>
      </c>
      <c r="T29" s="77">
        <v>10.723296888141295</v>
      </c>
      <c r="U29" s="176"/>
    </row>
    <row r="30" spans="1:21" x14ac:dyDescent="0.2">
      <c r="A30" t="s">
        <v>402</v>
      </c>
      <c r="B30" s="147" t="s">
        <v>403</v>
      </c>
      <c r="C30" s="15">
        <v>2214</v>
      </c>
      <c r="D30" s="77">
        <v>41.8</v>
      </c>
      <c r="E30" s="15">
        <v>2014</v>
      </c>
      <c r="F30" s="77">
        <v>38.1</v>
      </c>
      <c r="G30" s="15">
        <v>774</v>
      </c>
      <c r="H30" s="77">
        <v>14.6</v>
      </c>
      <c r="I30" s="184">
        <v>289</v>
      </c>
      <c r="J30" s="77">
        <v>5.4621054621054617</v>
      </c>
      <c r="K30" s="184">
        <v>976</v>
      </c>
      <c r="L30" s="185">
        <v>18.446418446418448</v>
      </c>
      <c r="M30" s="184">
        <v>334</v>
      </c>
      <c r="N30" s="185">
        <v>6.3</v>
      </c>
      <c r="O30" s="184">
        <v>72</v>
      </c>
      <c r="P30" s="185">
        <v>1.4</v>
      </c>
      <c r="Q30" s="184">
        <v>143</v>
      </c>
      <c r="R30" s="185">
        <v>2.7</v>
      </c>
      <c r="S30">
        <v>549</v>
      </c>
      <c r="T30" s="77">
        <v>10.376110376110375</v>
      </c>
      <c r="U30" s="176"/>
    </row>
    <row r="31" spans="1:21" x14ac:dyDescent="0.2">
      <c r="A31" t="s">
        <v>404</v>
      </c>
      <c r="B31" s="147" t="s">
        <v>405</v>
      </c>
      <c r="C31" s="15">
        <v>1617</v>
      </c>
      <c r="D31" s="77">
        <v>46.9</v>
      </c>
      <c r="E31" s="15">
        <v>1244</v>
      </c>
      <c r="F31" s="77">
        <v>36.1</v>
      </c>
      <c r="G31" s="15">
        <v>428</v>
      </c>
      <c r="H31" s="77">
        <v>12.4</v>
      </c>
      <c r="I31" s="184">
        <v>158</v>
      </c>
      <c r="J31" s="77">
        <v>4.5836959675079783</v>
      </c>
      <c r="K31" s="184">
        <v>544</v>
      </c>
      <c r="L31" s="185">
        <v>15.781839280533797</v>
      </c>
      <c r="M31" s="184">
        <v>189</v>
      </c>
      <c r="N31" s="185">
        <v>5.5</v>
      </c>
      <c r="O31" s="184">
        <v>49</v>
      </c>
      <c r="P31" s="185">
        <v>1.4</v>
      </c>
      <c r="Q31" s="184">
        <v>104</v>
      </c>
      <c r="R31" s="185">
        <v>3</v>
      </c>
      <c r="S31">
        <v>342</v>
      </c>
      <c r="T31" s="77">
        <v>9.9216710182767613</v>
      </c>
      <c r="U31" s="176"/>
    </row>
    <row r="32" spans="1:21" x14ac:dyDescent="0.2">
      <c r="A32" t="s">
        <v>406</v>
      </c>
      <c r="B32" s="147" t="s">
        <v>407</v>
      </c>
      <c r="C32" s="15">
        <v>2660</v>
      </c>
      <c r="D32" s="77">
        <v>51.5</v>
      </c>
      <c r="E32" s="15">
        <v>1742</v>
      </c>
      <c r="F32" s="77">
        <v>33.700000000000003</v>
      </c>
      <c r="G32" s="15">
        <v>595</v>
      </c>
      <c r="H32" s="77">
        <v>11.5</v>
      </c>
      <c r="I32" s="184">
        <v>173</v>
      </c>
      <c r="J32" s="77">
        <v>3.3462282398452614</v>
      </c>
      <c r="K32" s="184">
        <v>654</v>
      </c>
      <c r="L32" s="185">
        <v>12.649903288201161</v>
      </c>
      <c r="M32" s="184">
        <v>280</v>
      </c>
      <c r="N32" s="185">
        <v>5.4</v>
      </c>
      <c r="O32" s="184">
        <v>56</v>
      </c>
      <c r="P32" s="185">
        <v>1.1000000000000001</v>
      </c>
      <c r="Q32" s="184">
        <v>77</v>
      </c>
      <c r="R32" s="185">
        <v>1.5</v>
      </c>
      <c r="S32">
        <v>413</v>
      </c>
      <c r="T32" s="77">
        <v>7.9883945841392645</v>
      </c>
      <c r="U32" s="176"/>
    </row>
    <row r="33" spans="1:21" x14ac:dyDescent="0.2">
      <c r="A33" t="s">
        <v>408</v>
      </c>
      <c r="B33" s="147" t="s">
        <v>409</v>
      </c>
      <c r="C33" s="15">
        <v>3024</v>
      </c>
      <c r="D33" s="77">
        <v>46.3</v>
      </c>
      <c r="E33" s="15">
        <v>2328</v>
      </c>
      <c r="F33" s="77">
        <v>35.700000000000003</v>
      </c>
      <c r="G33" s="15">
        <v>889</v>
      </c>
      <c r="H33" s="77">
        <v>13.6</v>
      </c>
      <c r="I33" s="184">
        <v>288</v>
      </c>
      <c r="J33" s="77">
        <v>4.4110889875938124</v>
      </c>
      <c r="K33" s="184">
        <v>1075</v>
      </c>
      <c r="L33" s="185">
        <v>16.465002297442179</v>
      </c>
      <c r="M33" s="184">
        <v>409</v>
      </c>
      <c r="N33" s="185">
        <v>6.3</v>
      </c>
      <c r="O33" s="184">
        <v>90</v>
      </c>
      <c r="P33" s="185">
        <v>1.4</v>
      </c>
      <c r="Q33" s="184">
        <v>107</v>
      </c>
      <c r="R33" s="185">
        <v>1.6</v>
      </c>
      <c r="S33">
        <v>606</v>
      </c>
      <c r="T33" s="77">
        <v>9.2816664113953138</v>
      </c>
      <c r="U33" s="176"/>
    </row>
    <row r="34" spans="1:21" x14ac:dyDescent="0.2">
      <c r="A34" t="s">
        <v>410</v>
      </c>
      <c r="B34" s="147" t="s">
        <v>411</v>
      </c>
      <c r="C34" s="15">
        <v>1910</v>
      </c>
      <c r="D34" s="77">
        <v>48.1</v>
      </c>
      <c r="E34" s="15">
        <v>1431</v>
      </c>
      <c r="F34" s="77">
        <v>36</v>
      </c>
      <c r="G34" s="15">
        <v>482</v>
      </c>
      <c r="H34" s="77">
        <v>12.1</v>
      </c>
      <c r="I34" s="184">
        <v>148</v>
      </c>
      <c r="J34" s="77">
        <v>3.7270209015361369</v>
      </c>
      <c r="K34" s="184">
        <v>624</v>
      </c>
      <c r="L34" s="185">
        <v>15.713925963233443</v>
      </c>
      <c r="M34" s="184">
        <v>278</v>
      </c>
      <c r="N34" s="185">
        <v>7</v>
      </c>
      <c r="O34" s="184">
        <v>53</v>
      </c>
      <c r="P34" s="185">
        <v>1.3</v>
      </c>
      <c r="Q34" s="184">
        <v>75</v>
      </c>
      <c r="R34" s="185">
        <v>1.9</v>
      </c>
      <c r="S34">
        <v>406</v>
      </c>
      <c r="T34" s="77">
        <v>10.224124905565349</v>
      </c>
      <c r="U34" s="176"/>
    </row>
    <row r="35" spans="1:21" x14ac:dyDescent="0.2">
      <c r="A35" t="s">
        <v>412</v>
      </c>
      <c r="B35" s="147" t="s">
        <v>111</v>
      </c>
      <c r="C35" s="15">
        <v>1852</v>
      </c>
      <c r="D35" s="77">
        <v>46.9</v>
      </c>
      <c r="E35" s="15">
        <v>1473</v>
      </c>
      <c r="F35" s="77">
        <v>37.299999999999997</v>
      </c>
      <c r="G35" s="15">
        <v>494</v>
      </c>
      <c r="H35" s="77">
        <v>12.5</v>
      </c>
      <c r="I35" s="184">
        <v>133</v>
      </c>
      <c r="J35" s="77">
        <v>3.3653846153846154</v>
      </c>
      <c r="K35" s="184">
        <v>589</v>
      </c>
      <c r="L35" s="185">
        <v>14.903846153846153</v>
      </c>
      <c r="M35" s="184">
        <v>257</v>
      </c>
      <c r="N35" s="185">
        <v>6.5</v>
      </c>
      <c r="O35" s="184">
        <v>45</v>
      </c>
      <c r="P35" s="185">
        <v>1.1000000000000001</v>
      </c>
      <c r="Q35" s="184">
        <v>86</v>
      </c>
      <c r="R35" s="185">
        <v>2.2000000000000002</v>
      </c>
      <c r="S35">
        <v>388</v>
      </c>
      <c r="T35" s="77">
        <v>9.8178137651821853</v>
      </c>
      <c r="U35" s="176"/>
    </row>
    <row r="36" spans="1:21" x14ac:dyDescent="0.2">
      <c r="A36" t="s">
        <v>413</v>
      </c>
      <c r="B36" s="147" t="s">
        <v>414</v>
      </c>
      <c r="C36" s="15">
        <v>1005</v>
      </c>
      <c r="D36" s="77">
        <v>49.6</v>
      </c>
      <c r="E36" s="15">
        <v>698</v>
      </c>
      <c r="F36" s="77">
        <v>34.5</v>
      </c>
      <c r="G36" s="15">
        <v>243</v>
      </c>
      <c r="H36" s="77">
        <v>12</v>
      </c>
      <c r="I36" s="184">
        <v>79</v>
      </c>
      <c r="J36" s="77">
        <v>3.9012345679012341</v>
      </c>
      <c r="K36" s="184">
        <v>302</v>
      </c>
      <c r="L36" s="185">
        <v>14.913580246913579</v>
      </c>
      <c r="M36" s="184">
        <v>158</v>
      </c>
      <c r="N36" s="185">
        <v>7.8</v>
      </c>
      <c r="O36" s="184">
        <v>16</v>
      </c>
      <c r="P36" s="185">
        <v>0.8</v>
      </c>
      <c r="Q36" s="184">
        <v>46</v>
      </c>
      <c r="R36" s="185">
        <v>2.2999999999999998</v>
      </c>
      <c r="S36">
        <v>220</v>
      </c>
      <c r="T36" s="77">
        <v>10.864197530864198</v>
      </c>
      <c r="U36" s="176"/>
    </row>
    <row r="37" spans="1:21" x14ac:dyDescent="0.2">
      <c r="A37" t="s">
        <v>415</v>
      </c>
      <c r="B37" s="147" t="s">
        <v>416</v>
      </c>
      <c r="C37" s="15">
        <v>599</v>
      </c>
      <c r="D37" s="77">
        <v>38.700000000000003</v>
      </c>
      <c r="E37" s="15">
        <v>652</v>
      </c>
      <c r="F37" s="77">
        <v>42.1</v>
      </c>
      <c r="G37" s="15">
        <v>223</v>
      </c>
      <c r="H37" s="77">
        <v>14.4</v>
      </c>
      <c r="I37" s="184">
        <v>74</v>
      </c>
      <c r="J37" s="77">
        <v>4.7803617571059425</v>
      </c>
      <c r="K37" s="184">
        <v>293</v>
      </c>
      <c r="L37" s="185">
        <v>18.927648578811372</v>
      </c>
      <c r="M37" s="184">
        <v>117</v>
      </c>
      <c r="N37" s="185">
        <v>7.6</v>
      </c>
      <c r="O37" s="184">
        <v>18</v>
      </c>
      <c r="P37" s="185">
        <v>1.2</v>
      </c>
      <c r="Q37" s="184">
        <v>41</v>
      </c>
      <c r="R37" s="185">
        <v>2.6</v>
      </c>
      <c r="S37">
        <v>176</v>
      </c>
      <c r="T37" s="77">
        <v>11.369509043927648</v>
      </c>
      <c r="U37" s="176"/>
    </row>
    <row r="38" spans="1:21" x14ac:dyDescent="0.2">
      <c r="A38" t="s">
        <v>417</v>
      </c>
      <c r="B38" s="147" t="s">
        <v>632</v>
      </c>
      <c r="C38" s="15">
        <v>2016</v>
      </c>
      <c r="D38" s="77">
        <v>45.3</v>
      </c>
      <c r="E38" s="15">
        <v>1641</v>
      </c>
      <c r="F38" s="77">
        <v>36.9</v>
      </c>
      <c r="G38" s="15">
        <v>598</v>
      </c>
      <c r="H38" s="77">
        <v>13.4</v>
      </c>
      <c r="I38" s="184">
        <v>195</v>
      </c>
      <c r="J38" s="77">
        <v>4.382022471910112</v>
      </c>
      <c r="K38" s="184">
        <v>682</v>
      </c>
      <c r="L38" s="185">
        <v>15.325842696629213</v>
      </c>
      <c r="M38" s="184">
        <v>316</v>
      </c>
      <c r="N38" s="185">
        <v>7.1</v>
      </c>
      <c r="O38" s="184">
        <v>48</v>
      </c>
      <c r="P38" s="185">
        <v>1.1000000000000001</v>
      </c>
      <c r="Q38" s="184">
        <v>105</v>
      </c>
      <c r="R38" s="185">
        <v>2.4</v>
      </c>
      <c r="S38">
        <v>469</v>
      </c>
      <c r="T38" s="77">
        <v>10.539325842696629</v>
      </c>
      <c r="U38" s="176"/>
    </row>
    <row r="39" spans="1:21" x14ac:dyDescent="0.2">
      <c r="A39" t="s">
        <v>419</v>
      </c>
      <c r="B39" s="147" t="s">
        <v>420</v>
      </c>
      <c r="C39" s="15">
        <v>1022</v>
      </c>
      <c r="D39" s="77">
        <v>40.700000000000003</v>
      </c>
      <c r="E39" s="15">
        <v>928</v>
      </c>
      <c r="F39" s="77">
        <v>36.9</v>
      </c>
      <c r="G39" s="15">
        <v>386</v>
      </c>
      <c r="H39" s="77">
        <v>15.4</v>
      </c>
      <c r="I39" s="184">
        <v>176</v>
      </c>
      <c r="J39" s="77">
        <v>7.0063694267515926</v>
      </c>
      <c r="K39" s="184">
        <v>543</v>
      </c>
      <c r="L39" s="185">
        <v>21.616242038216559</v>
      </c>
      <c r="M39" s="184">
        <v>170</v>
      </c>
      <c r="N39" s="185">
        <v>6.8</v>
      </c>
      <c r="O39" s="184">
        <v>40</v>
      </c>
      <c r="P39" s="185">
        <v>1.6</v>
      </c>
      <c r="Q39" s="184">
        <v>100</v>
      </c>
      <c r="R39" s="185">
        <v>4</v>
      </c>
      <c r="S39">
        <v>310</v>
      </c>
      <c r="T39" s="77">
        <v>12.340764331210192</v>
      </c>
      <c r="U39" s="176"/>
    </row>
    <row r="40" spans="1:21" x14ac:dyDescent="0.2">
      <c r="A40" t="s">
        <v>421</v>
      </c>
      <c r="B40" s="147" t="s">
        <v>422</v>
      </c>
      <c r="C40" s="15">
        <v>911</v>
      </c>
      <c r="D40" s="77">
        <v>39.1</v>
      </c>
      <c r="E40" s="15">
        <v>931</v>
      </c>
      <c r="F40" s="77">
        <v>39.9</v>
      </c>
      <c r="G40" s="15">
        <v>351</v>
      </c>
      <c r="H40" s="77">
        <v>15.1</v>
      </c>
      <c r="I40" s="184">
        <v>138</v>
      </c>
      <c r="J40" s="77">
        <v>5.9202059202059205</v>
      </c>
      <c r="K40" s="184">
        <v>458</v>
      </c>
      <c r="L40" s="185">
        <v>19.648219648219648</v>
      </c>
      <c r="M40" s="184">
        <v>117</v>
      </c>
      <c r="N40" s="185">
        <v>5</v>
      </c>
      <c r="O40" s="184">
        <v>47</v>
      </c>
      <c r="P40" s="185">
        <v>2</v>
      </c>
      <c r="Q40" s="184">
        <v>56</v>
      </c>
      <c r="R40" s="185">
        <v>2.4</v>
      </c>
      <c r="S40">
        <v>220</v>
      </c>
      <c r="T40" s="77">
        <v>9.4380094380094377</v>
      </c>
      <c r="U40" s="176"/>
    </row>
    <row r="41" spans="1:21" x14ac:dyDescent="0.2">
      <c r="A41" t="s">
        <v>423</v>
      </c>
      <c r="B41" s="147" t="s">
        <v>424</v>
      </c>
      <c r="C41" s="15">
        <v>878</v>
      </c>
      <c r="D41" s="77">
        <v>43.9</v>
      </c>
      <c r="E41" s="15">
        <v>763</v>
      </c>
      <c r="F41" s="77">
        <v>38.1</v>
      </c>
      <c r="G41" s="15">
        <v>273</v>
      </c>
      <c r="H41" s="77">
        <v>13.6</v>
      </c>
      <c r="I41" s="184">
        <v>88</v>
      </c>
      <c r="J41" s="77">
        <v>4.395604395604396</v>
      </c>
      <c r="K41" s="184">
        <v>356</v>
      </c>
      <c r="L41" s="185">
        <v>17.782217782217781</v>
      </c>
      <c r="M41" s="184">
        <v>149</v>
      </c>
      <c r="N41" s="185">
        <v>7.4</v>
      </c>
      <c r="O41" s="184">
        <v>21</v>
      </c>
      <c r="P41" s="185">
        <v>1</v>
      </c>
      <c r="Q41" s="184">
        <v>48</v>
      </c>
      <c r="R41" s="185">
        <v>2.4</v>
      </c>
      <c r="S41">
        <v>218</v>
      </c>
      <c r="T41" s="77">
        <v>10.88911088911089</v>
      </c>
      <c r="U41" s="176"/>
    </row>
    <row r="42" spans="1:21" x14ac:dyDescent="0.2">
      <c r="A42" t="s">
        <v>425</v>
      </c>
      <c r="B42" s="147" t="s">
        <v>426</v>
      </c>
      <c r="C42" s="15">
        <v>949</v>
      </c>
      <c r="D42" s="77">
        <v>43.5</v>
      </c>
      <c r="E42" s="15">
        <v>784</v>
      </c>
      <c r="F42" s="77">
        <v>35.9</v>
      </c>
      <c r="G42" s="15">
        <v>321</v>
      </c>
      <c r="H42" s="77">
        <v>14.7</v>
      </c>
      <c r="I42" s="184">
        <v>127</v>
      </c>
      <c r="J42" s="77">
        <v>5.8230169646950944</v>
      </c>
      <c r="K42" s="184">
        <v>415</v>
      </c>
      <c r="L42" s="185">
        <v>19.027968821641451</v>
      </c>
      <c r="M42" s="184">
        <v>158</v>
      </c>
      <c r="N42" s="185">
        <v>7.2</v>
      </c>
      <c r="O42" s="184">
        <v>25</v>
      </c>
      <c r="P42" s="185">
        <v>1.1000000000000001</v>
      </c>
      <c r="Q42" s="184">
        <v>65</v>
      </c>
      <c r="R42" s="185">
        <v>3</v>
      </c>
      <c r="S42">
        <v>248</v>
      </c>
      <c r="T42" s="77">
        <v>11.370930765703806</v>
      </c>
      <c r="U42" s="176"/>
    </row>
    <row r="43" spans="1:21" x14ac:dyDescent="0.2">
      <c r="A43" t="s">
        <v>427</v>
      </c>
      <c r="B43" s="147" t="s">
        <v>428</v>
      </c>
      <c r="C43" s="15">
        <v>1887</v>
      </c>
      <c r="D43" s="77">
        <v>39.4</v>
      </c>
      <c r="E43" s="15">
        <v>1803</v>
      </c>
      <c r="F43" s="77">
        <v>37.6</v>
      </c>
      <c r="G43" s="15">
        <v>779</v>
      </c>
      <c r="H43" s="77">
        <v>16.2</v>
      </c>
      <c r="I43" s="184">
        <v>326</v>
      </c>
      <c r="J43" s="77">
        <v>6.7987486965589152</v>
      </c>
      <c r="K43" s="184">
        <v>1051</v>
      </c>
      <c r="L43" s="185">
        <v>21.918665276329509</v>
      </c>
      <c r="M43" s="184">
        <v>315</v>
      </c>
      <c r="N43" s="185">
        <v>6.6</v>
      </c>
      <c r="O43" s="184">
        <v>80</v>
      </c>
      <c r="P43" s="185">
        <v>1.7</v>
      </c>
      <c r="Q43" s="184">
        <v>170</v>
      </c>
      <c r="R43" s="185">
        <v>3.5</v>
      </c>
      <c r="S43">
        <v>565</v>
      </c>
      <c r="T43" s="77">
        <v>11.78310740354536</v>
      </c>
      <c r="U43" s="176"/>
    </row>
    <row r="44" spans="1:21" x14ac:dyDescent="0.2">
      <c r="A44" t="s">
        <v>429</v>
      </c>
      <c r="B44" s="147" t="s">
        <v>430</v>
      </c>
      <c r="C44" s="15">
        <v>1999</v>
      </c>
      <c r="D44" s="77">
        <v>37.700000000000003</v>
      </c>
      <c r="E44" s="15">
        <v>2033</v>
      </c>
      <c r="F44" s="77">
        <v>38.299999999999997</v>
      </c>
      <c r="G44" s="15">
        <v>896</v>
      </c>
      <c r="H44" s="77">
        <v>16.899999999999999</v>
      </c>
      <c r="I44" s="184">
        <v>380</v>
      </c>
      <c r="J44" s="77">
        <v>7.1590052750565185</v>
      </c>
      <c r="K44" s="184">
        <v>1185</v>
      </c>
      <c r="L44" s="185">
        <v>22.324792765636776</v>
      </c>
      <c r="M44" s="184">
        <v>268</v>
      </c>
      <c r="N44" s="185">
        <v>5</v>
      </c>
      <c r="O44" s="184">
        <v>80</v>
      </c>
      <c r="P44" s="185">
        <v>1.5</v>
      </c>
      <c r="Q44" s="184">
        <v>165</v>
      </c>
      <c r="R44" s="185">
        <v>3.1</v>
      </c>
      <c r="S44">
        <v>513</v>
      </c>
      <c r="T44" s="77">
        <v>9.6646571213263002</v>
      </c>
      <c r="U44" s="176"/>
    </row>
    <row r="45" spans="1:21" s="8" customFormat="1" x14ac:dyDescent="0.2">
      <c r="A45" t="s">
        <v>431</v>
      </c>
      <c r="B45" s="147" t="s">
        <v>432</v>
      </c>
      <c r="C45" s="15">
        <v>679</v>
      </c>
      <c r="D45" s="77">
        <v>40</v>
      </c>
      <c r="E45" s="15">
        <v>668</v>
      </c>
      <c r="F45" s="77">
        <v>39.4</v>
      </c>
      <c r="G45" s="15">
        <v>242</v>
      </c>
      <c r="H45" s="77">
        <v>14.3</v>
      </c>
      <c r="I45" s="184">
        <v>108</v>
      </c>
      <c r="J45" s="77">
        <v>6.3641720683559218</v>
      </c>
      <c r="K45" s="184">
        <v>310</v>
      </c>
      <c r="L45" s="185">
        <v>18.267530936947555</v>
      </c>
      <c r="M45" s="184">
        <v>105</v>
      </c>
      <c r="N45" s="185">
        <v>6.2</v>
      </c>
      <c r="O45" s="184">
        <v>35</v>
      </c>
      <c r="P45" s="185">
        <v>2.1</v>
      </c>
      <c r="Q45" s="184">
        <v>52</v>
      </c>
      <c r="R45" s="185">
        <v>3.1</v>
      </c>
      <c r="S45">
        <v>192</v>
      </c>
      <c r="T45" s="77">
        <v>11.314083677077196</v>
      </c>
      <c r="U45" s="176"/>
    </row>
    <row r="46" spans="1:21" s="8" customFormat="1" x14ac:dyDescent="0.2">
      <c r="A46" t="s">
        <v>433</v>
      </c>
      <c r="B46" s="147" t="s">
        <v>434</v>
      </c>
      <c r="C46" s="15">
        <v>858</v>
      </c>
      <c r="D46" s="77">
        <v>37.299999999999997</v>
      </c>
      <c r="E46" s="15">
        <v>874</v>
      </c>
      <c r="F46" s="77">
        <v>38</v>
      </c>
      <c r="G46" s="15">
        <v>418</v>
      </c>
      <c r="H46" s="77">
        <v>18.2</v>
      </c>
      <c r="I46" s="184">
        <v>150</v>
      </c>
      <c r="J46" s="77">
        <v>6.5217391304347823</v>
      </c>
      <c r="K46" s="184">
        <v>518</v>
      </c>
      <c r="L46" s="185">
        <v>22.521739130434781</v>
      </c>
      <c r="M46" s="184">
        <v>127</v>
      </c>
      <c r="N46" s="185">
        <v>5.5</v>
      </c>
      <c r="O46" s="184">
        <v>35</v>
      </c>
      <c r="P46" s="185">
        <v>1.5</v>
      </c>
      <c r="Q46" s="184">
        <v>87</v>
      </c>
      <c r="R46" s="185">
        <v>3.8</v>
      </c>
      <c r="S46">
        <v>249</v>
      </c>
      <c r="T46" s="77">
        <v>10.82608695652174</v>
      </c>
      <c r="U46" s="176"/>
    </row>
    <row r="47" spans="1:21" s="8" customFormat="1" x14ac:dyDescent="0.2">
      <c r="A47" t="s">
        <v>435</v>
      </c>
      <c r="B47" s="147" t="s">
        <v>436</v>
      </c>
      <c r="C47" s="15">
        <v>982</v>
      </c>
      <c r="D47" s="77">
        <v>39.9</v>
      </c>
      <c r="E47" s="15">
        <v>890</v>
      </c>
      <c r="F47" s="77">
        <v>36.200000000000003</v>
      </c>
      <c r="G47" s="15">
        <v>436</v>
      </c>
      <c r="H47" s="77">
        <v>17.7</v>
      </c>
      <c r="I47" s="184">
        <v>152</v>
      </c>
      <c r="J47" s="77">
        <v>6.178861788617886</v>
      </c>
      <c r="K47" s="184">
        <v>548</v>
      </c>
      <c r="L47" s="185">
        <v>22.276422764227643</v>
      </c>
      <c r="M47" s="184">
        <v>143</v>
      </c>
      <c r="N47" s="185">
        <v>5.8</v>
      </c>
      <c r="O47" s="184">
        <v>26</v>
      </c>
      <c r="P47" s="185">
        <v>1.1000000000000001</v>
      </c>
      <c r="Q47" s="184">
        <v>79</v>
      </c>
      <c r="R47" s="185">
        <v>3.2</v>
      </c>
      <c r="S47">
        <v>248</v>
      </c>
      <c r="T47" s="77">
        <v>10.081300813008131</v>
      </c>
      <c r="U47" s="176"/>
    </row>
    <row r="48" spans="1:21" s="8" customFormat="1" x14ac:dyDescent="0.2">
      <c r="A48" t="s">
        <v>437</v>
      </c>
      <c r="B48" s="147" t="s">
        <v>438</v>
      </c>
      <c r="C48" s="15">
        <v>946</v>
      </c>
      <c r="D48" s="77">
        <v>45.3</v>
      </c>
      <c r="E48" s="15">
        <v>764</v>
      </c>
      <c r="F48" s="77">
        <v>36.6</v>
      </c>
      <c r="G48" s="15">
        <v>275</v>
      </c>
      <c r="H48" s="77">
        <v>13.2</v>
      </c>
      <c r="I48" s="184">
        <v>103</v>
      </c>
      <c r="J48" s="77">
        <v>4.9329501915708809</v>
      </c>
      <c r="K48" s="184">
        <v>343</v>
      </c>
      <c r="L48" s="185">
        <v>16.427203065134101</v>
      </c>
      <c r="M48" s="184">
        <v>119</v>
      </c>
      <c r="N48" s="185">
        <v>5.7</v>
      </c>
      <c r="O48" s="184">
        <v>24</v>
      </c>
      <c r="P48" s="185">
        <v>1.1000000000000001</v>
      </c>
      <c r="Q48" s="184">
        <v>59</v>
      </c>
      <c r="R48" s="185">
        <v>2.8</v>
      </c>
      <c r="S48">
        <v>202</v>
      </c>
      <c r="T48" s="77">
        <v>9.6743295019157092</v>
      </c>
      <c r="U48" s="176"/>
    </row>
    <row r="49" spans="1:21" s="8" customFormat="1" x14ac:dyDescent="0.2">
      <c r="A49" t="s">
        <v>439</v>
      </c>
      <c r="B49" s="147" t="s">
        <v>339</v>
      </c>
      <c r="C49" s="15">
        <v>2710</v>
      </c>
      <c r="D49" s="77">
        <v>36.5</v>
      </c>
      <c r="E49" s="15">
        <v>2854</v>
      </c>
      <c r="F49" s="77">
        <v>38.4</v>
      </c>
      <c r="G49" s="15">
        <v>1329</v>
      </c>
      <c r="H49" s="77">
        <v>17.899999999999999</v>
      </c>
      <c r="I49" s="184">
        <v>537</v>
      </c>
      <c r="J49" s="77">
        <v>7.2274562584118431</v>
      </c>
      <c r="K49" s="184">
        <v>1718</v>
      </c>
      <c r="L49" s="185">
        <v>23.122476446837148</v>
      </c>
      <c r="M49" s="184">
        <v>470</v>
      </c>
      <c r="N49" s="185">
        <v>6.3</v>
      </c>
      <c r="O49" s="184">
        <v>132</v>
      </c>
      <c r="P49" s="185">
        <v>1.8</v>
      </c>
      <c r="Q49" s="184">
        <v>231</v>
      </c>
      <c r="R49" s="185">
        <v>3.1</v>
      </c>
      <c r="S49">
        <v>833</v>
      </c>
      <c r="T49" s="77">
        <v>11.211305518169583</v>
      </c>
      <c r="U49" s="176"/>
    </row>
    <row r="50" spans="1:21" s="8" customFormat="1" x14ac:dyDescent="0.2">
      <c r="A50" t="s">
        <v>440</v>
      </c>
      <c r="B50" s="147" t="s">
        <v>340</v>
      </c>
      <c r="C50" s="15">
        <v>3187</v>
      </c>
      <c r="D50" s="77">
        <v>40.700000000000003</v>
      </c>
      <c r="E50" s="15">
        <v>2914</v>
      </c>
      <c r="F50" s="77">
        <v>37.200000000000003</v>
      </c>
      <c r="G50" s="15">
        <v>1278</v>
      </c>
      <c r="H50" s="77">
        <v>16.3</v>
      </c>
      <c r="I50" s="184">
        <v>456</v>
      </c>
      <c r="J50" s="77">
        <v>5.8200382897255905</v>
      </c>
      <c r="K50" s="184">
        <v>1566</v>
      </c>
      <c r="L50" s="185">
        <v>19.987236758136568</v>
      </c>
      <c r="M50" s="184">
        <v>448</v>
      </c>
      <c r="N50" s="185">
        <v>5.7</v>
      </c>
      <c r="O50" s="184">
        <v>112</v>
      </c>
      <c r="P50" s="185">
        <v>1.4</v>
      </c>
      <c r="Q50" s="184">
        <v>228</v>
      </c>
      <c r="R50" s="185">
        <v>2.9</v>
      </c>
      <c r="S50">
        <v>788</v>
      </c>
      <c r="T50" s="77">
        <v>10.057434588385449</v>
      </c>
      <c r="U50" s="176"/>
    </row>
    <row r="51" spans="1:21" s="8" customFormat="1" x14ac:dyDescent="0.2">
      <c r="A51" t="s">
        <v>441</v>
      </c>
      <c r="B51" s="147" t="s">
        <v>341</v>
      </c>
      <c r="C51" s="15">
        <v>2716</v>
      </c>
      <c r="D51" s="77">
        <v>38.6</v>
      </c>
      <c r="E51" s="15">
        <v>2610</v>
      </c>
      <c r="F51" s="77">
        <v>37.1</v>
      </c>
      <c r="G51" s="15">
        <v>1306</v>
      </c>
      <c r="H51" s="77">
        <v>18.600000000000001</v>
      </c>
      <c r="I51" s="184">
        <v>401</v>
      </c>
      <c r="J51" s="77">
        <v>5.7016920233186408</v>
      </c>
      <c r="K51" s="184">
        <v>1656</v>
      </c>
      <c r="L51" s="185">
        <v>23.546139627470495</v>
      </c>
      <c r="M51" s="184">
        <v>502</v>
      </c>
      <c r="N51" s="185">
        <v>7.1</v>
      </c>
      <c r="O51" s="184">
        <v>107</v>
      </c>
      <c r="P51" s="185">
        <v>1.5</v>
      </c>
      <c r="Q51" s="184">
        <v>207</v>
      </c>
      <c r="R51" s="185">
        <v>2.9</v>
      </c>
      <c r="S51">
        <v>816</v>
      </c>
      <c r="T51" s="77">
        <v>11.602445613536187</v>
      </c>
      <c r="U51" s="176"/>
    </row>
    <row r="52" spans="1:21" s="8" customFormat="1" x14ac:dyDescent="0.2">
      <c r="A52" t="s">
        <v>442</v>
      </c>
      <c r="B52" s="147" t="s">
        <v>443</v>
      </c>
      <c r="C52" s="15">
        <v>847</v>
      </c>
      <c r="D52" s="77">
        <v>32.799999999999997</v>
      </c>
      <c r="E52" s="15">
        <v>1027</v>
      </c>
      <c r="F52" s="77">
        <v>39.700000000000003</v>
      </c>
      <c r="G52" s="15">
        <v>531</v>
      </c>
      <c r="H52" s="77">
        <v>20.5</v>
      </c>
      <c r="I52" s="184">
        <v>180</v>
      </c>
      <c r="J52" s="77">
        <v>6.9632495164410058</v>
      </c>
      <c r="K52" s="184">
        <v>639</v>
      </c>
      <c r="L52" s="185">
        <v>24.719535783365572</v>
      </c>
      <c r="M52" s="184">
        <v>136</v>
      </c>
      <c r="N52" s="185">
        <v>5.3</v>
      </c>
      <c r="O52" s="184">
        <v>41</v>
      </c>
      <c r="P52" s="185">
        <v>1.6</v>
      </c>
      <c r="Q52" s="184">
        <v>70</v>
      </c>
      <c r="R52" s="185">
        <v>2.7</v>
      </c>
      <c r="S52">
        <v>247</v>
      </c>
      <c r="T52" s="77">
        <v>9.5551257253384918</v>
      </c>
      <c r="U52" s="176"/>
    </row>
    <row r="53" spans="1:21" s="8" customFormat="1" x14ac:dyDescent="0.2">
      <c r="A53" t="s">
        <v>444</v>
      </c>
      <c r="B53" s="147" t="s">
        <v>445</v>
      </c>
      <c r="C53" s="15">
        <v>1850</v>
      </c>
      <c r="D53" s="77">
        <v>37.799999999999997</v>
      </c>
      <c r="E53" s="15">
        <v>1839</v>
      </c>
      <c r="F53" s="77">
        <v>37.6</v>
      </c>
      <c r="G53" s="15">
        <v>858</v>
      </c>
      <c r="H53" s="77">
        <v>17.5</v>
      </c>
      <c r="I53" s="184">
        <v>348</v>
      </c>
      <c r="J53" s="77">
        <v>7.1092951991828395</v>
      </c>
      <c r="K53" s="184">
        <v>1104</v>
      </c>
      <c r="L53" s="185">
        <v>22.553626149131766</v>
      </c>
      <c r="M53" s="184">
        <v>383</v>
      </c>
      <c r="N53" s="185">
        <v>7.8</v>
      </c>
      <c r="O53" s="184">
        <v>80</v>
      </c>
      <c r="P53" s="185">
        <v>1.6</v>
      </c>
      <c r="Q53" s="184">
        <v>170</v>
      </c>
      <c r="R53" s="185">
        <v>3.5</v>
      </c>
      <c r="S53">
        <v>633</v>
      </c>
      <c r="T53" s="77">
        <v>12.931562819203268</v>
      </c>
      <c r="U53" s="176"/>
    </row>
    <row r="54" spans="1:21" s="8" customFormat="1" x14ac:dyDescent="0.2">
      <c r="A54" t="s">
        <v>446</v>
      </c>
      <c r="B54" s="147" t="s">
        <v>447</v>
      </c>
      <c r="C54" s="15">
        <v>983</v>
      </c>
      <c r="D54" s="77">
        <v>41.5</v>
      </c>
      <c r="E54" s="15">
        <v>864</v>
      </c>
      <c r="F54" s="77">
        <v>36.4</v>
      </c>
      <c r="G54" s="15">
        <v>374</v>
      </c>
      <c r="H54" s="77">
        <v>15.8</v>
      </c>
      <c r="I54" s="184">
        <v>150</v>
      </c>
      <c r="J54" s="77">
        <v>6.3264445381695484</v>
      </c>
      <c r="K54" s="184">
        <v>473</v>
      </c>
      <c r="L54" s="185">
        <v>19.949388443694644</v>
      </c>
      <c r="M54" s="184">
        <v>163</v>
      </c>
      <c r="N54" s="185">
        <v>6.9</v>
      </c>
      <c r="O54" s="184">
        <v>47</v>
      </c>
      <c r="P54" s="185">
        <v>2</v>
      </c>
      <c r="Q54" s="184">
        <v>72</v>
      </c>
      <c r="R54" s="185">
        <v>3</v>
      </c>
      <c r="S54">
        <v>282</v>
      </c>
      <c r="T54" s="77">
        <v>11.893715731758752</v>
      </c>
      <c r="U54" s="176"/>
    </row>
    <row r="55" spans="1:21" s="8" customFormat="1" x14ac:dyDescent="0.2">
      <c r="A55" t="s">
        <v>448</v>
      </c>
      <c r="B55" s="147" t="s">
        <v>449</v>
      </c>
      <c r="C55" s="15">
        <v>2298</v>
      </c>
      <c r="D55" s="77">
        <v>36.4</v>
      </c>
      <c r="E55" s="15">
        <v>2385</v>
      </c>
      <c r="F55" s="77">
        <v>37.799999999999997</v>
      </c>
      <c r="G55" s="15">
        <v>1171</v>
      </c>
      <c r="H55" s="77">
        <v>18.600000000000001</v>
      </c>
      <c r="I55" s="184">
        <v>451</v>
      </c>
      <c r="J55" s="77">
        <v>7.1530531324345752</v>
      </c>
      <c r="K55" s="184">
        <v>1583</v>
      </c>
      <c r="L55" s="185">
        <v>25.107057890563045</v>
      </c>
      <c r="M55" s="184">
        <v>491</v>
      </c>
      <c r="N55" s="185">
        <v>7.8</v>
      </c>
      <c r="O55" s="184">
        <v>119</v>
      </c>
      <c r="P55" s="185">
        <v>1.9</v>
      </c>
      <c r="Q55" s="184">
        <v>238</v>
      </c>
      <c r="R55" s="185">
        <v>3.8</v>
      </c>
      <c r="S55">
        <v>848</v>
      </c>
      <c r="T55" s="77">
        <v>13.44964314036479</v>
      </c>
      <c r="U55" s="176"/>
    </row>
    <row r="56" spans="1:21" s="8" customFormat="1" x14ac:dyDescent="0.2">
      <c r="A56" s="8" t="s">
        <v>450</v>
      </c>
      <c r="B56" s="147" t="s">
        <v>451</v>
      </c>
      <c r="C56" s="15">
        <v>1134</v>
      </c>
      <c r="D56" s="77">
        <v>44</v>
      </c>
      <c r="E56" s="15">
        <v>946</v>
      </c>
      <c r="F56" s="77">
        <v>36.700000000000003</v>
      </c>
      <c r="G56" s="15">
        <v>366</v>
      </c>
      <c r="H56" s="77">
        <v>14.2</v>
      </c>
      <c r="I56" s="184">
        <v>131</v>
      </c>
      <c r="J56" s="77">
        <v>5.0834303453628253</v>
      </c>
      <c r="K56" s="184">
        <v>447</v>
      </c>
      <c r="L56" s="185">
        <v>17.345750873108265</v>
      </c>
      <c r="M56" s="184">
        <v>155</v>
      </c>
      <c r="N56" s="185">
        <v>6</v>
      </c>
      <c r="O56" s="184">
        <v>38</v>
      </c>
      <c r="P56" s="185">
        <v>1.5</v>
      </c>
      <c r="Q56" s="184">
        <v>64</v>
      </c>
      <c r="R56" s="185">
        <v>2.5</v>
      </c>
      <c r="S56">
        <v>257</v>
      </c>
      <c r="T56" s="77">
        <v>9.9728366317423358</v>
      </c>
      <c r="U56" s="176"/>
    </row>
    <row r="57" spans="1:21" s="8" customFormat="1" x14ac:dyDescent="0.2">
      <c r="A57" t="s">
        <v>452</v>
      </c>
      <c r="B57" s="147" t="s">
        <v>453</v>
      </c>
      <c r="C57" s="15">
        <v>1022</v>
      </c>
      <c r="D57" s="77">
        <v>40.799999999999997</v>
      </c>
      <c r="E57" s="15">
        <v>962</v>
      </c>
      <c r="F57" s="77">
        <v>38.4</v>
      </c>
      <c r="G57" s="15">
        <v>398</v>
      </c>
      <c r="H57" s="77">
        <v>15.9</v>
      </c>
      <c r="I57" s="184">
        <v>124</v>
      </c>
      <c r="J57" s="77">
        <v>4.9481245011971273</v>
      </c>
      <c r="K57" s="184">
        <v>480</v>
      </c>
      <c r="L57" s="185">
        <v>19.154030327214684</v>
      </c>
      <c r="M57" s="184">
        <v>204</v>
      </c>
      <c r="N57" s="185">
        <v>8.1</v>
      </c>
      <c r="O57" s="184">
        <v>34</v>
      </c>
      <c r="P57" s="185">
        <v>1.4</v>
      </c>
      <c r="Q57" s="184">
        <v>63</v>
      </c>
      <c r="R57" s="185">
        <v>2.5</v>
      </c>
      <c r="S57">
        <v>301</v>
      </c>
      <c r="T57" s="77">
        <v>12.011173184357542</v>
      </c>
      <c r="U57" s="176"/>
    </row>
    <row r="58" spans="1:21" s="8" customFormat="1" x14ac:dyDescent="0.2">
      <c r="A58" t="s">
        <v>454</v>
      </c>
      <c r="B58" s="147" t="s">
        <v>455</v>
      </c>
      <c r="C58" s="15">
        <v>1037</v>
      </c>
      <c r="D58" s="77">
        <v>41</v>
      </c>
      <c r="E58" s="15">
        <v>925</v>
      </c>
      <c r="F58" s="77">
        <v>36.5</v>
      </c>
      <c r="G58" s="15">
        <v>414</v>
      </c>
      <c r="H58" s="77">
        <v>16.399999999999999</v>
      </c>
      <c r="I58" s="184">
        <v>156</v>
      </c>
      <c r="J58" s="77">
        <v>6.1611374407582939</v>
      </c>
      <c r="K58" s="184">
        <v>550</v>
      </c>
      <c r="L58" s="185">
        <v>21.721958925750396</v>
      </c>
      <c r="M58" s="184">
        <v>205</v>
      </c>
      <c r="N58" s="185">
        <v>8.1</v>
      </c>
      <c r="O58" s="184">
        <v>33</v>
      </c>
      <c r="P58" s="185">
        <v>1.3</v>
      </c>
      <c r="Q58" s="184">
        <v>54</v>
      </c>
      <c r="R58" s="185">
        <v>2.1</v>
      </c>
      <c r="S58">
        <v>292</v>
      </c>
      <c r="T58" s="77">
        <v>11.532385466034755</v>
      </c>
      <c r="U58" s="176"/>
    </row>
    <row r="59" spans="1:21" s="8" customFormat="1" x14ac:dyDescent="0.2">
      <c r="A59" t="s">
        <v>456</v>
      </c>
      <c r="B59" s="147" t="s">
        <v>457</v>
      </c>
      <c r="C59" s="15">
        <v>906</v>
      </c>
      <c r="D59" s="77">
        <v>37.700000000000003</v>
      </c>
      <c r="E59" s="15">
        <v>927</v>
      </c>
      <c r="F59" s="77">
        <v>38.6</v>
      </c>
      <c r="G59" s="15">
        <v>419</v>
      </c>
      <c r="H59" s="77">
        <v>17.399999999999999</v>
      </c>
      <c r="I59" s="184">
        <v>152</v>
      </c>
      <c r="J59" s="77">
        <v>6.3227953410981694</v>
      </c>
      <c r="K59" s="184">
        <v>490</v>
      </c>
      <c r="L59" s="185">
        <v>20.382695507487522</v>
      </c>
      <c r="M59" s="184">
        <v>111</v>
      </c>
      <c r="N59" s="185">
        <v>4.5999999999999996</v>
      </c>
      <c r="O59" s="184">
        <v>43</v>
      </c>
      <c r="P59" s="185">
        <v>1.8</v>
      </c>
      <c r="Q59" s="184">
        <v>95</v>
      </c>
      <c r="R59" s="185">
        <v>4</v>
      </c>
      <c r="S59">
        <v>249</v>
      </c>
      <c r="T59" s="77">
        <v>10.357737104825292</v>
      </c>
      <c r="U59" s="176"/>
    </row>
    <row r="60" spans="1:21" s="8" customFormat="1" x14ac:dyDescent="0.2">
      <c r="A60" t="s">
        <v>458</v>
      </c>
      <c r="B60" s="147" t="s">
        <v>459</v>
      </c>
      <c r="C60" s="15">
        <v>1130</v>
      </c>
      <c r="D60" s="77">
        <v>41.8</v>
      </c>
      <c r="E60" s="15">
        <v>1062</v>
      </c>
      <c r="F60" s="77">
        <v>39.200000000000003</v>
      </c>
      <c r="G60" s="15">
        <v>402</v>
      </c>
      <c r="H60" s="77">
        <v>14.9</v>
      </c>
      <c r="I60" s="184">
        <v>112</v>
      </c>
      <c r="J60" s="77">
        <v>4.1389504804138948</v>
      </c>
      <c r="K60" s="184">
        <v>474</v>
      </c>
      <c r="L60" s="185">
        <v>17.516629711751662</v>
      </c>
      <c r="M60" s="184">
        <v>183</v>
      </c>
      <c r="N60" s="185">
        <v>6.8</v>
      </c>
      <c r="O60" s="184">
        <v>32</v>
      </c>
      <c r="P60" s="185">
        <v>1.2</v>
      </c>
      <c r="Q60" s="184">
        <v>66</v>
      </c>
      <c r="R60" s="185">
        <v>2.4</v>
      </c>
      <c r="S60">
        <v>281</v>
      </c>
      <c r="T60" s="77">
        <v>10.384331116038432</v>
      </c>
      <c r="U60" s="176"/>
    </row>
    <row r="61" spans="1:21" s="8" customFormat="1" x14ac:dyDescent="0.2">
      <c r="A61" t="s">
        <v>460</v>
      </c>
      <c r="B61" s="147" t="s">
        <v>461</v>
      </c>
      <c r="C61" s="15">
        <v>1992</v>
      </c>
      <c r="D61" s="77">
        <v>35.9</v>
      </c>
      <c r="E61" s="15">
        <v>2184</v>
      </c>
      <c r="F61" s="77">
        <v>39.4</v>
      </c>
      <c r="G61" s="15">
        <v>963</v>
      </c>
      <c r="H61" s="77">
        <v>17.399999999999999</v>
      </c>
      <c r="I61" s="184">
        <v>403</v>
      </c>
      <c r="J61" s="77">
        <v>7.2717430530494411</v>
      </c>
      <c r="K61" s="184">
        <v>1156</v>
      </c>
      <c r="L61" s="185">
        <v>20.858895705521473</v>
      </c>
      <c r="M61" s="184">
        <v>228</v>
      </c>
      <c r="N61" s="185">
        <v>4.0999999999999996</v>
      </c>
      <c r="O61" s="184">
        <v>119</v>
      </c>
      <c r="P61" s="185">
        <v>2.1</v>
      </c>
      <c r="Q61" s="184">
        <v>206</v>
      </c>
      <c r="R61" s="185">
        <v>3.7</v>
      </c>
      <c r="S61">
        <v>553</v>
      </c>
      <c r="T61" s="77">
        <v>9.9783471670876942</v>
      </c>
      <c r="U61" s="176"/>
    </row>
    <row r="62" spans="1:21" s="8" customFormat="1" x14ac:dyDescent="0.2">
      <c r="A62" t="s">
        <v>462</v>
      </c>
      <c r="B62" s="147" t="s">
        <v>463</v>
      </c>
      <c r="C62" s="15">
        <v>1131</v>
      </c>
      <c r="D62" s="77">
        <v>42.6</v>
      </c>
      <c r="E62" s="15">
        <v>1012</v>
      </c>
      <c r="F62" s="77">
        <v>38.1</v>
      </c>
      <c r="G62" s="15">
        <v>377</v>
      </c>
      <c r="H62" s="77">
        <v>14.2</v>
      </c>
      <c r="I62" s="184">
        <v>138</v>
      </c>
      <c r="J62" s="77">
        <v>5.1918735891647856</v>
      </c>
      <c r="K62" s="184">
        <v>503</v>
      </c>
      <c r="L62" s="185">
        <v>18.924003009781789</v>
      </c>
      <c r="M62" s="184">
        <v>192</v>
      </c>
      <c r="N62" s="185">
        <v>7.2</v>
      </c>
      <c r="O62" s="184">
        <v>37</v>
      </c>
      <c r="P62" s="185">
        <v>1.4</v>
      </c>
      <c r="Q62" s="184">
        <v>79</v>
      </c>
      <c r="R62" s="185">
        <v>3</v>
      </c>
      <c r="S62">
        <v>308</v>
      </c>
      <c r="T62" s="77">
        <v>11.587659894657637</v>
      </c>
      <c r="U62" s="176"/>
    </row>
    <row r="63" spans="1:21" s="8" customFormat="1" x14ac:dyDescent="0.2">
      <c r="A63" t="s">
        <v>464</v>
      </c>
      <c r="B63" s="147" t="s">
        <v>465</v>
      </c>
      <c r="C63" s="15">
        <v>908</v>
      </c>
      <c r="D63" s="77">
        <v>41.1</v>
      </c>
      <c r="E63" s="15">
        <v>800</v>
      </c>
      <c r="F63" s="77">
        <v>36.200000000000003</v>
      </c>
      <c r="G63" s="15">
        <v>376</v>
      </c>
      <c r="H63" s="77">
        <v>17</v>
      </c>
      <c r="I63" s="184">
        <v>127</v>
      </c>
      <c r="J63" s="77">
        <v>5.74400723654455</v>
      </c>
      <c r="K63" s="184">
        <v>489</v>
      </c>
      <c r="L63" s="185">
        <v>22.116689280868385</v>
      </c>
      <c r="M63" s="184">
        <v>179</v>
      </c>
      <c r="N63" s="185">
        <v>8.1</v>
      </c>
      <c r="O63" s="184">
        <v>43</v>
      </c>
      <c r="P63" s="185">
        <v>1.9</v>
      </c>
      <c r="Q63" s="184">
        <v>74</v>
      </c>
      <c r="R63" s="185">
        <v>3.3</v>
      </c>
      <c r="S63">
        <v>296</v>
      </c>
      <c r="T63" s="77">
        <v>13.387607417458163</v>
      </c>
      <c r="U63" s="176"/>
    </row>
    <row r="64" spans="1:21" s="8" customFormat="1" x14ac:dyDescent="0.2">
      <c r="A64" t="s">
        <v>466</v>
      </c>
      <c r="B64" s="182" t="s">
        <v>467</v>
      </c>
      <c r="C64" s="15">
        <v>1842</v>
      </c>
      <c r="D64" s="77">
        <v>49.7</v>
      </c>
      <c r="E64" s="15">
        <v>1283</v>
      </c>
      <c r="F64" s="77">
        <v>34.6</v>
      </c>
      <c r="G64" s="15">
        <v>415</v>
      </c>
      <c r="H64" s="77">
        <v>11.2</v>
      </c>
      <c r="I64" s="184">
        <v>169</v>
      </c>
      <c r="J64" s="77">
        <v>4.5564842275545967</v>
      </c>
      <c r="K64" s="184">
        <v>582</v>
      </c>
      <c r="L64" s="185">
        <v>15.691561067673227</v>
      </c>
      <c r="M64" s="184">
        <v>262</v>
      </c>
      <c r="N64" s="185">
        <v>7.1</v>
      </c>
      <c r="O64" s="184">
        <v>53</v>
      </c>
      <c r="P64" s="185">
        <v>1.4</v>
      </c>
      <c r="Q64" s="184">
        <v>84</v>
      </c>
      <c r="R64" s="185">
        <v>2.2999999999999998</v>
      </c>
      <c r="S64">
        <v>399</v>
      </c>
      <c r="T64" s="77">
        <v>10.757616608250203</v>
      </c>
      <c r="U64" s="176"/>
    </row>
    <row r="65" spans="1:21" s="8" customFormat="1" x14ac:dyDescent="0.2">
      <c r="A65" t="s">
        <v>468</v>
      </c>
      <c r="B65" s="182" t="s">
        <v>469</v>
      </c>
      <c r="C65" s="15">
        <v>3558</v>
      </c>
      <c r="D65" s="77">
        <v>48.8</v>
      </c>
      <c r="E65" s="15">
        <v>2536</v>
      </c>
      <c r="F65" s="77">
        <v>34.799999999999997</v>
      </c>
      <c r="G65" s="15">
        <v>870</v>
      </c>
      <c r="H65" s="77">
        <v>11.9</v>
      </c>
      <c r="I65" s="184">
        <v>324</v>
      </c>
      <c r="J65" s="77">
        <v>4.4456641053787047</v>
      </c>
      <c r="K65" s="184">
        <v>1132</v>
      </c>
      <c r="L65" s="185">
        <v>15.53238199780461</v>
      </c>
      <c r="M65" s="184">
        <v>465</v>
      </c>
      <c r="N65" s="185">
        <v>6.4</v>
      </c>
      <c r="O65" s="184">
        <v>79</v>
      </c>
      <c r="P65" s="185">
        <v>1.1000000000000001</v>
      </c>
      <c r="Q65" s="184">
        <v>141</v>
      </c>
      <c r="R65" s="185">
        <v>1.9</v>
      </c>
      <c r="S65">
        <v>685</v>
      </c>
      <c r="T65" s="77">
        <v>9.3990120746432488</v>
      </c>
      <c r="U65" s="176"/>
    </row>
    <row r="66" spans="1:21" s="8" customFormat="1" x14ac:dyDescent="0.2">
      <c r="A66" t="s">
        <v>470</v>
      </c>
      <c r="B66" s="182" t="s">
        <v>471</v>
      </c>
      <c r="C66" s="15">
        <v>1570</v>
      </c>
      <c r="D66" s="77">
        <v>47.7</v>
      </c>
      <c r="E66" s="15">
        <v>1193</v>
      </c>
      <c r="F66" s="77">
        <v>36.200000000000003</v>
      </c>
      <c r="G66" s="15">
        <v>386</v>
      </c>
      <c r="H66" s="77">
        <v>11.7</v>
      </c>
      <c r="I66" s="184">
        <v>144</v>
      </c>
      <c r="J66" s="77">
        <v>4.3729122380807777</v>
      </c>
      <c r="K66" s="184">
        <v>523</v>
      </c>
      <c r="L66" s="185">
        <v>15.8821743091406</v>
      </c>
      <c r="M66" s="184">
        <v>265</v>
      </c>
      <c r="N66" s="185">
        <v>8</v>
      </c>
      <c r="O66" s="184">
        <v>30</v>
      </c>
      <c r="P66" s="185">
        <v>0.9</v>
      </c>
      <c r="Q66" s="184">
        <v>69</v>
      </c>
      <c r="R66" s="185">
        <v>2.1</v>
      </c>
      <c r="S66">
        <v>364</v>
      </c>
      <c r="T66" s="77">
        <v>11.053750379593076</v>
      </c>
      <c r="U66" s="176"/>
    </row>
    <row r="67" spans="1:21" s="8" customFormat="1" x14ac:dyDescent="0.2">
      <c r="A67" t="s">
        <v>472</v>
      </c>
      <c r="B67" s="182" t="s">
        <v>473</v>
      </c>
      <c r="C67" s="15">
        <v>3116</v>
      </c>
      <c r="D67" s="77">
        <v>50.9</v>
      </c>
      <c r="E67" s="15">
        <v>2155</v>
      </c>
      <c r="F67" s="77">
        <v>35.200000000000003</v>
      </c>
      <c r="G67" s="15">
        <v>665</v>
      </c>
      <c r="H67" s="77">
        <v>10.9</v>
      </c>
      <c r="I67" s="184">
        <v>190</v>
      </c>
      <c r="J67" s="77">
        <v>3.1015344433561869</v>
      </c>
      <c r="K67" s="184">
        <v>807</v>
      </c>
      <c r="L67" s="185">
        <v>13.173359451518118</v>
      </c>
      <c r="M67" s="184">
        <v>483</v>
      </c>
      <c r="N67" s="185">
        <v>7.9</v>
      </c>
      <c r="O67" s="184">
        <v>56</v>
      </c>
      <c r="P67" s="185">
        <v>0.9</v>
      </c>
      <c r="Q67" s="184">
        <v>122</v>
      </c>
      <c r="R67" s="185">
        <v>2</v>
      </c>
      <c r="S67">
        <v>661</v>
      </c>
      <c r="T67" s="77">
        <v>10.790075089781261</v>
      </c>
      <c r="U67" s="176"/>
    </row>
    <row r="68" spans="1:21" s="8" customFormat="1" x14ac:dyDescent="0.2">
      <c r="A68" t="s">
        <v>474</v>
      </c>
      <c r="B68" s="182" t="s">
        <v>475</v>
      </c>
      <c r="C68" s="15">
        <v>1781</v>
      </c>
      <c r="D68" s="77">
        <v>56.1</v>
      </c>
      <c r="E68" s="15">
        <v>980</v>
      </c>
      <c r="F68" s="77">
        <v>30.9</v>
      </c>
      <c r="G68" s="15">
        <v>309</v>
      </c>
      <c r="H68" s="77">
        <v>9.6999999999999993</v>
      </c>
      <c r="I68" s="184">
        <v>105</v>
      </c>
      <c r="J68" s="77">
        <v>3.3070866141732282</v>
      </c>
      <c r="K68" s="184">
        <v>416</v>
      </c>
      <c r="L68" s="185">
        <v>13.102362204724411</v>
      </c>
      <c r="M68" s="184">
        <v>285</v>
      </c>
      <c r="N68" s="185">
        <v>9</v>
      </c>
      <c r="O68" s="184">
        <v>33</v>
      </c>
      <c r="P68" s="185">
        <v>1</v>
      </c>
      <c r="Q68" s="184">
        <v>56</v>
      </c>
      <c r="R68" s="185">
        <v>1.8</v>
      </c>
      <c r="S68">
        <v>374</v>
      </c>
      <c r="T68" s="77">
        <v>11.779527559055119</v>
      </c>
      <c r="U68" s="176"/>
    </row>
    <row r="69" spans="1:21" x14ac:dyDescent="0.2">
      <c r="A69" t="s">
        <v>476</v>
      </c>
      <c r="B69" s="182" t="s">
        <v>477</v>
      </c>
      <c r="C69" s="15">
        <v>1306</v>
      </c>
      <c r="D69" s="77">
        <v>49</v>
      </c>
      <c r="E69" s="15">
        <v>963</v>
      </c>
      <c r="F69" s="77">
        <v>36.1</v>
      </c>
      <c r="G69" s="15">
        <v>298</v>
      </c>
      <c r="H69" s="77">
        <v>11.2</v>
      </c>
      <c r="I69" s="184">
        <v>100</v>
      </c>
      <c r="J69" s="77">
        <v>3.7495313085864268</v>
      </c>
      <c r="K69" s="184">
        <v>393</v>
      </c>
      <c r="L69" s="185">
        <v>14.735658042744657</v>
      </c>
      <c r="M69" s="184">
        <v>228</v>
      </c>
      <c r="N69" s="185">
        <v>8.5</v>
      </c>
      <c r="O69" s="184">
        <v>35</v>
      </c>
      <c r="P69" s="185">
        <v>1.3</v>
      </c>
      <c r="Q69" s="184">
        <v>61</v>
      </c>
      <c r="R69" s="185">
        <v>2.2999999999999998</v>
      </c>
      <c r="S69">
        <v>324</v>
      </c>
      <c r="T69" s="77">
        <v>12.148481439820022</v>
      </c>
      <c r="U69" s="176"/>
    </row>
    <row r="70" spans="1:21" x14ac:dyDescent="0.2">
      <c r="A70" t="s">
        <v>478</v>
      </c>
      <c r="B70" s="182" t="s">
        <v>479</v>
      </c>
      <c r="C70" s="15">
        <v>1650</v>
      </c>
      <c r="D70" s="77">
        <v>50.9</v>
      </c>
      <c r="E70" s="15">
        <v>1190</v>
      </c>
      <c r="F70" s="77">
        <v>36.700000000000003</v>
      </c>
      <c r="G70" s="15">
        <v>289</v>
      </c>
      <c r="H70" s="77">
        <v>8.9</v>
      </c>
      <c r="I70" s="184">
        <v>113</v>
      </c>
      <c r="J70" s="77">
        <v>3.4855027760641581</v>
      </c>
      <c r="K70" s="184">
        <v>402</v>
      </c>
      <c r="L70" s="185">
        <v>12.399753238741518</v>
      </c>
      <c r="M70" s="184">
        <v>232</v>
      </c>
      <c r="N70" s="185">
        <v>7.2</v>
      </c>
      <c r="O70" s="184">
        <v>28</v>
      </c>
      <c r="P70" s="185">
        <v>0.9</v>
      </c>
      <c r="Q70" s="184">
        <v>61</v>
      </c>
      <c r="R70" s="185">
        <v>1.9</v>
      </c>
      <c r="S70">
        <v>321</v>
      </c>
      <c r="T70" s="77">
        <v>9.9012954966070321</v>
      </c>
      <c r="U70" s="176"/>
    </row>
    <row r="71" spans="1:21" x14ac:dyDescent="0.2">
      <c r="A71" t="s">
        <v>480</v>
      </c>
      <c r="B71" s="182" t="s">
        <v>481</v>
      </c>
      <c r="C71" s="15">
        <v>3368</v>
      </c>
      <c r="D71" s="77">
        <v>50.2</v>
      </c>
      <c r="E71" s="15">
        <v>2350</v>
      </c>
      <c r="F71" s="77">
        <v>35</v>
      </c>
      <c r="G71" s="15">
        <v>741</v>
      </c>
      <c r="H71" s="77">
        <v>11</v>
      </c>
      <c r="I71" s="184">
        <v>252</v>
      </c>
      <c r="J71" s="77">
        <v>3.7550290567724631</v>
      </c>
      <c r="K71" s="184">
        <v>929</v>
      </c>
      <c r="L71" s="185">
        <v>13.842944419609596</v>
      </c>
      <c r="M71" s="184">
        <v>447</v>
      </c>
      <c r="N71" s="185">
        <v>6.7</v>
      </c>
      <c r="O71" s="184">
        <v>55</v>
      </c>
      <c r="P71" s="185">
        <v>0.8</v>
      </c>
      <c r="Q71" s="184">
        <v>100</v>
      </c>
      <c r="R71" s="185">
        <v>1.5</v>
      </c>
      <c r="S71">
        <v>602</v>
      </c>
      <c r="T71" s="77">
        <v>8.9703471911786625</v>
      </c>
      <c r="U71" s="176"/>
    </row>
    <row r="72" spans="1:21" x14ac:dyDescent="0.2">
      <c r="A72" t="s">
        <v>482</v>
      </c>
      <c r="B72" s="182" t="s">
        <v>483</v>
      </c>
      <c r="C72" s="15">
        <v>2360</v>
      </c>
      <c r="D72" s="77">
        <v>52.4</v>
      </c>
      <c r="E72" s="15">
        <v>1572</v>
      </c>
      <c r="F72" s="77">
        <v>34.9</v>
      </c>
      <c r="G72" s="15">
        <v>448</v>
      </c>
      <c r="H72" s="77">
        <v>9.9</v>
      </c>
      <c r="I72" s="184">
        <v>127</v>
      </c>
      <c r="J72" s="77">
        <v>2.8178389172398495</v>
      </c>
      <c r="K72" s="184">
        <v>572</v>
      </c>
      <c r="L72" s="185">
        <v>12.691368981584203</v>
      </c>
      <c r="M72" s="184">
        <v>361</v>
      </c>
      <c r="N72" s="185">
        <v>8</v>
      </c>
      <c r="O72" s="184">
        <v>37</v>
      </c>
      <c r="P72" s="185">
        <v>0.8</v>
      </c>
      <c r="Q72" s="184">
        <v>71</v>
      </c>
      <c r="R72" s="185">
        <v>1.6</v>
      </c>
      <c r="S72">
        <v>469</v>
      </c>
      <c r="T72" s="77">
        <v>10.406035056578656</v>
      </c>
      <c r="U72" s="176"/>
    </row>
    <row r="73" spans="1:21" x14ac:dyDescent="0.2">
      <c r="A73" t="s">
        <v>484</v>
      </c>
      <c r="B73" s="182" t="s">
        <v>485</v>
      </c>
      <c r="C73" s="15">
        <v>4216</v>
      </c>
      <c r="D73" s="77">
        <v>44.2</v>
      </c>
      <c r="E73" s="15">
        <v>3476</v>
      </c>
      <c r="F73" s="77">
        <v>36.5</v>
      </c>
      <c r="G73" s="15">
        <v>1350</v>
      </c>
      <c r="H73" s="77">
        <v>14.2</v>
      </c>
      <c r="I73" s="184">
        <v>490</v>
      </c>
      <c r="J73" s="77">
        <v>5.1405791019723033</v>
      </c>
      <c r="K73" s="184">
        <v>1839</v>
      </c>
      <c r="L73" s="185">
        <v>19.292908099034829</v>
      </c>
      <c r="M73" s="184">
        <v>597</v>
      </c>
      <c r="N73" s="185">
        <v>6.3</v>
      </c>
      <c r="O73" s="184">
        <v>113</v>
      </c>
      <c r="P73" s="185">
        <v>1.2</v>
      </c>
      <c r="Q73" s="184">
        <v>220</v>
      </c>
      <c r="R73" s="185">
        <v>2.2999999999999998</v>
      </c>
      <c r="S73">
        <v>930</v>
      </c>
      <c r="T73" s="77">
        <v>9.7566093159882499</v>
      </c>
      <c r="U73" s="176"/>
    </row>
    <row r="74" spans="1:21" x14ac:dyDescent="0.2">
      <c r="A74" t="s">
        <v>486</v>
      </c>
      <c r="B74" s="182" t="s">
        <v>487</v>
      </c>
      <c r="C74" s="15">
        <v>3103</v>
      </c>
      <c r="D74" s="77">
        <v>46.1</v>
      </c>
      <c r="E74" s="15">
        <v>2539</v>
      </c>
      <c r="F74" s="77">
        <v>37.700000000000003</v>
      </c>
      <c r="G74" s="15">
        <v>794</v>
      </c>
      <c r="H74" s="77">
        <v>11.8</v>
      </c>
      <c r="I74" s="184">
        <v>290</v>
      </c>
      <c r="J74" s="77">
        <v>4.3116265239369609</v>
      </c>
      <c r="K74" s="184">
        <v>936</v>
      </c>
      <c r="L74" s="185">
        <v>13.916146297948259</v>
      </c>
      <c r="M74" s="184">
        <v>251</v>
      </c>
      <c r="N74" s="185">
        <v>3.7</v>
      </c>
      <c r="O74" s="184">
        <v>97</v>
      </c>
      <c r="P74" s="185">
        <v>1.4</v>
      </c>
      <c r="Q74" s="184">
        <v>164</v>
      </c>
      <c r="R74" s="185">
        <v>2.4</v>
      </c>
      <c r="S74">
        <v>512</v>
      </c>
      <c r="T74" s="77">
        <v>7.6122509663990474</v>
      </c>
      <c r="U74" s="176"/>
    </row>
    <row r="75" spans="1:21" x14ac:dyDescent="0.2">
      <c r="A75" t="s">
        <v>488</v>
      </c>
      <c r="B75" s="182" t="s">
        <v>489</v>
      </c>
      <c r="C75" s="15">
        <v>4082</v>
      </c>
      <c r="D75" s="77">
        <v>54.6</v>
      </c>
      <c r="E75" s="15">
        <v>2511</v>
      </c>
      <c r="F75" s="77">
        <v>33.6</v>
      </c>
      <c r="G75" s="15">
        <v>678</v>
      </c>
      <c r="H75" s="77">
        <v>9.1</v>
      </c>
      <c r="I75" s="184">
        <v>203</v>
      </c>
      <c r="J75" s="77">
        <v>2.7160824190527162</v>
      </c>
      <c r="K75" s="184">
        <v>820</v>
      </c>
      <c r="L75" s="185">
        <v>10.971367407010971</v>
      </c>
      <c r="M75" s="184">
        <v>303</v>
      </c>
      <c r="N75" s="185">
        <v>4.0999999999999996</v>
      </c>
      <c r="O75" s="184">
        <v>66</v>
      </c>
      <c r="P75" s="185">
        <v>0.9</v>
      </c>
      <c r="Q75" s="184">
        <v>112</v>
      </c>
      <c r="R75" s="185">
        <v>1.5</v>
      </c>
      <c r="S75">
        <v>481</v>
      </c>
      <c r="T75" s="77">
        <v>6.435643564356436</v>
      </c>
      <c r="U75" s="176"/>
    </row>
    <row r="76" spans="1:21" x14ac:dyDescent="0.2">
      <c r="A76" t="s">
        <v>490</v>
      </c>
      <c r="B76" s="182" t="s">
        <v>491</v>
      </c>
      <c r="C76" s="15">
        <v>1833</v>
      </c>
      <c r="D76" s="77">
        <v>54.7</v>
      </c>
      <c r="E76" s="15">
        <v>1061</v>
      </c>
      <c r="F76" s="77">
        <v>31.6</v>
      </c>
      <c r="G76" s="15">
        <v>359</v>
      </c>
      <c r="H76" s="77">
        <v>10.7</v>
      </c>
      <c r="I76" s="184">
        <v>100</v>
      </c>
      <c r="J76" s="77">
        <v>2.9824038174768863</v>
      </c>
      <c r="K76" s="184">
        <v>469</v>
      </c>
      <c r="L76" s="185">
        <v>13.987473903966595</v>
      </c>
      <c r="M76" s="184">
        <v>276</v>
      </c>
      <c r="N76" s="185">
        <v>8.1999999999999993</v>
      </c>
      <c r="O76" s="184">
        <v>37</v>
      </c>
      <c r="P76" s="185">
        <v>1.1000000000000001</v>
      </c>
      <c r="Q76" s="184">
        <v>64</v>
      </c>
      <c r="R76" s="185">
        <v>1.9</v>
      </c>
      <c r="S76">
        <v>377</v>
      </c>
      <c r="T76" s="77">
        <v>11.243662391887861</v>
      </c>
      <c r="U76" s="176"/>
    </row>
    <row r="77" spans="1:21" x14ac:dyDescent="0.2">
      <c r="A77" t="s">
        <v>492</v>
      </c>
      <c r="B77" s="182" t="s">
        <v>493</v>
      </c>
      <c r="C77" s="15">
        <v>1489</v>
      </c>
      <c r="D77" s="77">
        <v>45.9</v>
      </c>
      <c r="E77" s="15">
        <v>1236</v>
      </c>
      <c r="F77" s="77">
        <v>38.1</v>
      </c>
      <c r="G77" s="15">
        <v>413</v>
      </c>
      <c r="H77" s="77">
        <v>12.7</v>
      </c>
      <c r="I77" s="184">
        <v>106</v>
      </c>
      <c r="J77" s="77">
        <v>3.2675709001233044</v>
      </c>
      <c r="K77" s="184">
        <v>505</v>
      </c>
      <c r="L77" s="185">
        <v>15.567200986436497</v>
      </c>
      <c r="M77" s="184">
        <v>222</v>
      </c>
      <c r="N77" s="185">
        <v>6.8</v>
      </c>
      <c r="O77" s="184">
        <v>36</v>
      </c>
      <c r="P77" s="185">
        <v>1.1000000000000001</v>
      </c>
      <c r="Q77" s="184">
        <v>72</v>
      </c>
      <c r="R77" s="185">
        <v>2.2000000000000002</v>
      </c>
      <c r="S77">
        <v>330</v>
      </c>
      <c r="T77" s="77">
        <v>10.172626387176326</v>
      </c>
      <c r="U77" s="176"/>
    </row>
    <row r="78" spans="1:21" x14ac:dyDescent="0.2">
      <c r="A78" t="s">
        <v>494</v>
      </c>
      <c r="B78" s="182" t="s">
        <v>109</v>
      </c>
      <c r="C78" s="15">
        <v>3850</v>
      </c>
      <c r="D78" s="77">
        <v>45.4</v>
      </c>
      <c r="E78" s="15">
        <v>3025</v>
      </c>
      <c r="F78" s="77">
        <v>35.700000000000003</v>
      </c>
      <c r="G78" s="15">
        <v>1173</v>
      </c>
      <c r="H78" s="77">
        <v>13.8</v>
      </c>
      <c r="I78" s="184">
        <v>431</v>
      </c>
      <c r="J78" s="77">
        <v>5.0831465974761176</v>
      </c>
      <c r="K78" s="184">
        <v>1544</v>
      </c>
      <c r="L78" s="185">
        <v>18.209694539450407</v>
      </c>
      <c r="M78" s="184">
        <v>556</v>
      </c>
      <c r="N78" s="185">
        <v>6.6</v>
      </c>
      <c r="O78" s="184">
        <v>100</v>
      </c>
      <c r="P78" s="185">
        <v>1.2</v>
      </c>
      <c r="Q78" s="184">
        <v>201</v>
      </c>
      <c r="R78" s="185">
        <v>2.4</v>
      </c>
      <c r="S78">
        <v>857</v>
      </c>
      <c r="T78" s="77">
        <v>10.107323976884066</v>
      </c>
      <c r="U78" s="176"/>
    </row>
    <row r="79" spans="1:21" x14ac:dyDescent="0.2">
      <c r="A79" t="s">
        <v>495</v>
      </c>
      <c r="B79" s="182" t="s">
        <v>496</v>
      </c>
      <c r="C79" s="15">
        <v>3235</v>
      </c>
      <c r="D79" s="77">
        <v>49.5</v>
      </c>
      <c r="E79" s="15">
        <v>2309</v>
      </c>
      <c r="F79" s="77">
        <v>35.299999999999997</v>
      </c>
      <c r="G79" s="15">
        <v>764</v>
      </c>
      <c r="H79" s="77">
        <v>11.7</v>
      </c>
      <c r="I79" s="184">
        <v>228</v>
      </c>
      <c r="J79" s="77">
        <v>3.4883720930232558</v>
      </c>
      <c r="K79" s="184">
        <v>994</v>
      </c>
      <c r="L79" s="185">
        <v>15.208078335373317</v>
      </c>
      <c r="M79" s="184">
        <v>455</v>
      </c>
      <c r="N79" s="185">
        <v>7</v>
      </c>
      <c r="O79" s="184">
        <v>71</v>
      </c>
      <c r="P79" s="185">
        <v>1.1000000000000001</v>
      </c>
      <c r="Q79" s="184">
        <v>128</v>
      </c>
      <c r="R79" s="185">
        <v>2</v>
      </c>
      <c r="S79">
        <v>654</v>
      </c>
      <c r="T79" s="77">
        <v>10.006119951040391</v>
      </c>
      <c r="U79" s="176"/>
    </row>
    <row r="80" spans="1:21" x14ac:dyDescent="0.2">
      <c r="A80" t="s">
        <v>497</v>
      </c>
      <c r="B80" s="182" t="s">
        <v>498</v>
      </c>
      <c r="C80" s="15">
        <v>2928</v>
      </c>
      <c r="D80" s="77">
        <v>49.3</v>
      </c>
      <c r="E80" s="15">
        <v>2073</v>
      </c>
      <c r="F80" s="77">
        <v>34.9</v>
      </c>
      <c r="G80" s="15">
        <v>714</v>
      </c>
      <c r="H80" s="77">
        <v>12</v>
      </c>
      <c r="I80" s="184">
        <v>220</v>
      </c>
      <c r="J80" s="77">
        <v>3.7068239258635214</v>
      </c>
      <c r="K80" s="184">
        <v>902</v>
      </c>
      <c r="L80" s="185">
        <v>15.197978096040437</v>
      </c>
      <c r="M80" s="184">
        <v>450</v>
      </c>
      <c r="N80" s="185">
        <v>7.6</v>
      </c>
      <c r="O80" s="184">
        <v>59</v>
      </c>
      <c r="P80" s="185">
        <v>1</v>
      </c>
      <c r="Q80" s="184">
        <v>92</v>
      </c>
      <c r="R80" s="185">
        <v>1.6</v>
      </c>
      <c r="S80">
        <v>601</v>
      </c>
      <c r="T80" s="77">
        <v>10.126368997472621</v>
      </c>
      <c r="U80" s="176"/>
    </row>
    <row r="81" spans="1:21" x14ac:dyDescent="0.2">
      <c r="A81" t="s">
        <v>499</v>
      </c>
      <c r="B81" s="182" t="s">
        <v>500</v>
      </c>
      <c r="C81" s="15">
        <v>3646</v>
      </c>
      <c r="D81" s="77">
        <v>52.1</v>
      </c>
      <c r="E81" s="15">
        <v>2511</v>
      </c>
      <c r="F81" s="77">
        <v>35.9</v>
      </c>
      <c r="G81" s="15">
        <v>627</v>
      </c>
      <c r="H81" s="77">
        <v>9</v>
      </c>
      <c r="I81" s="184">
        <v>215</v>
      </c>
      <c r="J81" s="77">
        <v>3.071867409629947</v>
      </c>
      <c r="K81" s="184">
        <v>764</v>
      </c>
      <c r="L81" s="185">
        <v>10.915845120731534</v>
      </c>
      <c r="M81" s="184">
        <v>389</v>
      </c>
      <c r="N81" s="185">
        <v>5.6</v>
      </c>
      <c r="O81" s="184">
        <v>72</v>
      </c>
      <c r="P81" s="185">
        <v>1</v>
      </c>
      <c r="Q81" s="184">
        <v>98</v>
      </c>
      <c r="R81" s="185">
        <v>1.4</v>
      </c>
      <c r="S81">
        <v>559</v>
      </c>
      <c r="T81" s="77">
        <v>7.9868552650378621</v>
      </c>
      <c r="U81" s="176"/>
    </row>
    <row r="82" spans="1:21" x14ac:dyDescent="0.2">
      <c r="A82" t="s">
        <v>501</v>
      </c>
      <c r="B82" s="182" t="s">
        <v>502</v>
      </c>
      <c r="C82" s="15">
        <v>2954</v>
      </c>
      <c r="D82" s="77">
        <v>45.3</v>
      </c>
      <c r="E82" s="15">
        <v>2388</v>
      </c>
      <c r="F82" s="77">
        <v>36.700000000000003</v>
      </c>
      <c r="G82" s="15">
        <v>866</v>
      </c>
      <c r="H82" s="77">
        <v>13.3</v>
      </c>
      <c r="I82" s="184">
        <v>307</v>
      </c>
      <c r="J82" s="77">
        <v>4.7122026093630085</v>
      </c>
      <c r="K82" s="184">
        <v>1121</v>
      </c>
      <c r="L82" s="185">
        <v>17.206446661550267</v>
      </c>
      <c r="M82" s="184">
        <v>430</v>
      </c>
      <c r="N82" s="185">
        <v>6.6</v>
      </c>
      <c r="O82" s="184">
        <v>75</v>
      </c>
      <c r="P82" s="185">
        <v>1.2</v>
      </c>
      <c r="Q82" s="184">
        <v>143</v>
      </c>
      <c r="R82" s="185">
        <v>2.2000000000000002</v>
      </c>
      <c r="S82">
        <v>648</v>
      </c>
      <c r="T82" s="77">
        <v>9.9462778204144282</v>
      </c>
      <c r="U82" s="176"/>
    </row>
    <row r="83" spans="1:21" x14ac:dyDescent="0.2">
      <c r="A83" t="s">
        <v>503</v>
      </c>
      <c r="B83" s="182" t="s">
        <v>504</v>
      </c>
      <c r="C83" s="15">
        <v>1301</v>
      </c>
      <c r="D83" s="77">
        <v>45.3</v>
      </c>
      <c r="E83" s="15">
        <v>1068</v>
      </c>
      <c r="F83" s="77">
        <v>37.200000000000003</v>
      </c>
      <c r="G83" s="15">
        <v>373</v>
      </c>
      <c r="H83" s="77">
        <v>13</v>
      </c>
      <c r="I83" s="184">
        <v>128</v>
      </c>
      <c r="J83" s="77">
        <v>4.4599303135888499</v>
      </c>
      <c r="K83" s="184">
        <v>493</v>
      </c>
      <c r="L83" s="185">
        <v>17.177700348432058</v>
      </c>
      <c r="M83" s="184">
        <v>249</v>
      </c>
      <c r="N83" s="185">
        <v>8.6999999999999993</v>
      </c>
      <c r="O83" s="184">
        <v>36</v>
      </c>
      <c r="P83" s="185">
        <v>1.3</v>
      </c>
      <c r="Q83" s="184">
        <v>66</v>
      </c>
      <c r="R83" s="185">
        <v>2.2999999999999998</v>
      </c>
      <c r="S83">
        <v>351</v>
      </c>
      <c r="T83" s="77">
        <v>12.229965156794426</v>
      </c>
      <c r="U83" s="176"/>
    </row>
    <row r="84" spans="1:21" x14ac:dyDescent="0.2">
      <c r="A84" t="s">
        <v>505</v>
      </c>
      <c r="B84" s="182" t="s">
        <v>506</v>
      </c>
      <c r="C84" s="15">
        <v>3403</v>
      </c>
      <c r="D84" s="77">
        <v>49.9</v>
      </c>
      <c r="E84" s="15">
        <v>2506</v>
      </c>
      <c r="F84" s="77">
        <v>36.799999999999997</v>
      </c>
      <c r="G84" s="15">
        <v>718</v>
      </c>
      <c r="H84" s="77">
        <v>10.5</v>
      </c>
      <c r="I84" s="184">
        <v>188</v>
      </c>
      <c r="J84" s="77">
        <v>2.7586206896551726</v>
      </c>
      <c r="K84" s="184">
        <v>873</v>
      </c>
      <c r="L84" s="185">
        <v>12.809977989728541</v>
      </c>
      <c r="M84" s="184">
        <v>470</v>
      </c>
      <c r="N84" s="185">
        <v>6.9</v>
      </c>
      <c r="O84" s="184">
        <v>71</v>
      </c>
      <c r="P84" s="185">
        <v>1</v>
      </c>
      <c r="Q84" s="184">
        <v>140</v>
      </c>
      <c r="R84" s="185">
        <v>2.1</v>
      </c>
      <c r="S84">
        <v>681</v>
      </c>
      <c r="T84" s="77">
        <v>9.9926632428466622</v>
      </c>
      <c r="U84" s="176"/>
    </row>
    <row r="85" spans="1:21" x14ac:dyDescent="0.2">
      <c r="A85" t="s">
        <v>507</v>
      </c>
      <c r="B85" s="182" t="s">
        <v>508</v>
      </c>
      <c r="C85" s="15">
        <v>2497</v>
      </c>
      <c r="D85" s="77">
        <v>43.8</v>
      </c>
      <c r="E85" s="15">
        <v>2147</v>
      </c>
      <c r="F85" s="77">
        <v>37.6</v>
      </c>
      <c r="G85" s="15">
        <v>806</v>
      </c>
      <c r="H85" s="77">
        <v>14.1</v>
      </c>
      <c r="I85" s="184">
        <v>254</v>
      </c>
      <c r="J85" s="77">
        <v>4.4530154277699863</v>
      </c>
      <c r="K85" s="184">
        <v>1010</v>
      </c>
      <c r="L85" s="185">
        <v>17.706872370266481</v>
      </c>
      <c r="M85" s="184">
        <v>348</v>
      </c>
      <c r="N85" s="185">
        <v>6.1</v>
      </c>
      <c r="O85" s="184">
        <v>83</v>
      </c>
      <c r="P85" s="185">
        <v>1.5</v>
      </c>
      <c r="Q85" s="184">
        <v>141</v>
      </c>
      <c r="R85" s="185">
        <v>2.5</v>
      </c>
      <c r="S85">
        <v>572</v>
      </c>
      <c r="T85" s="77">
        <v>10.02805049088359</v>
      </c>
      <c r="U85" s="176"/>
    </row>
    <row r="86" spans="1:21" x14ac:dyDescent="0.2">
      <c r="A86" t="s">
        <v>509</v>
      </c>
      <c r="B86" s="182" t="s">
        <v>510</v>
      </c>
      <c r="C86" s="15">
        <v>4899</v>
      </c>
      <c r="D86" s="77">
        <v>46.8</v>
      </c>
      <c r="E86" s="15">
        <v>3872</v>
      </c>
      <c r="F86" s="77">
        <v>37</v>
      </c>
      <c r="G86" s="15">
        <v>1234</v>
      </c>
      <c r="H86" s="77">
        <v>11.8</v>
      </c>
      <c r="I86" s="184">
        <v>472</v>
      </c>
      <c r="J86" s="77">
        <v>4.5051064235945404</v>
      </c>
      <c r="K86" s="184">
        <v>1536</v>
      </c>
      <c r="L86" s="185">
        <v>14.660685310680538</v>
      </c>
      <c r="M86" s="184">
        <v>603</v>
      </c>
      <c r="N86" s="185">
        <v>5.8</v>
      </c>
      <c r="O86" s="184">
        <v>126</v>
      </c>
      <c r="P86" s="185">
        <v>1.2</v>
      </c>
      <c r="Q86" s="184">
        <v>233</v>
      </c>
      <c r="R86" s="185">
        <v>2.2000000000000002</v>
      </c>
      <c r="S86">
        <v>962</v>
      </c>
      <c r="T86" s="77">
        <v>9.1820177531736178</v>
      </c>
      <c r="U86" s="176"/>
    </row>
    <row r="87" spans="1:21" x14ac:dyDescent="0.2">
      <c r="A87" t="s">
        <v>511</v>
      </c>
      <c r="B87" s="182" t="s">
        <v>512</v>
      </c>
      <c r="C87" s="15">
        <v>3889</v>
      </c>
      <c r="D87" s="77">
        <v>47.6</v>
      </c>
      <c r="E87" s="15">
        <v>2979</v>
      </c>
      <c r="F87" s="77">
        <v>36.5</v>
      </c>
      <c r="G87" s="15">
        <v>960</v>
      </c>
      <c r="H87" s="77">
        <v>11.8</v>
      </c>
      <c r="I87" s="184">
        <v>341</v>
      </c>
      <c r="J87" s="77">
        <v>4.1743175419267962</v>
      </c>
      <c r="K87" s="184">
        <v>1234</v>
      </c>
      <c r="L87" s="185">
        <v>15.105888113600196</v>
      </c>
      <c r="M87" s="184">
        <v>428</v>
      </c>
      <c r="N87" s="185">
        <v>5.2</v>
      </c>
      <c r="O87" s="184">
        <v>86</v>
      </c>
      <c r="P87" s="185">
        <v>1.1000000000000001</v>
      </c>
      <c r="Q87" s="184">
        <v>164</v>
      </c>
      <c r="R87" s="185">
        <v>2</v>
      </c>
      <c r="S87">
        <v>678</v>
      </c>
      <c r="T87" s="77">
        <v>8.2996694821887615</v>
      </c>
      <c r="U87" s="176"/>
    </row>
    <row r="88" spans="1:21" x14ac:dyDescent="0.2">
      <c r="A88" t="s">
        <v>513</v>
      </c>
      <c r="B88" s="182" t="s">
        <v>514</v>
      </c>
      <c r="C88" s="15">
        <v>1548</v>
      </c>
      <c r="D88" s="77">
        <v>50.1</v>
      </c>
      <c r="E88" s="15">
        <v>1115</v>
      </c>
      <c r="F88" s="77">
        <v>36.1</v>
      </c>
      <c r="G88" s="15">
        <v>322</v>
      </c>
      <c r="H88" s="77">
        <v>10.4</v>
      </c>
      <c r="I88" s="184">
        <v>106</v>
      </c>
      <c r="J88" s="77">
        <v>3.4293109026205109</v>
      </c>
      <c r="K88" s="184">
        <v>412</v>
      </c>
      <c r="L88" s="185">
        <v>13.329019734713684</v>
      </c>
      <c r="M88" s="184">
        <v>228</v>
      </c>
      <c r="N88" s="185">
        <v>7.4</v>
      </c>
      <c r="O88" s="184">
        <v>35</v>
      </c>
      <c r="P88" s="185">
        <v>1.1000000000000001</v>
      </c>
      <c r="Q88" s="184">
        <v>71</v>
      </c>
      <c r="R88" s="185">
        <v>2.2999999999999998</v>
      </c>
      <c r="S88">
        <v>334</v>
      </c>
      <c r="T88" s="77">
        <v>10.805564542219347</v>
      </c>
      <c r="U88" s="176"/>
    </row>
    <row r="89" spans="1:21" x14ac:dyDescent="0.2">
      <c r="A89" t="s">
        <v>515</v>
      </c>
      <c r="B89" s="182" t="s">
        <v>516</v>
      </c>
      <c r="C89" s="15">
        <v>3125</v>
      </c>
      <c r="D89" s="77">
        <v>51.8</v>
      </c>
      <c r="E89" s="15">
        <v>2002</v>
      </c>
      <c r="F89" s="77">
        <v>33.200000000000003</v>
      </c>
      <c r="G89" s="15">
        <v>729</v>
      </c>
      <c r="H89" s="77">
        <v>12.1</v>
      </c>
      <c r="I89" s="184">
        <v>180</v>
      </c>
      <c r="J89" s="77">
        <v>2.982107355864811</v>
      </c>
      <c r="K89" s="184">
        <v>883</v>
      </c>
      <c r="L89" s="185">
        <v>14.628893306825713</v>
      </c>
      <c r="M89" s="184">
        <v>545</v>
      </c>
      <c r="N89" s="185">
        <v>9</v>
      </c>
      <c r="O89" s="184">
        <v>67</v>
      </c>
      <c r="P89" s="185">
        <v>1.1000000000000001</v>
      </c>
      <c r="Q89" s="184">
        <v>108</v>
      </c>
      <c r="R89" s="185">
        <v>1.8</v>
      </c>
      <c r="S89">
        <v>720</v>
      </c>
      <c r="T89" s="77">
        <v>11.928429423459244</v>
      </c>
      <c r="U89" s="176"/>
    </row>
    <row r="90" spans="1:21" x14ac:dyDescent="0.2">
      <c r="A90" t="s">
        <v>517</v>
      </c>
      <c r="B90" s="182" t="s">
        <v>518</v>
      </c>
      <c r="C90" s="15">
        <v>1863</v>
      </c>
      <c r="D90" s="77">
        <v>54.2</v>
      </c>
      <c r="E90" s="15">
        <v>1136</v>
      </c>
      <c r="F90" s="77">
        <v>33</v>
      </c>
      <c r="G90" s="15">
        <v>306</v>
      </c>
      <c r="H90" s="77">
        <v>8.9</v>
      </c>
      <c r="I90" s="184">
        <v>135</v>
      </c>
      <c r="J90" s="77">
        <v>3.9244186046511627</v>
      </c>
      <c r="K90" s="184">
        <v>449</v>
      </c>
      <c r="L90" s="185">
        <v>13.052325581395349</v>
      </c>
      <c r="M90" s="184">
        <v>210</v>
      </c>
      <c r="N90" s="185">
        <v>6.1</v>
      </c>
      <c r="O90" s="184">
        <v>32</v>
      </c>
      <c r="P90" s="185">
        <v>0.9</v>
      </c>
      <c r="Q90" s="184">
        <v>73</v>
      </c>
      <c r="R90" s="185">
        <v>2.1</v>
      </c>
      <c r="S90">
        <v>315</v>
      </c>
      <c r="T90" s="77">
        <v>9.1569767441860463</v>
      </c>
      <c r="U90" s="176"/>
    </row>
    <row r="91" spans="1:21" x14ac:dyDescent="0.2">
      <c r="A91" t="s">
        <v>519</v>
      </c>
      <c r="B91" s="182" t="s">
        <v>520</v>
      </c>
      <c r="C91" s="15">
        <v>3107</v>
      </c>
      <c r="D91" s="77">
        <v>48.9</v>
      </c>
      <c r="E91" s="15">
        <v>2232</v>
      </c>
      <c r="F91" s="77">
        <v>35.1</v>
      </c>
      <c r="G91" s="15">
        <v>745</v>
      </c>
      <c r="H91" s="77">
        <v>11.7</v>
      </c>
      <c r="I91" s="184">
        <v>270</v>
      </c>
      <c r="J91" s="77">
        <v>4.2492917847025495</v>
      </c>
      <c r="K91" s="184">
        <v>992</v>
      </c>
      <c r="L91" s="185">
        <v>15.612212779351589</v>
      </c>
      <c r="M91" s="184">
        <v>450</v>
      </c>
      <c r="N91" s="185">
        <v>7.1</v>
      </c>
      <c r="O91" s="184">
        <v>76</v>
      </c>
      <c r="P91" s="185">
        <v>1.2</v>
      </c>
      <c r="Q91" s="184">
        <v>153</v>
      </c>
      <c r="R91" s="185">
        <v>2.4</v>
      </c>
      <c r="S91">
        <v>679</v>
      </c>
      <c r="T91" s="77">
        <v>10.686181932640856</v>
      </c>
      <c r="U91" s="176"/>
    </row>
    <row r="92" spans="1:21" x14ac:dyDescent="0.2">
      <c r="A92" t="s">
        <v>521</v>
      </c>
      <c r="B92" s="182" t="s">
        <v>522</v>
      </c>
      <c r="C92" s="15">
        <v>5156</v>
      </c>
      <c r="D92" s="77">
        <v>46.7</v>
      </c>
      <c r="E92" s="15">
        <v>4062</v>
      </c>
      <c r="F92" s="77">
        <v>36.799999999999997</v>
      </c>
      <c r="G92" s="15">
        <v>1330</v>
      </c>
      <c r="H92" s="77">
        <v>12</v>
      </c>
      <c r="I92" s="184">
        <v>493</v>
      </c>
      <c r="J92" s="77">
        <v>4.465175255864505</v>
      </c>
      <c r="K92" s="184">
        <v>1771</v>
      </c>
      <c r="L92" s="185">
        <v>16.040213748754642</v>
      </c>
      <c r="M92" s="184">
        <v>662</v>
      </c>
      <c r="N92" s="185">
        <v>6</v>
      </c>
      <c r="O92" s="184">
        <v>167</v>
      </c>
      <c r="P92" s="185">
        <v>1.5</v>
      </c>
      <c r="Q92" s="184">
        <v>256</v>
      </c>
      <c r="R92" s="185">
        <v>2.2999999999999998</v>
      </c>
      <c r="S92">
        <v>1085</v>
      </c>
      <c r="T92" s="77">
        <v>9.8270084231500778</v>
      </c>
      <c r="U92" s="176"/>
    </row>
    <row r="93" spans="1:21" x14ac:dyDescent="0.2">
      <c r="A93" t="s">
        <v>523</v>
      </c>
      <c r="B93" s="144" t="s">
        <v>524</v>
      </c>
      <c r="C93" s="15">
        <v>2422</v>
      </c>
      <c r="D93" s="77">
        <v>51.7</v>
      </c>
      <c r="E93" s="15">
        <v>1626</v>
      </c>
      <c r="F93" s="77">
        <v>34.700000000000003</v>
      </c>
      <c r="G93" s="15">
        <v>507</v>
      </c>
      <c r="H93" s="77">
        <v>10.8</v>
      </c>
      <c r="I93" s="184">
        <v>127</v>
      </c>
      <c r="J93" s="77">
        <v>2.7125160187953865</v>
      </c>
      <c r="K93" s="184">
        <v>657</v>
      </c>
      <c r="L93" s="185">
        <v>14.032464758650148</v>
      </c>
      <c r="M93" s="184">
        <v>417</v>
      </c>
      <c r="N93" s="185">
        <v>8.9</v>
      </c>
      <c r="O93" s="184">
        <v>46</v>
      </c>
      <c r="P93" s="185">
        <v>1</v>
      </c>
      <c r="Q93" s="184">
        <v>91</v>
      </c>
      <c r="R93" s="185">
        <v>1.9</v>
      </c>
      <c r="S93">
        <v>554</v>
      </c>
      <c r="T93" s="77">
        <v>11.832550192225545</v>
      </c>
      <c r="U93" s="176"/>
    </row>
    <row r="94" spans="1:21" x14ac:dyDescent="0.2">
      <c r="A94" t="s">
        <v>525</v>
      </c>
      <c r="B94" s="144" t="s">
        <v>99</v>
      </c>
      <c r="C94" s="15">
        <v>2448</v>
      </c>
      <c r="D94" s="77">
        <v>48.5</v>
      </c>
      <c r="E94" s="15">
        <v>1918</v>
      </c>
      <c r="F94" s="77">
        <v>38</v>
      </c>
      <c r="G94" s="15">
        <v>545</v>
      </c>
      <c r="H94" s="77">
        <v>10.8</v>
      </c>
      <c r="I94" s="184">
        <v>137</v>
      </c>
      <c r="J94" s="77">
        <v>2.7139461172741677</v>
      </c>
      <c r="K94" s="184">
        <v>670</v>
      </c>
      <c r="L94" s="185">
        <v>13.272583201267828</v>
      </c>
      <c r="M94" s="184">
        <v>391</v>
      </c>
      <c r="N94" s="185">
        <v>7.7</v>
      </c>
      <c r="O94" s="184">
        <v>45</v>
      </c>
      <c r="P94" s="185">
        <v>0.9</v>
      </c>
      <c r="Q94" s="184">
        <v>77</v>
      </c>
      <c r="R94" s="185">
        <v>1.5</v>
      </c>
      <c r="S94">
        <v>513</v>
      </c>
      <c r="T94" s="77">
        <v>10.162440570522978</v>
      </c>
      <c r="U94" s="176"/>
    </row>
    <row r="95" spans="1:21" x14ac:dyDescent="0.2">
      <c r="A95" t="s">
        <v>526</v>
      </c>
      <c r="B95" s="144" t="s">
        <v>527</v>
      </c>
      <c r="C95" s="15">
        <v>1283</v>
      </c>
      <c r="D95" s="77">
        <v>51.2</v>
      </c>
      <c r="E95" s="15">
        <v>848</v>
      </c>
      <c r="F95" s="77">
        <v>33.799999999999997</v>
      </c>
      <c r="G95" s="15">
        <v>288</v>
      </c>
      <c r="H95" s="77">
        <v>11.5</v>
      </c>
      <c r="I95" s="184">
        <v>87</v>
      </c>
      <c r="J95" s="77">
        <v>3.4716679968076618</v>
      </c>
      <c r="K95" s="184">
        <v>387</v>
      </c>
      <c r="L95" s="185">
        <v>15.44293695131684</v>
      </c>
      <c r="M95" s="184">
        <v>255</v>
      </c>
      <c r="N95" s="185">
        <v>10.199999999999999</v>
      </c>
      <c r="O95" s="184">
        <v>18</v>
      </c>
      <c r="P95" s="185">
        <v>0.7</v>
      </c>
      <c r="Q95" s="184">
        <v>47</v>
      </c>
      <c r="R95" s="185">
        <v>1.9</v>
      </c>
      <c r="S95">
        <v>320</v>
      </c>
      <c r="T95" s="77">
        <v>12.769353551476456</v>
      </c>
      <c r="U95" s="176"/>
    </row>
    <row r="96" spans="1:21" x14ac:dyDescent="0.2">
      <c r="A96" t="s">
        <v>528</v>
      </c>
      <c r="B96" s="144" t="s">
        <v>333</v>
      </c>
      <c r="C96" s="15">
        <v>2748</v>
      </c>
      <c r="D96" s="77">
        <v>54</v>
      </c>
      <c r="E96" s="15">
        <v>1676</v>
      </c>
      <c r="F96" s="77">
        <v>32.9</v>
      </c>
      <c r="G96" s="15">
        <v>505</v>
      </c>
      <c r="H96" s="77">
        <v>9.9</v>
      </c>
      <c r="I96" s="184">
        <v>159</v>
      </c>
      <c r="J96" s="77">
        <v>3.125</v>
      </c>
      <c r="K96" s="184">
        <v>661</v>
      </c>
      <c r="L96" s="185">
        <v>12.991352201257861</v>
      </c>
      <c r="M96" s="184">
        <v>324</v>
      </c>
      <c r="N96" s="185">
        <v>6.4</v>
      </c>
      <c r="O96" s="184">
        <v>54</v>
      </c>
      <c r="P96" s="185">
        <v>1.1000000000000001</v>
      </c>
      <c r="Q96" s="184">
        <v>63</v>
      </c>
      <c r="R96" s="185">
        <v>1.2</v>
      </c>
      <c r="S96">
        <v>441</v>
      </c>
      <c r="T96" s="77">
        <v>8.6674528301886795</v>
      </c>
      <c r="U96" s="176"/>
    </row>
    <row r="97" spans="1:21" x14ac:dyDescent="0.2">
      <c r="A97" t="s">
        <v>529</v>
      </c>
      <c r="B97" s="144" t="s">
        <v>100</v>
      </c>
      <c r="C97" s="15">
        <v>6439</v>
      </c>
      <c r="D97" s="77">
        <v>62.3</v>
      </c>
      <c r="E97" s="15">
        <v>3029</v>
      </c>
      <c r="F97" s="77">
        <v>29.3</v>
      </c>
      <c r="G97" s="15">
        <v>638</v>
      </c>
      <c r="H97" s="77">
        <v>6.2</v>
      </c>
      <c r="I97" s="184">
        <v>228</v>
      </c>
      <c r="J97" s="77">
        <v>2.2063092703696534</v>
      </c>
      <c r="K97" s="184">
        <v>892</v>
      </c>
      <c r="L97" s="185">
        <v>8.6317011805689958</v>
      </c>
      <c r="M97" s="184">
        <v>446</v>
      </c>
      <c r="N97" s="185">
        <v>4.3</v>
      </c>
      <c r="O97" s="184">
        <v>85</v>
      </c>
      <c r="P97" s="185">
        <v>0.8</v>
      </c>
      <c r="Q97" s="184">
        <v>161</v>
      </c>
      <c r="R97" s="185">
        <v>1.6</v>
      </c>
      <c r="S97">
        <v>692</v>
      </c>
      <c r="T97" s="77">
        <v>6.696342171472808</v>
      </c>
      <c r="U97" s="176"/>
    </row>
    <row r="98" spans="1:21" x14ac:dyDescent="0.2">
      <c r="A98" t="s">
        <v>530</v>
      </c>
      <c r="B98" s="144" t="s">
        <v>531</v>
      </c>
      <c r="C98" s="15">
        <v>1336</v>
      </c>
      <c r="D98" s="77">
        <v>53.9</v>
      </c>
      <c r="E98" s="15">
        <v>839</v>
      </c>
      <c r="F98" s="77">
        <v>33.9</v>
      </c>
      <c r="G98" s="15">
        <v>235</v>
      </c>
      <c r="H98" s="77">
        <v>9.5</v>
      </c>
      <c r="I98" s="184">
        <v>68</v>
      </c>
      <c r="J98" s="77">
        <v>2.744148506860371</v>
      </c>
      <c r="K98" s="184">
        <v>314</v>
      </c>
      <c r="L98" s="185">
        <v>12.671509281678773</v>
      </c>
      <c r="M98" s="184">
        <v>187</v>
      </c>
      <c r="N98" s="185">
        <v>7.5</v>
      </c>
      <c r="O98" s="184">
        <v>20</v>
      </c>
      <c r="P98" s="185">
        <v>0.8</v>
      </c>
      <c r="Q98" s="184">
        <v>34</v>
      </c>
      <c r="R98" s="185">
        <v>1.4</v>
      </c>
      <c r="S98">
        <v>241</v>
      </c>
      <c r="T98" s="77">
        <v>9.7255851493139627</v>
      </c>
      <c r="U98" s="176"/>
    </row>
    <row r="99" spans="1:21" x14ac:dyDescent="0.2">
      <c r="A99" t="s">
        <v>532</v>
      </c>
      <c r="B99" s="144" t="s">
        <v>533</v>
      </c>
      <c r="C99" s="15">
        <v>1254</v>
      </c>
      <c r="D99" s="77">
        <v>53.5</v>
      </c>
      <c r="E99" s="15">
        <v>770</v>
      </c>
      <c r="F99" s="77">
        <v>32.799999999999997</v>
      </c>
      <c r="G99" s="15">
        <v>260</v>
      </c>
      <c r="H99" s="77">
        <v>11.1</v>
      </c>
      <c r="I99" s="184">
        <v>62</v>
      </c>
      <c r="J99" s="77">
        <v>2.6427962489343564</v>
      </c>
      <c r="K99" s="184">
        <v>333</v>
      </c>
      <c r="L99" s="185">
        <v>14.194373401534527</v>
      </c>
      <c r="M99" s="184">
        <v>167</v>
      </c>
      <c r="N99" s="185">
        <v>7.1</v>
      </c>
      <c r="O99" s="184">
        <v>19</v>
      </c>
      <c r="P99" s="185">
        <v>0.8</v>
      </c>
      <c r="Q99" s="184">
        <v>39</v>
      </c>
      <c r="R99" s="185">
        <v>1.7</v>
      </c>
      <c r="S99">
        <v>225</v>
      </c>
      <c r="T99" s="77">
        <v>9.5907928388746804</v>
      </c>
      <c r="U99" s="176"/>
    </row>
    <row r="100" spans="1:21" x14ac:dyDescent="0.2">
      <c r="A100" t="s">
        <v>534</v>
      </c>
      <c r="B100" s="144" t="s">
        <v>535</v>
      </c>
      <c r="C100" s="15">
        <v>4189</v>
      </c>
      <c r="D100" s="77">
        <v>51.9</v>
      </c>
      <c r="E100" s="15">
        <v>2695</v>
      </c>
      <c r="F100" s="77">
        <v>33.4</v>
      </c>
      <c r="G100" s="15">
        <v>895</v>
      </c>
      <c r="H100" s="77">
        <v>11.1</v>
      </c>
      <c r="I100" s="184">
        <v>291</v>
      </c>
      <c r="J100" s="77">
        <v>3.6059479553903344</v>
      </c>
      <c r="K100" s="184">
        <v>1248</v>
      </c>
      <c r="L100" s="185">
        <v>15.464684014869889</v>
      </c>
      <c r="M100" s="184">
        <v>599</v>
      </c>
      <c r="N100" s="185">
        <v>7.4</v>
      </c>
      <c r="O100" s="184">
        <v>83</v>
      </c>
      <c r="P100" s="185">
        <v>1</v>
      </c>
      <c r="Q100" s="184">
        <v>144</v>
      </c>
      <c r="R100" s="185">
        <v>1.8</v>
      </c>
      <c r="S100">
        <v>826</v>
      </c>
      <c r="T100" s="77">
        <v>10.23543990086741</v>
      </c>
      <c r="U100" s="176"/>
    </row>
    <row r="101" spans="1:21" x14ac:dyDescent="0.2">
      <c r="A101" t="s">
        <v>536</v>
      </c>
      <c r="B101" s="144" t="s">
        <v>102</v>
      </c>
      <c r="C101" s="15">
        <v>1490</v>
      </c>
      <c r="D101" s="77">
        <v>53.1</v>
      </c>
      <c r="E101" s="15">
        <v>943</v>
      </c>
      <c r="F101" s="77">
        <v>33.6</v>
      </c>
      <c r="G101" s="15">
        <v>310</v>
      </c>
      <c r="H101" s="77">
        <v>11</v>
      </c>
      <c r="I101" s="184">
        <v>65</v>
      </c>
      <c r="J101" s="77">
        <v>2.3148148148148149</v>
      </c>
      <c r="K101" s="184">
        <v>353</v>
      </c>
      <c r="L101" s="185">
        <v>12.57122507122507</v>
      </c>
      <c r="M101" s="184">
        <v>232</v>
      </c>
      <c r="N101" s="185">
        <v>8.3000000000000007</v>
      </c>
      <c r="O101" s="184">
        <v>31</v>
      </c>
      <c r="P101" s="185">
        <v>1.1000000000000001</v>
      </c>
      <c r="Q101" s="184">
        <v>29</v>
      </c>
      <c r="R101" s="185">
        <v>1</v>
      </c>
      <c r="S101">
        <v>292</v>
      </c>
      <c r="T101" s="77">
        <v>10.3988603988604</v>
      </c>
      <c r="U101" s="176"/>
    </row>
    <row r="102" spans="1:21" x14ac:dyDescent="0.2">
      <c r="A102" t="s">
        <v>537</v>
      </c>
      <c r="B102" s="144" t="s">
        <v>538</v>
      </c>
      <c r="C102" s="15">
        <v>1276</v>
      </c>
      <c r="D102" s="77">
        <v>52.3</v>
      </c>
      <c r="E102" s="15">
        <v>805</v>
      </c>
      <c r="F102" s="77">
        <v>33</v>
      </c>
      <c r="G102" s="15">
        <v>274</v>
      </c>
      <c r="H102" s="77">
        <v>11.2</v>
      </c>
      <c r="I102" s="184">
        <v>83</v>
      </c>
      <c r="J102" s="77">
        <v>3.4044298605414274</v>
      </c>
      <c r="K102" s="184">
        <v>361</v>
      </c>
      <c r="L102" s="185">
        <v>14.807219031993437</v>
      </c>
      <c r="M102" s="184">
        <v>208</v>
      </c>
      <c r="N102" s="185">
        <v>8.5</v>
      </c>
      <c r="O102" s="184">
        <v>24</v>
      </c>
      <c r="P102" s="185">
        <v>1</v>
      </c>
      <c r="Q102" s="184">
        <v>55</v>
      </c>
      <c r="R102" s="185">
        <v>2.2999999999999998</v>
      </c>
      <c r="S102">
        <v>287</v>
      </c>
      <c r="T102" s="77">
        <v>11.77194421657096</v>
      </c>
      <c r="U102" s="176"/>
    </row>
    <row r="103" spans="1:21" x14ac:dyDescent="0.2">
      <c r="A103" t="s">
        <v>539</v>
      </c>
      <c r="B103" s="144" t="s">
        <v>103</v>
      </c>
      <c r="C103" s="15">
        <v>2232</v>
      </c>
      <c r="D103" s="77">
        <v>47.8</v>
      </c>
      <c r="E103" s="15">
        <v>1689</v>
      </c>
      <c r="F103" s="77">
        <v>36.1</v>
      </c>
      <c r="G103" s="15">
        <v>588</v>
      </c>
      <c r="H103" s="77">
        <v>12.6</v>
      </c>
      <c r="I103" s="184">
        <v>164</v>
      </c>
      <c r="J103" s="77">
        <v>3.5095227904986093</v>
      </c>
      <c r="K103" s="184">
        <v>774</v>
      </c>
      <c r="L103" s="185">
        <v>16.563235608816605</v>
      </c>
      <c r="M103" s="184">
        <v>363</v>
      </c>
      <c r="N103" s="185">
        <v>7.8</v>
      </c>
      <c r="O103" s="184">
        <v>44</v>
      </c>
      <c r="P103" s="185">
        <v>0.9</v>
      </c>
      <c r="Q103" s="184">
        <v>89</v>
      </c>
      <c r="R103" s="185">
        <v>1.9</v>
      </c>
      <c r="S103">
        <v>496</v>
      </c>
      <c r="T103" s="77">
        <v>10.614166488337256</v>
      </c>
      <c r="U103" s="176"/>
    </row>
    <row r="104" spans="1:21" x14ac:dyDescent="0.2">
      <c r="A104" t="s">
        <v>540</v>
      </c>
      <c r="B104" s="144" t="s">
        <v>104</v>
      </c>
      <c r="C104" s="15">
        <v>2421</v>
      </c>
      <c r="D104" s="77">
        <v>49.4</v>
      </c>
      <c r="E104" s="15">
        <v>1728</v>
      </c>
      <c r="F104" s="77">
        <v>35.299999999999997</v>
      </c>
      <c r="G104" s="15">
        <v>576</v>
      </c>
      <c r="H104" s="77">
        <v>11.8</v>
      </c>
      <c r="I104" s="184">
        <v>175</v>
      </c>
      <c r="J104" s="77">
        <v>3.5714285714285712</v>
      </c>
      <c r="K104" s="184">
        <v>699</v>
      </c>
      <c r="L104" s="185">
        <v>14.265306122448978</v>
      </c>
      <c r="M104" s="184">
        <v>420</v>
      </c>
      <c r="N104" s="185">
        <v>8.6</v>
      </c>
      <c r="O104" s="184">
        <v>51</v>
      </c>
      <c r="P104" s="185">
        <v>1</v>
      </c>
      <c r="Q104" s="184">
        <v>87</v>
      </c>
      <c r="R104" s="185">
        <v>1.8</v>
      </c>
      <c r="S104">
        <v>558</v>
      </c>
      <c r="T104" s="77">
        <v>11.387755102040817</v>
      </c>
      <c r="U104" s="176"/>
    </row>
    <row r="105" spans="1:21" s="8" customFormat="1" x14ac:dyDescent="0.2">
      <c r="A105" s="8" t="s">
        <v>541</v>
      </c>
      <c r="B105" s="147" t="s">
        <v>542</v>
      </c>
      <c r="C105" s="34">
        <v>2579</v>
      </c>
      <c r="D105" s="160">
        <v>56.6</v>
      </c>
      <c r="E105" s="34">
        <v>1436</v>
      </c>
      <c r="F105" s="160">
        <v>31.5</v>
      </c>
      <c r="G105" s="34">
        <v>427</v>
      </c>
      <c r="H105" s="160">
        <v>9.4</v>
      </c>
      <c r="I105" s="198">
        <v>117</v>
      </c>
      <c r="J105" s="160">
        <v>2.5663522702347006</v>
      </c>
      <c r="K105" s="198">
        <v>590</v>
      </c>
      <c r="L105" s="199">
        <v>12.941434525115156</v>
      </c>
      <c r="M105" s="198">
        <v>352</v>
      </c>
      <c r="N105" s="199">
        <v>7.7</v>
      </c>
      <c r="O105" s="198">
        <v>38</v>
      </c>
      <c r="P105" s="199">
        <v>0.8</v>
      </c>
      <c r="Q105" s="198">
        <v>67</v>
      </c>
      <c r="R105" s="199">
        <v>1.5</v>
      </c>
      <c r="S105" s="8">
        <v>457</v>
      </c>
      <c r="T105" s="160">
        <v>10.024128098267164</v>
      </c>
      <c r="U105" s="208"/>
    </row>
    <row r="106" spans="1:21" s="8" customFormat="1" x14ac:dyDescent="0.2">
      <c r="A106" s="8" t="s">
        <v>543</v>
      </c>
      <c r="B106" s="147" t="s">
        <v>106</v>
      </c>
      <c r="C106" s="34">
        <v>1437</v>
      </c>
      <c r="D106" s="160">
        <v>53.8</v>
      </c>
      <c r="E106" s="34">
        <v>918</v>
      </c>
      <c r="F106" s="160">
        <v>34.4</v>
      </c>
      <c r="G106" s="34">
        <v>251</v>
      </c>
      <c r="H106" s="160">
        <v>9.4</v>
      </c>
      <c r="I106" s="198">
        <v>64</v>
      </c>
      <c r="J106" s="160">
        <v>2.3970037453183521</v>
      </c>
      <c r="K106" s="198">
        <v>315</v>
      </c>
      <c r="L106" s="199">
        <v>11.797752808988763</v>
      </c>
      <c r="M106" s="198">
        <v>200</v>
      </c>
      <c r="N106" s="199">
        <v>7.5</v>
      </c>
      <c r="O106" s="198">
        <v>27</v>
      </c>
      <c r="P106" s="199">
        <v>1</v>
      </c>
      <c r="Q106" s="198">
        <v>43</v>
      </c>
      <c r="R106" s="199">
        <v>1.6</v>
      </c>
      <c r="S106" s="8">
        <v>270</v>
      </c>
      <c r="T106" s="160">
        <v>10.112359550561797</v>
      </c>
      <c r="U106" s="208"/>
    </row>
    <row r="107" spans="1:21" s="8" customFormat="1" x14ac:dyDescent="0.2">
      <c r="A107" s="8" t="s">
        <v>544</v>
      </c>
      <c r="B107" s="147" t="s">
        <v>545</v>
      </c>
      <c r="C107" s="34">
        <v>1295</v>
      </c>
      <c r="D107" s="160">
        <v>53.9</v>
      </c>
      <c r="E107" s="34">
        <v>752</v>
      </c>
      <c r="F107" s="160">
        <v>31.3</v>
      </c>
      <c r="G107" s="34">
        <v>277</v>
      </c>
      <c r="H107" s="160">
        <v>11.5</v>
      </c>
      <c r="I107" s="198">
        <v>78</v>
      </c>
      <c r="J107" s="160">
        <v>3.2472939217318899</v>
      </c>
      <c r="K107" s="198">
        <v>357</v>
      </c>
      <c r="L107" s="199">
        <v>14.862614487926729</v>
      </c>
      <c r="M107" s="198">
        <v>196</v>
      </c>
      <c r="N107" s="199">
        <v>8.1999999999999993</v>
      </c>
      <c r="O107" s="198">
        <v>25</v>
      </c>
      <c r="P107" s="199">
        <v>1</v>
      </c>
      <c r="Q107" s="198">
        <v>39</v>
      </c>
      <c r="R107" s="199">
        <v>1.6</v>
      </c>
      <c r="S107" s="8">
        <v>260</v>
      </c>
      <c r="T107" s="160">
        <v>10.824313072439635</v>
      </c>
      <c r="U107" s="208"/>
    </row>
    <row r="108" spans="1:21" s="8" customFormat="1" x14ac:dyDescent="0.2">
      <c r="A108" s="8" t="s">
        <v>546</v>
      </c>
      <c r="B108" s="147" t="s">
        <v>547</v>
      </c>
      <c r="C108" s="34">
        <v>1446</v>
      </c>
      <c r="D108" s="160">
        <v>54.4</v>
      </c>
      <c r="E108" s="34">
        <v>853</v>
      </c>
      <c r="F108" s="160">
        <v>32.1</v>
      </c>
      <c r="G108" s="34">
        <v>269</v>
      </c>
      <c r="H108" s="160">
        <v>10.1</v>
      </c>
      <c r="I108" s="198">
        <v>88</v>
      </c>
      <c r="J108" s="160">
        <v>3.3132530120481931</v>
      </c>
      <c r="K108" s="198">
        <v>353</v>
      </c>
      <c r="L108" s="199">
        <v>13.290662650602409</v>
      </c>
      <c r="M108" s="198">
        <v>259</v>
      </c>
      <c r="N108" s="199">
        <v>9.8000000000000007</v>
      </c>
      <c r="O108" s="198">
        <v>29</v>
      </c>
      <c r="P108" s="199">
        <v>1.1000000000000001</v>
      </c>
      <c r="Q108" s="198">
        <v>37</v>
      </c>
      <c r="R108" s="199">
        <v>1.4</v>
      </c>
      <c r="S108" s="8">
        <v>325</v>
      </c>
      <c r="T108" s="160">
        <v>12.236445783132529</v>
      </c>
      <c r="U108" s="208"/>
    </row>
    <row r="109" spans="1:21" s="8" customFormat="1" x14ac:dyDescent="0.2">
      <c r="A109" s="8" t="s">
        <v>548</v>
      </c>
      <c r="B109" s="147" t="s">
        <v>549</v>
      </c>
      <c r="C109" s="34">
        <v>5541</v>
      </c>
      <c r="D109" s="160">
        <v>52.3</v>
      </c>
      <c r="E109" s="34">
        <v>3565</v>
      </c>
      <c r="F109" s="160">
        <v>33.6</v>
      </c>
      <c r="G109" s="34">
        <v>1130</v>
      </c>
      <c r="H109" s="160">
        <v>10.7</v>
      </c>
      <c r="I109" s="198">
        <v>364</v>
      </c>
      <c r="J109" s="160">
        <v>3.4339622641509435</v>
      </c>
      <c r="K109" s="198">
        <v>1585</v>
      </c>
      <c r="L109" s="199">
        <v>14.952830188679245</v>
      </c>
      <c r="M109" s="198">
        <v>784</v>
      </c>
      <c r="N109" s="199">
        <v>7.4</v>
      </c>
      <c r="O109" s="198">
        <v>104</v>
      </c>
      <c r="P109" s="199">
        <v>1</v>
      </c>
      <c r="Q109" s="198">
        <v>169</v>
      </c>
      <c r="R109" s="199">
        <v>1.6</v>
      </c>
      <c r="S109" s="8">
        <v>1057</v>
      </c>
      <c r="T109" s="160">
        <v>9.9716981132075464</v>
      </c>
      <c r="U109" s="208"/>
    </row>
    <row r="110" spans="1:21" s="8" customFormat="1" x14ac:dyDescent="0.2">
      <c r="A110" s="8" t="s">
        <v>550</v>
      </c>
      <c r="B110" s="147" t="s">
        <v>107</v>
      </c>
      <c r="C110" s="34">
        <v>2484</v>
      </c>
      <c r="D110" s="160">
        <v>51.3</v>
      </c>
      <c r="E110" s="34">
        <v>1659</v>
      </c>
      <c r="F110" s="160">
        <v>34.200000000000003</v>
      </c>
      <c r="G110" s="34">
        <v>542</v>
      </c>
      <c r="H110" s="160">
        <v>11.2</v>
      </c>
      <c r="I110" s="198">
        <v>161</v>
      </c>
      <c r="J110" s="160">
        <v>3.3223276929426331</v>
      </c>
      <c r="K110" s="198">
        <v>750</v>
      </c>
      <c r="L110" s="199">
        <v>15.476681799422204</v>
      </c>
      <c r="M110" s="198">
        <v>396</v>
      </c>
      <c r="N110" s="199">
        <v>8.1999999999999993</v>
      </c>
      <c r="O110" s="198">
        <v>44</v>
      </c>
      <c r="P110" s="199">
        <v>0.9</v>
      </c>
      <c r="Q110" s="198">
        <v>68</v>
      </c>
      <c r="R110" s="199">
        <v>1.4</v>
      </c>
      <c r="S110" s="8">
        <v>508</v>
      </c>
      <c r="T110" s="160">
        <v>10.482872472141972</v>
      </c>
      <c r="U110" s="208"/>
    </row>
    <row r="111" spans="1:21" s="8" customFormat="1" x14ac:dyDescent="0.2">
      <c r="A111" s="8" t="s">
        <v>551</v>
      </c>
      <c r="B111" s="147" t="s">
        <v>552</v>
      </c>
      <c r="C111" s="34">
        <v>1406</v>
      </c>
      <c r="D111" s="160">
        <v>52.9</v>
      </c>
      <c r="E111" s="34">
        <v>928</v>
      </c>
      <c r="F111" s="160">
        <v>34.9</v>
      </c>
      <c r="G111" s="34">
        <v>249</v>
      </c>
      <c r="H111" s="160">
        <v>9.4</v>
      </c>
      <c r="I111" s="198">
        <v>74</v>
      </c>
      <c r="J111" s="160">
        <v>2.785095972901769</v>
      </c>
      <c r="K111" s="198">
        <v>319</v>
      </c>
      <c r="L111" s="199">
        <v>12.006021829130599</v>
      </c>
      <c r="M111" s="198">
        <v>174</v>
      </c>
      <c r="N111" s="199">
        <v>6.5</v>
      </c>
      <c r="O111" s="198">
        <v>23</v>
      </c>
      <c r="P111" s="199">
        <v>0.9</v>
      </c>
      <c r="Q111" s="198">
        <v>27</v>
      </c>
      <c r="R111" s="199">
        <v>1</v>
      </c>
      <c r="S111" s="8">
        <v>224</v>
      </c>
      <c r="T111" s="160">
        <v>8.4305607828377873</v>
      </c>
      <c r="U111" s="208"/>
    </row>
    <row r="112" spans="1:21" s="8" customFormat="1" x14ac:dyDescent="0.2">
      <c r="A112" s="8" t="s">
        <v>553</v>
      </c>
      <c r="B112" s="147" t="s">
        <v>108</v>
      </c>
      <c r="C112" s="34">
        <v>2783</v>
      </c>
      <c r="D112" s="160">
        <v>49.6</v>
      </c>
      <c r="E112" s="34">
        <v>1874</v>
      </c>
      <c r="F112" s="160">
        <v>33.4</v>
      </c>
      <c r="G112" s="34">
        <v>707</v>
      </c>
      <c r="H112" s="160">
        <v>12.6</v>
      </c>
      <c r="I112" s="198">
        <v>246</v>
      </c>
      <c r="J112" s="160">
        <v>4.3850267379679151</v>
      </c>
      <c r="K112" s="198">
        <v>899</v>
      </c>
      <c r="L112" s="199">
        <v>16.024955436720141</v>
      </c>
      <c r="M112" s="198">
        <v>412</v>
      </c>
      <c r="N112" s="199">
        <v>7.3</v>
      </c>
      <c r="O112" s="198">
        <v>66</v>
      </c>
      <c r="P112" s="199">
        <v>1.2</v>
      </c>
      <c r="Q112" s="198">
        <v>97</v>
      </c>
      <c r="R112" s="199">
        <v>1.7</v>
      </c>
      <c r="S112" s="8">
        <v>575</v>
      </c>
      <c r="T112" s="160">
        <v>10.249554367201426</v>
      </c>
      <c r="U112" s="208"/>
    </row>
    <row r="113" spans="1:21" s="8" customFormat="1" x14ac:dyDescent="0.2">
      <c r="A113" s="8" t="s">
        <v>554</v>
      </c>
      <c r="B113" s="147" t="s">
        <v>555</v>
      </c>
      <c r="C113" s="34">
        <v>1207</v>
      </c>
      <c r="D113" s="160">
        <v>47.3</v>
      </c>
      <c r="E113" s="34">
        <v>890</v>
      </c>
      <c r="F113" s="160">
        <v>34.9</v>
      </c>
      <c r="G113" s="34">
        <v>331</v>
      </c>
      <c r="H113" s="160">
        <v>13</v>
      </c>
      <c r="I113" s="198">
        <v>123</v>
      </c>
      <c r="J113" s="160">
        <v>4.8216385731085856</v>
      </c>
      <c r="K113" s="198">
        <v>454</v>
      </c>
      <c r="L113" s="199">
        <v>17.796942375539004</v>
      </c>
      <c r="M113" s="198">
        <v>233</v>
      </c>
      <c r="N113" s="199">
        <v>9.1</v>
      </c>
      <c r="O113" s="198">
        <v>28</v>
      </c>
      <c r="P113" s="199">
        <v>1.1000000000000001</v>
      </c>
      <c r="Q113" s="198">
        <v>45</v>
      </c>
      <c r="R113" s="199">
        <v>1.8</v>
      </c>
      <c r="S113" s="8">
        <v>306</v>
      </c>
      <c r="T113" s="160">
        <v>11.995295962367699</v>
      </c>
      <c r="U113" s="208"/>
    </row>
    <row r="114" spans="1:21" s="8" customFormat="1" x14ac:dyDescent="0.2">
      <c r="A114" s="8" t="s">
        <v>556</v>
      </c>
      <c r="B114" s="147" t="s">
        <v>557</v>
      </c>
      <c r="C114" s="34">
        <v>2451</v>
      </c>
      <c r="D114" s="160">
        <v>52.4</v>
      </c>
      <c r="E114" s="34">
        <v>1636</v>
      </c>
      <c r="F114" s="160">
        <v>35</v>
      </c>
      <c r="G114" s="34">
        <v>475</v>
      </c>
      <c r="H114" s="160">
        <v>10.199999999999999</v>
      </c>
      <c r="I114" s="198">
        <v>117</v>
      </c>
      <c r="J114" s="160">
        <v>2.5005343022013253</v>
      </c>
      <c r="K114" s="198">
        <v>550</v>
      </c>
      <c r="L114" s="199">
        <v>11.754648429151528</v>
      </c>
      <c r="M114" s="198">
        <v>280</v>
      </c>
      <c r="N114" s="199">
        <v>6</v>
      </c>
      <c r="O114" s="198">
        <v>24</v>
      </c>
      <c r="P114" s="199">
        <v>0.5</v>
      </c>
      <c r="Q114" s="198">
        <v>50</v>
      </c>
      <c r="R114" s="199">
        <v>1.1000000000000001</v>
      </c>
      <c r="S114" s="8">
        <v>354</v>
      </c>
      <c r="T114" s="160">
        <v>7.5657191707629838</v>
      </c>
      <c r="U114" s="208"/>
    </row>
    <row r="115" spans="1:21" s="8" customFormat="1" x14ac:dyDescent="0.2">
      <c r="A115" s="8" t="s">
        <v>558</v>
      </c>
      <c r="B115" s="147" t="s">
        <v>559</v>
      </c>
      <c r="C115" s="34">
        <v>1197</v>
      </c>
      <c r="D115" s="160">
        <v>51.4</v>
      </c>
      <c r="E115" s="34">
        <v>794</v>
      </c>
      <c r="F115" s="160">
        <v>34.1</v>
      </c>
      <c r="G115" s="34">
        <v>261</v>
      </c>
      <c r="H115" s="160">
        <v>11.2</v>
      </c>
      <c r="I115" s="198">
        <v>77</v>
      </c>
      <c r="J115" s="160">
        <v>3.3061399742378708</v>
      </c>
      <c r="K115" s="198">
        <v>330</v>
      </c>
      <c r="L115" s="199">
        <v>14.169171318162302</v>
      </c>
      <c r="M115" s="198">
        <v>224</v>
      </c>
      <c r="N115" s="199">
        <v>9.6</v>
      </c>
      <c r="O115" s="198">
        <v>28</v>
      </c>
      <c r="P115" s="199">
        <v>1.2</v>
      </c>
      <c r="Q115" s="198">
        <v>41</v>
      </c>
      <c r="R115" s="199">
        <v>1.8</v>
      </c>
      <c r="S115" s="8">
        <v>293</v>
      </c>
      <c r="T115" s="160">
        <v>12.58050665521683</v>
      </c>
      <c r="U115" s="208"/>
    </row>
    <row r="116" spans="1:21" s="8" customFormat="1" x14ac:dyDescent="0.2">
      <c r="A116" s="8" t="s">
        <v>560</v>
      </c>
      <c r="B116" s="147" t="s">
        <v>561</v>
      </c>
      <c r="C116" s="34">
        <v>2639</v>
      </c>
      <c r="D116" s="160">
        <v>54</v>
      </c>
      <c r="E116" s="34">
        <v>1542</v>
      </c>
      <c r="F116" s="160">
        <v>31.5</v>
      </c>
      <c r="G116" s="34">
        <v>534</v>
      </c>
      <c r="H116" s="160">
        <v>10.9</v>
      </c>
      <c r="I116" s="198">
        <v>173</v>
      </c>
      <c r="J116" s="160">
        <v>3.5392798690671032</v>
      </c>
      <c r="K116" s="198">
        <v>711</v>
      </c>
      <c r="L116" s="199">
        <v>14.545826513911619</v>
      </c>
      <c r="M116" s="198">
        <v>308</v>
      </c>
      <c r="N116" s="199">
        <v>6.3</v>
      </c>
      <c r="O116" s="198">
        <v>50</v>
      </c>
      <c r="P116" s="199">
        <v>1</v>
      </c>
      <c r="Q116" s="198">
        <v>116</v>
      </c>
      <c r="R116" s="199">
        <v>2.4</v>
      </c>
      <c r="S116" s="8">
        <v>474</v>
      </c>
      <c r="T116" s="160">
        <v>9.6972176759410811</v>
      </c>
      <c r="U116" s="208"/>
    </row>
    <row r="117" spans="1:21" s="8" customFormat="1" x14ac:dyDescent="0.2">
      <c r="A117" s="8" t="s">
        <v>562</v>
      </c>
      <c r="B117" s="147" t="s">
        <v>110</v>
      </c>
      <c r="C117" s="34">
        <v>3232</v>
      </c>
      <c r="D117" s="160">
        <v>45.2</v>
      </c>
      <c r="E117" s="34">
        <v>2641</v>
      </c>
      <c r="F117" s="160">
        <v>37</v>
      </c>
      <c r="G117" s="34">
        <v>938</v>
      </c>
      <c r="H117" s="160">
        <v>13.1</v>
      </c>
      <c r="I117" s="198">
        <v>334</v>
      </c>
      <c r="J117" s="160">
        <v>4.6745976207137856</v>
      </c>
      <c r="K117" s="198">
        <v>1245</v>
      </c>
      <c r="L117" s="199">
        <v>17.424772568229532</v>
      </c>
      <c r="M117" s="198">
        <v>526</v>
      </c>
      <c r="N117" s="199">
        <v>7.4</v>
      </c>
      <c r="O117" s="198">
        <v>81</v>
      </c>
      <c r="P117" s="199">
        <v>1.1000000000000001</v>
      </c>
      <c r="Q117" s="198">
        <v>147</v>
      </c>
      <c r="R117" s="199">
        <v>2.1</v>
      </c>
      <c r="S117" s="8">
        <v>754</v>
      </c>
      <c r="T117" s="160">
        <v>10.552834149755073</v>
      </c>
      <c r="U117" s="208"/>
    </row>
    <row r="118" spans="1:21" s="8" customFormat="1" x14ac:dyDescent="0.2">
      <c r="A118" s="8" t="s">
        <v>563</v>
      </c>
      <c r="B118" s="147" t="s">
        <v>564</v>
      </c>
      <c r="C118" s="34">
        <v>1339</v>
      </c>
      <c r="D118" s="160">
        <v>54.4</v>
      </c>
      <c r="E118" s="34">
        <v>823</v>
      </c>
      <c r="F118" s="160">
        <v>33.4</v>
      </c>
      <c r="G118" s="34">
        <v>227</v>
      </c>
      <c r="H118" s="160">
        <v>9.1999999999999993</v>
      </c>
      <c r="I118" s="198">
        <v>74</v>
      </c>
      <c r="J118" s="160">
        <v>3.0044660982541616</v>
      </c>
      <c r="K118" s="198">
        <v>321</v>
      </c>
      <c r="L118" s="199">
        <v>13.032886723507916</v>
      </c>
      <c r="M118" s="198">
        <v>169</v>
      </c>
      <c r="N118" s="199">
        <v>6.9</v>
      </c>
      <c r="O118" s="198">
        <v>21</v>
      </c>
      <c r="P118" s="199">
        <v>0.9</v>
      </c>
      <c r="Q118" s="198">
        <v>31</v>
      </c>
      <c r="R118" s="199">
        <v>1.3</v>
      </c>
      <c r="S118" s="8">
        <v>221</v>
      </c>
      <c r="T118" s="160">
        <v>8.9727974015428345</v>
      </c>
      <c r="U118" s="208"/>
    </row>
    <row r="119" spans="1:21" s="8" customFormat="1" x14ac:dyDescent="0.2">
      <c r="A119" s="8" t="s">
        <v>565</v>
      </c>
      <c r="B119" s="147" t="s">
        <v>566</v>
      </c>
      <c r="C119" s="34">
        <v>1601</v>
      </c>
      <c r="D119" s="160">
        <v>54.4</v>
      </c>
      <c r="E119" s="34">
        <v>995</v>
      </c>
      <c r="F119" s="160">
        <v>33.799999999999997</v>
      </c>
      <c r="G119" s="34">
        <v>250</v>
      </c>
      <c r="H119" s="160">
        <v>8.5</v>
      </c>
      <c r="I119" s="198">
        <v>97</v>
      </c>
      <c r="J119" s="160">
        <v>3.2959565069656813</v>
      </c>
      <c r="K119" s="198">
        <v>326</v>
      </c>
      <c r="L119" s="199">
        <v>11.077132178049609</v>
      </c>
      <c r="M119" s="198">
        <v>182</v>
      </c>
      <c r="N119" s="199">
        <v>6.2</v>
      </c>
      <c r="O119" s="198">
        <v>20</v>
      </c>
      <c r="P119" s="199">
        <v>0.7</v>
      </c>
      <c r="Q119" s="198">
        <v>41</v>
      </c>
      <c r="R119" s="199">
        <v>1.4</v>
      </c>
      <c r="S119" s="8">
        <v>243</v>
      </c>
      <c r="T119" s="160">
        <v>8.2568807339449553</v>
      </c>
      <c r="U119" s="208"/>
    </row>
    <row r="120" spans="1:21" s="8" customFormat="1" x14ac:dyDescent="0.2">
      <c r="A120" s="8" t="s">
        <v>567</v>
      </c>
      <c r="B120" s="147" t="s">
        <v>568</v>
      </c>
      <c r="C120" s="34">
        <v>1242</v>
      </c>
      <c r="D120" s="160">
        <v>53.8</v>
      </c>
      <c r="E120" s="34">
        <v>761</v>
      </c>
      <c r="F120" s="160">
        <v>33</v>
      </c>
      <c r="G120" s="34">
        <v>240</v>
      </c>
      <c r="H120" s="160">
        <v>10.4</v>
      </c>
      <c r="I120" s="198">
        <v>65</v>
      </c>
      <c r="J120" s="160">
        <v>2.8162911611785093</v>
      </c>
      <c r="K120" s="198">
        <v>315</v>
      </c>
      <c r="L120" s="199">
        <v>13.648180242634314</v>
      </c>
      <c r="M120" s="198">
        <v>219</v>
      </c>
      <c r="N120" s="199">
        <v>9.5</v>
      </c>
      <c r="O120" s="198">
        <v>25</v>
      </c>
      <c r="P120" s="199">
        <v>1.1000000000000001</v>
      </c>
      <c r="Q120" s="198">
        <v>32</v>
      </c>
      <c r="R120" s="199">
        <v>1.4</v>
      </c>
      <c r="S120" s="8">
        <v>276</v>
      </c>
      <c r="T120" s="160">
        <v>11.95840554592721</v>
      </c>
      <c r="U120" s="208"/>
    </row>
    <row r="121" spans="1:21" s="8" customFormat="1" x14ac:dyDescent="0.2">
      <c r="A121" s="8" t="s">
        <v>569</v>
      </c>
      <c r="B121" s="147" t="s">
        <v>570</v>
      </c>
      <c r="C121" s="34">
        <v>1280</v>
      </c>
      <c r="D121" s="160">
        <v>53.2</v>
      </c>
      <c r="E121" s="34">
        <v>810</v>
      </c>
      <c r="F121" s="160">
        <v>33.700000000000003</v>
      </c>
      <c r="G121" s="34">
        <v>244</v>
      </c>
      <c r="H121" s="160">
        <v>10.1</v>
      </c>
      <c r="I121" s="198">
        <v>70</v>
      </c>
      <c r="J121" s="160">
        <v>2.9118136439267883</v>
      </c>
      <c r="K121" s="198">
        <v>328</v>
      </c>
      <c r="L121" s="199">
        <v>13.643926788685523</v>
      </c>
      <c r="M121" s="198">
        <v>177</v>
      </c>
      <c r="N121" s="199">
        <v>7.4</v>
      </c>
      <c r="O121" s="198">
        <v>23</v>
      </c>
      <c r="P121" s="199">
        <v>1</v>
      </c>
      <c r="Q121" s="198">
        <v>41</v>
      </c>
      <c r="R121" s="199">
        <v>1.7</v>
      </c>
      <c r="S121" s="8">
        <v>241</v>
      </c>
      <c r="T121" s="160">
        <v>10.024958402662229</v>
      </c>
      <c r="U121" s="208"/>
    </row>
    <row r="122" spans="1:21" s="8" customFormat="1" x14ac:dyDescent="0.2">
      <c r="A122" s="8" t="s">
        <v>571</v>
      </c>
      <c r="B122" s="147" t="s">
        <v>572</v>
      </c>
      <c r="C122" s="34">
        <v>3797</v>
      </c>
      <c r="D122" s="160">
        <v>51.9</v>
      </c>
      <c r="E122" s="34">
        <v>2394</v>
      </c>
      <c r="F122" s="160">
        <v>32.700000000000003</v>
      </c>
      <c r="G122" s="34">
        <v>881</v>
      </c>
      <c r="H122" s="160">
        <v>12</v>
      </c>
      <c r="I122" s="198">
        <v>250</v>
      </c>
      <c r="J122" s="160">
        <v>3.4143676591095331</v>
      </c>
      <c r="K122" s="198">
        <v>1207</v>
      </c>
      <c r="L122" s="199">
        <v>16.484567058180826</v>
      </c>
      <c r="M122" s="198">
        <v>654</v>
      </c>
      <c r="N122" s="199">
        <v>8.9</v>
      </c>
      <c r="O122" s="198">
        <v>77</v>
      </c>
      <c r="P122" s="199">
        <v>1.1000000000000001</v>
      </c>
      <c r="Q122" s="198">
        <v>141</v>
      </c>
      <c r="R122" s="199">
        <v>1.9</v>
      </c>
      <c r="S122" s="8">
        <v>872</v>
      </c>
      <c r="T122" s="160">
        <v>11.90931439497405</v>
      </c>
      <c r="U122" s="208"/>
    </row>
    <row r="123" spans="1:21" s="8" customFormat="1" x14ac:dyDescent="0.2">
      <c r="A123" s="8" t="s">
        <v>573</v>
      </c>
      <c r="B123" s="147" t="s">
        <v>574</v>
      </c>
      <c r="C123" s="34">
        <v>1414</v>
      </c>
      <c r="D123" s="160">
        <v>51.2</v>
      </c>
      <c r="E123" s="34">
        <v>893</v>
      </c>
      <c r="F123" s="160">
        <v>32.299999999999997</v>
      </c>
      <c r="G123" s="34">
        <v>361</v>
      </c>
      <c r="H123" s="160">
        <v>13.1</v>
      </c>
      <c r="I123" s="198">
        <v>93</v>
      </c>
      <c r="J123" s="160">
        <v>3.3683448026077505</v>
      </c>
      <c r="K123" s="198">
        <v>418</v>
      </c>
      <c r="L123" s="199">
        <v>15.139442231075698</v>
      </c>
      <c r="M123" s="198">
        <v>229</v>
      </c>
      <c r="N123" s="199">
        <v>8.3000000000000007</v>
      </c>
      <c r="O123" s="198">
        <v>27</v>
      </c>
      <c r="P123" s="199">
        <v>1</v>
      </c>
      <c r="Q123" s="198">
        <v>65</v>
      </c>
      <c r="R123" s="199">
        <v>2.4</v>
      </c>
      <c r="S123" s="8">
        <v>321</v>
      </c>
      <c r="T123" s="160">
        <v>11.626222383194493</v>
      </c>
      <c r="U123" s="208"/>
    </row>
    <row r="124" spans="1:21" s="8" customFormat="1" x14ac:dyDescent="0.2">
      <c r="A124" s="8" t="s">
        <v>575</v>
      </c>
      <c r="B124" s="147" t="s">
        <v>112</v>
      </c>
      <c r="C124" s="34">
        <v>3130</v>
      </c>
      <c r="D124" s="160">
        <v>52</v>
      </c>
      <c r="E124" s="34">
        <v>2091</v>
      </c>
      <c r="F124" s="160">
        <v>34.799999999999997</v>
      </c>
      <c r="G124" s="34">
        <v>608</v>
      </c>
      <c r="H124" s="160">
        <v>10.1</v>
      </c>
      <c r="I124" s="198">
        <v>185</v>
      </c>
      <c r="J124" s="160">
        <v>3.0761556368473562</v>
      </c>
      <c r="K124" s="198">
        <v>766</v>
      </c>
      <c r="L124" s="199">
        <v>12.736947123378783</v>
      </c>
      <c r="M124" s="198">
        <v>395</v>
      </c>
      <c r="N124" s="199">
        <v>6.6</v>
      </c>
      <c r="O124" s="198">
        <v>56</v>
      </c>
      <c r="P124" s="199">
        <v>0.9</v>
      </c>
      <c r="Q124" s="198">
        <v>81</v>
      </c>
      <c r="R124" s="199">
        <v>1.3</v>
      </c>
      <c r="S124" s="8">
        <v>532</v>
      </c>
      <c r="T124" s="160">
        <v>8.8460259394745595</v>
      </c>
      <c r="U124" s="208"/>
    </row>
    <row r="125" spans="1:21" s="8" customFormat="1" x14ac:dyDescent="0.2">
      <c r="A125" s="8" t="s">
        <v>576</v>
      </c>
      <c r="B125" s="147" t="s">
        <v>577</v>
      </c>
      <c r="C125" s="34">
        <v>1411</v>
      </c>
      <c r="D125" s="160">
        <v>52.3</v>
      </c>
      <c r="E125" s="34">
        <v>947</v>
      </c>
      <c r="F125" s="160">
        <v>35.1</v>
      </c>
      <c r="G125" s="34">
        <v>252</v>
      </c>
      <c r="H125" s="160">
        <v>9.3000000000000007</v>
      </c>
      <c r="I125" s="198">
        <v>90</v>
      </c>
      <c r="J125" s="160">
        <v>3.3333333333333335</v>
      </c>
      <c r="K125" s="198">
        <v>348</v>
      </c>
      <c r="L125" s="199">
        <v>12.888888888888889</v>
      </c>
      <c r="M125" s="198">
        <v>208</v>
      </c>
      <c r="N125" s="199">
        <v>7.7</v>
      </c>
      <c r="O125" s="198">
        <v>19</v>
      </c>
      <c r="P125" s="199">
        <v>0.7</v>
      </c>
      <c r="Q125" s="198">
        <v>32</v>
      </c>
      <c r="R125" s="199">
        <v>1.2</v>
      </c>
      <c r="S125" s="8">
        <v>259</v>
      </c>
      <c r="T125" s="160">
        <v>9.5925925925925934</v>
      </c>
      <c r="U125" s="208"/>
    </row>
    <row r="126" spans="1:21" s="8" customFormat="1" x14ac:dyDescent="0.2">
      <c r="A126" s="8" t="s">
        <v>578</v>
      </c>
      <c r="B126" s="147" t="s">
        <v>579</v>
      </c>
      <c r="C126" s="34">
        <v>3592</v>
      </c>
      <c r="D126" s="160">
        <v>52.2</v>
      </c>
      <c r="E126" s="34">
        <v>2379</v>
      </c>
      <c r="F126" s="160">
        <v>34.6</v>
      </c>
      <c r="G126" s="34">
        <v>717</v>
      </c>
      <c r="H126" s="160">
        <v>10.4</v>
      </c>
      <c r="I126" s="198">
        <v>189</v>
      </c>
      <c r="J126" s="160">
        <v>2.7482914061363966</v>
      </c>
      <c r="K126" s="198">
        <v>892</v>
      </c>
      <c r="L126" s="199">
        <v>12.970772139014105</v>
      </c>
      <c r="M126" s="198">
        <v>552</v>
      </c>
      <c r="N126" s="199">
        <v>8</v>
      </c>
      <c r="O126" s="198">
        <v>54</v>
      </c>
      <c r="P126" s="199">
        <v>0.8</v>
      </c>
      <c r="Q126" s="198">
        <v>118</v>
      </c>
      <c r="R126" s="199">
        <v>1.7</v>
      </c>
      <c r="S126" s="8">
        <v>724</v>
      </c>
      <c r="T126" s="160">
        <v>10.52784644467064</v>
      </c>
      <c r="U126" s="208"/>
    </row>
    <row r="127" spans="1:21" s="8" customFormat="1" x14ac:dyDescent="0.2">
      <c r="A127" s="8" t="s">
        <v>164</v>
      </c>
      <c r="B127" s="27" t="s">
        <v>365</v>
      </c>
      <c r="C127" s="92">
        <v>67743</v>
      </c>
      <c r="D127" s="212">
        <v>54.690111167623336</v>
      </c>
      <c r="E127" s="92">
        <v>39600</v>
      </c>
      <c r="F127" s="212">
        <v>31.969774031824453</v>
      </c>
      <c r="G127" s="92">
        <v>12021</v>
      </c>
      <c r="H127" s="212">
        <v>9.7047639807212587</v>
      </c>
      <c r="I127" s="180">
        <v>4503</v>
      </c>
      <c r="J127" s="212">
        <v>3.6353508198309479</v>
      </c>
      <c r="K127" s="180">
        <v>16064</v>
      </c>
      <c r="L127" s="212">
        <v>12.968748738566365</v>
      </c>
      <c r="M127" s="92">
        <v>7146</v>
      </c>
      <c r="N127" s="212">
        <v>5.769091041197413</v>
      </c>
      <c r="O127" s="92">
        <v>1042</v>
      </c>
      <c r="P127" s="212">
        <v>0.84122486215053238</v>
      </c>
      <c r="Q127" s="92">
        <v>1589</v>
      </c>
      <c r="R127" s="212">
        <v>1.282827548903259</v>
      </c>
      <c r="S127" s="8">
        <v>9777</v>
      </c>
      <c r="T127" s="160">
        <v>7.8931434522512038</v>
      </c>
      <c r="U127" s="208"/>
    </row>
    <row r="128" spans="1:21" s="8" customFormat="1" x14ac:dyDescent="0.2">
      <c r="A128" s="8" t="s">
        <v>165</v>
      </c>
      <c r="B128" s="27" t="s">
        <v>90</v>
      </c>
      <c r="C128" s="92">
        <v>40874</v>
      </c>
      <c r="D128" s="212">
        <v>48.765181703214104</v>
      </c>
      <c r="E128" s="92">
        <v>29487</v>
      </c>
      <c r="F128" s="212">
        <v>35.179794316256654</v>
      </c>
      <c r="G128" s="92">
        <v>10131</v>
      </c>
      <c r="H128" s="212">
        <v>12.086902574625976</v>
      </c>
      <c r="I128" s="180">
        <v>3326</v>
      </c>
      <c r="J128" s="212">
        <v>3.9681214059032666</v>
      </c>
      <c r="K128" s="180">
        <v>12902</v>
      </c>
      <c r="L128" s="212">
        <v>15.392875038774486</v>
      </c>
      <c r="M128" s="92">
        <v>5725</v>
      </c>
      <c r="N128" s="212">
        <v>6.8302751199026455</v>
      </c>
      <c r="O128" s="92">
        <v>927</v>
      </c>
      <c r="P128" s="212">
        <v>1.105967691903887</v>
      </c>
      <c r="Q128" s="92">
        <v>1637</v>
      </c>
      <c r="R128" s="212">
        <v>1.9530411128874468</v>
      </c>
      <c r="S128" s="8">
        <v>8289</v>
      </c>
      <c r="T128" s="160">
        <v>9.889283924693979</v>
      </c>
      <c r="U128" s="208"/>
    </row>
    <row r="129" spans="1:21" s="8" customFormat="1" x14ac:dyDescent="0.2">
      <c r="A129" s="8" t="s">
        <v>166</v>
      </c>
      <c r="B129" s="27" t="s">
        <v>91</v>
      </c>
      <c r="C129" s="92">
        <v>37577</v>
      </c>
      <c r="D129" s="212">
        <v>39.445949066784237</v>
      </c>
      <c r="E129" s="92">
        <v>36042</v>
      </c>
      <c r="F129" s="212">
        <v>37.834603514517859</v>
      </c>
      <c r="G129" s="92">
        <v>15760</v>
      </c>
      <c r="H129" s="212">
        <v>16.543847494278936</v>
      </c>
      <c r="I129" s="180">
        <v>5883</v>
      </c>
      <c r="J129" s="212">
        <v>6.1755999244189708</v>
      </c>
      <c r="K129" s="180">
        <v>20030</v>
      </c>
      <c r="L129" s="212">
        <v>21.026222418173038</v>
      </c>
      <c r="M129" s="92">
        <v>6154</v>
      </c>
      <c r="N129" s="212">
        <v>6.4600785202914066</v>
      </c>
      <c r="O129" s="92">
        <v>1496</v>
      </c>
      <c r="P129" s="212">
        <v>1.5704058281371378</v>
      </c>
      <c r="Q129" s="92">
        <v>2944</v>
      </c>
      <c r="R129" s="212">
        <v>3.0904243034998213</v>
      </c>
      <c r="S129" s="8">
        <v>10594</v>
      </c>
      <c r="T129" s="160">
        <v>11.120908651928366</v>
      </c>
      <c r="U129" s="208"/>
    </row>
    <row r="130" spans="1:21" s="8" customFormat="1" x14ac:dyDescent="0.2">
      <c r="A130" s="8" t="s">
        <v>167</v>
      </c>
      <c r="B130" s="28" t="s">
        <v>92</v>
      </c>
      <c r="C130" s="92">
        <v>82675</v>
      </c>
      <c r="D130" s="212">
        <v>48.773509214904308</v>
      </c>
      <c r="E130" s="92">
        <v>60470</v>
      </c>
      <c r="F130" s="212">
        <v>35.673832503480661</v>
      </c>
      <c r="G130" s="92">
        <v>19682</v>
      </c>
      <c r="H130" s="212">
        <v>11.611251386365245</v>
      </c>
      <c r="I130" s="180">
        <v>6681</v>
      </c>
      <c r="J130" s="212">
        <v>3.941406895249782</v>
      </c>
      <c r="K130" s="180">
        <v>25303</v>
      </c>
      <c r="L130" s="212">
        <v>14.927319064586921</v>
      </c>
      <c r="M130" s="92">
        <v>11150</v>
      </c>
      <c r="N130" s="212">
        <v>6.5778606319465744</v>
      </c>
      <c r="O130" s="92">
        <v>1911</v>
      </c>
      <c r="P130" s="212">
        <v>1.1273804186233098</v>
      </c>
      <c r="Q130" s="92">
        <v>3464</v>
      </c>
      <c r="R130" s="212">
        <v>2.0435613658352407</v>
      </c>
      <c r="S130" s="8">
        <v>16525</v>
      </c>
      <c r="T130" s="160">
        <v>9.748802416405125</v>
      </c>
      <c r="U130" s="208"/>
    </row>
    <row r="131" spans="1:21" s="8" customFormat="1" x14ac:dyDescent="0.2">
      <c r="A131" s="8" t="s">
        <v>168</v>
      </c>
      <c r="B131" s="153" t="s">
        <v>93</v>
      </c>
      <c r="C131" s="92">
        <v>78041</v>
      </c>
      <c r="D131" s="212">
        <v>52.4627743605257</v>
      </c>
      <c r="E131" s="92">
        <v>50147</v>
      </c>
      <c r="F131" s="212">
        <v>33.711135760142518</v>
      </c>
      <c r="G131" s="92">
        <v>15792</v>
      </c>
      <c r="H131" s="212">
        <v>10.616113744075829</v>
      </c>
      <c r="I131" s="180">
        <v>4775</v>
      </c>
      <c r="J131" s="212">
        <v>3.2099761352559577</v>
      </c>
      <c r="K131" s="180">
        <v>20728</v>
      </c>
      <c r="L131" s="212">
        <v>13.934321535410573</v>
      </c>
      <c r="M131" s="92">
        <v>11138</v>
      </c>
      <c r="N131" s="212">
        <v>7.4874794124567243</v>
      </c>
      <c r="O131" s="92">
        <v>1409</v>
      </c>
      <c r="P131" s="212">
        <v>0.94719505226715062</v>
      </c>
      <c r="Q131" s="92">
        <v>2444</v>
      </c>
      <c r="R131" s="212">
        <v>1.6429699842022119</v>
      </c>
      <c r="S131" s="8">
        <v>14991</v>
      </c>
      <c r="T131" s="160">
        <v>10.077644448926087</v>
      </c>
      <c r="U131" s="208"/>
    </row>
    <row r="132" spans="1:21" x14ac:dyDescent="0.2">
      <c r="A132" t="s">
        <v>349</v>
      </c>
      <c r="B132" s="7" t="s">
        <v>350</v>
      </c>
      <c r="C132" s="7">
        <v>306910</v>
      </c>
      <c r="D132" s="181">
        <v>49.405193090903239</v>
      </c>
      <c r="E132" s="7">
        <v>215746</v>
      </c>
      <c r="F132" s="181">
        <v>34.729962492554847</v>
      </c>
      <c r="G132" s="7">
        <v>73386</v>
      </c>
      <c r="H132" s="181">
        <v>11.81339643598783</v>
      </c>
      <c r="I132" s="175">
        <v>25168</v>
      </c>
      <c r="J132" s="181">
        <v>4.0514479805540802</v>
      </c>
      <c r="K132" s="175">
        <v>95027</v>
      </c>
      <c r="L132" s="181">
        <v>15.297081502229521</v>
      </c>
      <c r="M132" s="7">
        <v>41313</v>
      </c>
      <c r="N132" s="181">
        <v>6.6504080745641572</v>
      </c>
      <c r="O132" s="7">
        <v>6785</v>
      </c>
      <c r="P132" s="181">
        <v>1.0922232417378985</v>
      </c>
      <c r="Q132" s="7">
        <v>12078</v>
      </c>
      <c r="R132" s="181">
        <v>1.944270053605061</v>
      </c>
      <c r="S132">
        <v>60176</v>
      </c>
      <c r="T132" s="77">
        <v>9.6869013699071171</v>
      </c>
      <c r="U132" s="176"/>
    </row>
    <row r="133" spans="1:21" x14ac:dyDescent="0.2">
      <c r="A133" t="s">
        <v>351</v>
      </c>
      <c r="B133" s="6" t="s">
        <v>352</v>
      </c>
      <c r="C133" s="7">
        <v>2761271</v>
      </c>
      <c r="D133" s="186">
        <v>47.225714537371097</v>
      </c>
      <c r="E133" s="7">
        <v>2060157</v>
      </c>
      <c r="F133" s="186">
        <v>35.23463882544192</v>
      </c>
      <c r="G133" s="7">
        <v>752324</v>
      </c>
      <c r="H133" s="186">
        <v>12.866914715583214</v>
      </c>
      <c r="I133" s="175">
        <v>273213</v>
      </c>
      <c r="J133" s="186">
        <v>4.6727319216037717</v>
      </c>
      <c r="K133" s="175">
        <v>976514</v>
      </c>
      <c r="L133" s="181">
        <v>16.701211654251395</v>
      </c>
      <c r="M133" s="7">
        <v>395865</v>
      </c>
      <c r="N133" s="186">
        <v>6.7704356020602141</v>
      </c>
      <c r="O133" s="7">
        <v>71815</v>
      </c>
      <c r="P133" s="186">
        <v>1.228244054821604</v>
      </c>
      <c r="Q133" s="7">
        <v>129911</v>
      </c>
      <c r="R133" s="186">
        <v>2.2218535599238236</v>
      </c>
      <c r="S133">
        <v>597591</v>
      </c>
      <c r="T133" s="77">
        <v>10.220533216805643</v>
      </c>
      <c r="U133" s="176"/>
    </row>
    <row r="134" spans="1:21" x14ac:dyDescent="0.2">
      <c r="A134" t="s">
        <v>353</v>
      </c>
      <c r="B134" s="6" t="s">
        <v>354</v>
      </c>
      <c r="C134" s="7">
        <v>26434409</v>
      </c>
      <c r="D134" s="186">
        <v>47.140399606875768</v>
      </c>
      <c r="E134" s="7">
        <v>19094820</v>
      </c>
      <c r="F134" s="186">
        <v>34.051733300387518</v>
      </c>
      <c r="G134" s="7">
        <v>7401881</v>
      </c>
      <c r="H134" s="186">
        <v>13.199751436944975</v>
      </c>
      <c r="I134" s="175">
        <v>3144802</v>
      </c>
      <c r="J134" s="186">
        <v>5.6081156557917424</v>
      </c>
      <c r="K134" s="187">
        <v>10048441</v>
      </c>
      <c r="L134" s="181">
        <v>17.919353678991438</v>
      </c>
      <c r="M134" s="7">
        <v>3665072</v>
      </c>
      <c r="N134" s="186">
        <v>6.5359115336367593</v>
      </c>
      <c r="O134" s="7">
        <v>775189</v>
      </c>
      <c r="P134" s="186">
        <v>1.3823921401403154</v>
      </c>
      <c r="Q134" s="7">
        <v>1359985</v>
      </c>
      <c r="R134" s="186">
        <v>2.4252570337152966</v>
      </c>
      <c r="S134">
        <v>5800246</v>
      </c>
      <c r="T134" s="77">
        <v>10.343560707492372</v>
      </c>
      <c r="U134" s="176"/>
    </row>
  </sheetData>
  <sheetProtection password="EE3C" sheet="1"/>
  <mergeCells count="11">
    <mergeCell ref="I2:J2"/>
    <mergeCell ref="K2:L2"/>
    <mergeCell ref="M2:N2"/>
    <mergeCell ref="O2:P2"/>
    <mergeCell ref="Q2:R2"/>
    <mergeCell ref="A1:B2"/>
    <mergeCell ref="S2:T2"/>
    <mergeCell ref="C1:T1"/>
    <mergeCell ref="C2:D2"/>
    <mergeCell ref="E2:F2"/>
    <mergeCell ref="G2:H2"/>
  </mergeCells>
  <phoneticPr fontId="4" type="noConversion"/>
  <hyperlinks>
    <hyperlink ref="A1" location="Front!A1" display="Click here to return to homepage"/>
    <hyperlink ref="A1:B2" location="'Data by topic'!A1" display="Click here to return to homepage"/>
  </hyperlinks>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34"/>
  <sheetViews>
    <sheetView workbookViewId="0">
      <pane xSplit="2" ySplit="3" topLeftCell="C4" activePane="bottomRight" state="frozen"/>
      <selection pane="topRight" activeCell="C1" sqref="C1"/>
      <selection pane="bottomLeft" activeCell="A4" sqref="A4"/>
      <selection pane="bottomRight" sqref="A1:B2"/>
    </sheetView>
  </sheetViews>
  <sheetFormatPr defaultColWidth="14.7109375" defaultRowHeight="12.75" x14ac:dyDescent="0.2"/>
  <cols>
    <col min="1" max="1" width="14.7109375" customWidth="1"/>
    <col min="2" max="2" width="31.28515625" bestFit="1" customWidth="1"/>
  </cols>
  <sheetData>
    <row r="1" spans="1:59" s="8" customFormat="1" ht="12.75" customHeight="1" x14ac:dyDescent="0.2">
      <c r="A1" s="350" t="s">
        <v>662</v>
      </c>
      <c r="B1" s="351"/>
      <c r="C1" s="364" t="s">
        <v>44</v>
      </c>
      <c r="D1" s="365"/>
      <c r="E1" s="365"/>
      <c r="F1" s="365"/>
      <c r="G1" s="365"/>
      <c r="H1" s="365"/>
      <c r="I1" s="365"/>
      <c r="J1" s="365"/>
      <c r="K1" s="365"/>
      <c r="L1" s="365"/>
      <c r="M1" s="365"/>
      <c r="N1" s="365"/>
      <c r="O1" s="365"/>
      <c r="P1" s="365"/>
      <c r="Q1" s="365"/>
      <c r="R1" s="364" t="s">
        <v>45</v>
      </c>
      <c r="S1" s="365"/>
      <c r="T1" s="365"/>
      <c r="U1" s="365"/>
      <c r="V1" s="365"/>
      <c r="W1" s="365"/>
      <c r="X1" s="365"/>
      <c r="Y1" s="365"/>
      <c r="Z1" s="365"/>
      <c r="AA1" s="365"/>
      <c r="AB1" s="365"/>
      <c r="AC1" s="365"/>
      <c r="AD1" s="365"/>
      <c r="AE1" s="366"/>
    </row>
    <row r="2" spans="1:59" s="9" customFormat="1" ht="38.25" customHeight="1" x14ac:dyDescent="0.2">
      <c r="A2" s="352"/>
      <c r="B2" s="353"/>
      <c r="C2" s="362" t="s">
        <v>46</v>
      </c>
      <c r="D2" s="363"/>
      <c r="E2" s="362" t="s">
        <v>47</v>
      </c>
      <c r="F2" s="367"/>
      <c r="G2" s="367"/>
      <c r="H2" s="367"/>
      <c r="I2" s="367"/>
      <c r="J2" s="363"/>
      <c r="K2" s="368" t="s">
        <v>48</v>
      </c>
      <c r="L2" s="369"/>
      <c r="M2" s="369"/>
      <c r="N2" s="370"/>
      <c r="O2" s="362" t="s">
        <v>65</v>
      </c>
      <c r="P2" s="367"/>
      <c r="Q2" s="367"/>
      <c r="R2" s="371" t="s">
        <v>46</v>
      </c>
      <c r="S2" s="372"/>
      <c r="T2" s="371" t="s">
        <v>47</v>
      </c>
      <c r="U2" s="373"/>
      <c r="V2" s="373"/>
      <c r="W2" s="373"/>
      <c r="X2" s="373"/>
      <c r="Y2" s="372"/>
      <c r="Z2" s="359" t="s">
        <v>48</v>
      </c>
      <c r="AA2" s="360"/>
      <c r="AB2" s="360"/>
      <c r="AC2" s="361"/>
      <c r="AD2" s="362" t="s">
        <v>65</v>
      </c>
      <c r="AE2" s="363"/>
    </row>
    <row r="3" spans="1:59" s="10" customFormat="1" ht="63.75" customHeight="1" x14ac:dyDescent="0.2">
      <c r="A3" s="241" t="s">
        <v>581</v>
      </c>
      <c r="B3" s="241" t="s">
        <v>580</v>
      </c>
      <c r="C3" s="229" t="s">
        <v>130</v>
      </c>
      <c r="D3" s="229" t="s">
        <v>51</v>
      </c>
      <c r="E3" s="229" t="s">
        <v>40</v>
      </c>
      <c r="F3" s="229" t="s">
        <v>41</v>
      </c>
      <c r="G3" s="229" t="s">
        <v>42</v>
      </c>
      <c r="H3" s="229" t="s">
        <v>43</v>
      </c>
      <c r="I3" s="229" t="s">
        <v>94</v>
      </c>
      <c r="J3" s="229" t="s">
        <v>131</v>
      </c>
      <c r="K3" s="229" t="s">
        <v>49</v>
      </c>
      <c r="L3" s="229" t="s">
        <v>50</v>
      </c>
      <c r="M3" s="229" t="s">
        <v>131</v>
      </c>
      <c r="N3" s="242" t="s">
        <v>51</v>
      </c>
      <c r="O3" s="242" t="s">
        <v>52</v>
      </c>
      <c r="P3" s="229" t="s">
        <v>97</v>
      </c>
      <c r="Q3" s="229" t="s">
        <v>96</v>
      </c>
      <c r="R3" s="233" t="s">
        <v>130</v>
      </c>
      <c r="S3" s="233" t="s">
        <v>51</v>
      </c>
      <c r="T3" s="233" t="s">
        <v>40</v>
      </c>
      <c r="U3" s="233" t="s">
        <v>41</v>
      </c>
      <c r="V3" s="233" t="s">
        <v>42</v>
      </c>
      <c r="W3" s="239" t="s">
        <v>43</v>
      </c>
      <c r="X3" s="233" t="s">
        <v>94</v>
      </c>
      <c r="Y3" s="233" t="s">
        <v>131</v>
      </c>
      <c r="Z3" s="240" t="s">
        <v>49</v>
      </c>
      <c r="AA3" s="233" t="s">
        <v>50</v>
      </c>
      <c r="AB3" s="233" t="s">
        <v>131</v>
      </c>
      <c r="AC3" s="243" t="s">
        <v>51</v>
      </c>
      <c r="AD3" s="229" t="s">
        <v>97</v>
      </c>
      <c r="AE3" s="233" t="s">
        <v>96</v>
      </c>
    </row>
    <row r="4" spans="1:59" x14ac:dyDescent="0.2">
      <c r="A4" t="s">
        <v>366</v>
      </c>
      <c r="B4" s="147" t="s">
        <v>331</v>
      </c>
      <c r="C4" s="8">
        <v>375</v>
      </c>
      <c r="D4" s="8">
        <v>894</v>
      </c>
      <c r="E4" s="188">
        <v>692</v>
      </c>
      <c r="F4" s="188">
        <v>741</v>
      </c>
      <c r="G4" s="188">
        <v>169</v>
      </c>
      <c r="H4" s="8">
        <v>283</v>
      </c>
      <c r="I4" s="8">
        <v>145</v>
      </c>
      <c r="J4" s="8">
        <v>167</v>
      </c>
      <c r="K4" s="8">
        <v>132</v>
      </c>
      <c r="L4" s="8">
        <v>62</v>
      </c>
      <c r="M4" s="8">
        <v>1</v>
      </c>
      <c r="N4" s="8">
        <v>445</v>
      </c>
      <c r="O4" s="188">
        <v>4106</v>
      </c>
      <c r="P4" s="188">
        <v>1154</v>
      </c>
      <c r="Q4" s="188">
        <v>214</v>
      </c>
      <c r="R4" s="189">
        <v>9.1</v>
      </c>
      <c r="S4" s="189">
        <v>21.8</v>
      </c>
      <c r="T4" s="189">
        <v>16.8</v>
      </c>
      <c r="U4" s="189">
        <v>18</v>
      </c>
      <c r="V4" s="189">
        <v>4.0999999999999996</v>
      </c>
      <c r="W4" s="160">
        <v>6.9</v>
      </c>
      <c r="X4" s="160">
        <v>3.5</v>
      </c>
      <c r="Y4" s="160">
        <v>4.0999999999999996</v>
      </c>
      <c r="Z4" s="160">
        <v>3.2</v>
      </c>
      <c r="AA4" s="160">
        <v>1.5</v>
      </c>
      <c r="AB4" s="160">
        <v>0</v>
      </c>
      <c r="AC4" s="160">
        <v>10.8</v>
      </c>
      <c r="AD4" s="190">
        <v>28.105211885046273</v>
      </c>
      <c r="AE4" s="160">
        <v>5.2</v>
      </c>
      <c r="AF4" s="2"/>
      <c r="AG4" s="2"/>
      <c r="AH4" s="2"/>
      <c r="AI4" s="2"/>
      <c r="AJ4" s="2"/>
      <c r="AK4" s="2"/>
      <c r="AL4" s="2"/>
      <c r="AM4" s="2"/>
      <c r="AN4" s="2"/>
      <c r="AO4" s="2"/>
      <c r="AP4" s="2"/>
      <c r="AQ4" s="2"/>
      <c r="AR4" s="2"/>
      <c r="AS4" s="2"/>
      <c r="AT4" s="2"/>
      <c r="AU4" s="2"/>
      <c r="AV4" s="2"/>
      <c r="AW4" s="2"/>
      <c r="AX4" s="2"/>
      <c r="AY4" s="2"/>
      <c r="AZ4" s="2"/>
      <c r="BA4" s="2"/>
      <c r="BB4" s="2"/>
      <c r="BC4" s="3"/>
      <c r="BD4" s="1"/>
      <c r="BE4" s="1"/>
      <c r="BF4" s="1"/>
      <c r="BG4" s="1"/>
    </row>
    <row r="5" spans="1:59" x14ac:dyDescent="0.2">
      <c r="A5" t="s">
        <v>367</v>
      </c>
      <c r="B5" s="147" t="s">
        <v>332</v>
      </c>
      <c r="C5" s="8">
        <v>443</v>
      </c>
      <c r="D5" s="8">
        <v>912</v>
      </c>
      <c r="E5" s="188">
        <v>581</v>
      </c>
      <c r="F5" s="188">
        <v>632</v>
      </c>
      <c r="G5" s="188">
        <v>179</v>
      </c>
      <c r="H5" s="8">
        <v>186</v>
      </c>
      <c r="I5" s="8">
        <v>145</v>
      </c>
      <c r="J5" s="8">
        <v>248</v>
      </c>
      <c r="K5" s="8">
        <v>102</v>
      </c>
      <c r="L5" s="8">
        <v>72</v>
      </c>
      <c r="M5" s="8">
        <v>13</v>
      </c>
      <c r="N5" s="8">
        <v>373</v>
      </c>
      <c r="O5" s="188">
        <v>3886</v>
      </c>
      <c r="P5" s="188">
        <v>1203</v>
      </c>
      <c r="Q5" s="188">
        <v>122</v>
      </c>
      <c r="R5" s="189">
        <v>11.4</v>
      </c>
      <c r="S5" s="189">
        <v>23.5</v>
      </c>
      <c r="T5" s="189">
        <v>14.9</v>
      </c>
      <c r="U5" s="189">
        <v>16.3</v>
      </c>
      <c r="V5" s="189">
        <v>4.5999999999999996</v>
      </c>
      <c r="W5" s="160">
        <v>4.8</v>
      </c>
      <c r="X5" s="160">
        <v>3.7</v>
      </c>
      <c r="Y5" s="160">
        <v>6.4</v>
      </c>
      <c r="Z5" s="160">
        <v>2.6</v>
      </c>
      <c r="AA5" s="160">
        <v>1.9</v>
      </c>
      <c r="AB5" s="160">
        <v>0.3</v>
      </c>
      <c r="AC5" s="160">
        <v>9.6</v>
      </c>
      <c r="AD5" s="190">
        <v>30.957282552753473</v>
      </c>
      <c r="AE5" s="160">
        <v>3.1</v>
      </c>
      <c r="AF5" s="2"/>
      <c r="AG5" s="2"/>
      <c r="AH5" s="2"/>
      <c r="AI5" s="2"/>
      <c r="AJ5" s="2"/>
      <c r="AK5" s="2"/>
      <c r="AL5" s="2"/>
      <c r="AM5" s="2"/>
      <c r="AN5" s="2"/>
      <c r="AO5" s="2"/>
      <c r="AP5" s="2"/>
      <c r="AQ5" s="2"/>
      <c r="AR5" s="2"/>
      <c r="AS5" s="2"/>
      <c r="AT5" s="2"/>
      <c r="AU5" s="2"/>
      <c r="AV5" s="2"/>
      <c r="AW5" s="2"/>
      <c r="AX5" s="2"/>
      <c r="AY5" s="2"/>
      <c r="AZ5" s="2"/>
      <c r="BA5" s="2"/>
      <c r="BB5" s="2"/>
      <c r="BC5" s="3"/>
      <c r="BD5" s="1"/>
      <c r="BE5" s="1"/>
      <c r="BF5" s="1"/>
      <c r="BG5" s="1"/>
    </row>
    <row r="6" spans="1:59" x14ac:dyDescent="0.2">
      <c r="A6" t="s">
        <v>368</v>
      </c>
      <c r="B6" s="147" t="s">
        <v>334</v>
      </c>
      <c r="C6" s="8">
        <v>292</v>
      </c>
      <c r="D6" s="8">
        <v>475</v>
      </c>
      <c r="E6" s="188">
        <v>394</v>
      </c>
      <c r="F6" s="188">
        <v>351</v>
      </c>
      <c r="G6" s="188">
        <v>67</v>
      </c>
      <c r="H6" s="8">
        <v>35</v>
      </c>
      <c r="I6" s="8">
        <v>55</v>
      </c>
      <c r="J6" s="8">
        <v>152</v>
      </c>
      <c r="K6" s="8">
        <v>36</v>
      </c>
      <c r="L6" s="8">
        <v>62</v>
      </c>
      <c r="M6" s="8">
        <v>3</v>
      </c>
      <c r="N6" s="8">
        <v>160</v>
      </c>
      <c r="O6" s="188">
        <v>2082</v>
      </c>
      <c r="P6" s="188">
        <v>702</v>
      </c>
      <c r="Q6" s="188">
        <v>36</v>
      </c>
      <c r="R6" s="189">
        <v>14</v>
      </c>
      <c r="S6" s="189">
        <v>22.8</v>
      </c>
      <c r="T6" s="189">
        <v>18.899999999999999</v>
      </c>
      <c r="U6" s="189">
        <v>16.899999999999999</v>
      </c>
      <c r="V6" s="189">
        <v>3.2</v>
      </c>
      <c r="W6" s="160">
        <v>1.7</v>
      </c>
      <c r="X6" s="160">
        <v>2.6</v>
      </c>
      <c r="Y6" s="160">
        <v>7.3</v>
      </c>
      <c r="Z6" s="160">
        <v>1.7</v>
      </c>
      <c r="AA6" s="160">
        <v>3</v>
      </c>
      <c r="AB6" s="160">
        <v>0.1</v>
      </c>
      <c r="AC6" s="160">
        <v>7.7</v>
      </c>
      <c r="AD6" s="190">
        <v>33.717579250720462</v>
      </c>
      <c r="AE6" s="160">
        <v>1.7</v>
      </c>
      <c r="AF6" s="2"/>
      <c r="AG6" s="2"/>
      <c r="AH6" s="2"/>
      <c r="AI6" s="2"/>
      <c r="AJ6" s="2"/>
      <c r="AK6" s="2"/>
      <c r="AL6" s="2"/>
      <c r="AM6" s="2"/>
      <c r="AN6" s="2"/>
      <c r="AO6" s="2"/>
      <c r="AP6" s="2"/>
      <c r="AQ6" s="2"/>
      <c r="AR6" s="2"/>
      <c r="AS6" s="2"/>
      <c r="AT6" s="2"/>
      <c r="AU6" s="2"/>
      <c r="AV6" s="2"/>
      <c r="AW6" s="2"/>
      <c r="AX6" s="2"/>
      <c r="AY6" s="2"/>
      <c r="AZ6" s="2"/>
      <c r="BA6" s="2"/>
      <c r="BB6" s="2"/>
      <c r="BC6" s="3"/>
      <c r="BD6" s="1"/>
      <c r="BE6" s="1"/>
      <c r="BF6" s="1"/>
      <c r="BG6" s="1"/>
    </row>
    <row r="7" spans="1:59" x14ac:dyDescent="0.2">
      <c r="A7" t="s">
        <v>369</v>
      </c>
      <c r="B7" s="147" t="s">
        <v>335</v>
      </c>
      <c r="C7" s="8">
        <v>498</v>
      </c>
      <c r="D7" s="8">
        <v>575</v>
      </c>
      <c r="E7" s="188">
        <v>606</v>
      </c>
      <c r="F7" s="188">
        <v>762</v>
      </c>
      <c r="G7" s="188">
        <v>222</v>
      </c>
      <c r="H7" s="8">
        <v>216</v>
      </c>
      <c r="I7" s="8">
        <v>128</v>
      </c>
      <c r="J7" s="8">
        <v>282</v>
      </c>
      <c r="K7" s="8">
        <v>116</v>
      </c>
      <c r="L7" s="8">
        <v>17</v>
      </c>
      <c r="M7" s="8">
        <v>5</v>
      </c>
      <c r="N7" s="8">
        <v>249</v>
      </c>
      <c r="O7" s="188">
        <v>3676</v>
      </c>
      <c r="P7" s="188">
        <v>1126</v>
      </c>
      <c r="Q7" s="188">
        <v>113</v>
      </c>
      <c r="R7" s="189">
        <v>13.5</v>
      </c>
      <c r="S7" s="189">
        <v>15.6</v>
      </c>
      <c r="T7" s="189">
        <v>16.5</v>
      </c>
      <c r="U7" s="189">
        <v>20.8</v>
      </c>
      <c r="V7" s="189">
        <v>6</v>
      </c>
      <c r="W7" s="160">
        <v>5.9</v>
      </c>
      <c r="X7" s="160">
        <v>3.5</v>
      </c>
      <c r="Y7" s="160">
        <v>7.7</v>
      </c>
      <c r="Z7" s="160">
        <v>3.2</v>
      </c>
      <c r="AA7" s="160">
        <v>0.5</v>
      </c>
      <c r="AB7" s="160">
        <v>0.1</v>
      </c>
      <c r="AC7" s="160">
        <v>6.8</v>
      </c>
      <c r="AD7" s="190">
        <v>30.631120783460279</v>
      </c>
      <c r="AE7" s="160">
        <v>3.1</v>
      </c>
      <c r="AF7" s="2"/>
      <c r="AG7" s="2"/>
      <c r="AH7" s="2"/>
      <c r="AI7" s="2"/>
      <c r="AJ7" s="2"/>
      <c r="AK7" s="2"/>
      <c r="AL7" s="2"/>
      <c r="AM7" s="2"/>
      <c r="AN7" s="2"/>
      <c r="AO7" s="2"/>
      <c r="AP7" s="2"/>
      <c r="AQ7" s="2"/>
      <c r="AR7" s="2"/>
      <c r="AS7" s="2"/>
      <c r="AT7" s="2"/>
      <c r="AU7" s="2"/>
      <c r="AV7" s="2"/>
      <c r="AW7" s="2"/>
      <c r="AX7" s="2"/>
      <c r="AY7" s="2"/>
      <c r="AZ7" s="2"/>
      <c r="BA7" s="2"/>
      <c r="BB7" s="2"/>
      <c r="BC7" s="3"/>
      <c r="BD7" s="1"/>
      <c r="BE7" s="1"/>
      <c r="BF7" s="1"/>
      <c r="BG7" s="1"/>
    </row>
    <row r="8" spans="1:59" x14ac:dyDescent="0.2">
      <c r="A8" t="s">
        <v>370</v>
      </c>
      <c r="B8" s="147" t="s">
        <v>336</v>
      </c>
      <c r="C8" s="8">
        <v>487</v>
      </c>
      <c r="D8" s="8">
        <v>800</v>
      </c>
      <c r="E8" s="188">
        <v>588</v>
      </c>
      <c r="F8" s="188">
        <v>680</v>
      </c>
      <c r="G8" s="188">
        <v>165</v>
      </c>
      <c r="H8" s="8">
        <v>140</v>
      </c>
      <c r="I8" s="8">
        <v>81</v>
      </c>
      <c r="J8" s="8">
        <v>198</v>
      </c>
      <c r="K8" s="8">
        <v>99</v>
      </c>
      <c r="L8" s="8">
        <v>161</v>
      </c>
      <c r="M8" s="8">
        <v>8</v>
      </c>
      <c r="N8" s="8">
        <v>381</v>
      </c>
      <c r="O8" s="188">
        <v>3788</v>
      </c>
      <c r="P8" s="188">
        <v>1099</v>
      </c>
      <c r="Q8" s="188">
        <v>83</v>
      </c>
      <c r="R8" s="189">
        <v>12.9</v>
      </c>
      <c r="S8" s="189">
        <v>21.1</v>
      </c>
      <c r="T8" s="189">
        <v>15.5</v>
      </c>
      <c r="U8" s="189">
        <v>17.899999999999999</v>
      </c>
      <c r="V8" s="189">
        <v>4.4000000000000004</v>
      </c>
      <c r="W8" s="160">
        <v>3.7</v>
      </c>
      <c r="X8" s="160">
        <v>2.1</v>
      </c>
      <c r="Y8" s="160">
        <v>5.2</v>
      </c>
      <c r="Z8" s="160">
        <v>2.6</v>
      </c>
      <c r="AA8" s="160">
        <v>4.3</v>
      </c>
      <c r="AB8" s="160">
        <v>0.2</v>
      </c>
      <c r="AC8" s="160">
        <v>10.1</v>
      </c>
      <c r="AD8" s="190">
        <v>29.012671594508976</v>
      </c>
      <c r="AE8" s="160">
        <v>2.2000000000000002</v>
      </c>
      <c r="AF8" s="2"/>
      <c r="AG8" s="2"/>
      <c r="AH8" s="2"/>
      <c r="AI8" s="2"/>
      <c r="AJ8" s="2"/>
      <c r="AK8" s="2"/>
      <c r="AL8" s="2"/>
      <c r="AM8" s="2"/>
      <c r="AN8" s="2"/>
      <c r="AO8" s="2"/>
      <c r="AP8" s="2"/>
      <c r="AQ8" s="2"/>
      <c r="AR8" s="2"/>
      <c r="AS8" s="2"/>
      <c r="AT8" s="2"/>
      <c r="AU8" s="2"/>
      <c r="AV8" s="2"/>
      <c r="AW8" s="2"/>
      <c r="AX8" s="2"/>
      <c r="AY8" s="2"/>
      <c r="AZ8" s="2"/>
      <c r="BA8" s="2"/>
      <c r="BB8" s="2"/>
      <c r="BC8" s="3"/>
      <c r="BD8" s="1"/>
      <c r="BE8" s="1"/>
      <c r="BF8" s="1"/>
      <c r="BG8" s="1"/>
    </row>
    <row r="9" spans="1:59" x14ac:dyDescent="0.2">
      <c r="A9" t="s">
        <v>371</v>
      </c>
      <c r="B9" s="147" t="s">
        <v>337</v>
      </c>
      <c r="C9" s="8">
        <v>420</v>
      </c>
      <c r="D9" s="8">
        <v>927</v>
      </c>
      <c r="E9" s="188">
        <v>732</v>
      </c>
      <c r="F9" s="188">
        <v>660</v>
      </c>
      <c r="G9" s="188">
        <v>159</v>
      </c>
      <c r="H9" s="8">
        <v>222</v>
      </c>
      <c r="I9" s="8">
        <v>125</v>
      </c>
      <c r="J9" s="8">
        <v>233</v>
      </c>
      <c r="K9" s="8">
        <v>125</v>
      </c>
      <c r="L9" s="8">
        <v>47</v>
      </c>
      <c r="M9" s="8">
        <v>18</v>
      </c>
      <c r="N9" s="8">
        <v>370</v>
      </c>
      <c r="O9" s="188">
        <v>4038</v>
      </c>
      <c r="P9" s="188">
        <v>1115</v>
      </c>
      <c r="Q9" s="188">
        <v>140</v>
      </c>
      <c r="R9" s="189">
        <v>10.4</v>
      </c>
      <c r="S9" s="189">
        <v>23</v>
      </c>
      <c r="T9" s="189">
        <v>18.100000000000001</v>
      </c>
      <c r="U9" s="189">
        <v>16.3</v>
      </c>
      <c r="V9" s="189">
        <v>3.9</v>
      </c>
      <c r="W9" s="160">
        <v>5.5</v>
      </c>
      <c r="X9" s="160">
        <v>3.1</v>
      </c>
      <c r="Y9" s="160">
        <v>5.8</v>
      </c>
      <c r="Z9" s="160">
        <v>3.1</v>
      </c>
      <c r="AA9" s="160">
        <v>1.2</v>
      </c>
      <c r="AB9" s="160">
        <v>0.4</v>
      </c>
      <c r="AC9" s="160">
        <v>9.1999999999999993</v>
      </c>
      <c r="AD9" s="190">
        <v>27.612679544328877</v>
      </c>
      <c r="AE9" s="160">
        <v>3.5</v>
      </c>
    </row>
    <row r="10" spans="1:59" x14ac:dyDescent="0.2">
      <c r="A10" t="s">
        <v>372</v>
      </c>
      <c r="B10" s="147" t="s">
        <v>338</v>
      </c>
      <c r="C10" s="8">
        <v>363</v>
      </c>
      <c r="D10" s="8">
        <v>976</v>
      </c>
      <c r="E10" s="188">
        <v>628</v>
      </c>
      <c r="F10" s="188">
        <v>660</v>
      </c>
      <c r="G10" s="188">
        <v>190</v>
      </c>
      <c r="H10" s="8">
        <v>281</v>
      </c>
      <c r="I10" s="8">
        <v>147</v>
      </c>
      <c r="J10" s="8">
        <v>197</v>
      </c>
      <c r="K10" s="8">
        <v>104</v>
      </c>
      <c r="L10" s="8">
        <v>41</v>
      </c>
      <c r="M10" s="8">
        <v>13</v>
      </c>
      <c r="N10" s="8">
        <v>318</v>
      </c>
      <c r="O10" s="188">
        <v>3918</v>
      </c>
      <c r="P10" s="188">
        <v>1105</v>
      </c>
      <c r="Q10" s="188">
        <v>175</v>
      </c>
      <c r="R10" s="189">
        <v>9.3000000000000007</v>
      </c>
      <c r="S10" s="189">
        <v>24.9</v>
      </c>
      <c r="T10" s="189">
        <v>16</v>
      </c>
      <c r="U10" s="189">
        <v>16.8</v>
      </c>
      <c r="V10" s="189">
        <v>4.9000000000000004</v>
      </c>
      <c r="W10" s="160">
        <v>7.2</v>
      </c>
      <c r="X10" s="160">
        <v>3.8</v>
      </c>
      <c r="Y10" s="160">
        <v>5</v>
      </c>
      <c r="Z10" s="160">
        <v>2.7</v>
      </c>
      <c r="AA10" s="160">
        <v>1</v>
      </c>
      <c r="AB10" s="160">
        <v>0.3</v>
      </c>
      <c r="AC10" s="160">
        <v>8.1</v>
      </c>
      <c r="AD10" s="190">
        <v>28.203164880040838</v>
      </c>
      <c r="AE10" s="160">
        <v>4.5</v>
      </c>
    </row>
    <row r="11" spans="1:59" x14ac:dyDescent="0.2">
      <c r="A11" t="s">
        <v>373</v>
      </c>
      <c r="B11" s="147" t="s">
        <v>342</v>
      </c>
      <c r="C11" s="8">
        <v>235</v>
      </c>
      <c r="D11" s="8">
        <v>459</v>
      </c>
      <c r="E11" s="188">
        <v>336</v>
      </c>
      <c r="F11" s="188">
        <v>193</v>
      </c>
      <c r="G11" s="188">
        <v>28</v>
      </c>
      <c r="H11" s="8">
        <v>34</v>
      </c>
      <c r="I11" s="8">
        <v>37</v>
      </c>
      <c r="J11" s="8">
        <v>79</v>
      </c>
      <c r="K11" s="8">
        <v>14</v>
      </c>
      <c r="L11" s="8">
        <v>78</v>
      </c>
      <c r="M11" s="8">
        <v>2</v>
      </c>
      <c r="N11" s="8">
        <v>166</v>
      </c>
      <c r="O11" s="188">
        <v>1661</v>
      </c>
      <c r="P11" s="188">
        <v>488</v>
      </c>
      <c r="Q11" s="188">
        <v>20</v>
      </c>
      <c r="R11" s="189">
        <v>14.1</v>
      </c>
      <c r="S11" s="189">
        <v>27.6</v>
      </c>
      <c r="T11" s="189">
        <v>20.2</v>
      </c>
      <c r="U11" s="189">
        <v>11.6</v>
      </c>
      <c r="V11" s="189">
        <v>1.7</v>
      </c>
      <c r="W11" s="160">
        <v>2</v>
      </c>
      <c r="X11" s="160">
        <v>2.2000000000000002</v>
      </c>
      <c r="Y11" s="160">
        <v>4.8</v>
      </c>
      <c r="Z11" s="160">
        <v>0.8</v>
      </c>
      <c r="AA11" s="160">
        <v>4.7</v>
      </c>
      <c r="AB11" s="160">
        <v>0.1</v>
      </c>
      <c r="AC11" s="160">
        <v>10</v>
      </c>
      <c r="AD11" s="190">
        <v>29.37989163154726</v>
      </c>
      <c r="AE11" s="160">
        <v>1.2</v>
      </c>
    </row>
    <row r="12" spans="1:59" x14ac:dyDescent="0.2">
      <c r="A12" t="s">
        <v>374</v>
      </c>
      <c r="B12" s="147" t="s">
        <v>343</v>
      </c>
      <c r="C12" s="8">
        <v>265</v>
      </c>
      <c r="D12" s="8">
        <v>295</v>
      </c>
      <c r="E12" s="188">
        <v>331</v>
      </c>
      <c r="F12" s="188">
        <v>359</v>
      </c>
      <c r="G12" s="188">
        <v>50</v>
      </c>
      <c r="H12" s="8">
        <v>44</v>
      </c>
      <c r="I12" s="8">
        <v>29</v>
      </c>
      <c r="J12" s="8">
        <v>140</v>
      </c>
      <c r="K12" s="8">
        <v>40</v>
      </c>
      <c r="L12" s="8">
        <v>36</v>
      </c>
      <c r="M12" s="8">
        <v>8</v>
      </c>
      <c r="N12" s="8">
        <v>114</v>
      </c>
      <c r="O12" s="188">
        <v>1711</v>
      </c>
      <c r="P12" s="188">
        <v>574</v>
      </c>
      <c r="Q12" s="188">
        <v>60</v>
      </c>
      <c r="R12" s="189">
        <v>15.5</v>
      </c>
      <c r="S12" s="189">
        <v>17.2</v>
      </c>
      <c r="T12" s="189">
        <v>19.399999999999999</v>
      </c>
      <c r="U12" s="189">
        <v>21</v>
      </c>
      <c r="V12" s="189">
        <v>2.9</v>
      </c>
      <c r="W12" s="160">
        <v>2.6</v>
      </c>
      <c r="X12" s="160">
        <v>1.7</v>
      </c>
      <c r="Y12" s="160">
        <v>8.1999999999999993</v>
      </c>
      <c r="Z12" s="160">
        <v>2.2999999999999998</v>
      </c>
      <c r="AA12" s="160">
        <v>2.1</v>
      </c>
      <c r="AB12" s="160">
        <v>0.5</v>
      </c>
      <c r="AC12" s="160">
        <v>6.7</v>
      </c>
      <c r="AD12" s="190">
        <v>33.547632963179424</v>
      </c>
      <c r="AE12" s="160">
        <v>3.5</v>
      </c>
    </row>
    <row r="13" spans="1:59" x14ac:dyDescent="0.2">
      <c r="A13" t="s">
        <v>375</v>
      </c>
      <c r="B13" s="147" t="s">
        <v>344</v>
      </c>
      <c r="C13" s="8">
        <v>284</v>
      </c>
      <c r="D13" s="8">
        <v>948</v>
      </c>
      <c r="E13" s="188">
        <v>667</v>
      </c>
      <c r="F13" s="188">
        <v>517</v>
      </c>
      <c r="G13" s="188">
        <v>67</v>
      </c>
      <c r="H13" s="8">
        <v>110</v>
      </c>
      <c r="I13" s="8">
        <v>51</v>
      </c>
      <c r="J13" s="8">
        <v>78</v>
      </c>
      <c r="K13" s="8">
        <v>49</v>
      </c>
      <c r="L13" s="8">
        <v>152</v>
      </c>
      <c r="M13" s="8">
        <v>2</v>
      </c>
      <c r="N13" s="8">
        <v>441</v>
      </c>
      <c r="O13" s="188">
        <v>3366</v>
      </c>
      <c r="P13" s="188">
        <v>774</v>
      </c>
      <c r="Q13" s="188">
        <v>50</v>
      </c>
      <c r="R13" s="189">
        <v>8.4</v>
      </c>
      <c r="S13" s="189">
        <v>28.2</v>
      </c>
      <c r="T13" s="189">
        <v>19.899999999999999</v>
      </c>
      <c r="U13" s="189">
        <v>15.4</v>
      </c>
      <c r="V13" s="189">
        <v>2</v>
      </c>
      <c r="W13" s="160">
        <v>3.3</v>
      </c>
      <c r="X13" s="160">
        <v>1.5</v>
      </c>
      <c r="Y13" s="160">
        <v>2.2999999999999998</v>
      </c>
      <c r="Z13" s="160">
        <v>1.5</v>
      </c>
      <c r="AA13" s="160">
        <v>4.5</v>
      </c>
      <c r="AB13" s="160">
        <v>0.1</v>
      </c>
      <c r="AC13" s="160">
        <v>13.1</v>
      </c>
      <c r="AD13" s="190">
        <v>22.994652406417114</v>
      </c>
      <c r="AE13" s="160">
        <v>1.5</v>
      </c>
    </row>
    <row r="14" spans="1:59" x14ac:dyDescent="0.2">
      <c r="A14" t="s">
        <v>376</v>
      </c>
      <c r="B14" s="147" t="s">
        <v>345</v>
      </c>
      <c r="C14" s="8">
        <v>420</v>
      </c>
      <c r="D14" s="8">
        <v>654</v>
      </c>
      <c r="E14" s="188">
        <v>511</v>
      </c>
      <c r="F14" s="188">
        <v>742</v>
      </c>
      <c r="G14" s="188">
        <v>187</v>
      </c>
      <c r="H14" s="8">
        <v>108</v>
      </c>
      <c r="I14" s="8">
        <v>91</v>
      </c>
      <c r="J14" s="8">
        <v>335</v>
      </c>
      <c r="K14" s="8">
        <v>105</v>
      </c>
      <c r="L14" s="8">
        <v>41</v>
      </c>
      <c r="M14" s="8">
        <v>7</v>
      </c>
      <c r="N14" s="8">
        <v>223</v>
      </c>
      <c r="O14" s="188">
        <v>3424</v>
      </c>
      <c r="P14" s="188">
        <v>1024</v>
      </c>
      <c r="Q14" s="188">
        <v>61</v>
      </c>
      <c r="R14" s="189">
        <v>12.3</v>
      </c>
      <c r="S14" s="189">
        <v>19.100000000000001</v>
      </c>
      <c r="T14" s="189">
        <v>14.9</v>
      </c>
      <c r="U14" s="189">
        <v>21.7</v>
      </c>
      <c r="V14" s="189">
        <v>5.5</v>
      </c>
      <c r="W14" s="160">
        <v>3.2</v>
      </c>
      <c r="X14" s="160">
        <v>2.7</v>
      </c>
      <c r="Y14" s="160">
        <v>9.8000000000000007</v>
      </c>
      <c r="Z14" s="160">
        <v>3.1</v>
      </c>
      <c r="AA14" s="160">
        <v>1.2</v>
      </c>
      <c r="AB14" s="160">
        <v>0.2</v>
      </c>
      <c r="AC14" s="160">
        <v>6.5</v>
      </c>
      <c r="AD14" s="190">
        <v>29.906542056074763</v>
      </c>
      <c r="AE14" s="160">
        <v>1.8</v>
      </c>
    </row>
    <row r="15" spans="1:59" x14ac:dyDescent="0.2">
      <c r="A15" t="s">
        <v>377</v>
      </c>
      <c r="B15" s="147" t="s">
        <v>346</v>
      </c>
      <c r="C15" s="8">
        <v>313</v>
      </c>
      <c r="D15" s="8">
        <v>862</v>
      </c>
      <c r="E15" s="188">
        <v>791</v>
      </c>
      <c r="F15" s="188">
        <v>591</v>
      </c>
      <c r="G15" s="188">
        <v>112</v>
      </c>
      <c r="H15" s="8">
        <v>109</v>
      </c>
      <c r="I15" s="8">
        <v>69</v>
      </c>
      <c r="J15" s="8">
        <v>108</v>
      </c>
      <c r="K15" s="8">
        <v>86</v>
      </c>
      <c r="L15" s="8">
        <v>194</v>
      </c>
      <c r="M15" s="8">
        <v>12</v>
      </c>
      <c r="N15" s="8">
        <v>610</v>
      </c>
      <c r="O15" s="188">
        <v>3857</v>
      </c>
      <c r="P15" s="188">
        <v>785</v>
      </c>
      <c r="Q15" s="188">
        <v>59</v>
      </c>
      <c r="R15" s="189">
        <v>8.1</v>
      </c>
      <c r="S15" s="189">
        <v>22.3</v>
      </c>
      <c r="T15" s="189">
        <v>20.5</v>
      </c>
      <c r="U15" s="189">
        <v>15.3</v>
      </c>
      <c r="V15" s="189">
        <v>2.9</v>
      </c>
      <c r="W15" s="160">
        <v>2.8</v>
      </c>
      <c r="X15" s="160">
        <v>1.8</v>
      </c>
      <c r="Y15" s="160">
        <v>2.8</v>
      </c>
      <c r="Z15" s="160">
        <v>2.2000000000000002</v>
      </c>
      <c r="AA15" s="160">
        <v>5</v>
      </c>
      <c r="AB15" s="160">
        <v>0.3</v>
      </c>
      <c r="AC15" s="160">
        <v>15.8</v>
      </c>
      <c r="AD15" s="190">
        <v>20.352605652061186</v>
      </c>
      <c r="AE15" s="160">
        <v>1.5</v>
      </c>
    </row>
    <row r="16" spans="1:59" x14ac:dyDescent="0.2">
      <c r="A16" t="s">
        <v>378</v>
      </c>
      <c r="B16" s="147" t="s">
        <v>347</v>
      </c>
      <c r="C16" s="8">
        <v>430</v>
      </c>
      <c r="D16" s="8">
        <v>918</v>
      </c>
      <c r="E16" s="188">
        <v>602</v>
      </c>
      <c r="F16" s="188">
        <v>588</v>
      </c>
      <c r="G16" s="188">
        <v>101</v>
      </c>
      <c r="H16" s="8">
        <v>127</v>
      </c>
      <c r="I16" s="8">
        <v>78</v>
      </c>
      <c r="J16" s="8">
        <v>226</v>
      </c>
      <c r="K16" s="8">
        <v>75</v>
      </c>
      <c r="L16" s="8">
        <v>66</v>
      </c>
      <c r="M16" s="8">
        <v>7</v>
      </c>
      <c r="N16" s="8">
        <v>254</v>
      </c>
      <c r="O16" s="188">
        <v>3472</v>
      </c>
      <c r="P16" s="188">
        <v>1024</v>
      </c>
      <c r="Q16" s="188">
        <v>69</v>
      </c>
      <c r="R16" s="189">
        <v>12.4</v>
      </c>
      <c r="S16" s="189">
        <v>26.4</v>
      </c>
      <c r="T16" s="189">
        <v>17.3</v>
      </c>
      <c r="U16" s="189">
        <v>16.899999999999999</v>
      </c>
      <c r="V16" s="189">
        <v>2.9</v>
      </c>
      <c r="W16" s="160">
        <v>3.7</v>
      </c>
      <c r="X16" s="160">
        <v>2.2000000000000002</v>
      </c>
      <c r="Y16" s="160">
        <v>6.5</v>
      </c>
      <c r="Z16" s="160">
        <v>2.2000000000000002</v>
      </c>
      <c r="AA16" s="160">
        <v>1.9</v>
      </c>
      <c r="AB16" s="160">
        <v>0.2</v>
      </c>
      <c r="AC16" s="160">
        <v>7.3</v>
      </c>
      <c r="AD16" s="190">
        <v>29.493087557603687</v>
      </c>
      <c r="AE16" s="160">
        <v>2</v>
      </c>
    </row>
    <row r="17" spans="1:31" x14ac:dyDescent="0.2">
      <c r="A17" t="s">
        <v>379</v>
      </c>
      <c r="B17" s="147" t="s">
        <v>348</v>
      </c>
      <c r="C17" s="8">
        <v>369</v>
      </c>
      <c r="D17" s="8">
        <v>959</v>
      </c>
      <c r="E17" s="188">
        <v>732</v>
      </c>
      <c r="F17" s="188">
        <v>640</v>
      </c>
      <c r="G17" s="188">
        <v>139</v>
      </c>
      <c r="H17" s="8">
        <v>82</v>
      </c>
      <c r="I17" s="8">
        <v>54</v>
      </c>
      <c r="J17" s="8">
        <v>228</v>
      </c>
      <c r="K17" s="8">
        <v>66</v>
      </c>
      <c r="L17" s="8">
        <v>68</v>
      </c>
      <c r="M17" s="8">
        <v>8</v>
      </c>
      <c r="N17" s="8">
        <v>384</v>
      </c>
      <c r="O17" s="188">
        <v>3729</v>
      </c>
      <c r="P17" s="188">
        <v>903</v>
      </c>
      <c r="Q17" s="188">
        <v>53</v>
      </c>
      <c r="R17" s="189">
        <v>9.9</v>
      </c>
      <c r="S17" s="189">
        <v>25.7</v>
      </c>
      <c r="T17" s="189">
        <v>19.600000000000001</v>
      </c>
      <c r="U17" s="189">
        <v>17.2</v>
      </c>
      <c r="V17" s="189">
        <v>3.8</v>
      </c>
      <c r="W17" s="160">
        <v>2.2000000000000002</v>
      </c>
      <c r="X17" s="160">
        <v>1.4</v>
      </c>
      <c r="Y17" s="160">
        <v>6.1</v>
      </c>
      <c r="Z17" s="160">
        <v>1.8</v>
      </c>
      <c r="AA17" s="160">
        <v>1.8</v>
      </c>
      <c r="AB17" s="160">
        <v>0.2</v>
      </c>
      <c r="AC17" s="160">
        <v>10.3</v>
      </c>
      <c r="AD17" s="190">
        <v>24.215607401448107</v>
      </c>
      <c r="AE17" s="160">
        <v>1.4</v>
      </c>
    </row>
    <row r="18" spans="1:31" x14ac:dyDescent="0.2">
      <c r="A18" t="s">
        <v>380</v>
      </c>
      <c r="B18" s="147" t="s">
        <v>381</v>
      </c>
      <c r="C18" s="8">
        <v>176</v>
      </c>
      <c r="D18" s="8">
        <v>179</v>
      </c>
      <c r="E18" s="188">
        <v>335</v>
      </c>
      <c r="F18" s="188">
        <v>370</v>
      </c>
      <c r="G18" s="188">
        <v>115</v>
      </c>
      <c r="H18" s="8">
        <v>61</v>
      </c>
      <c r="I18" s="8">
        <v>49</v>
      </c>
      <c r="J18" s="8">
        <v>192</v>
      </c>
      <c r="K18" s="8">
        <v>34</v>
      </c>
      <c r="L18" s="8">
        <v>0</v>
      </c>
      <c r="M18" s="8">
        <v>5</v>
      </c>
      <c r="N18" s="8">
        <v>50</v>
      </c>
      <c r="O18" s="188">
        <v>1566</v>
      </c>
      <c r="P18" s="188">
        <v>456</v>
      </c>
      <c r="Q18" s="188">
        <v>30</v>
      </c>
      <c r="R18" s="189">
        <v>11.2</v>
      </c>
      <c r="S18" s="189">
        <v>11.4</v>
      </c>
      <c r="T18" s="189">
        <v>21.4</v>
      </c>
      <c r="U18" s="189">
        <v>23.7</v>
      </c>
      <c r="V18" s="189">
        <v>7.4</v>
      </c>
      <c r="W18" s="160">
        <v>3.9</v>
      </c>
      <c r="X18" s="160">
        <v>3.1</v>
      </c>
      <c r="Y18" s="160">
        <v>12.3</v>
      </c>
      <c r="Z18" s="160">
        <v>2.2000000000000002</v>
      </c>
      <c r="AA18" s="160">
        <v>0</v>
      </c>
      <c r="AB18" s="160">
        <v>0.3</v>
      </c>
      <c r="AC18" s="160">
        <v>3.2</v>
      </c>
      <c r="AD18" s="190">
        <v>29.118773946360154</v>
      </c>
      <c r="AE18" s="160">
        <v>1.9</v>
      </c>
    </row>
    <row r="19" spans="1:31" x14ac:dyDescent="0.2">
      <c r="A19" t="s">
        <v>382</v>
      </c>
      <c r="B19" s="147" t="s">
        <v>101</v>
      </c>
      <c r="C19" s="8">
        <v>362</v>
      </c>
      <c r="D19" s="8">
        <v>364</v>
      </c>
      <c r="E19" s="188">
        <v>519</v>
      </c>
      <c r="F19" s="188">
        <v>667</v>
      </c>
      <c r="G19" s="188">
        <v>162</v>
      </c>
      <c r="H19" s="8">
        <v>109</v>
      </c>
      <c r="I19" s="8">
        <v>54</v>
      </c>
      <c r="J19" s="8">
        <v>272</v>
      </c>
      <c r="K19" s="8">
        <v>49</v>
      </c>
      <c r="L19" s="8">
        <v>0</v>
      </c>
      <c r="M19" s="8">
        <v>9</v>
      </c>
      <c r="N19" s="8">
        <v>64</v>
      </c>
      <c r="O19" s="188">
        <v>2631</v>
      </c>
      <c r="P19" s="188">
        <v>796</v>
      </c>
      <c r="Q19" s="188">
        <v>34</v>
      </c>
      <c r="R19" s="189">
        <v>13.8</v>
      </c>
      <c r="S19" s="189">
        <v>13.8</v>
      </c>
      <c r="T19" s="189">
        <v>19.8</v>
      </c>
      <c r="U19" s="189">
        <v>25.3</v>
      </c>
      <c r="V19" s="189">
        <v>6.2</v>
      </c>
      <c r="W19" s="160">
        <v>4.0999999999999996</v>
      </c>
      <c r="X19" s="160">
        <v>2.1</v>
      </c>
      <c r="Y19" s="160">
        <v>10.3</v>
      </c>
      <c r="Z19" s="160">
        <v>1.9</v>
      </c>
      <c r="AA19" s="160">
        <v>0</v>
      </c>
      <c r="AB19" s="160">
        <v>0.3</v>
      </c>
      <c r="AC19" s="160">
        <v>2.4</v>
      </c>
      <c r="AD19" s="190">
        <v>30.25465602432535</v>
      </c>
      <c r="AE19" s="160">
        <v>1.3</v>
      </c>
    </row>
    <row r="20" spans="1:31" x14ac:dyDescent="0.2">
      <c r="A20" t="s">
        <v>383</v>
      </c>
      <c r="B20" s="147" t="s">
        <v>384</v>
      </c>
      <c r="C20" s="8">
        <v>264</v>
      </c>
      <c r="D20" s="8">
        <v>231</v>
      </c>
      <c r="E20" s="188">
        <v>421</v>
      </c>
      <c r="F20" s="188">
        <v>368</v>
      </c>
      <c r="G20" s="188">
        <v>119</v>
      </c>
      <c r="H20" s="8">
        <v>47</v>
      </c>
      <c r="I20" s="8">
        <v>44</v>
      </c>
      <c r="J20" s="8">
        <v>202</v>
      </c>
      <c r="K20" s="8">
        <v>30</v>
      </c>
      <c r="L20" s="8">
        <v>0</v>
      </c>
      <c r="M20" s="8">
        <v>16</v>
      </c>
      <c r="N20" s="8">
        <v>52</v>
      </c>
      <c r="O20" s="188">
        <v>1794</v>
      </c>
      <c r="P20" s="188">
        <v>546</v>
      </c>
      <c r="Q20" s="188">
        <v>26</v>
      </c>
      <c r="R20" s="189">
        <v>14.7</v>
      </c>
      <c r="S20" s="189">
        <v>12.9</v>
      </c>
      <c r="T20" s="189">
        <v>23.5</v>
      </c>
      <c r="U20" s="189">
        <v>20.5</v>
      </c>
      <c r="V20" s="189">
        <v>6.6</v>
      </c>
      <c r="W20" s="160">
        <v>2.6</v>
      </c>
      <c r="X20" s="160">
        <v>2.5</v>
      </c>
      <c r="Y20" s="160">
        <v>11.3</v>
      </c>
      <c r="Z20" s="160">
        <v>1.7</v>
      </c>
      <c r="AA20" s="160">
        <v>0</v>
      </c>
      <c r="AB20" s="160">
        <v>0.9</v>
      </c>
      <c r="AC20" s="160">
        <v>2.9</v>
      </c>
      <c r="AD20" s="190">
        <v>30.434782608695656</v>
      </c>
      <c r="AE20" s="160">
        <v>1.4</v>
      </c>
    </row>
    <row r="21" spans="1:31" x14ac:dyDescent="0.2">
      <c r="A21" t="s">
        <v>385</v>
      </c>
      <c r="B21" s="147" t="s">
        <v>386</v>
      </c>
      <c r="C21" s="8">
        <v>199</v>
      </c>
      <c r="D21" s="8">
        <v>181</v>
      </c>
      <c r="E21" s="188">
        <v>469</v>
      </c>
      <c r="F21" s="188">
        <v>426</v>
      </c>
      <c r="G21" s="188">
        <v>142</v>
      </c>
      <c r="H21" s="8">
        <v>54</v>
      </c>
      <c r="I21" s="8">
        <v>57</v>
      </c>
      <c r="J21" s="8">
        <v>159</v>
      </c>
      <c r="K21" s="8">
        <v>40</v>
      </c>
      <c r="L21" s="8">
        <v>1</v>
      </c>
      <c r="M21" s="8">
        <v>6</v>
      </c>
      <c r="N21" s="8">
        <v>39</v>
      </c>
      <c r="O21" s="188">
        <v>1773</v>
      </c>
      <c r="P21" s="188">
        <v>467</v>
      </c>
      <c r="Q21" s="188">
        <v>26</v>
      </c>
      <c r="R21" s="189">
        <v>11.2</v>
      </c>
      <c r="S21" s="189">
        <v>10.199999999999999</v>
      </c>
      <c r="T21" s="189">
        <v>26.4</v>
      </c>
      <c r="U21" s="189">
        <v>24</v>
      </c>
      <c r="V21" s="189">
        <v>8</v>
      </c>
      <c r="W21" s="160">
        <v>3</v>
      </c>
      <c r="X21" s="160">
        <v>3.2</v>
      </c>
      <c r="Y21" s="160">
        <v>9</v>
      </c>
      <c r="Z21" s="160">
        <v>2.2999999999999998</v>
      </c>
      <c r="AA21" s="160">
        <v>0.1</v>
      </c>
      <c r="AB21" s="160">
        <v>0.3</v>
      </c>
      <c r="AC21" s="160">
        <v>2.2000000000000002</v>
      </c>
      <c r="AD21" s="190">
        <v>26.339537507050199</v>
      </c>
      <c r="AE21" s="160">
        <v>1.5</v>
      </c>
    </row>
    <row r="22" spans="1:31" x14ac:dyDescent="0.2">
      <c r="A22" t="s">
        <v>387</v>
      </c>
      <c r="B22" s="147" t="s">
        <v>388</v>
      </c>
      <c r="C22" s="8">
        <v>89</v>
      </c>
      <c r="D22" s="8">
        <v>130</v>
      </c>
      <c r="E22" s="188">
        <v>217</v>
      </c>
      <c r="F22" s="188">
        <v>228</v>
      </c>
      <c r="G22" s="188">
        <v>60</v>
      </c>
      <c r="H22" s="8">
        <v>47</v>
      </c>
      <c r="I22" s="8">
        <v>18</v>
      </c>
      <c r="J22" s="8">
        <v>83</v>
      </c>
      <c r="K22" s="8">
        <v>17</v>
      </c>
      <c r="L22" s="8">
        <v>0</v>
      </c>
      <c r="M22" s="8">
        <v>4</v>
      </c>
      <c r="N22" s="8">
        <v>26</v>
      </c>
      <c r="O22" s="188">
        <v>919</v>
      </c>
      <c r="P22" s="188">
        <v>218</v>
      </c>
      <c r="Q22" s="188">
        <v>22</v>
      </c>
      <c r="R22" s="189">
        <v>9.6999999999999993</v>
      </c>
      <c r="S22" s="189">
        <v>14.1</v>
      </c>
      <c r="T22" s="189">
        <v>23.6</v>
      </c>
      <c r="U22" s="189">
        <v>24.8</v>
      </c>
      <c r="V22" s="189">
        <v>6.6</v>
      </c>
      <c r="W22" s="160">
        <v>5.0999999999999996</v>
      </c>
      <c r="X22" s="160">
        <v>2</v>
      </c>
      <c r="Y22" s="160">
        <v>9</v>
      </c>
      <c r="Z22" s="160">
        <v>1.8</v>
      </c>
      <c r="AA22" s="160">
        <v>0</v>
      </c>
      <c r="AB22" s="160">
        <v>0.4</v>
      </c>
      <c r="AC22" s="160">
        <v>2.8</v>
      </c>
      <c r="AD22" s="190">
        <v>23.721436343852012</v>
      </c>
      <c r="AE22" s="160">
        <v>2.4</v>
      </c>
    </row>
    <row r="23" spans="1:31" x14ac:dyDescent="0.2">
      <c r="A23" t="s">
        <v>389</v>
      </c>
      <c r="B23" s="147" t="s">
        <v>390</v>
      </c>
      <c r="C23" s="8">
        <v>341</v>
      </c>
      <c r="D23" s="8">
        <v>377</v>
      </c>
      <c r="E23" s="188">
        <v>465</v>
      </c>
      <c r="F23" s="188">
        <v>259</v>
      </c>
      <c r="G23" s="188">
        <v>69</v>
      </c>
      <c r="H23" s="8">
        <v>46</v>
      </c>
      <c r="I23" s="8">
        <v>39</v>
      </c>
      <c r="J23" s="8">
        <v>201</v>
      </c>
      <c r="K23" s="8">
        <v>32</v>
      </c>
      <c r="L23" s="8">
        <v>0</v>
      </c>
      <c r="M23" s="8">
        <v>8</v>
      </c>
      <c r="N23" s="8">
        <v>62</v>
      </c>
      <c r="O23" s="188">
        <v>1899</v>
      </c>
      <c r="P23" s="188">
        <v>629</v>
      </c>
      <c r="Q23" s="188">
        <v>15</v>
      </c>
      <c r="R23" s="189">
        <v>18</v>
      </c>
      <c r="S23" s="189">
        <v>19.899999999999999</v>
      </c>
      <c r="T23" s="189">
        <v>24.5</v>
      </c>
      <c r="U23" s="189">
        <v>13.6</v>
      </c>
      <c r="V23" s="189">
        <v>3.7</v>
      </c>
      <c r="W23" s="160">
        <v>2.4</v>
      </c>
      <c r="X23" s="160">
        <v>2.1</v>
      </c>
      <c r="Y23" s="160">
        <v>10.6</v>
      </c>
      <c r="Z23" s="160">
        <v>1.7</v>
      </c>
      <c r="AA23" s="160">
        <v>0</v>
      </c>
      <c r="AB23" s="160">
        <v>0.4</v>
      </c>
      <c r="AC23" s="160">
        <v>3.3</v>
      </c>
      <c r="AD23" s="190">
        <v>33.122696155871509</v>
      </c>
      <c r="AE23" s="160">
        <v>0.8</v>
      </c>
    </row>
    <row r="24" spans="1:31" x14ac:dyDescent="0.2">
      <c r="A24" t="s">
        <v>391</v>
      </c>
      <c r="B24" s="147" t="s">
        <v>392</v>
      </c>
      <c r="C24" s="8">
        <v>295</v>
      </c>
      <c r="D24" s="8">
        <v>429</v>
      </c>
      <c r="E24" s="188">
        <v>658</v>
      </c>
      <c r="F24" s="188">
        <v>809</v>
      </c>
      <c r="G24" s="188">
        <v>131</v>
      </c>
      <c r="H24" s="8">
        <v>155</v>
      </c>
      <c r="I24" s="8">
        <v>62</v>
      </c>
      <c r="J24" s="8">
        <v>238</v>
      </c>
      <c r="K24" s="8">
        <v>72</v>
      </c>
      <c r="L24" s="8">
        <v>1</v>
      </c>
      <c r="M24" s="8">
        <v>5</v>
      </c>
      <c r="N24" s="8">
        <v>97</v>
      </c>
      <c r="O24" s="188">
        <v>2952</v>
      </c>
      <c r="P24" s="188">
        <v>745</v>
      </c>
      <c r="Q24" s="188">
        <v>93</v>
      </c>
      <c r="R24" s="189">
        <v>10</v>
      </c>
      <c r="S24" s="189">
        <v>14.5</v>
      </c>
      <c r="T24" s="189">
        <v>22.3</v>
      </c>
      <c r="U24" s="189">
        <v>27.4</v>
      </c>
      <c r="V24" s="189">
        <v>4.5</v>
      </c>
      <c r="W24" s="160">
        <v>5.3</v>
      </c>
      <c r="X24" s="160">
        <v>2.1</v>
      </c>
      <c r="Y24" s="160">
        <v>8.1</v>
      </c>
      <c r="Z24" s="160">
        <v>2.4</v>
      </c>
      <c r="AA24" s="160">
        <v>0</v>
      </c>
      <c r="AB24" s="160">
        <v>0.2</v>
      </c>
      <c r="AC24" s="160">
        <v>3.3</v>
      </c>
      <c r="AD24" s="190">
        <v>25.237127371273715</v>
      </c>
      <c r="AE24" s="160">
        <v>3.2</v>
      </c>
    </row>
    <row r="25" spans="1:31" x14ac:dyDescent="0.2">
      <c r="A25" t="s">
        <v>393</v>
      </c>
      <c r="B25" s="147" t="s">
        <v>394</v>
      </c>
      <c r="C25" s="8">
        <v>119</v>
      </c>
      <c r="D25" s="8">
        <v>275</v>
      </c>
      <c r="E25" s="188">
        <v>392</v>
      </c>
      <c r="F25" s="188">
        <v>547</v>
      </c>
      <c r="G25" s="188">
        <v>82</v>
      </c>
      <c r="H25" s="8">
        <v>84</v>
      </c>
      <c r="I25" s="8">
        <v>38</v>
      </c>
      <c r="J25" s="8">
        <v>118</v>
      </c>
      <c r="K25" s="8">
        <v>31</v>
      </c>
      <c r="L25" s="8">
        <v>0</v>
      </c>
      <c r="M25" s="8">
        <v>2</v>
      </c>
      <c r="N25" s="8">
        <v>55</v>
      </c>
      <c r="O25" s="188">
        <v>1743</v>
      </c>
      <c r="P25" s="188">
        <v>366</v>
      </c>
      <c r="Q25" s="188">
        <v>35</v>
      </c>
      <c r="R25" s="189">
        <v>6.8</v>
      </c>
      <c r="S25" s="189">
        <v>15.8</v>
      </c>
      <c r="T25" s="189">
        <v>22.5</v>
      </c>
      <c r="U25" s="189">
        <v>31.4</v>
      </c>
      <c r="V25" s="189">
        <v>4.7</v>
      </c>
      <c r="W25" s="160">
        <v>4.8</v>
      </c>
      <c r="X25" s="160">
        <v>2.2000000000000002</v>
      </c>
      <c r="Y25" s="160">
        <v>6.8</v>
      </c>
      <c r="Z25" s="160">
        <v>1.8</v>
      </c>
      <c r="AA25" s="160">
        <v>0</v>
      </c>
      <c r="AB25" s="160">
        <v>0.1</v>
      </c>
      <c r="AC25" s="160">
        <v>3.2</v>
      </c>
      <c r="AD25" s="190">
        <v>20.998278829604132</v>
      </c>
      <c r="AE25" s="160">
        <v>2</v>
      </c>
    </row>
    <row r="26" spans="1:31" x14ac:dyDescent="0.2">
      <c r="A26" t="s">
        <v>395</v>
      </c>
      <c r="B26" s="147" t="s">
        <v>396</v>
      </c>
      <c r="C26" s="8">
        <v>296</v>
      </c>
      <c r="D26" s="8">
        <v>289</v>
      </c>
      <c r="E26" s="188">
        <v>368</v>
      </c>
      <c r="F26" s="188">
        <v>402</v>
      </c>
      <c r="G26" s="188">
        <v>129</v>
      </c>
      <c r="H26" s="8">
        <v>74</v>
      </c>
      <c r="I26" s="8">
        <v>55</v>
      </c>
      <c r="J26" s="8">
        <v>229</v>
      </c>
      <c r="K26" s="8">
        <v>28</v>
      </c>
      <c r="L26" s="8">
        <v>0</v>
      </c>
      <c r="M26" s="8">
        <v>4</v>
      </c>
      <c r="N26" s="8">
        <v>71</v>
      </c>
      <c r="O26" s="188">
        <v>1945</v>
      </c>
      <c r="P26" s="188">
        <v>667</v>
      </c>
      <c r="Q26" s="188">
        <v>27</v>
      </c>
      <c r="R26" s="189">
        <v>15.2</v>
      </c>
      <c r="S26" s="189">
        <v>14.9</v>
      </c>
      <c r="T26" s="189">
        <v>19</v>
      </c>
      <c r="U26" s="189">
        <v>20.7</v>
      </c>
      <c r="V26" s="189">
        <v>6.6</v>
      </c>
      <c r="W26" s="160">
        <v>3.8</v>
      </c>
      <c r="X26" s="160">
        <v>2.8</v>
      </c>
      <c r="Y26" s="160">
        <v>11.8</v>
      </c>
      <c r="Z26" s="160">
        <v>1.4</v>
      </c>
      <c r="AA26" s="160">
        <v>0</v>
      </c>
      <c r="AB26" s="160">
        <v>0.2</v>
      </c>
      <c r="AC26" s="160">
        <v>3.7</v>
      </c>
      <c r="AD26" s="190">
        <v>34.293059125964007</v>
      </c>
      <c r="AE26" s="160">
        <v>1.4</v>
      </c>
    </row>
    <row r="27" spans="1:31" x14ac:dyDescent="0.2">
      <c r="A27" t="s">
        <v>397</v>
      </c>
      <c r="B27" s="147" t="s">
        <v>398</v>
      </c>
      <c r="C27" s="8">
        <v>187</v>
      </c>
      <c r="D27" s="8">
        <v>226</v>
      </c>
      <c r="E27" s="188">
        <v>352</v>
      </c>
      <c r="F27" s="188">
        <v>363</v>
      </c>
      <c r="G27" s="188">
        <v>117</v>
      </c>
      <c r="H27" s="8">
        <v>70</v>
      </c>
      <c r="I27" s="8">
        <v>31</v>
      </c>
      <c r="J27" s="8">
        <v>159</v>
      </c>
      <c r="K27" s="8">
        <v>23</v>
      </c>
      <c r="L27" s="8">
        <v>0</v>
      </c>
      <c r="M27" s="8">
        <v>5</v>
      </c>
      <c r="N27" s="8">
        <v>48</v>
      </c>
      <c r="O27" s="188">
        <v>1581</v>
      </c>
      <c r="P27" s="188">
        <v>415</v>
      </c>
      <c r="Q27" s="188">
        <v>33</v>
      </c>
      <c r="R27" s="189">
        <v>11.8</v>
      </c>
      <c r="S27" s="189">
        <v>14.3</v>
      </c>
      <c r="T27" s="189">
        <v>22.2</v>
      </c>
      <c r="U27" s="189">
        <v>23</v>
      </c>
      <c r="V27" s="189">
        <v>7.4</v>
      </c>
      <c r="W27" s="160">
        <v>4.4000000000000004</v>
      </c>
      <c r="X27" s="160">
        <v>2</v>
      </c>
      <c r="Y27" s="160">
        <v>10.1</v>
      </c>
      <c r="Z27" s="160">
        <v>1.5</v>
      </c>
      <c r="AA27" s="160">
        <v>0</v>
      </c>
      <c r="AB27" s="160">
        <v>0.3</v>
      </c>
      <c r="AC27" s="160">
        <v>3</v>
      </c>
      <c r="AD27" s="190">
        <v>26.249209361163821</v>
      </c>
      <c r="AE27" s="160">
        <v>2.1</v>
      </c>
    </row>
    <row r="28" spans="1:31" x14ac:dyDescent="0.2">
      <c r="A28" t="s">
        <v>399</v>
      </c>
      <c r="B28" s="147" t="s">
        <v>105</v>
      </c>
      <c r="C28" s="8">
        <v>288</v>
      </c>
      <c r="D28" s="8">
        <v>255</v>
      </c>
      <c r="E28" s="188">
        <v>576</v>
      </c>
      <c r="F28" s="188">
        <v>610</v>
      </c>
      <c r="G28" s="188">
        <v>150</v>
      </c>
      <c r="H28" s="8">
        <v>99</v>
      </c>
      <c r="I28" s="8">
        <v>54</v>
      </c>
      <c r="J28" s="8">
        <v>264</v>
      </c>
      <c r="K28" s="8">
        <v>47</v>
      </c>
      <c r="L28" s="8">
        <v>0</v>
      </c>
      <c r="M28" s="8">
        <v>5</v>
      </c>
      <c r="N28" s="8">
        <v>57</v>
      </c>
      <c r="O28" s="188">
        <v>2405</v>
      </c>
      <c r="P28" s="188">
        <v>653</v>
      </c>
      <c r="Q28" s="188">
        <v>32</v>
      </c>
      <c r="R28" s="189">
        <v>12</v>
      </c>
      <c r="S28" s="189">
        <v>10.6</v>
      </c>
      <c r="T28" s="189">
        <v>23.9</v>
      </c>
      <c r="U28" s="189">
        <v>25.4</v>
      </c>
      <c r="V28" s="189">
        <v>6.2</v>
      </c>
      <c r="W28" s="160">
        <v>4.0999999999999996</v>
      </c>
      <c r="X28" s="160">
        <v>2.2000000000000002</v>
      </c>
      <c r="Y28" s="160">
        <v>11</v>
      </c>
      <c r="Z28" s="160">
        <v>2</v>
      </c>
      <c r="AA28" s="160">
        <v>0</v>
      </c>
      <c r="AB28" s="160">
        <v>0.2</v>
      </c>
      <c r="AC28" s="160">
        <v>2.4</v>
      </c>
      <c r="AD28" s="190">
        <v>27.151767151767153</v>
      </c>
      <c r="AE28" s="160">
        <v>1.3</v>
      </c>
    </row>
    <row r="29" spans="1:31" x14ac:dyDescent="0.2">
      <c r="A29" t="s">
        <v>400</v>
      </c>
      <c r="B29" s="147" t="s">
        <v>401</v>
      </c>
      <c r="C29" s="8">
        <v>103</v>
      </c>
      <c r="D29" s="8">
        <v>121</v>
      </c>
      <c r="E29" s="188">
        <v>204</v>
      </c>
      <c r="F29" s="188">
        <v>253</v>
      </c>
      <c r="G29" s="188">
        <v>64</v>
      </c>
      <c r="H29" s="8">
        <v>25</v>
      </c>
      <c r="I29" s="8">
        <v>29</v>
      </c>
      <c r="J29" s="8">
        <v>102</v>
      </c>
      <c r="K29" s="8">
        <v>23</v>
      </c>
      <c r="L29" s="8">
        <v>0</v>
      </c>
      <c r="M29" s="8">
        <v>2</v>
      </c>
      <c r="N29" s="8">
        <v>27</v>
      </c>
      <c r="O29" s="188">
        <v>953</v>
      </c>
      <c r="P29" s="188">
        <v>263</v>
      </c>
      <c r="Q29" s="188">
        <v>23</v>
      </c>
      <c r="R29" s="189">
        <v>10.8</v>
      </c>
      <c r="S29" s="189">
        <v>12.7</v>
      </c>
      <c r="T29" s="189">
        <v>21.4</v>
      </c>
      <c r="U29" s="189">
        <v>26.6</v>
      </c>
      <c r="V29" s="189">
        <v>6.7</v>
      </c>
      <c r="W29" s="160">
        <v>2.6</v>
      </c>
      <c r="X29" s="160">
        <v>3</v>
      </c>
      <c r="Y29" s="160">
        <v>10.7</v>
      </c>
      <c r="Z29" s="160">
        <v>2.4</v>
      </c>
      <c r="AA29" s="160">
        <v>0</v>
      </c>
      <c r="AB29" s="160">
        <v>0.2</v>
      </c>
      <c r="AC29" s="160">
        <v>2.8</v>
      </c>
      <c r="AD29" s="190">
        <v>27.597061909758658</v>
      </c>
      <c r="AE29" s="160">
        <v>2.4</v>
      </c>
    </row>
    <row r="30" spans="1:31" x14ac:dyDescent="0.2">
      <c r="A30" t="s">
        <v>402</v>
      </c>
      <c r="B30" s="147" t="s">
        <v>403</v>
      </c>
      <c r="C30" s="8">
        <v>315</v>
      </c>
      <c r="D30" s="8">
        <v>295</v>
      </c>
      <c r="E30" s="188">
        <v>498</v>
      </c>
      <c r="F30" s="188">
        <v>466</v>
      </c>
      <c r="G30" s="188">
        <v>129</v>
      </c>
      <c r="H30" s="8">
        <v>112</v>
      </c>
      <c r="I30" s="8">
        <v>48</v>
      </c>
      <c r="J30" s="8">
        <v>226</v>
      </c>
      <c r="K30" s="8">
        <v>48</v>
      </c>
      <c r="L30" s="8">
        <v>0</v>
      </c>
      <c r="M30" s="8">
        <v>9</v>
      </c>
      <c r="N30" s="8">
        <v>77</v>
      </c>
      <c r="O30" s="188">
        <v>2223</v>
      </c>
      <c r="P30" s="188">
        <v>723</v>
      </c>
      <c r="Q30" s="188">
        <v>66</v>
      </c>
      <c r="R30" s="189">
        <v>14.2</v>
      </c>
      <c r="S30" s="189">
        <v>13.3</v>
      </c>
      <c r="T30" s="189">
        <v>22.4</v>
      </c>
      <c r="U30" s="189">
        <v>21</v>
      </c>
      <c r="V30" s="189">
        <v>5.8</v>
      </c>
      <c r="W30" s="160">
        <v>5</v>
      </c>
      <c r="X30" s="160">
        <v>2.2000000000000002</v>
      </c>
      <c r="Y30" s="160">
        <v>10.199999999999999</v>
      </c>
      <c r="Z30" s="160">
        <v>2.2000000000000002</v>
      </c>
      <c r="AA30" s="160">
        <v>0</v>
      </c>
      <c r="AB30" s="160">
        <v>0.4</v>
      </c>
      <c r="AC30" s="160">
        <v>3.5</v>
      </c>
      <c r="AD30" s="190">
        <v>32.523616734143054</v>
      </c>
      <c r="AE30" s="160">
        <v>3</v>
      </c>
    </row>
    <row r="31" spans="1:31" x14ac:dyDescent="0.2">
      <c r="A31" t="s">
        <v>404</v>
      </c>
      <c r="B31" s="147" t="s">
        <v>405</v>
      </c>
      <c r="C31" s="8">
        <v>141</v>
      </c>
      <c r="D31" s="8">
        <v>197</v>
      </c>
      <c r="E31" s="188">
        <v>292</v>
      </c>
      <c r="F31" s="188">
        <v>363</v>
      </c>
      <c r="G31" s="188">
        <v>95</v>
      </c>
      <c r="H31" s="8">
        <v>93</v>
      </c>
      <c r="I31" s="8">
        <v>34</v>
      </c>
      <c r="J31" s="8">
        <v>77</v>
      </c>
      <c r="K31" s="8">
        <v>33</v>
      </c>
      <c r="L31" s="8">
        <v>0</v>
      </c>
      <c r="M31" s="8">
        <v>0</v>
      </c>
      <c r="N31" s="8">
        <v>36</v>
      </c>
      <c r="O31" s="188">
        <v>1361</v>
      </c>
      <c r="P31" s="188">
        <v>353</v>
      </c>
      <c r="Q31" s="188">
        <v>52</v>
      </c>
      <c r="R31" s="189">
        <v>10.4</v>
      </c>
      <c r="S31" s="189">
        <v>14.5</v>
      </c>
      <c r="T31" s="189">
        <v>21.4</v>
      </c>
      <c r="U31" s="189">
        <v>26.7</v>
      </c>
      <c r="V31" s="189">
        <v>7</v>
      </c>
      <c r="W31" s="160">
        <v>6.8</v>
      </c>
      <c r="X31" s="160">
        <v>2.5</v>
      </c>
      <c r="Y31" s="160">
        <v>5.7</v>
      </c>
      <c r="Z31" s="160">
        <v>2.4</v>
      </c>
      <c r="AA31" s="160">
        <v>0</v>
      </c>
      <c r="AB31" s="160">
        <v>0</v>
      </c>
      <c r="AC31" s="160">
        <v>2.6</v>
      </c>
      <c r="AD31" s="190">
        <v>25.936811168258632</v>
      </c>
      <c r="AE31" s="160">
        <v>3.8</v>
      </c>
    </row>
    <row r="32" spans="1:31" x14ac:dyDescent="0.2">
      <c r="A32" t="s">
        <v>406</v>
      </c>
      <c r="B32" s="147" t="s">
        <v>407</v>
      </c>
      <c r="C32" s="8">
        <v>160</v>
      </c>
      <c r="D32" s="8">
        <v>317</v>
      </c>
      <c r="E32" s="188">
        <v>480</v>
      </c>
      <c r="F32" s="188">
        <v>535</v>
      </c>
      <c r="G32" s="188">
        <v>160</v>
      </c>
      <c r="H32" s="8">
        <v>112</v>
      </c>
      <c r="I32" s="8">
        <v>49</v>
      </c>
      <c r="J32" s="8">
        <v>124</v>
      </c>
      <c r="K32" s="8">
        <v>66</v>
      </c>
      <c r="L32" s="8">
        <v>0</v>
      </c>
      <c r="M32" s="8">
        <v>0</v>
      </c>
      <c r="N32" s="8">
        <v>58</v>
      </c>
      <c r="O32" s="188">
        <v>2061</v>
      </c>
      <c r="P32" s="188">
        <v>401</v>
      </c>
      <c r="Q32" s="188">
        <v>60</v>
      </c>
      <c r="R32" s="189">
        <v>7.8</v>
      </c>
      <c r="S32" s="189">
        <v>15.4</v>
      </c>
      <c r="T32" s="189">
        <v>23.3</v>
      </c>
      <c r="U32" s="189">
        <v>26</v>
      </c>
      <c r="V32" s="189">
        <v>7.7</v>
      </c>
      <c r="W32" s="160">
        <v>5.4</v>
      </c>
      <c r="X32" s="160">
        <v>2.4</v>
      </c>
      <c r="Y32" s="160">
        <v>6</v>
      </c>
      <c r="Z32" s="160">
        <v>3.2</v>
      </c>
      <c r="AA32" s="160">
        <v>0</v>
      </c>
      <c r="AB32" s="160">
        <v>0</v>
      </c>
      <c r="AC32" s="160">
        <v>2.8</v>
      </c>
      <c r="AD32" s="190">
        <v>19.456574478408541</v>
      </c>
      <c r="AE32" s="160">
        <v>2.9</v>
      </c>
    </row>
    <row r="33" spans="1:31" x14ac:dyDescent="0.2">
      <c r="A33" t="s">
        <v>408</v>
      </c>
      <c r="B33" s="147" t="s">
        <v>409</v>
      </c>
      <c r="C33" s="8">
        <v>334</v>
      </c>
      <c r="D33" s="8">
        <v>379</v>
      </c>
      <c r="E33" s="188">
        <v>629</v>
      </c>
      <c r="F33" s="188">
        <v>627</v>
      </c>
      <c r="G33" s="188">
        <v>198</v>
      </c>
      <c r="H33" s="8">
        <v>109</v>
      </c>
      <c r="I33" s="8">
        <v>68</v>
      </c>
      <c r="J33" s="8">
        <v>218</v>
      </c>
      <c r="K33" s="8">
        <v>50</v>
      </c>
      <c r="L33" s="8">
        <v>0</v>
      </c>
      <c r="M33" s="8">
        <v>9</v>
      </c>
      <c r="N33" s="8">
        <v>100</v>
      </c>
      <c r="O33" s="188">
        <v>2721</v>
      </c>
      <c r="P33" s="188">
        <v>737</v>
      </c>
      <c r="Q33" s="188">
        <v>53</v>
      </c>
      <c r="R33" s="189">
        <v>12.3</v>
      </c>
      <c r="S33" s="189">
        <v>13.9</v>
      </c>
      <c r="T33" s="189">
        <v>23.1</v>
      </c>
      <c r="U33" s="189">
        <v>23.1</v>
      </c>
      <c r="V33" s="189">
        <v>7.3</v>
      </c>
      <c r="W33" s="160">
        <v>4</v>
      </c>
      <c r="X33" s="160">
        <v>2.5</v>
      </c>
      <c r="Y33" s="160">
        <v>8</v>
      </c>
      <c r="Z33" s="160">
        <v>1.8</v>
      </c>
      <c r="AA33" s="160">
        <v>0</v>
      </c>
      <c r="AB33" s="160">
        <v>0.3</v>
      </c>
      <c r="AC33" s="160">
        <v>3.7</v>
      </c>
      <c r="AD33" s="190">
        <v>27.085630282984198</v>
      </c>
      <c r="AE33" s="160">
        <v>1.9</v>
      </c>
    </row>
    <row r="34" spans="1:31" x14ac:dyDescent="0.2">
      <c r="A34" t="s">
        <v>410</v>
      </c>
      <c r="B34" s="147" t="s">
        <v>411</v>
      </c>
      <c r="C34" s="8">
        <v>170</v>
      </c>
      <c r="D34" s="8">
        <v>214</v>
      </c>
      <c r="E34" s="188">
        <v>395</v>
      </c>
      <c r="F34" s="188">
        <v>385</v>
      </c>
      <c r="G34" s="188">
        <v>118</v>
      </c>
      <c r="H34" s="8">
        <v>59</v>
      </c>
      <c r="I34" s="8">
        <v>38</v>
      </c>
      <c r="J34" s="8">
        <v>161</v>
      </c>
      <c r="K34" s="8">
        <v>27</v>
      </c>
      <c r="L34" s="8">
        <v>0</v>
      </c>
      <c r="M34" s="8">
        <v>4</v>
      </c>
      <c r="N34" s="8">
        <v>48</v>
      </c>
      <c r="O34" s="188">
        <v>1619</v>
      </c>
      <c r="P34" s="188">
        <v>425</v>
      </c>
      <c r="Q34" s="188">
        <v>24</v>
      </c>
      <c r="R34" s="189">
        <v>10.5</v>
      </c>
      <c r="S34" s="189">
        <v>13.2</v>
      </c>
      <c r="T34" s="189">
        <v>24.4</v>
      </c>
      <c r="U34" s="189">
        <v>23.8</v>
      </c>
      <c r="V34" s="189">
        <v>7.3</v>
      </c>
      <c r="W34" s="160">
        <v>3.6</v>
      </c>
      <c r="X34" s="160">
        <v>2.2999999999999998</v>
      </c>
      <c r="Y34" s="160">
        <v>9.9</v>
      </c>
      <c r="Z34" s="160">
        <v>1.7</v>
      </c>
      <c r="AA34" s="160">
        <v>0</v>
      </c>
      <c r="AB34" s="160">
        <v>0.2</v>
      </c>
      <c r="AC34" s="160">
        <v>3</v>
      </c>
      <c r="AD34" s="190">
        <v>26.25077208153181</v>
      </c>
      <c r="AE34" s="160">
        <v>1.5</v>
      </c>
    </row>
    <row r="35" spans="1:31" x14ac:dyDescent="0.2">
      <c r="A35" t="s">
        <v>412</v>
      </c>
      <c r="B35" s="147" t="s">
        <v>111</v>
      </c>
      <c r="C35" s="8">
        <v>168</v>
      </c>
      <c r="D35" s="8">
        <v>219</v>
      </c>
      <c r="E35" s="188">
        <v>398</v>
      </c>
      <c r="F35" s="188">
        <v>385</v>
      </c>
      <c r="G35" s="188">
        <v>96</v>
      </c>
      <c r="H35" s="8">
        <v>83</v>
      </c>
      <c r="I35" s="8">
        <v>37</v>
      </c>
      <c r="J35" s="8">
        <v>174</v>
      </c>
      <c r="K35" s="8">
        <v>25</v>
      </c>
      <c r="L35" s="8">
        <v>0</v>
      </c>
      <c r="M35" s="8">
        <v>1</v>
      </c>
      <c r="N35" s="8">
        <v>55</v>
      </c>
      <c r="O35" s="188">
        <v>1641</v>
      </c>
      <c r="P35" s="188">
        <v>424</v>
      </c>
      <c r="Q35" s="188">
        <v>41</v>
      </c>
      <c r="R35" s="189">
        <v>10.199999999999999</v>
      </c>
      <c r="S35" s="189">
        <v>13.3</v>
      </c>
      <c r="T35" s="189">
        <v>24.3</v>
      </c>
      <c r="U35" s="189">
        <v>23.4</v>
      </c>
      <c r="V35" s="189">
        <v>5.9</v>
      </c>
      <c r="W35" s="160">
        <v>5.0999999999999996</v>
      </c>
      <c r="X35" s="160">
        <v>2.2999999999999998</v>
      </c>
      <c r="Y35" s="160">
        <v>10.6</v>
      </c>
      <c r="Z35" s="160">
        <v>1.5</v>
      </c>
      <c r="AA35" s="160">
        <v>0</v>
      </c>
      <c r="AB35" s="160">
        <v>0.1</v>
      </c>
      <c r="AC35" s="160">
        <v>3.4</v>
      </c>
      <c r="AD35" s="190">
        <v>25.837903717245581</v>
      </c>
      <c r="AE35" s="160">
        <v>2.5</v>
      </c>
    </row>
    <row r="36" spans="1:31" x14ac:dyDescent="0.2">
      <c r="A36" t="s">
        <v>413</v>
      </c>
      <c r="B36" s="147" t="s">
        <v>414</v>
      </c>
      <c r="C36" s="8">
        <v>110</v>
      </c>
      <c r="D36" s="8">
        <v>98</v>
      </c>
      <c r="E36" s="188">
        <v>171</v>
      </c>
      <c r="F36" s="188">
        <v>191</v>
      </c>
      <c r="G36" s="188">
        <v>56</v>
      </c>
      <c r="H36" s="8">
        <v>25</v>
      </c>
      <c r="I36" s="8">
        <v>22</v>
      </c>
      <c r="J36" s="8">
        <v>97</v>
      </c>
      <c r="K36" s="8">
        <v>19</v>
      </c>
      <c r="L36" s="8">
        <v>0</v>
      </c>
      <c r="M36" s="8">
        <v>2</v>
      </c>
      <c r="N36" s="8">
        <v>36</v>
      </c>
      <c r="O36" s="188">
        <v>827</v>
      </c>
      <c r="P36" s="188">
        <v>234</v>
      </c>
      <c r="Q36" s="188">
        <v>12</v>
      </c>
      <c r="R36" s="189">
        <v>13.3</v>
      </c>
      <c r="S36" s="189">
        <v>11.9</v>
      </c>
      <c r="T36" s="189">
        <v>20.7</v>
      </c>
      <c r="U36" s="189">
        <v>23.1</v>
      </c>
      <c r="V36" s="189">
        <v>6.8</v>
      </c>
      <c r="W36" s="160">
        <v>3</v>
      </c>
      <c r="X36" s="160">
        <v>2.7</v>
      </c>
      <c r="Y36" s="160">
        <v>11.7</v>
      </c>
      <c r="Z36" s="160">
        <v>2.2999999999999998</v>
      </c>
      <c r="AA36" s="160">
        <v>0</v>
      </c>
      <c r="AB36" s="160">
        <v>0.2</v>
      </c>
      <c r="AC36" s="160">
        <v>4.4000000000000004</v>
      </c>
      <c r="AD36" s="190">
        <v>28.295042321644498</v>
      </c>
      <c r="AE36" s="160">
        <v>1.5</v>
      </c>
    </row>
    <row r="37" spans="1:31" x14ac:dyDescent="0.2">
      <c r="A37" t="s">
        <v>415</v>
      </c>
      <c r="B37" s="147" t="s">
        <v>416</v>
      </c>
      <c r="C37" s="8">
        <v>100</v>
      </c>
      <c r="D37" s="8">
        <v>98</v>
      </c>
      <c r="E37" s="188">
        <v>160</v>
      </c>
      <c r="F37" s="188">
        <v>126</v>
      </c>
      <c r="G37" s="188">
        <v>42</v>
      </c>
      <c r="H37" s="8">
        <v>45</v>
      </c>
      <c r="I37" s="8">
        <v>20</v>
      </c>
      <c r="J37" s="8">
        <v>86</v>
      </c>
      <c r="K37" s="8">
        <v>7</v>
      </c>
      <c r="L37" s="8">
        <v>0</v>
      </c>
      <c r="M37" s="8">
        <v>0</v>
      </c>
      <c r="N37" s="8">
        <v>16</v>
      </c>
      <c r="O37" s="188">
        <v>700</v>
      </c>
      <c r="P37" s="188">
        <v>261</v>
      </c>
      <c r="Q37" s="188">
        <v>20</v>
      </c>
      <c r="R37" s="189">
        <v>14.3</v>
      </c>
      <c r="S37" s="189">
        <v>14</v>
      </c>
      <c r="T37" s="189">
        <v>22.9</v>
      </c>
      <c r="U37" s="189">
        <v>18</v>
      </c>
      <c r="V37" s="189">
        <v>6</v>
      </c>
      <c r="W37" s="160">
        <v>6.4</v>
      </c>
      <c r="X37" s="160">
        <v>2.9</v>
      </c>
      <c r="Y37" s="160">
        <v>12.3</v>
      </c>
      <c r="Z37" s="160">
        <v>1</v>
      </c>
      <c r="AA37" s="160">
        <v>0</v>
      </c>
      <c r="AB37" s="160">
        <v>0</v>
      </c>
      <c r="AC37" s="160">
        <v>2.2999999999999998</v>
      </c>
      <c r="AD37" s="190">
        <v>37.285714285714285</v>
      </c>
      <c r="AE37" s="160">
        <v>2.9</v>
      </c>
    </row>
    <row r="38" spans="1:31" x14ac:dyDescent="0.2">
      <c r="A38" t="s">
        <v>417</v>
      </c>
      <c r="B38" s="147" t="s">
        <v>418</v>
      </c>
      <c r="C38" s="8">
        <v>159</v>
      </c>
      <c r="D38" s="8">
        <v>231</v>
      </c>
      <c r="E38" s="188">
        <v>492</v>
      </c>
      <c r="F38" s="188">
        <v>411</v>
      </c>
      <c r="G38" s="188">
        <v>128</v>
      </c>
      <c r="H38" s="8">
        <v>103</v>
      </c>
      <c r="I38" s="8">
        <v>40</v>
      </c>
      <c r="J38" s="8">
        <v>137</v>
      </c>
      <c r="K38" s="8">
        <v>48</v>
      </c>
      <c r="L38" s="8">
        <v>0</v>
      </c>
      <c r="M38" s="8">
        <v>4</v>
      </c>
      <c r="N38" s="8">
        <v>56</v>
      </c>
      <c r="O38" s="188">
        <v>1809</v>
      </c>
      <c r="P38" s="188">
        <v>459</v>
      </c>
      <c r="Q38" s="188">
        <v>52</v>
      </c>
      <c r="R38" s="189">
        <v>8.8000000000000007</v>
      </c>
      <c r="S38" s="189">
        <v>12.8</v>
      </c>
      <c r="T38" s="189">
        <v>27.2</v>
      </c>
      <c r="U38" s="189">
        <v>22.7</v>
      </c>
      <c r="V38" s="189">
        <v>7</v>
      </c>
      <c r="W38" s="160">
        <v>5.7</v>
      </c>
      <c r="X38" s="160">
        <v>2.2000000000000002</v>
      </c>
      <c r="Y38" s="160">
        <v>7.6</v>
      </c>
      <c r="Z38" s="160">
        <v>2.7</v>
      </c>
      <c r="AA38" s="160">
        <v>0</v>
      </c>
      <c r="AB38" s="160">
        <v>0.2</v>
      </c>
      <c r="AC38" s="160">
        <v>3.1</v>
      </c>
      <c r="AD38" s="190">
        <v>25.373134328358208</v>
      </c>
      <c r="AE38" s="160">
        <v>2.9</v>
      </c>
    </row>
    <row r="39" spans="1:31" x14ac:dyDescent="0.2">
      <c r="A39" t="s">
        <v>419</v>
      </c>
      <c r="B39" s="147" t="s">
        <v>420</v>
      </c>
      <c r="C39" s="8">
        <v>142</v>
      </c>
      <c r="D39" s="8">
        <v>137</v>
      </c>
      <c r="E39" s="188">
        <v>238</v>
      </c>
      <c r="F39" s="188">
        <v>228</v>
      </c>
      <c r="G39" s="188">
        <v>55</v>
      </c>
      <c r="H39" s="8">
        <v>58</v>
      </c>
      <c r="I39" s="8">
        <v>31</v>
      </c>
      <c r="J39" s="8">
        <v>114</v>
      </c>
      <c r="K39" s="8">
        <v>22</v>
      </c>
      <c r="L39" s="8">
        <v>0</v>
      </c>
      <c r="M39" s="8">
        <v>5</v>
      </c>
      <c r="N39" s="8">
        <v>26</v>
      </c>
      <c r="O39" s="188">
        <v>1056</v>
      </c>
      <c r="P39" s="188">
        <v>356</v>
      </c>
      <c r="Q39" s="188">
        <v>27</v>
      </c>
      <c r="R39" s="189">
        <v>13.4</v>
      </c>
      <c r="S39" s="189">
        <v>13</v>
      </c>
      <c r="T39" s="189">
        <v>22.6</v>
      </c>
      <c r="U39" s="189">
        <v>21.6</v>
      </c>
      <c r="V39" s="189">
        <v>5.3</v>
      </c>
      <c r="W39" s="160">
        <v>5.5</v>
      </c>
      <c r="X39" s="160">
        <v>2.9</v>
      </c>
      <c r="Y39" s="160">
        <v>10.8</v>
      </c>
      <c r="Z39" s="160">
        <v>2.1</v>
      </c>
      <c r="AA39" s="160">
        <v>0</v>
      </c>
      <c r="AB39" s="160">
        <v>0.5</v>
      </c>
      <c r="AC39" s="160">
        <v>2.5</v>
      </c>
      <c r="AD39" s="190">
        <v>33.712121212121211</v>
      </c>
      <c r="AE39" s="160">
        <v>2.6</v>
      </c>
    </row>
    <row r="40" spans="1:31" x14ac:dyDescent="0.2">
      <c r="A40" t="s">
        <v>421</v>
      </c>
      <c r="B40" s="147" t="s">
        <v>422</v>
      </c>
      <c r="C40" s="8">
        <v>108</v>
      </c>
      <c r="D40" s="8">
        <v>182</v>
      </c>
      <c r="E40" s="188">
        <v>165</v>
      </c>
      <c r="F40" s="188">
        <v>172</v>
      </c>
      <c r="G40" s="188">
        <v>43</v>
      </c>
      <c r="H40" s="8">
        <v>82</v>
      </c>
      <c r="I40" s="8">
        <v>41</v>
      </c>
      <c r="J40" s="8">
        <v>46</v>
      </c>
      <c r="K40" s="8">
        <v>42</v>
      </c>
      <c r="L40" s="8">
        <v>0</v>
      </c>
      <c r="M40" s="8">
        <v>6</v>
      </c>
      <c r="N40" s="8">
        <v>63</v>
      </c>
      <c r="O40" s="188">
        <v>950</v>
      </c>
      <c r="P40" s="188">
        <v>340</v>
      </c>
      <c r="Q40" s="188">
        <v>62</v>
      </c>
      <c r="R40" s="189">
        <v>11.4</v>
      </c>
      <c r="S40" s="189">
        <v>19.2</v>
      </c>
      <c r="T40" s="189">
        <v>17.399999999999999</v>
      </c>
      <c r="U40" s="189">
        <v>18.100000000000001</v>
      </c>
      <c r="V40" s="189">
        <v>4.5999999999999996</v>
      </c>
      <c r="W40" s="160">
        <v>8.6</v>
      </c>
      <c r="X40" s="160">
        <v>4.3</v>
      </c>
      <c r="Y40" s="160">
        <v>4.8</v>
      </c>
      <c r="Z40" s="160">
        <v>4.4000000000000004</v>
      </c>
      <c r="AA40" s="160">
        <v>0</v>
      </c>
      <c r="AB40" s="160">
        <v>0.6</v>
      </c>
      <c r="AC40" s="160">
        <v>6.6</v>
      </c>
      <c r="AD40" s="190">
        <v>35.789473684210527</v>
      </c>
      <c r="AE40" s="160">
        <v>6.5</v>
      </c>
    </row>
    <row r="41" spans="1:31" x14ac:dyDescent="0.2">
      <c r="A41" t="s">
        <v>423</v>
      </c>
      <c r="B41" s="147" t="s">
        <v>424</v>
      </c>
      <c r="C41" s="8">
        <v>117</v>
      </c>
      <c r="D41" s="8">
        <v>103</v>
      </c>
      <c r="E41" s="188">
        <v>185</v>
      </c>
      <c r="F41" s="188">
        <v>177</v>
      </c>
      <c r="G41" s="188">
        <v>73</v>
      </c>
      <c r="H41" s="8">
        <v>57</v>
      </c>
      <c r="I41" s="8">
        <v>12</v>
      </c>
      <c r="J41" s="8">
        <v>80</v>
      </c>
      <c r="K41" s="8">
        <v>13</v>
      </c>
      <c r="L41" s="8">
        <v>0</v>
      </c>
      <c r="M41" s="8">
        <v>3</v>
      </c>
      <c r="N41" s="8">
        <v>16</v>
      </c>
      <c r="O41" s="188">
        <v>836</v>
      </c>
      <c r="P41" s="188">
        <v>269</v>
      </c>
      <c r="Q41" s="188">
        <v>26</v>
      </c>
      <c r="R41" s="189">
        <v>14</v>
      </c>
      <c r="S41" s="189">
        <v>12.3</v>
      </c>
      <c r="T41" s="189">
        <v>22.1</v>
      </c>
      <c r="U41" s="189">
        <v>21.2</v>
      </c>
      <c r="V41" s="189">
        <v>8.8000000000000007</v>
      </c>
      <c r="W41" s="160">
        <v>6.8</v>
      </c>
      <c r="X41" s="160">
        <v>1.4</v>
      </c>
      <c r="Y41" s="160">
        <v>9.6</v>
      </c>
      <c r="Z41" s="160">
        <v>1.6</v>
      </c>
      <c r="AA41" s="160">
        <v>0</v>
      </c>
      <c r="AB41" s="160">
        <v>0.4</v>
      </c>
      <c r="AC41" s="160">
        <v>1.9</v>
      </c>
      <c r="AD41" s="190">
        <v>32.177033492822964</v>
      </c>
      <c r="AE41" s="160">
        <v>3.1</v>
      </c>
    </row>
    <row r="42" spans="1:31" x14ac:dyDescent="0.2">
      <c r="A42" t="s">
        <v>425</v>
      </c>
      <c r="B42" s="147" t="s">
        <v>426</v>
      </c>
      <c r="C42" s="8">
        <v>139</v>
      </c>
      <c r="D42" s="8">
        <v>100</v>
      </c>
      <c r="E42" s="188">
        <v>236</v>
      </c>
      <c r="F42" s="188">
        <v>179</v>
      </c>
      <c r="G42" s="188">
        <v>61</v>
      </c>
      <c r="H42" s="8">
        <v>44</v>
      </c>
      <c r="I42" s="8">
        <v>23</v>
      </c>
      <c r="J42" s="8">
        <v>85</v>
      </c>
      <c r="K42" s="8">
        <v>24</v>
      </c>
      <c r="L42" s="8">
        <v>0</v>
      </c>
      <c r="M42" s="8">
        <v>2</v>
      </c>
      <c r="N42" s="8">
        <v>27</v>
      </c>
      <c r="O42" s="188">
        <v>920</v>
      </c>
      <c r="P42" s="188">
        <v>274</v>
      </c>
      <c r="Q42" s="188">
        <v>20</v>
      </c>
      <c r="R42" s="189">
        <v>15.1</v>
      </c>
      <c r="S42" s="189">
        <v>10.9</v>
      </c>
      <c r="T42" s="189">
        <v>25.6</v>
      </c>
      <c r="U42" s="189">
        <v>19.399999999999999</v>
      </c>
      <c r="V42" s="189">
        <v>6.7</v>
      </c>
      <c r="W42" s="160">
        <v>4.8</v>
      </c>
      <c r="X42" s="160">
        <v>2.5</v>
      </c>
      <c r="Y42" s="160">
        <v>9.1999999999999993</v>
      </c>
      <c r="Z42" s="160">
        <v>2.6</v>
      </c>
      <c r="AA42" s="160">
        <v>0</v>
      </c>
      <c r="AB42" s="160">
        <v>0.2</v>
      </c>
      <c r="AC42" s="160">
        <v>2.9</v>
      </c>
      <c r="AD42" s="190">
        <v>29.782608695652176</v>
      </c>
      <c r="AE42" s="160">
        <v>2.2000000000000002</v>
      </c>
    </row>
    <row r="43" spans="1:31" x14ac:dyDescent="0.2">
      <c r="A43" t="s">
        <v>427</v>
      </c>
      <c r="B43" s="147" t="s">
        <v>428</v>
      </c>
      <c r="C43" s="8">
        <v>245</v>
      </c>
      <c r="D43" s="8">
        <v>233</v>
      </c>
      <c r="E43" s="188">
        <v>477</v>
      </c>
      <c r="F43" s="188">
        <v>383</v>
      </c>
      <c r="G43" s="188">
        <v>128</v>
      </c>
      <c r="H43" s="8">
        <v>108</v>
      </c>
      <c r="I43" s="8">
        <v>50</v>
      </c>
      <c r="J43" s="8">
        <v>254</v>
      </c>
      <c r="K43" s="8">
        <v>39</v>
      </c>
      <c r="L43" s="8">
        <v>0</v>
      </c>
      <c r="M43" s="8">
        <v>11</v>
      </c>
      <c r="N43" s="8">
        <v>66</v>
      </c>
      <c r="O43" s="188">
        <v>1994</v>
      </c>
      <c r="P43" s="188">
        <v>739</v>
      </c>
      <c r="Q43" s="188">
        <v>79</v>
      </c>
      <c r="R43" s="189">
        <v>12.3</v>
      </c>
      <c r="S43" s="189">
        <v>11.7</v>
      </c>
      <c r="T43" s="189">
        <v>24</v>
      </c>
      <c r="U43" s="189">
        <v>19.2</v>
      </c>
      <c r="V43" s="189">
        <v>6.5</v>
      </c>
      <c r="W43" s="160">
        <v>5.4</v>
      </c>
      <c r="X43" s="160">
        <v>2.5</v>
      </c>
      <c r="Y43" s="160">
        <v>12.7</v>
      </c>
      <c r="Z43" s="160">
        <v>2</v>
      </c>
      <c r="AA43" s="160">
        <v>0</v>
      </c>
      <c r="AB43" s="160">
        <v>0.6</v>
      </c>
      <c r="AC43" s="160">
        <v>3.3</v>
      </c>
      <c r="AD43" s="190">
        <v>37.061183550651954</v>
      </c>
      <c r="AE43" s="160">
        <v>4</v>
      </c>
    </row>
    <row r="44" spans="1:31" x14ac:dyDescent="0.2">
      <c r="A44" t="s">
        <v>429</v>
      </c>
      <c r="B44" s="147" t="s">
        <v>430</v>
      </c>
      <c r="C44" s="8">
        <v>347</v>
      </c>
      <c r="D44" s="8">
        <v>375</v>
      </c>
      <c r="E44" s="188">
        <v>412</v>
      </c>
      <c r="F44" s="188">
        <v>411</v>
      </c>
      <c r="G44" s="188">
        <v>122</v>
      </c>
      <c r="H44" s="8">
        <v>159</v>
      </c>
      <c r="I44" s="8">
        <v>68</v>
      </c>
      <c r="J44" s="8">
        <v>204</v>
      </c>
      <c r="K44" s="8">
        <v>64</v>
      </c>
      <c r="L44" s="8">
        <v>0</v>
      </c>
      <c r="M44" s="8">
        <v>7</v>
      </c>
      <c r="N44" s="8">
        <v>110</v>
      </c>
      <c r="O44" s="188">
        <v>2279</v>
      </c>
      <c r="P44" s="188">
        <v>878</v>
      </c>
      <c r="Q44" s="188">
        <v>101</v>
      </c>
      <c r="R44" s="189">
        <v>15.2</v>
      </c>
      <c r="S44" s="189">
        <v>16.5</v>
      </c>
      <c r="T44" s="189">
        <v>18.100000000000001</v>
      </c>
      <c r="U44" s="189">
        <v>18</v>
      </c>
      <c r="V44" s="189">
        <v>5.3</v>
      </c>
      <c r="W44" s="160">
        <v>7</v>
      </c>
      <c r="X44" s="160">
        <v>3</v>
      </c>
      <c r="Y44" s="160">
        <v>9</v>
      </c>
      <c r="Z44" s="160">
        <v>2.8</v>
      </c>
      <c r="AA44" s="160">
        <v>0</v>
      </c>
      <c r="AB44" s="160">
        <v>0.3</v>
      </c>
      <c r="AC44" s="160">
        <v>4.8</v>
      </c>
      <c r="AD44" s="190">
        <v>38.525669153137343</v>
      </c>
      <c r="AE44" s="160">
        <v>4.4000000000000004</v>
      </c>
    </row>
    <row r="45" spans="1:31" s="8" customFormat="1" x14ac:dyDescent="0.2">
      <c r="A45" t="s">
        <v>431</v>
      </c>
      <c r="B45" s="147" t="s">
        <v>432</v>
      </c>
      <c r="C45" s="8">
        <v>63</v>
      </c>
      <c r="D45" s="8">
        <v>76</v>
      </c>
      <c r="E45" s="188">
        <v>124</v>
      </c>
      <c r="F45" s="188">
        <v>136</v>
      </c>
      <c r="G45" s="188">
        <v>56</v>
      </c>
      <c r="H45" s="8">
        <v>71</v>
      </c>
      <c r="I45" s="8">
        <v>34</v>
      </c>
      <c r="J45" s="8">
        <v>68</v>
      </c>
      <c r="K45" s="8">
        <v>21</v>
      </c>
      <c r="L45" s="8">
        <v>0</v>
      </c>
      <c r="M45" s="8">
        <v>0</v>
      </c>
      <c r="N45" s="8">
        <v>20</v>
      </c>
      <c r="O45" s="188">
        <v>669</v>
      </c>
      <c r="P45" s="188">
        <v>222</v>
      </c>
      <c r="Q45" s="188">
        <v>38</v>
      </c>
      <c r="R45" s="189">
        <v>9.4</v>
      </c>
      <c r="S45" s="189">
        <v>11.4</v>
      </c>
      <c r="T45" s="189">
        <v>18.5</v>
      </c>
      <c r="U45" s="189">
        <v>20.3</v>
      </c>
      <c r="V45" s="189">
        <v>8.3000000000000007</v>
      </c>
      <c r="W45" s="160">
        <v>10.6</v>
      </c>
      <c r="X45" s="160">
        <v>5.0999999999999996</v>
      </c>
      <c r="Y45" s="160">
        <v>10.199999999999999</v>
      </c>
      <c r="Z45" s="160">
        <v>3.1</v>
      </c>
      <c r="AA45" s="160">
        <v>0</v>
      </c>
      <c r="AB45" s="160">
        <v>0</v>
      </c>
      <c r="AC45" s="160">
        <v>3</v>
      </c>
      <c r="AD45" s="190">
        <v>33.183856502242151</v>
      </c>
      <c r="AE45" s="160">
        <v>5.7</v>
      </c>
    </row>
    <row r="46" spans="1:31" x14ac:dyDescent="0.2">
      <c r="A46" t="s">
        <v>433</v>
      </c>
      <c r="B46" s="147" t="s">
        <v>434</v>
      </c>
      <c r="C46" s="8">
        <v>133</v>
      </c>
      <c r="D46" s="8">
        <v>115</v>
      </c>
      <c r="E46" s="188">
        <v>184</v>
      </c>
      <c r="F46" s="188">
        <v>160</v>
      </c>
      <c r="G46" s="188">
        <v>63</v>
      </c>
      <c r="H46" s="8">
        <v>40</v>
      </c>
      <c r="I46" s="8">
        <v>34</v>
      </c>
      <c r="J46" s="8">
        <v>100</v>
      </c>
      <c r="K46" s="8">
        <v>41</v>
      </c>
      <c r="L46" s="8">
        <v>0</v>
      </c>
      <c r="M46" s="8">
        <v>2</v>
      </c>
      <c r="N46" s="8">
        <v>54</v>
      </c>
      <c r="O46" s="188">
        <v>926</v>
      </c>
      <c r="P46" s="188">
        <v>337</v>
      </c>
      <c r="Q46" s="188">
        <v>31</v>
      </c>
      <c r="R46" s="189">
        <v>14.4</v>
      </c>
      <c r="S46" s="189">
        <v>12.4</v>
      </c>
      <c r="T46" s="189">
        <v>19.899999999999999</v>
      </c>
      <c r="U46" s="189">
        <v>17.3</v>
      </c>
      <c r="V46" s="189">
        <v>6.8</v>
      </c>
      <c r="W46" s="160">
        <v>4.3</v>
      </c>
      <c r="X46" s="160">
        <v>3.7</v>
      </c>
      <c r="Y46" s="160">
        <v>10.8</v>
      </c>
      <c r="Z46" s="160">
        <v>4.4000000000000004</v>
      </c>
      <c r="AA46" s="160">
        <v>0</v>
      </c>
      <c r="AB46" s="160">
        <v>0.2</v>
      </c>
      <c r="AC46" s="160">
        <v>5.8</v>
      </c>
      <c r="AD46" s="190">
        <v>36.393088552915764</v>
      </c>
      <c r="AE46" s="160">
        <v>3.3</v>
      </c>
    </row>
    <row r="47" spans="1:31" x14ac:dyDescent="0.2">
      <c r="A47" t="s">
        <v>435</v>
      </c>
      <c r="B47" s="147" t="s">
        <v>436</v>
      </c>
      <c r="C47" s="8">
        <v>174</v>
      </c>
      <c r="D47" s="8">
        <v>116</v>
      </c>
      <c r="E47" s="188">
        <v>193</v>
      </c>
      <c r="F47" s="188">
        <v>189</v>
      </c>
      <c r="G47" s="188">
        <v>75</v>
      </c>
      <c r="H47" s="8">
        <v>86</v>
      </c>
      <c r="I47" s="8">
        <v>33</v>
      </c>
      <c r="J47" s="8">
        <v>127</v>
      </c>
      <c r="K47" s="8">
        <v>21</v>
      </c>
      <c r="L47" s="8">
        <v>0</v>
      </c>
      <c r="M47" s="8">
        <v>6</v>
      </c>
      <c r="N47" s="8">
        <v>27</v>
      </c>
      <c r="O47" s="188">
        <v>1047</v>
      </c>
      <c r="P47" s="188">
        <v>429</v>
      </c>
      <c r="Q47" s="188">
        <v>45</v>
      </c>
      <c r="R47" s="189">
        <v>16.600000000000001</v>
      </c>
      <c r="S47" s="189">
        <v>11.1</v>
      </c>
      <c r="T47" s="189">
        <v>18.399999999999999</v>
      </c>
      <c r="U47" s="189">
        <v>18</v>
      </c>
      <c r="V47" s="189">
        <v>7.2</v>
      </c>
      <c r="W47" s="160">
        <v>8.1999999999999993</v>
      </c>
      <c r="X47" s="160">
        <v>3.2</v>
      </c>
      <c r="Y47" s="160">
        <v>12.1</v>
      </c>
      <c r="Z47" s="160">
        <v>2</v>
      </c>
      <c r="AA47" s="160">
        <v>0</v>
      </c>
      <c r="AB47" s="160">
        <v>0.6</v>
      </c>
      <c r="AC47" s="160">
        <v>2.6</v>
      </c>
      <c r="AD47" s="190">
        <v>40.974212034383953</v>
      </c>
      <c r="AE47" s="160">
        <v>4.3</v>
      </c>
    </row>
    <row r="48" spans="1:31" x14ac:dyDescent="0.2">
      <c r="A48" t="s">
        <v>437</v>
      </c>
      <c r="B48" s="147" t="s">
        <v>438</v>
      </c>
      <c r="C48" s="8">
        <v>99</v>
      </c>
      <c r="D48" s="8">
        <v>94</v>
      </c>
      <c r="E48" s="188">
        <v>234</v>
      </c>
      <c r="F48" s="188">
        <v>190</v>
      </c>
      <c r="G48" s="188">
        <v>57</v>
      </c>
      <c r="H48" s="8">
        <v>46</v>
      </c>
      <c r="I48" s="8">
        <v>19</v>
      </c>
      <c r="J48" s="8">
        <v>81</v>
      </c>
      <c r="K48" s="8">
        <v>17</v>
      </c>
      <c r="L48" s="8">
        <v>0</v>
      </c>
      <c r="M48" s="8">
        <v>2</v>
      </c>
      <c r="N48" s="8">
        <v>27</v>
      </c>
      <c r="O48" s="188">
        <v>866</v>
      </c>
      <c r="P48" s="188">
        <v>252</v>
      </c>
      <c r="Q48" s="188">
        <v>27</v>
      </c>
      <c r="R48" s="189">
        <v>11.4</v>
      </c>
      <c r="S48" s="189">
        <v>10.9</v>
      </c>
      <c r="T48" s="189">
        <v>27</v>
      </c>
      <c r="U48" s="189">
        <v>21.9</v>
      </c>
      <c r="V48" s="189">
        <v>6.6</v>
      </c>
      <c r="W48" s="160">
        <v>5.3</v>
      </c>
      <c r="X48" s="160">
        <v>2.2000000000000002</v>
      </c>
      <c r="Y48" s="160">
        <v>9.4</v>
      </c>
      <c r="Z48" s="160">
        <v>2</v>
      </c>
      <c r="AA48" s="160">
        <v>0</v>
      </c>
      <c r="AB48" s="160">
        <v>0.2</v>
      </c>
      <c r="AC48" s="160">
        <v>3.1</v>
      </c>
      <c r="AD48" s="190">
        <v>29.099307159353348</v>
      </c>
      <c r="AE48" s="160">
        <v>3.1</v>
      </c>
    </row>
    <row r="49" spans="1:31" x14ac:dyDescent="0.2">
      <c r="A49" t="s">
        <v>439</v>
      </c>
      <c r="B49" s="147" t="s">
        <v>339</v>
      </c>
      <c r="C49" s="8">
        <v>618</v>
      </c>
      <c r="D49" s="8">
        <v>524</v>
      </c>
      <c r="E49" s="188">
        <v>641</v>
      </c>
      <c r="F49" s="188">
        <v>517</v>
      </c>
      <c r="G49" s="188">
        <v>186</v>
      </c>
      <c r="H49" s="8">
        <v>251</v>
      </c>
      <c r="I49" s="8">
        <v>110</v>
      </c>
      <c r="J49" s="8">
        <v>417</v>
      </c>
      <c r="K49" s="8">
        <v>75</v>
      </c>
      <c r="L49" s="8">
        <v>1</v>
      </c>
      <c r="M49" s="8">
        <v>10</v>
      </c>
      <c r="N49" s="8">
        <v>94</v>
      </c>
      <c r="O49" s="188">
        <v>3444</v>
      </c>
      <c r="P49" s="188">
        <v>1485</v>
      </c>
      <c r="Q49" s="188">
        <v>130</v>
      </c>
      <c r="R49" s="189">
        <v>17.899999999999999</v>
      </c>
      <c r="S49" s="189">
        <v>15.2</v>
      </c>
      <c r="T49" s="189">
        <v>18.600000000000001</v>
      </c>
      <c r="U49" s="189">
        <v>15</v>
      </c>
      <c r="V49" s="189">
        <v>5.4</v>
      </c>
      <c r="W49" s="160">
        <v>7.3</v>
      </c>
      <c r="X49" s="160">
        <v>3.2</v>
      </c>
      <c r="Y49" s="160">
        <v>12.1</v>
      </c>
      <c r="Z49" s="160">
        <v>2.2000000000000002</v>
      </c>
      <c r="AA49" s="160">
        <v>0</v>
      </c>
      <c r="AB49" s="160">
        <v>0.3</v>
      </c>
      <c r="AC49" s="160">
        <v>2.7</v>
      </c>
      <c r="AD49" s="190">
        <v>43.118466898954708</v>
      </c>
      <c r="AE49" s="160">
        <v>3.8</v>
      </c>
    </row>
    <row r="50" spans="1:31" x14ac:dyDescent="0.2">
      <c r="A50" t="s">
        <v>440</v>
      </c>
      <c r="B50" s="147" t="s">
        <v>340</v>
      </c>
      <c r="C50" s="8">
        <v>406</v>
      </c>
      <c r="D50" s="8">
        <v>396</v>
      </c>
      <c r="E50" s="188">
        <v>593</v>
      </c>
      <c r="F50" s="188">
        <v>636</v>
      </c>
      <c r="G50" s="188">
        <v>185</v>
      </c>
      <c r="H50" s="8">
        <v>205</v>
      </c>
      <c r="I50" s="8">
        <v>82</v>
      </c>
      <c r="J50" s="8">
        <v>371</v>
      </c>
      <c r="K50" s="8">
        <v>67</v>
      </c>
      <c r="L50" s="8">
        <v>0</v>
      </c>
      <c r="M50" s="8">
        <v>12</v>
      </c>
      <c r="N50" s="8">
        <v>113</v>
      </c>
      <c r="O50" s="188">
        <v>3066</v>
      </c>
      <c r="P50" s="188">
        <v>1089</v>
      </c>
      <c r="Q50" s="188">
        <v>101</v>
      </c>
      <c r="R50" s="189">
        <v>13.2</v>
      </c>
      <c r="S50" s="189">
        <v>12.9</v>
      </c>
      <c r="T50" s="189">
        <v>19.399999999999999</v>
      </c>
      <c r="U50" s="189">
        <v>20.7</v>
      </c>
      <c r="V50" s="189">
        <v>6</v>
      </c>
      <c r="W50" s="160">
        <v>6.7</v>
      </c>
      <c r="X50" s="160">
        <v>2.7</v>
      </c>
      <c r="Y50" s="160">
        <v>12.1</v>
      </c>
      <c r="Z50" s="160">
        <v>2.2000000000000002</v>
      </c>
      <c r="AA50" s="160">
        <v>0</v>
      </c>
      <c r="AB50" s="160">
        <v>0.4</v>
      </c>
      <c r="AC50" s="160">
        <v>3.7</v>
      </c>
      <c r="AD50" s="190">
        <v>35.518590998043052</v>
      </c>
      <c r="AE50" s="160">
        <v>3.3</v>
      </c>
    </row>
    <row r="51" spans="1:31" x14ac:dyDescent="0.2">
      <c r="A51" t="s">
        <v>441</v>
      </c>
      <c r="B51" s="147" t="s">
        <v>341</v>
      </c>
      <c r="C51" s="8">
        <v>553</v>
      </c>
      <c r="D51" s="8">
        <v>396</v>
      </c>
      <c r="E51" s="188">
        <v>603</v>
      </c>
      <c r="F51" s="188">
        <v>530</v>
      </c>
      <c r="G51" s="188">
        <v>182</v>
      </c>
      <c r="H51" s="8">
        <v>159</v>
      </c>
      <c r="I51" s="8">
        <v>78</v>
      </c>
      <c r="J51" s="8">
        <v>403</v>
      </c>
      <c r="K51" s="8">
        <v>55</v>
      </c>
      <c r="L51" s="8">
        <v>0</v>
      </c>
      <c r="M51" s="8">
        <v>17</v>
      </c>
      <c r="N51" s="8">
        <v>92</v>
      </c>
      <c r="O51" s="188">
        <v>3068</v>
      </c>
      <c r="P51" s="188">
        <v>1281</v>
      </c>
      <c r="Q51" s="188">
        <v>84</v>
      </c>
      <c r="R51" s="189">
        <v>18</v>
      </c>
      <c r="S51" s="189">
        <v>12.9</v>
      </c>
      <c r="T51" s="189">
        <v>19.7</v>
      </c>
      <c r="U51" s="189">
        <v>17.3</v>
      </c>
      <c r="V51" s="189">
        <v>5.9</v>
      </c>
      <c r="W51" s="160">
        <v>5.2</v>
      </c>
      <c r="X51" s="160">
        <v>2.5</v>
      </c>
      <c r="Y51" s="160">
        <v>13.1</v>
      </c>
      <c r="Z51" s="160">
        <v>1.8</v>
      </c>
      <c r="AA51" s="160">
        <v>0</v>
      </c>
      <c r="AB51" s="160">
        <v>0.6</v>
      </c>
      <c r="AC51" s="160">
        <v>3</v>
      </c>
      <c r="AD51" s="190">
        <v>41.75358539765319</v>
      </c>
      <c r="AE51" s="160">
        <v>2.7</v>
      </c>
    </row>
    <row r="52" spans="1:31" x14ac:dyDescent="0.2">
      <c r="A52" t="s">
        <v>442</v>
      </c>
      <c r="B52" s="147" t="s">
        <v>443</v>
      </c>
      <c r="C52" s="8">
        <v>266</v>
      </c>
      <c r="D52" s="8">
        <v>255</v>
      </c>
      <c r="E52" s="188">
        <v>171</v>
      </c>
      <c r="F52" s="188">
        <v>142</v>
      </c>
      <c r="G52" s="188">
        <v>53</v>
      </c>
      <c r="H52" s="8">
        <v>68</v>
      </c>
      <c r="I52" s="8">
        <v>46</v>
      </c>
      <c r="J52" s="8">
        <v>112</v>
      </c>
      <c r="K52" s="8">
        <v>32</v>
      </c>
      <c r="L52" s="8">
        <v>0</v>
      </c>
      <c r="M52" s="8">
        <v>4</v>
      </c>
      <c r="N52" s="8">
        <v>101</v>
      </c>
      <c r="O52" s="188">
        <v>1250</v>
      </c>
      <c r="P52" s="188">
        <v>558</v>
      </c>
      <c r="Q52" s="188">
        <v>44</v>
      </c>
      <c r="R52" s="189">
        <v>21.3</v>
      </c>
      <c r="S52" s="189">
        <v>20.399999999999999</v>
      </c>
      <c r="T52" s="189">
        <v>13.7</v>
      </c>
      <c r="U52" s="189">
        <v>11.4</v>
      </c>
      <c r="V52" s="189">
        <v>4.3</v>
      </c>
      <c r="W52" s="160">
        <v>5.4</v>
      </c>
      <c r="X52" s="160">
        <v>3.7</v>
      </c>
      <c r="Y52" s="160">
        <v>9</v>
      </c>
      <c r="Z52" s="160">
        <v>2.6</v>
      </c>
      <c r="AA52" s="160">
        <v>0</v>
      </c>
      <c r="AB52" s="160">
        <v>0.3</v>
      </c>
      <c r="AC52" s="160">
        <v>8.1</v>
      </c>
      <c r="AD52" s="190">
        <v>44.64</v>
      </c>
      <c r="AE52" s="160">
        <v>3.5</v>
      </c>
    </row>
    <row r="53" spans="1:31" x14ac:dyDescent="0.2">
      <c r="A53" t="s">
        <v>444</v>
      </c>
      <c r="B53" s="147" t="s">
        <v>445</v>
      </c>
      <c r="C53" s="8">
        <v>254</v>
      </c>
      <c r="D53" s="8">
        <v>266</v>
      </c>
      <c r="E53" s="188">
        <v>515</v>
      </c>
      <c r="F53" s="188">
        <v>371</v>
      </c>
      <c r="G53" s="188">
        <v>139</v>
      </c>
      <c r="H53" s="8">
        <v>112</v>
      </c>
      <c r="I53" s="8">
        <v>51</v>
      </c>
      <c r="J53" s="8">
        <v>212</v>
      </c>
      <c r="K53" s="8">
        <v>59</v>
      </c>
      <c r="L53" s="8">
        <v>0</v>
      </c>
      <c r="M53" s="8">
        <v>7</v>
      </c>
      <c r="N53" s="8">
        <v>70</v>
      </c>
      <c r="O53" s="188">
        <v>2056</v>
      </c>
      <c r="P53" s="188">
        <v>769</v>
      </c>
      <c r="Q53" s="188">
        <v>83</v>
      </c>
      <c r="R53" s="189">
        <v>12.4</v>
      </c>
      <c r="S53" s="189">
        <v>12.9</v>
      </c>
      <c r="T53" s="189">
        <v>25</v>
      </c>
      <c r="U53" s="189">
        <v>18.100000000000001</v>
      </c>
      <c r="V53" s="189">
        <v>6.8</v>
      </c>
      <c r="W53" s="160">
        <v>5.4</v>
      </c>
      <c r="X53" s="160">
        <v>2.5</v>
      </c>
      <c r="Y53" s="160">
        <v>10.3</v>
      </c>
      <c r="Z53" s="160">
        <v>2.9</v>
      </c>
      <c r="AA53" s="160">
        <v>0</v>
      </c>
      <c r="AB53" s="160">
        <v>0.3</v>
      </c>
      <c r="AC53" s="160">
        <v>3.4</v>
      </c>
      <c r="AD53" s="190">
        <v>37.402723735408557</v>
      </c>
      <c r="AE53" s="160">
        <v>4</v>
      </c>
    </row>
    <row r="54" spans="1:31" x14ac:dyDescent="0.2">
      <c r="A54" t="s">
        <v>446</v>
      </c>
      <c r="B54" s="147" t="s">
        <v>447</v>
      </c>
      <c r="C54" s="8">
        <v>153</v>
      </c>
      <c r="D54" s="8">
        <v>156</v>
      </c>
      <c r="E54" s="188">
        <v>187</v>
      </c>
      <c r="F54" s="188">
        <v>199</v>
      </c>
      <c r="G54" s="188">
        <v>67</v>
      </c>
      <c r="H54" s="8">
        <v>60</v>
      </c>
      <c r="I54" s="8">
        <v>30</v>
      </c>
      <c r="J54" s="8">
        <v>82</v>
      </c>
      <c r="K54" s="8">
        <v>21</v>
      </c>
      <c r="L54" s="8">
        <v>0</v>
      </c>
      <c r="M54" s="8">
        <v>2</v>
      </c>
      <c r="N54" s="8">
        <v>51</v>
      </c>
      <c r="O54" s="188">
        <v>1008</v>
      </c>
      <c r="P54" s="188">
        <v>373</v>
      </c>
      <c r="Q54" s="188">
        <v>50</v>
      </c>
      <c r="R54" s="189">
        <v>15.2</v>
      </c>
      <c r="S54" s="189">
        <v>15.5</v>
      </c>
      <c r="T54" s="189">
        <v>18.600000000000001</v>
      </c>
      <c r="U54" s="189">
        <v>19.8</v>
      </c>
      <c r="V54" s="189">
        <v>6.7</v>
      </c>
      <c r="W54" s="160">
        <v>6</v>
      </c>
      <c r="X54" s="160">
        <v>3</v>
      </c>
      <c r="Y54" s="160">
        <v>8.1</v>
      </c>
      <c r="Z54" s="160">
        <v>2.1</v>
      </c>
      <c r="AA54" s="160">
        <v>0</v>
      </c>
      <c r="AB54" s="160">
        <v>0.2</v>
      </c>
      <c r="AC54" s="160">
        <v>5.0999999999999996</v>
      </c>
      <c r="AD54" s="190">
        <v>37.003968253968253</v>
      </c>
      <c r="AE54" s="160">
        <v>5</v>
      </c>
    </row>
    <row r="55" spans="1:31" x14ac:dyDescent="0.2">
      <c r="A55" t="s">
        <v>448</v>
      </c>
      <c r="B55" s="147" t="s">
        <v>449</v>
      </c>
      <c r="C55" s="8">
        <v>410</v>
      </c>
      <c r="D55" s="8">
        <v>320</v>
      </c>
      <c r="E55" s="188">
        <v>684</v>
      </c>
      <c r="F55" s="188">
        <v>426</v>
      </c>
      <c r="G55" s="188">
        <v>172</v>
      </c>
      <c r="H55" s="8">
        <v>133</v>
      </c>
      <c r="I55" s="8">
        <v>61</v>
      </c>
      <c r="J55" s="8">
        <v>405</v>
      </c>
      <c r="K55" s="8">
        <v>54</v>
      </c>
      <c r="L55" s="8">
        <v>0</v>
      </c>
      <c r="M55" s="8">
        <v>8</v>
      </c>
      <c r="N55" s="8">
        <v>102</v>
      </c>
      <c r="O55" s="188">
        <v>2775</v>
      </c>
      <c r="P55" s="188">
        <v>1128</v>
      </c>
      <c r="Q55" s="188">
        <v>92</v>
      </c>
      <c r="R55" s="189">
        <v>14.8</v>
      </c>
      <c r="S55" s="189">
        <v>11.5</v>
      </c>
      <c r="T55" s="189">
        <v>24.6</v>
      </c>
      <c r="U55" s="189">
        <v>15.4</v>
      </c>
      <c r="V55" s="189">
        <v>6.2</v>
      </c>
      <c r="W55" s="160">
        <v>4.8</v>
      </c>
      <c r="X55" s="160">
        <v>2.2000000000000002</v>
      </c>
      <c r="Y55" s="160">
        <v>14.6</v>
      </c>
      <c r="Z55" s="160">
        <v>1.9</v>
      </c>
      <c r="AA55" s="160">
        <v>0</v>
      </c>
      <c r="AB55" s="160">
        <v>0.3</v>
      </c>
      <c r="AC55" s="160">
        <v>3.7</v>
      </c>
      <c r="AD55" s="190">
        <v>40.648648648648653</v>
      </c>
      <c r="AE55" s="160">
        <v>3.3</v>
      </c>
    </row>
    <row r="56" spans="1:31" x14ac:dyDescent="0.2">
      <c r="A56" s="8" t="s">
        <v>450</v>
      </c>
      <c r="B56" s="147" t="s">
        <v>451</v>
      </c>
      <c r="C56" s="8">
        <v>133</v>
      </c>
      <c r="D56" s="8">
        <v>241</v>
      </c>
      <c r="E56" s="188">
        <v>238</v>
      </c>
      <c r="F56" s="188">
        <v>243</v>
      </c>
      <c r="G56" s="188">
        <v>50</v>
      </c>
      <c r="H56" s="8">
        <v>97</v>
      </c>
      <c r="I56" s="8">
        <v>28</v>
      </c>
      <c r="J56" s="8">
        <v>70</v>
      </c>
      <c r="K56" s="8">
        <v>19</v>
      </c>
      <c r="L56" s="8">
        <v>0</v>
      </c>
      <c r="M56" s="8">
        <v>4</v>
      </c>
      <c r="N56" s="8">
        <v>25</v>
      </c>
      <c r="O56" s="188">
        <v>1148</v>
      </c>
      <c r="P56" s="188">
        <v>346</v>
      </c>
      <c r="Q56" s="188">
        <v>49</v>
      </c>
      <c r="R56" s="189">
        <v>11.6</v>
      </c>
      <c r="S56" s="189">
        <v>21</v>
      </c>
      <c r="T56" s="189">
        <v>20.7</v>
      </c>
      <c r="U56" s="189">
        <v>21.2</v>
      </c>
      <c r="V56" s="189">
        <v>4.3</v>
      </c>
      <c r="W56" s="160">
        <v>8.4</v>
      </c>
      <c r="X56" s="160">
        <v>2.4</v>
      </c>
      <c r="Y56" s="160">
        <v>6.1</v>
      </c>
      <c r="Z56" s="160">
        <v>1.7</v>
      </c>
      <c r="AA56" s="160">
        <v>0</v>
      </c>
      <c r="AB56" s="160">
        <v>0.3</v>
      </c>
      <c r="AC56" s="160">
        <v>2.2000000000000002</v>
      </c>
      <c r="AD56" s="190">
        <v>30.139372822299652</v>
      </c>
      <c r="AE56" s="160">
        <v>4.3</v>
      </c>
    </row>
    <row r="57" spans="1:31" x14ac:dyDescent="0.2">
      <c r="A57" t="s">
        <v>452</v>
      </c>
      <c r="B57" s="147" t="s">
        <v>453</v>
      </c>
      <c r="C57" s="8">
        <v>177</v>
      </c>
      <c r="D57" s="8">
        <v>132</v>
      </c>
      <c r="E57" s="188">
        <v>240</v>
      </c>
      <c r="F57" s="188">
        <v>210</v>
      </c>
      <c r="G57" s="188">
        <v>86</v>
      </c>
      <c r="H57" s="8">
        <v>53</v>
      </c>
      <c r="I57" s="8">
        <v>34</v>
      </c>
      <c r="J57" s="8">
        <v>137</v>
      </c>
      <c r="K57" s="8">
        <v>17</v>
      </c>
      <c r="L57" s="8">
        <v>0</v>
      </c>
      <c r="M57" s="8">
        <v>6</v>
      </c>
      <c r="N57" s="8">
        <v>25</v>
      </c>
      <c r="O57" s="188">
        <v>1117</v>
      </c>
      <c r="P57" s="188">
        <v>397</v>
      </c>
      <c r="Q57" s="188">
        <v>21</v>
      </c>
      <c r="R57" s="189">
        <v>15.8</v>
      </c>
      <c r="S57" s="189">
        <v>11.8</v>
      </c>
      <c r="T57" s="189">
        <v>21.4</v>
      </c>
      <c r="U57" s="189">
        <v>18.8</v>
      </c>
      <c r="V57" s="189">
        <v>7.7</v>
      </c>
      <c r="W57" s="160">
        <v>4.7</v>
      </c>
      <c r="X57" s="160">
        <v>3</v>
      </c>
      <c r="Y57" s="160">
        <v>12.3</v>
      </c>
      <c r="Z57" s="160">
        <v>1.5</v>
      </c>
      <c r="AA57" s="160">
        <v>0</v>
      </c>
      <c r="AB57" s="160">
        <v>0.5</v>
      </c>
      <c r="AC57" s="160">
        <v>2.2000000000000002</v>
      </c>
      <c r="AD57" s="190">
        <v>35.541629364368845</v>
      </c>
      <c r="AE57" s="160">
        <v>1.9</v>
      </c>
    </row>
    <row r="58" spans="1:31" x14ac:dyDescent="0.2">
      <c r="A58" t="s">
        <v>454</v>
      </c>
      <c r="B58" s="147" t="s">
        <v>455</v>
      </c>
      <c r="C58" s="8">
        <v>176</v>
      </c>
      <c r="D58" s="8">
        <v>282</v>
      </c>
      <c r="E58" s="188">
        <v>249</v>
      </c>
      <c r="F58" s="188">
        <v>174</v>
      </c>
      <c r="G58" s="188">
        <v>43</v>
      </c>
      <c r="H58" s="8">
        <v>78</v>
      </c>
      <c r="I58" s="8">
        <v>26</v>
      </c>
      <c r="J58" s="8">
        <v>110</v>
      </c>
      <c r="K58" s="8">
        <v>23</v>
      </c>
      <c r="L58" s="8">
        <v>0</v>
      </c>
      <c r="M58" s="8">
        <v>1</v>
      </c>
      <c r="N58" s="8">
        <v>30</v>
      </c>
      <c r="O58" s="188">
        <v>1192</v>
      </c>
      <c r="P58" s="188">
        <v>421</v>
      </c>
      <c r="Q58" s="188">
        <v>36</v>
      </c>
      <c r="R58" s="189">
        <v>14.8</v>
      </c>
      <c r="S58" s="189">
        <v>23.7</v>
      </c>
      <c r="T58" s="189">
        <v>20.9</v>
      </c>
      <c r="U58" s="189">
        <v>14.6</v>
      </c>
      <c r="V58" s="189">
        <v>3.7</v>
      </c>
      <c r="W58" s="160">
        <v>6.5</v>
      </c>
      <c r="X58" s="160">
        <v>2.2000000000000002</v>
      </c>
      <c r="Y58" s="160">
        <v>9.1999999999999993</v>
      </c>
      <c r="Z58" s="160">
        <v>1.9</v>
      </c>
      <c r="AA58" s="160">
        <v>0</v>
      </c>
      <c r="AB58" s="160">
        <v>0.1</v>
      </c>
      <c r="AC58" s="160">
        <v>2.5</v>
      </c>
      <c r="AD58" s="190">
        <v>35.318791946308728</v>
      </c>
      <c r="AE58" s="160">
        <v>3</v>
      </c>
    </row>
    <row r="59" spans="1:31" x14ac:dyDescent="0.2">
      <c r="A59" t="s">
        <v>456</v>
      </c>
      <c r="B59" s="147" t="s">
        <v>457</v>
      </c>
      <c r="C59" s="8">
        <v>142</v>
      </c>
      <c r="D59" s="8">
        <v>155</v>
      </c>
      <c r="E59" s="188">
        <v>162</v>
      </c>
      <c r="F59" s="188">
        <v>190</v>
      </c>
      <c r="G59" s="188">
        <v>82</v>
      </c>
      <c r="H59" s="8">
        <v>73</v>
      </c>
      <c r="I59" s="8">
        <v>22</v>
      </c>
      <c r="J59" s="8">
        <v>70</v>
      </c>
      <c r="K59" s="8">
        <v>42</v>
      </c>
      <c r="L59" s="8">
        <v>0</v>
      </c>
      <c r="M59" s="8">
        <v>3</v>
      </c>
      <c r="N59" s="8">
        <v>39</v>
      </c>
      <c r="O59" s="188">
        <v>980</v>
      </c>
      <c r="P59" s="188">
        <v>379</v>
      </c>
      <c r="Q59" s="188">
        <v>51</v>
      </c>
      <c r="R59" s="189">
        <v>14.5</v>
      </c>
      <c r="S59" s="189">
        <v>15.8</v>
      </c>
      <c r="T59" s="189">
        <v>16.600000000000001</v>
      </c>
      <c r="U59" s="189">
        <v>19.399999999999999</v>
      </c>
      <c r="V59" s="189">
        <v>8.3000000000000007</v>
      </c>
      <c r="W59" s="160">
        <v>7.4</v>
      </c>
      <c r="X59" s="160">
        <v>2.2000000000000002</v>
      </c>
      <c r="Y59" s="160">
        <v>7.1</v>
      </c>
      <c r="Z59" s="160">
        <v>4.3</v>
      </c>
      <c r="AA59" s="160">
        <v>0</v>
      </c>
      <c r="AB59" s="160">
        <v>0.3</v>
      </c>
      <c r="AC59" s="160">
        <v>4</v>
      </c>
      <c r="AD59" s="190">
        <v>38.673469387755098</v>
      </c>
      <c r="AE59" s="160">
        <v>5.2</v>
      </c>
    </row>
    <row r="60" spans="1:31" x14ac:dyDescent="0.2">
      <c r="A60" t="s">
        <v>458</v>
      </c>
      <c r="B60" s="147" t="s">
        <v>459</v>
      </c>
      <c r="C60" s="8">
        <v>188</v>
      </c>
      <c r="D60" s="8">
        <v>214</v>
      </c>
      <c r="E60" s="188">
        <v>253</v>
      </c>
      <c r="F60" s="188">
        <v>216</v>
      </c>
      <c r="G60" s="188">
        <v>62</v>
      </c>
      <c r="H60" s="8">
        <v>81</v>
      </c>
      <c r="I60" s="8">
        <v>40</v>
      </c>
      <c r="J60" s="8">
        <v>123</v>
      </c>
      <c r="K60" s="8">
        <v>23</v>
      </c>
      <c r="L60" s="8">
        <v>0</v>
      </c>
      <c r="M60" s="8">
        <v>8</v>
      </c>
      <c r="N60" s="8">
        <v>29</v>
      </c>
      <c r="O60" s="188">
        <v>1237</v>
      </c>
      <c r="P60" s="188">
        <v>381</v>
      </c>
      <c r="Q60" s="188">
        <v>30</v>
      </c>
      <c r="R60" s="189">
        <v>15.2</v>
      </c>
      <c r="S60" s="189">
        <v>17.3</v>
      </c>
      <c r="T60" s="189">
        <v>20.399999999999999</v>
      </c>
      <c r="U60" s="189">
        <v>17.399999999999999</v>
      </c>
      <c r="V60" s="189">
        <v>5</v>
      </c>
      <c r="W60" s="160">
        <v>6.5</v>
      </c>
      <c r="X60" s="160">
        <v>3.2</v>
      </c>
      <c r="Y60" s="160">
        <v>9.9</v>
      </c>
      <c r="Z60" s="160">
        <v>1.9</v>
      </c>
      <c r="AA60" s="160">
        <v>0</v>
      </c>
      <c r="AB60" s="160">
        <v>0.6</v>
      </c>
      <c r="AC60" s="160">
        <v>2.2999999999999998</v>
      </c>
      <c r="AD60" s="190">
        <v>30.80032336297494</v>
      </c>
      <c r="AE60" s="160">
        <v>2.4</v>
      </c>
    </row>
    <row r="61" spans="1:31" x14ac:dyDescent="0.2">
      <c r="A61" t="s">
        <v>460</v>
      </c>
      <c r="B61" s="147" t="s">
        <v>461</v>
      </c>
      <c r="C61" s="8">
        <v>245</v>
      </c>
      <c r="D61" s="8">
        <v>326</v>
      </c>
      <c r="E61" s="188">
        <v>344</v>
      </c>
      <c r="F61" s="188">
        <v>438</v>
      </c>
      <c r="G61" s="188">
        <v>128</v>
      </c>
      <c r="H61" s="8">
        <v>212</v>
      </c>
      <c r="I61" s="8">
        <v>83</v>
      </c>
      <c r="J61" s="8">
        <v>195</v>
      </c>
      <c r="K61" s="8">
        <v>118</v>
      </c>
      <c r="L61" s="8">
        <v>0</v>
      </c>
      <c r="M61" s="8">
        <v>2</v>
      </c>
      <c r="N61" s="8">
        <v>99</v>
      </c>
      <c r="O61" s="188">
        <v>2190</v>
      </c>
      <c r="P61" s="188">
        <v>879</v>
      </c>
      <c r="Q61" s="188">
        <v>183</v>
      </c>
      <c r="R61" s="189">
        <v>11.2</v>
      </c>
      <c r="S61" s="189">
        <v>14.9</v>
      </c>
      <c r="T61" s="189">
        <v>15.7</v>
      </c>
      <c r="U61" s="189">
        <v>20</v>
      </c>
      <c r="V61" s="189">
        <v>5.9</v>
      </c>
      <c r="W61" s="160">
        <v>9.6999999999999993</v>
      </c>
      <c r="X61" s="160">
        <v>3.8</v>
      </c>
      <c r="Y61" s="160">
        <v>8.9</v>
      </c>
      <c r="Z61" s="160">
        <v>5.4</v>
      </c>
      <c r="AA61" s="160">
        <v>0</v>
      </c>
      <c r="AB61" s="160">
        <v>0.1</v>
      </c>
      <c r="AC61" s="160">
        <v>4.5</v>
      </c>
      <c r="AD61" s="190">
        <v>40.136986301369866</v>
      </c>
      <c r="AE61" s="160">
        <v>8.4</v>
      </c>
    </row>
    <row r="62" spans="1:31" x14ac:dyDescent="0.2">
      <c r="A62" t="s">
        <v>462</v>
      </c>
      <c r="B62" s="147" t="s">
        <v>463</v>
      </c>
      <c r="C62" s="8">
        <v>137</v>
      </c>
      <c r="D62" s="8">
        <v>152</v>
      </c>
      <c r="E62" s="188">
        <v>224</v>
      </c>
      <c r="F62" s="188">
        <v>223</v>
      </c>
      <c r="G62" s="188">
        <v>74</v>
      </c>
      <c r="H62" s="8">
        <v>64</v>
      </c>
      <c r="I62" s="8">
        <v>24</v>
      </c>
      <c r="J62" s="8">
        <v>134</v>
      </c>
      <c r="K62" s="8">
        <v>29</v>
      </c>
      <c r="L62" s="8">
        <v>0</v>
      </c>
      <c r="M62" s="8">
        <v>1</v>
      </c>
      <c r="N62" s="8">
        <v>34</v>
      </c>
      <c r="O62" s="188">
        <v>1096</v>
      </c>
      <c r="P62" s="188">
        <v>378</v>
      </c>
      <c r="Q62" s="188">
        <v>37</v>
      </c>
      <c r="R62" s="189">
        <v>12.5</v>
      </c>
      <c r="S62" s="189">
        <v>13.9</v>
      </c>
      <c r="T62" s="189">
        <v>20.399999999999999</v>
      </c>
      <c r="U62" s="189">
        <v>20.3</v>
      </c>
      <c r="V62" s="189">
        <v>6.8</v>
      </c>
      <c r="W62" s="160">
        <v>5.8</v>
      </c>
      <c r="X62" s="160">
        <v>2.2000000000000002</v>
      </c>
      <c r="Y62" s="160">
        <v>12.2</v>
      </c>
      <c r="Z62" s="160">
        <v>2.6</v>
      </c>
      <c r="AA62" s="160">
        <v>0</v>
      </c>
      <c r="AB62" s="160">
        <v>0.1</v>
      </c>
      <c r="AC62" s="160">
        <v>3.1</v>
      </c>
      <c r="AD62" s="190">
        <v>34.489051094890513</v>
      </c>
      <c r="AE62" s="160">
        <v>3.4</v>
      </c>
    </row>
    <row r="63" spans="1:31" x14ac:dyDescent="0.2">
      <c r="A63" t="s">
        <v>464</v>
      </c>
      <c r="B63" s="147" t="s">
        <v>465</v>
      </c>
      <c r="C63" s="8">
        <v>125</v>
      </c>
      <c r="D63" s="8">
        <v>92</v>
      </c>
      <c r="E63" s="188">
        <v>238</v>
      </c>
      <c r="F63" s="188">
        <v>183</v>
      </c>
      <c r="G63" s="188">
        <v>54</v>
      </c>
      <c r="H63" s="8">
        <v>46</v>
      </c>
      <c r="I63" s="8">
        <v>16</v>
      </c>
      <c r="J63" s="8">
        <v>142</v>
      </c>
      <c r="K63" s="8">
        <v>18</v>
      </c>
      <c r="L63" s="8">
        <v>0</v>
      </c>
      <c r="M63" s="8">
        <v>4</v>
      </c>
      <c r="N63" s="8">
        <v>23</v>
      </c>
      <c r="O63" s="188">
        <v>941</v>
      </c>
      <c r="P63" s="188">
        <v>372</v>
      </c>
      <c r="Q63" s="188">
        <v>33</v>
      </c>
      <c r="R63" s="189">
        <v>13.3</v>
      </c>
      <c r="S63" s="189">
        <v>9.8000000000000007</v>
      </c>
      <c r="T63" s="189">
        <v>25.3</v>
      </c>
      <c r="U63" s="189">
        <v>19.399999999999999</v>
      </c>
      <c r="V63" s="189">
        <v>5.7</v>
      </c>
      <c r="W63" s="160">
        <v>4.9000000000000004</v>
      </c>
      <c r="X63" s="160">
        <v>1.7</v>
      </c>
      <c r="Y63" s="160">
        <v>15.1</v>
      </c>
      <c r="Z63" s="160">
        <v>1.9</v>
      </c>
      <c r="AA63" s="160">
        <v>0</v>
      </c>
      <c r="AB63" s="160">
        <v>0.4</v>
      </c>
      <c r="AC63" s="160">
        <v>2.4</v>
      </c>
      <c r="AD63" s="190">
        <v>39.53241232731137</v>
      </c>
      <c r="AE63" s="160">
        <v>3.5</v>
      </c>
    </row>
    <row r="64" spans="1:31" x14ac:dyDescent="0.2">
      <c r="A64" t="s">
        <v>466</v>
      </c>
      <c r="B64" s="182" t="s">
        <v>467</v>
      </c>
      <c r="C64" s="8">
        <v>150</v>
      </c>
      <c r="D64" s="8">
        <v>169</v>
      </c>
      <c r="E64" s="188">
        <v>359</v>
      </c>
      <c r="F64" s="188">
        <v>326</v>
      </c>
      <c r="G64" s="188">
        <v>79</v>
      </c>
      <c r="H64" s="8">
        <v>46</v>
      </c>
      <c r="I64" s="8">
        <v>40</v>
      </c>
      <c r="J64" s="8">
        <v>169</v>
      </c>
      <c r="K64" s="8">
        <v>23</v>
      </c>
      <c r="L64" s="8">
        <v>0</v>
      </c>
      <c r="M64" s="8">
        <v>4</v>
      </c>
      <c r="N64" s="8">
        <v>26</v>
      </c>
      <c r="O64" s="188">
        <v>1391</v>
      </c>
      <c r="P64" s="188">
        <v>429</v>
      </c>
      <c r="Q64" s="188">
        <v>26</v>
      </c>
      <c r="R64" s="189">
        <v>10.8</v>
      </c>
      <c r="S64" s="189">
        <v>12.1</v>
      </c>
      <c r="T64" s="189">
        <v>25.8</v>
      </c>
      <c r="U64" s="189">
        <v>23.5</v>
      </c>
      <c r="V64" s="189">
        <v>5.6</v>
      </c>
      <c r="W64" s="160">
        <v>3.3</v>
      </c>
      <c r="X64" s="160">
        <v>2.9</v>
      </c>
      <c r="Y64" s="160">
        <v>12.1</v>
      </c>
      <c r="Z64" s="160">
        <v>1.7</v>
      </c>
      <c r="AA64" s="160">
        <v>0</v>
      </c>
      <c r="AB64" s="160">
        <v>0.3</v>
      </c>
      <c r="AC64" s="160">
        <v>1.9</v>
      </c>
      <c r="AD64" s="190">
        <v>30.841121495327101</v>
      </c>
      <c r="AE64" s="160">
        <v>1.9</v>
      </c>
    </row>
    <row r="65" spans="1:31" x14ac:dyDescent="0.2">
      <c r="A65" t="s">
        <v>468</v>
      </c>
      <c r="B65" s="182" t="s">
        <v>469</v>
      </c>
      <c r="C65" s="8">
        <v>350</v>
      </c>
      <c r="D65" s="8">
        <v>331</v>
      </c>
      <c r="E65" s="188">
        <v>541</v>
      </c>
      <c r="F65" s="188">
        <v>625</v>
      </c>
      <c r="G65" s="188">
        <v>162</v>
      </c>
      <c r="H65" s="8">
        <v>96</v>
      </c>
      <c r="I65" s="8">
        <v>80</v>
      </c>
      <c r="J65" s="8">
        <v>316</v>
      </c>
      <c r="K65" s="8">
        <v>31</v>
      </c>
      <c r="L65" s="8">
        <v>0</v>
      </c>
      <c r="M65" s="8">
        <v>12</v>
      </c>
      <c r="N65" s="8">
        <v>63</v>
      </c>
      <c r="O65" s="188">
        <v>2607</v>
      </c>
      <c r="P65" s="188">
        <v>787</v>
      </c>
      <c r="Q65" s="188">
        <v>24</v>
      </c>
      <c r="R65" s="189">
        <v>13.4</v>
      </c>
      <c r="S65" s="189">
        <v>12.7</v>
      </c>
      <c r="T65" s="189">
        <v>20.7</v>
      </c>
      <c r="U65" s="189">
        <v>24</v>
      </c>
      <c r="V65" s="189">
        <v>6.3</v>
      </c>
      <c r="W65" s="160">
        <v>3.7</v>
      </c>
      <c r="X65" s="160">
        <v>3.1</v>
      </c>
      <c r="Y65" s="160">
        <v>12.1</v>
      </c>
      <c r="Z65" s="160">
        <v>1.2</v>
      </c>
      <c r="AA65" s="160">
        <v>0</v>
      </c>
      <c r="AB65" s="160">
        <v>0.5</v>
      </c>
      <c r="AC65" s="160">
        <v>2.4</v>
      </c>
      <c r="AD65" s="190">
        <v>30.1879555044112</v>
      </c>
      <c r="AE65" s="160">
        <v>0.9</v>
      </c>
    </row>
    <row r="66" spans="1:31" x14ac:dyDescent="0.2">
      <c r="A66" t="s">
        <v>470</v>
      </c>
      <c r="B66" s="182" t="s">
        <v>471</v>
      </c>
      <c r="C66" s="8">
        <v>208</v>
      </c>
      <c r="D66" s="8">
        <v>164</v>
      </c>
      <c r="E66" s="188">
        <v>305</v>
      </c>
      <c r="F66" s="188">
        <v>288</v>
      </c>
      <c r="G66" s="188">
        <v>80</v>
      </c>
      <c r="H66" s="8">
        <v>73</v>
      </c>
      <c r="I66" s="8">
        <v>29</v>
      </c>
      <c r="J66" s="8">
        <v>188</v>
      </c>
      <c r="K66" s="8">
        <v>25</v>
      </c>
      <c r="L66" s="8">
        <v>4</v>
      </c>
      <c r="M66" s="8">
        <v>2</v>
      </c>
      <c r="N66" s="8">
        <v>29</v>
      </c>
      <c r="O66" s="188">
        <v>1395</v>
      </c>
      <c r="P66" s="188">
        <v>471</v>
      </c>
      <c r="Q66" s="188">
        <v>23</v>
      </c>
      <c r="R66" s="189">
        <v>14.9</v>
      </c>
      <c r="S66" s="189">
        <v>11.8</v>
      </c>
      <c r="T66" s="189">
        <v>21.8</v>
      </c>
      <c r="U66" s="189">
        <v>20.6</v>
      </c>
      <c r="V66" s="189">
        <v>5.7</v>
      </c>
      <c r="W66" s="160">
        <v>5.2</v>
      </c>
      <c r="X66" s="160">
        <v>2.1</v>
      </c>
      <c r="Y66" s="160">
        <v>13.5</v>
      </c>
      <c r="Z66" s="160">
        <v>1.8</v>
      </c>
      <c r="AA66" s="160">
        <v>0.3</v>
      </c>
      <c r="AB66" s="160">
        <v>0.1</v>
      </c>
      <c r="AC66" s="160">
        <v>2.1</v>
      </c>
      <c r="AD66" s="190">
        <v>33.763440860215056</v>
      </c>
      <c r="AE66" s="160">
        <v>1.6</v>
      </c>
    </row>
    <row r="67" spans="1:31" x14ac:dyDescent="0.2">
      <c r="A67" t="s">
        <v>472</v>
      </c>
      <c r="B67" s="182" t="s">
        <v>473</v>
      </c>
      <c r="C67" s="8">
        <v>245</v>
      </c>
      <c r="D67" s="8">
        <v>247</v>
      </c>
      <c r="E67" s="188">
        <v>603</v>
      </c>
      <c r="F67" s="188">
        <v>614</v>
      </c>
      <c r="G67" s="188">
        <v>208</v>
      </c>
      <c r="H67" s="8">
        <v>81</v>
      </c>
      <c r="I67" s="8">
        <v>47</v>
      </c>
      <c r="J67" s="8">
        <v>254</v>
      </c>
      <c r="K67" s="8">
        <v>51</v>
      </c>
      <c r="L67" s="8">
        <v>0</v>
      </c>
      <c r="M67" s="8">
        <v>3</v>
      </c>
      <c r="N67" s="8">
        <v>61</v>
      </c>
      <c r="O67" s="188">
        <v>2414</v>
      </c>
      <c r="P67" s="188">
        <v>624</v>
      </c>
      <c r="Q67" s="188">
        <v>28</v>
      </c>
      <c r="R67" s="189">
        <v>10.1</v>
      </c>
      <c r="S67" s="189">
        <v>10.199999999999999</v>
      </c>
      <c r="T67" s="189">
        <v>25</v>
      </c>
      <c r="U67" s="189">
        <v>25.4</v>
      </c>
      <c r="V67" s="189">
        <v>8.6999999999999993</v>
      </c>
      <c r="W67" s="160">
        <v>3.4</v>
      </c>
      <c r="X67" s="160">
        <v>1.9</v>
      </c>
      <c r="Y67" s="160">
        <v>10.5</v>
      </c>
      <c r="Z67" s="160">
        <v>2.1</v>
      </c>
      <c r="AA67" s="160">
        <v>0</v>
      </c>
      <c r="AB67" s="160">
        <v>0.1</v>
      </c>
      <c r="AC67" s="160">
        <v>2.5</v>
      </c>
      <c r="AD67" s="190">
        <v>25.849212924606462</v>
      </c>
      <c r="AE67" s="160">
        <v>1.2</v>
      </c>
    </row>
    <row r="68" spans="1:31" x14ac:dyDescent="0.2">
      <c r="A68" t="s">
        <v>474</v>
      </c>
      <c r="B68" s="182" t="s">
        <v>475</v>
      </c>
      <c r="C68" s="8">
        <v>108</v>
      </c>
      <c r="D68" s="8">
        <v>121</v>
      </c>
      <c r="E68" s="188">
        <v>354</v>
      </c>
      <c r="F68" s="188">
        <v>342</v>
      </c>
      <c r="G68" s="188">
        <v>90</v>
      </c>
      <c r="H68" s="8">
        <v>42</v>
      </c>
      <c r="I68" s="8">
        <v>17</v>
      </c>
      <c r="J68" s="8">
        <v>113</v>
      </c>
      <c r="K68" s="8">
        <v>19</v>
      </c>
      <c r="L68" s="8">
        <v>0</v>
      </c>
      <c r="M68" s="8">
        <v>3</v>
      </c>
      <c r="N68" s="8">
        <v>27</v>
      </c>
      <c r="O68" s="188">
        <v>1236</v>
      </c>
      <c r="P68" s="188">
        <v>303</v>
      </c>
      <c r="Q68" s="188">
        <v>23</v>
      </c>
      <c r="R68" s="189">
        <v>8.6999999999999993</v>
      </c>
      <c r="S68" s="189">
        <v>9.8000000000000007</v>
      </c>
      <c r="T68" s="189">
        <v>28.6</v>
      </c>
      <c r="U68" s="189">
        <v>27.7</v>
      </c>
      <c r="V68" s="189">
        <v>7.3</v>
      </c>
      <c r="W68" s="160">
        <v>3.4</v>
      </c>
      <c r="X68" s="160">
        <v>1.4</v>
      </c>
      <c r="Y68" s="160">
        <v>9.1</v>
      </c>
      <c r="Z68" s="160">
        <v>1.5</v>
      </c>
      <c r="AA68" s="160">
        <v>0</v>
      </c>
      <c r="AB68" s="160">
        <v>0.2</v>
      </c>
      <c r="AC68" s="160">
        <v>2.2000000000000002</v>
      </c>
      <c r="AD68" s="190">
        <v>24.514563106796118</v>
      </c>
      <c r="AE68" s="160">
        <v>1.9</v>
      </c>
    </row>
    <row r="69" spans="1:31" x14ac:dyDescent="0.2">
      <c r="A69" t="s">
        <v>476</v>
      </c>
      <c r="B69" s="182" t="s">
        <v>477</v>
      </c>
      <c r="C69" s="8">
        <v>122</v>
      </c>
      <c r="D69" s="8">
        <v>153</v>
      </c>
      <c r="E69" s="188">
        <v>296</v>
      </c>
      <c r="F69" s="188">
        <v>217</v>
      </c>
      <c r="G69" s="188">
        <v>83</v>
      </c>
      <c r="H69" s="8">
        <v>54</v>
      </c>
      <c r="I69" s="8">
        <v>36</v>
      </c>
      <c r="J69" s="8">
        <v>130</v>
      </c>
      <c r="K69" s="8">
        <v>13</v>
      </c>
      <c r="L69" s="8">
        <v>1</v>
      </c>
      <c r="M69" s="8">
        <v>7</v>
      </c>
      <c r="N69" s="8">
        <v>32</v>
      </c>
      <c r="O69" s="188">
        <v>1144</v>
      </c>
      <c r="P69" s="188">
        <v>338</v>
      </c>
      <c r="Q69" s="188">
        <v>26</v>
      </c>
      <c r="R69" s="189">
        <v>10.7</v>
      </c>
      <c r="S69" s="189">
        <v>13.4</v>
      </c>
      <c r="T69" s="189">
        <v>25.8</v>
      </c>
      <c r="U69" s="189">
        <v>19</v>
      </c>
      <c r="V69" s="189">
        <v>7.3</v>
      </c>
      <c r="W69" s="160">
        <v>4.7</v>
      </c>
      <c r="X69" s="160">
        <v>3.1</v>
      </c>
      <c r="Y69" s="160">
        <v>11.4</v>
      </c>
      <c r="Z69" s="160">
        <v>1.1000000000000001</v>
      </c>
      <c r="AA69" s="160">
        <v>0.1</v>
      </c>
      <c r="AB69" s="160">
        <v>0.6</v>
      </c>
      <c r="AC69" s="160">
        <v>2.8</v>
      </c>
      <c r="AD69" s="190">
        <v>29.545454545454547</v>
      </c>
      <c r="AE69" s="160">
        <v>2.2999999999999998</v>
      </c>
    </row>
    <row r="70" spans="1:31" x14ac:dyDescent="0.2">
      <c r="A70" t="s">
        <v>478</v>
      </c>
      <c r="B70" s="182" t="s">
        <v>479</v>
      </c>
      <c r="C70" s="8">
        <v>157</v>
      </c>
      <c r="D70" s="8">
        <v>173</v>
      </c>
      <c r="E70" s="188">
        <v>331</v>
      </c>
      <c r="F70" s="188">
        <v>309</v>
      </c>
      <c r="G70" s="188">
        <v>113</v>
      </c>
      <c r="H70" s="8">
        <v>66</v>
      </c>
      <c r="I70" s="8">
        <v>27</v>
      </c>
      <c r="J70" s="8">
        <v>106</v>
      </c>
      <c r="K70" s="8">
        <v>24</v>
      </c>
      <c r="L70" s="8">
        <v>0</v>
      </c>
      <c r="M70" s="8">
        <v>1</v>
      </c>
      <c r="N70" s="8">
        <v>40</v>
      </c>
      <c r="O70" s="188">
        <v>1347</v>
      </c>
      <c r="P70" s="188">
        <v>318</v>
      </c>
      <c r="Q70" s="188">
        <v>21</v>
      </c>
      <c r="R70" s="189">
        <v>11.7</v>
      </c>
      <c r="S70" s="189">
        <v>12.8</v>
      </c>
      <c r="T70" s="189">
        <v>24.6</v>
      </c>
      <c r="U70" s="189">
        <v>22.9</v>
      </c>
      <c r="V70" s="189">
        <v>8.3000000000000007</v>
      </c>
      <c r="W70" s="160">
        <v>4.9000000000000004</v>
      </c>
      <c r="X70" s="160">
        <v>2</v>
      </c>
      <c r="Y70" s="160">
        <v>7.9</v>
      </c>
      <c r="Z70" s="160">
        <v>1.8</v>
      </c>
      <c r="AA70" s="160">
        <v>0</v>
      </c>
      <c r="AB70" s="160">
        <v>0.1</v>
      </c>
      <c r="AC70" s="160">
        <v>3</v>
      </c>
      <c r="AD70" s="190">
        <v>23.608017817371937</v>
      </c>
      <c r="AE70" s="160">
        <v>1.6</v>
      </c>
    </row>
    <row r="71" spans="1:31" x14ac:dyDescent="0.2">
      <c r="A71" t="s">
        <v>480</v>
      </c>
      <c r="B71" s="182" t="s">
        <v>481</v>
      </c>
      <c r="C71" s="8">
        <v>369</v>
      </c>
      <c r="D71" s="8">
        <v>537</v>
      </c>
      <c r="E71" s="188">
        <v>573</v>
      </c>
      <c r="F71" s="188">
        <v>664</v>
      </c>
      <c r="G71" s="188">
        <v>161</v>
      </c>
      <c r="H71" s="8">
        <v>125</v>
      </c>
      <c r="I71" s="8">
        <v>70</v>
      </c>
      <c r="J71" s="8">
        <v>215</v>
      </c>
      <c r="K71" s="8">
        <v>49</v>
      </c>
      <c r="L71" s="8">
        <v>0</v>
      </c>
      <c r="M71" s="8">
        <v>8</v>
      </c>
      <c r="N71" s="8">
        <v>108</v>
      </c>
      <c r="O71" s="188">
        <v>2879</v>
      </c>
      <c r="P71" s="188">
        <v>795</v>
      </c>
      <c r="Q71" s="188">
        <v>58</v>
      </c>
      <c r="R71" s="189">
        <v>12.8</v>
      </c>
      <c r="S71" s="189">
        <v>18.7</v>
      </c>
      <c r="T71" s="189">
        <v>20</v>
      </c>
      <c r="U71" s="189">
        <v>23.1</v>
      </c>
      <c r="V71" s="189">
        <v>5.5</v>
      </c>
      <c r="W71" s="160">
        <v>4.3</v>
      </c>
      <c r="X71" s="160">
        <v>2.4</v>
      </c>
      <c r="Y71" s="160">
        <v>7.5</v>
      </c>
      <c r="Z71" s="160">
        <v>1.7</v>
      </c>
      <c r="AA71" s="160">
        <v>0</v>
      </c>
      <c r="AB71" s="160">
        <v>0.3</v>
      </c>
      <c r="AC71" s="160">
        <v>3.8</v>
      </c>
      <c r="AD71" s="190">
        <v>27.613754775963876</v>
      </c>
      <c r="AE71" s="160">
        <v>2</v>
      </c>
    </row>
    <row r="72" spans="1:31" x14ac:dyDescent="0.2">
      <c r="A72" t="s">
        <v>482</v>
      </c>
      <c r="B72" s="182" t="s">
        <v>483</v>
      </c>
      <c r="C72" s="8">
        <v>170</v>
      </c>
      <c r="D72" s="8">
        <v>167</v>
      </c>
      <c r="E72" s="188">
        <v>484</v>
      </c>
      <c r="F72" s="188">
        <v>463</v>
      </c>
      <c r="G72" s="188">
        <v>132</v>
      </c>
      <c r="H72" s="8">
        <v>70</v>
      </c>
      <c r="I72" s="8">
        <v>51</v>
      </c>
      <c r="J72" s="8">
        <v>203</v>
      </c>
      <c r="K72" s="8">
        <v>26</v>
      </c>
      <c r="L72" s="8">
        <v>1</v>
      </c>
      <c r="M72" s="8">
        <v>4</v>
      </c>
      <c r="N72" s="8">
        <v>39</v>
      </c>
      <c r="O72" s="188">
        <v>1810</v>
      </c>
      <c r="P72" s="188">
        <v>450</v>
      </c>
      <c r="Q72" s="188">
        <v>23</v>
      </c>
      <c r="R72" s="189">
        <v>9.4</v>
      </c>
      <c r="S72" s="189">
        <v>9.1999999999999993</v>
      </c>
      <c r="T72" s="189">
        <v>26.7</v>
      </c>
      <c r="U72" s="189">
        <v>25.6</v>
      </c>
      <c r="V72" s="189">
        <v>7.3</v>
      </c>
      <c r="W72" s="160">
        <v>3.9</v>
      </c>
      <c r="X72" s="160">
        <v>2.8</v>
      </c>
      <c r="Y72" s="160">
        <v>11.2</v>
      </c>
      <c r="Z72" s="160">
        <v>1.4</v>
      </c>
      <c r="AA72" s="160">
        <v>0.1</v>
      </c>
      <c r="AB72" s="160">
        <v>0.2</v>
      </c>
      <c r="AC72" s="160">
        <v>2.2000000000000002</v>
      </c>
      <c r="AD72" s="190">
        <v>24.861878453038674</v>
      </c>
      <c r="AE72" s="160">
        <v>1.3</v>
      </c>
    </row>
    <row r="73" spans="1:31" x14ac:dyDescent="0.2">
      <c r="A73" t="s">
        <v>484</v>
      </c>
      <c r="B73" s="182" t="s">
        <v>485</v>
      </c>
      <c r="C73" s="8">
        <v>446</v>
      </c>
      <c r="D73" s="8">
        <v>703</v>
      </c>
      <c r="E73" s="188">
        <v>786</v>
      </c>
      <c r="F73" s="188">
        <v>774</v>
      </c>
      <c r="G73" s="188">
        <v>243</v>
      </c>
      <c r="H73" s="8">
        <v>210</v>
      </c>
      <c r="I73" s="8">
        <v>121</v>
      </c>
      <c r="J73" s="8">
        <v>388</v>
      </c>
      <c r="K73" s="8">
        <v>113</v>
      </c>
      <c r="L73" s="8">
        <v>0</v>
      </c>
      <c r="M73" s="8">
        <v>8</v>
      </c>
      <c r="N73" s="8">
        <v>210</v>
      </c>
      <c r="O73" s="188">
        <v>4002</v>
      </c>
      <c r="P73" s="188">
        <v>1252</v>
      </c>
      <c r="Q73" s="188">
        <v>107</v>
      </c>
      <c r="R73" s="189">
        <v>11.1</v>
      </c>
      <c r="S73" s="189">
        <v>17.600000000000001</v>
      </c>
      <c r="T73" s="189">
        <v>19.600000000000001</v>
      </c>
      <c r="U73" s="189">
        <v>19.3</v>
      </c>
      <c r="V73" s="189">
        <v>6</v>
      </c>
      <c r="W73" s="160">
        <v>5.2</v>
      </c>
      <c r="X73" s="160">
        <v>3</v>
      </c>
      <c r="Y73" s="160">
        <v>9.6999999999999993</v>
      </c>
      <c r="Z73" s="160">
        <v>2.8</v>
      </c>
      <c r="AA73" s="160">
        <v>0</v>
      </c>
      <c r="AB73" s="160">
        <v>0.2</v>
      </c>
      <c r="AC73" s="160">
        <v>5.2</v>
      </c>
      <c r="AD73" s="190">
        <v>31.284357821089454</v>
      </c>
      <c r="AE73" s="160">
        <v>2.7</v>
      </c>
    </row>
    <row r="74" spans="1:31" x14ac:dyDescent="0.2">
      <c r="A74" t="s">
        <v>486</v>
      </c>
      <c r="B74" s="182" t="s">
        <v>487</v>
      </c>
      <c r="C74" s="8">
        <v>185</v>
      </c>
      <c r="D74" s="8">
        <v>347</v>
      </c>
      <c r="E74" s="188">
        <v>329</v>
      </c>
      <c r="F74" s="188">
        <v>582</v>
      </c>
      <c r="G74" s="188">
        <v>146</v>
      </c>
      <c r="H74" s="8">
        <v>265</v>
      </c>
      <c r="I74" s="8">
        <v>105</v>
      </c>
      <c r="J74" s="8">
        <v>87</v>
      </c>
      <c r="K74" s="8">
        <v>146</v>
      </c>
      <c r="L74" s="8">
        <v>2</v>
      </c>
      <c r="M74" s="8">
        <v>3</v>
      </c>
      <c r="N74" s="8">
        <v>192</v>
      </c>
      <c r="O74" s="188">
        <v>2389</v>
      </c>
      <c r="P74" s="188">
        <v>623</v>
      </c>
      <c r="Q74" s="188">
        <v>205</v>
      </c>
      <c r="R74" s="189">
        <v>7.7</v>
      </c>
      <c r="S74" s="189">
        <v>14.5</v>
      </c>
      <c r="T74" s="189">
        <v>13.8</v>
      </c>
      <c r="U74" s="189">
        <v>24.4</v>
      </c>
      <c r="V74" s="189">
        <v>6.1</v>
      </c>
      <c r="W74" s="160">
        <v>11.1</v>
      </c>
      <c r="X74" s="160">
        <v>4.4000000000000004</v>
      </c>
      <c r="Y74" s="160">
        <v>3.6</v>
      </c>
      <c r="Z74" s="160">
        <v>6.1</v>
      </c>
      <c r="AA74" s="160">
        <v>0.1</v>
      </c>
      <c r="AB74" s="160">
        <v>0.1</v>
      </c>
      <c r="AC74" s="160">
        <v>8</v>
      </c>
      <c r="AD74" s="190">
        <v>26.077856843867725</v>
      </c>
      <c r="AE74" s="160">
        <v>8.6</v>
      </c>
    </row>
    <row r="75" spans="1:31" x14ac:dyDescent="0.2">
      <c r="A75" t="s">
        <v>488</v>
      </c>
      <c r="B75" s="182" t="s">
        <v>489</v>
      </c>
      <c r="C75" s="8">
        <v>166</v>
      </c>
      <c r="D75" s="8">
        <v>621</v>
      </c>
      <c r="E75" s="188">
        <v>659</v>
      </c>
      <c r="F75" s="188">
        <v>848</v>
      </c>
      <c r="G75" s="188">
        <v>124</v>
      </c>
      <c r="H75" s="8">
        <v>204</v>
      </c>
      <c r="I75" s="8">
        <v>61</v>
      </c>
      <c r="J75" s="8">
        <v>116</v>
      </c>
      <c r="K75" s="8">
        <v>75</v>
      </c>
      <c r="L75" s="8">
        <v>0</v>
      </c>
      <c r="M75" s="8">
        <v>4</v>
      </c>
      <c r="N75" s="8">
        <v>127</v>
      </c>
      <c r="O75" s="188">
        <v>3005</v>
      </c>
      <c r="P75" s="188">
        <v>517</v>
      </c>
      <c r="Q75" s="188">
        <v>77</v>
      </c>
      <c r="R75" s="189">
        <v>5.5</v>
      </c>
      <c r="S75" s="189">
        <v>20.7</v>
      </c>
      <c r="T75" s="189">
        <v>22</v>
      </c>
      <c r="U75" s="189">
        <v>28.2</v>
      </c>
      <c r="V75" s="189">
        <v>4.2</v>
      </c>
      <c r="W75" s="160">
        <v>6.8</v>
      </c>
      <c r="X75" s="160">
        <v>2</v>
      </c>
      <c r="Y75" s="160">
        <v>3.9</v>
      </c>
      <c r="Z75" s="160">
        <v>2.5</v>
      </c>
      <c r="AA75" s="160">
        <v>0</v>
      </c>
      <c r="AB75" s="160">
        <v>0.1</v>
      </c>
      <c r="AC75" s="160">
        <v>4.2</v>
      </c>
      <c r="AD75" s="190">
        <v>17.204658901830282</v>
      </c>
      <c r="AE75" s="160">
        <v>2.6</v>
      </c>
    </row>
    <row r="76" spans="1:31" x14ac:dyDescent="0.2">
      <c r="A76" t="s">
        <v>490</v>
      </c>
      <c r="B76" s="182" t="s">
        <v>491</v>
      </c>
      <c r="C76" s="8">
        <v>149</v>
      </c>
      <c r="D76" s="8">
        <v>161</v>
      </c>
      <c r="E76" s="188">
        <v>309</v>
      </c>
      <c r="F76" s="188">
        <v>345</v>
      </c>
      <c r="G76" s="188">
        <v>75</v>
      </c>
      <c r="H76" s="8">
        <v>53</v>
      </c>
      <c r="I76" s="8">
        <v>34</v>
      </c>
      <c r="J76" s="8">
        <v>176</v>
      </c>
      <c r="K76" s="8">
        <v>25</v>
      </c>
      <c r="L76" s="8">
        <v>0</v>
      </c>
      <c r="M76" s="8">
        <v>0</v>
      </c>
      <c r="N76" s="8">
        <v>28</v>
      </c>
      <c r="O76" s="188">
        <v>1355</v>
      </c>
      <c r="P76" s="188">
        <v>372</v>
      </c>
      <c r="Q76" s="188">
        <v>28</v>
      </c>
      <c r="R76" s="189">
        <v>11</v>
      </c>
      <c r="S76" s="189">
        <v>11.9</v>
      </c>
      <c r="T76" s="189">
        <v>22.8</v>
      </c>
      <c r="U76" s="189">
        <v>25.4</v>
      </c>
      <c r="V76" s="189">
        <v>5.5</v>
      </c>
      <c r="W76" s="160">
        <v>3.9</v>
      </c>
      <c r="X76" s="160">
        <v>2.5</v>
      </c>
      <c r="Y76" s="160">
        <v>13</v>
      </c>
      <c r="Z76" s="160">
        <v>1.8</v>
      </c>
      <c r="AA76" s="160">
        <v>0</v>
      </c>
      <c r="AB76" s="160">
        <v>0</v>
      </c>
      <c r="AC76" s="160">
        <v>2.1</v>
      </c>
      <c r="AD76" s="190">
        <v>27.453874538745389</v>
      </c>
      <c r="AE76" s="160">
        <v>2.1</v>
      </c>
    </row>
    <row r="77" spans="1:31" x14ac:dyDescent="0.2">
      <c r="A77" t="s">
        <v>492</v>
      </c>
      <c r="B77" s="182" t="s">
        <v>493</v>
      </c>
      <c r="C77" s="8">
        <v>142</v>
      </c>
      <c r="D77" s="8">
        <v>181</v>
      </c>
      <c r="E77" s="188">
        <v>338</v>
      </c>
      <c r="F77" s="188">
        <v>291</v>
      </c>
      <c r="G77" s="188">
        <v>109</v>
      </c>
      <c r="H77" s="8">
        <v>48</v>
      </c>
      <c r="I77" s="8">
        <v>37</v>
      </c>
      <c r="J77" s="8">
        <v>163</v>
      </c>
      <c r="K77" s="8">
        <v>20</v>
      </c>
      <c r="L77" s="8">
        <v>0</v>
      </c>
      <c r="M77" s="8">
        <v>2</v>
      </c>
      <c r="N77" s="8">
        <v>30</v>
      </c>
      <c r="O77" s="188">
        <v>1361</v>
      </c>
      <c r="P77" s="188">
        <v>404</v>
      </c>
      <c r="Q77" s="188">
        <v>21</v>
      </c>
      <c r="R77" s="189">
        <v>10.4</v>
      </c>
      <c r="S77" s="189">
        <v>13.3</v>
      </c>
      <c r="T77" s="189">
        <v>24.9</v>
      </c>
      <c r="U77" s="189">
        <v>21.3</v>
      </c>
      <c r="V77" s="189">
        <v>8</v>
      </c>
      <c r="W77" s="160">
        <v>3.5</v>
      </c>
      <c r="X77" s="160">
        <v>2.7</v>
      </c>
      <c r="Y77" s="160">
        <v>12</v>
      </c>
      <c r="Z77" s="160">
        <v>1.5</v>
      </c>
      <c r="AA77" s="160">
        <v>0</v>
      </c>
      <c r="AB77" s="160">
        <v>0.1</v>
      </c>
      <c r="AC77" s="160">
        <v>2.2000000000000002</v>
      </c>
      <c r="AD77" s="190">
        <v>29.684055841293166</v>
      </c>
      <c r="AE77" s="160">
        <v>1.5</v>
      </c>
    </row>
    <row r="78" spans="1:31" x14ac:dyDescent="0.2">
      <c r="A78" t="s">
        <v>494</v>
      </c>
      <c r="B78" s="182" t="s">
        <v>109</v>
      </c>
      <c r="C78" s="8">
        <v>451</v>
      </c>
      <c r="D78" s="8">
        <v>520</v>
      </c>
      <c r="E78" s="188">
        <v>736</v>
      </c>
      <c r="F78" s="188">
        <v>750</v>
      </c>
      <c r="G78" s="188">
        <v>265</v>
      </c>
      <c r="H78" s="8">
        <v>179</v>
      </c>
      <c r="I78" s="8">
        <v>125</v>
      </c>
      <c r="J78" s="8">
        <v>324</v>
      </c>
      <c r="K78" s="8">
        <v>79</v>
      </c>
      <c r="L78" s="8">
        <v>0</v>
      </c>
      <c r="M78" s="8">
        <v>12</v>
      </c>
      <c r="N78" s="8">
        <v>118</v>
      </c>
      <c r="O78" s="188">
        <v>3559</v>
      </c>
      <c r="P78" s="188">
        <v>1133</v>
      </c>
      <c r="Q78" s="188">
        <v>111</v>
      </c>
      <c r="R78" s="189">
        <v>12.7</v>
      </c>
      <c r="S78" s="189">
        <v>14.6</v>
      </c>
      <c r="T78" s="189">
        <v>20.7</v>
      </c>
      <c r="U78" s="189">
        <v>21.1</v>
      </c>
      <c r="V78" s="189">
        <v>7.5</v>
      </c>
      <c r="W78" s="160">
        <v>5</v>
      </c>
      <c r="X78" s="160">
        <v>3.5</v>
      </c>
      <c r="Y78" s="160">
        <v>9.1</v>
      </c>
      <c r="Z78" s="160">
        <v>2.2000000000000002</v>
      </c>
      <c r="AA78" s="160">
        <v>0</v>
      </c>
      <c r="AB78" s="160">
        <v>0.3</v>
      </c>
      <c r="AC78" s="160">
        <v>3.3</v>
      </c>
      <c r="AD78" s="190">
        <v>31.834785051980894</v>
      </c>
      <c r="AE78" s="160">
        <v>3.1</v>
      </c>
    </row>
    <row r="79" spans="1:31" x14ac:dyDescent="0.2">
      <c r="A79" t="s">
        <v>495</v>
      </c>
      <c r="B79" s="182" t="s">
        <v>496</v>
      </c>
      <c r="C79" s="8">
        <v>291</v>
      </c>
      <c r="D79" s="8">
        <v>342</v>
      </c>
      <c r="E79" s="188">
        <v>582</v>
      </c>
      <c r="F79" s="188">
        <v>611</v>
      </c>
      <c r="G79" s="188">
        <v>210</v>
      </c>
      <c r="H79" s="8">
        <v>141</v>
      </c>
      <c r="I79" s="8">
        <v>79</v>
      </c>
      <c r="J79" s="8">
        <v>257</v>
      </c>
      <c r="K79" s="8">
        <v>42</v>
      </c>
      <c r="L79" s="8">
        <v>0</v>
      </c>
      <c r="M79" s="8">
        <v>8</v>
      </c>
      <c r="N79" s="8">
        <v>78</v>
      </c>
      <c r="O79" s="188">
        <v>2641</v>
      </c>
      <c r="P79" s="188">
        <v>703</v>
      </c>
      <c r="Q79" s="188">
        <v>48</v>
      </c>
      <c r="R79" s="189">
        <v>11</v>
      </c>
      <c r="S79" s="189">
        <v>12.9</v>
      </c>
      <c r="T79" s="189">
        <v>22.1</v>
      </c>
      <c r="U79" s="189">
        <v>23.1</v>
      </c>
      <c r="V79" s="189">
        <v>7.9</v>
      </c>
      <c r="W79" s="160">
        <v>5.3</v>
      </c>
      <c r="X79" s="160">
        <v>3</v>
      </c>
      <c r="Y79" s="160">
        <v>9.6999999999999993</v>
      </c>
      <c r="Z79" s="160">
        <v>1.6</v>
      </c>
      <c r="AA79" s="160">
        <v>0</v>
      </c>
      <c r="AB79" s="160">
        <v>0.3</v>
      </c>
      <c r="AC79" s="160">
        <v>3</v>
      </c>
      <c r="AD79" s="190">
        <v>26.618705035971225</v>
      </c>
      <c r="AE79" s="160">
        <v>1.8</v>
      </c>
    </row>
    <row r="80" spans="1:31" x14ac:dyDescent="0.2">
      <c r="A80" t="s">
        <v>497</v>
      </c>
      <c r="B80" s="182" t="s">
        <v>498</v>
      </c>
      <c r="C80" s="8">
        <v>264</v>
      </c>
      <c r="D80" s="8">
        <v>342</v>
      </c>
      <c r="E80" s="188">
        <v>598</v>
      </c>
      <c r="F80" s="188">
        <v>561</v>
      </c>
      <c r="G80" s="188">
        <v>160</v>
      </c>
      <c r="H80" s="8">
        <v>99</v>
      </c>
      <c r="I80" s="8">
        <v>59</v>
      </c>
      <c r="J80" s="8">
        <v>237</v>
      </c>
      <c r="K80" s="8">
        <v>46</v>
      </c>
      <c r="L80" s="8">
        <v>1</v>
      </c>
      <c r="M80" s="8">
        <v>9</v>
      </c>
      <c r="N80" s="8">
        <v>68</v>
      </c>
      <c r="O80" s="188">
        <v>2444</v>
      </c>
      <c r="P80" s="188">
        <v>601</v>
      </c>
      <c r="Q80" s="188">
        <v>39</v>
      </c>
      <c r="R80" s="189">
        <v>10.8</v>
      </c>
      <c r="S80" s="189">
        <v>14</v>
      </c>
      <c r="T80" s="189">
        <v>24.5</v>
      </c>
      <c r="U80" s="189">
        <v>23</v>
      </c>
      <c r="V80" s="189">
        <v>6.6</v>
      </c>
      <c r="W80" s="160">
        <v>4.0999999999999996</v>
      </c>
      <c r="X80" s="160">
        <v>2.4</v>
      </c>
      <c r="Y80" s="160">
        <v>9.6999999999999993</v>
      </c>
      <c r="Z80" s="160">
        <v>1.9</v>
      </c>
      <c r="AA80" s="160">
        <v>0</v>
      </c>
      <c r="AB80" s="160">
        <v>0.4</v>
      </c>
      <c r="AC80" s="160">
        <v>2.8</v>
      </c>
      <c r="AD80" s="190">
        <v>24.590834697217677</v>
      </c>
      <c r="AE80" s="160">
        <v>1.6</v>
      </c>
    </row>
    <row r="81" spans="1:31" x14ac:dyDescent="0.2">
      <c r="A81" t="s">
        <v>499</v>
      </c>
      <c r="B81" s="182" t="s">
        <v>500</v>
      </c>
      <c r="C81" s="8">
        <v>170</v>
      </c>
      <c r="D81" s="8">
        <v>534</v>
      </c>
      <c r="E81" s="8">
        <v>678</v>
      </c>
      <c r="F81" s="8">
        <v>661</v>
      </c>
      <c r="G81" s="8">
        <v>187</v>
      </c>
      <c r="H81" s="8">
        <v>204</v>
      </c>
      <c r="I81" s="8">
        <v>81</v>
      </c>
      <c r="J81" s="8">
        <v>174</v>
      </c>
      <c r="K81" s="8">
        <v>55</v>
      </c>
      <c r="L81" s="8">
        <v>0</v>
      </c>
      <c r="M81" s="8">
        <v>0</v>
      </c>
      <c r="N81" s="8">
        <v>141</v>
      </c>
      <c r="O81" s="188">
        <v>2885</v>
      </c>
      <c r="P81" s="188">
        <v>558</v>
      </c>
      <c r="Q81" s="188">
        <v>74</v>
      </c>
      <c r="R81" s="160">
        <v>5.9</v>
      </c>
      <c r="S81" s="160">
        <v>18.5</v>
      </c>
      <c r="T81" s="160">
        <v>23.5</v>
      </c>
      <c r="U81" s="160">
        <v>22.9</v>
      </c>
      <c r="V81" s="160">
        <v>6.5</v>
      </c>
      <c r="W81" s="160">
        <v>7.1</v>
      </c>
      <c r="X81" s="160">
        <v>2.8</v>
      </c>
      <c r="Y81" s="160">
        <v>6</v>
      </c>
      <c r="Z81" s="160">
        <v>1.9</v>
      </c>
      <c r="AA81" s="160">
        <v>0</v>
      </c>
      <c r="AB81" s="160">
        <v>0</v>
      </c>
      <c r="AC81" s="160">
        <v>4.9000000000000004</v>
      </c>
      <c r="AD81" s="190">
        <v>19.341421143847487</v>
      </c>
      <c r="AE81" s="160">
        <v>2.6</v>
      </c>
    </row>
    <row r="82" spans="1:31" x14ac:dyDescent="0.2">
      <c r="A82" t="s">
        <v>501</v>
      </c>
      <c r="B82" s="182" t="s">
        <v>502</v>
      </c>
      <c r="C82" s="8">
        <v>517</v>
      </c>
      <c r="D82" s="8">
        <v>504</v>
      </c>
      <c r="E82" s="8">
        <v>562</v>
      </c>
      <c r="F82" s="8">
        <v>509</v>
      </c>
      <c r="G82" s="8">
        <v>131</v>
      </c>
      <c r="H82" s="8">
        <v>133</v>
      </c>
      <c r="I82" s="8">
        <v>75</v>
      </c>
      <c r="J82" s="8">
        <v>291</v>
      </c>
      <c r="K82" s="8">
        <v>55</v>
      </c>
      <c r="L82" s="8">
        <v>0</v>
      </c>
      <c r="M82" s="8">
        <v>16</v>
      </c>
      <c r="N82" s="8">
        <v>145</v>
      </c>
      <c r="O82" s="188">
        <v>2938</v>
      </c>
      <c r="P82" s="188">
        <v>1022</v>
      </c>
      <c r="Q82" s="188">
        <v>60</v>
      </c>
      <c r="R82" s="160">
        <v>17.600000000000001</v>
      </c>
      <c r="S82" s="160">
        <v>17.2</v>
      </c>
      <c r="T82" s="160">
        <v>19.2</v>
      </c>
      <c r="U82" s="160">
        <v>17.3</v>
      </c>
      <c r="V82" s="160">
        <v>4.5</v>
      </c>
      <c r="W82" s="160">
        <v>4.5</v>
      </c>
      <c r="X82" s="160">
        <v>2.6</v>
      </c>
      <c r="Y82" s="160">
        <v>9.9</v>
      </c>
      <c r="Z82" s="160">
        <v>1.9</v>
      </c>
      <c r="AA82" s="160">
        <v>0</v>
      </c>
      <c r="AB82" s="160">
        <v>0.5</v>
      </c>
      <c r="AC82" s="160">
        <v>4.9000000000000004</v>
      </c>
      <c r="AD82" s="190">
        <v>34.785568413886999</v>
      </c>
      <c r="AE82" s="160">
        <v>2</v>
      </c>
    </row>
    <row r="83" spans="1:31" x14ac:dyDescent="0.2">
      <c r="A83" t="s">
        <v>503</v>
      </c>
      <c r="B83" s="182" t="s">
        <v>504</v>
      </c>
      <c r="C83" s="8">
        <v>141</v>
      </c>
      <c r="D83" s="8">
        <v>149</v>
      </c>
      <c r="E83" s="8">
        <v>260</v>
      </c>
      <c r="F83" s="8">
        <v>250</v>
      </c>
      <c r="G83" s="8">
        <v>82</v>
      </c>
      <c r="H83" s="8">
        <v>46</v>
      </c>
      <c r="I83" s="8">
        <v>42</v>
      </c>
      <c r="J83" s="8">
        <v>152</v>
      </c>
      <c r="K83" s="8">
        <v>23</v>
      </c>
      <c r="L83" s="8">
        <v>0</v>
      </c>
      <c r="M83" s="8">
        <v>4</v>
      </c>
      <c r="N83" s="8">
        <v>38</v>
      </c>
      <c r="O83" s="188">
        <v>1187</v>
      </c>
      <c r="P83" s="188">
        <v>375</v>
      </c>
      <c r="Q83" s="188">
        <v>16</v>
      </c>
      <c r="R83" s="160">
        <v>11.9</v>
      </c>
      <c r="S83" s="160">
        <v>12.6</v>
      </c>
      <c r="T83" s="160">
        <v>21.9</v>
      </c>
      <c r="U83" s="160">
        <v>21</v>
      </c>
      <c r="V83" s="160">
        <v>6.9</v>
      </c>
      <c r="W83" s="160">
        <v>3.9</v>
      </c>
      <c r="X83" s="160">
        <v>3.5</v>
      </c>
      <c r="Y83" s="160">
        <v>12.8</v>
      </c>
      <c r="Z83" s="160">
        <v>1.9</v>
      </c>
      <c r="AA83" s="160">
        <v>0</v>
      </c>
      <c r="AB83" s="160">
        <v>0.3</v>
      </c>
      <c r="AC83" s="160">
        <v>3.2</v>
      </c>
      <c r="AD83" s="190">
        <v>31.592249368155013</v>
      </c>
      <c r="AE83" s="160">
        <v>1.3</v>
      </c>
    </row>
    <row r="84" spans="1:31" x14ac:dyDescent="0.2">
      <c r="A84" t="s">
        <v>505</v>
      </c>
      <c r="B84" s="182" t="s">
        <v>506</v>
      </c>
      <c r="C84" s="8">
        <v>283</v>
      </c>
      <c r="D84" s="8">
        <v>416</v>
      </c>
      <c r="E84" s="8">
        <v>688</v>
      </c>
      <c r="F84" s="8">
        <v>645</v>
      </c>
      <c r="G84" s="8">
        <v>211</v>
      </c>
      <c r="H84" s="8">
        <v>116</v>
      </c>
      <c r="I84" s="8">
        <v>53</v>
      </c>
      <c r="J84" s="8">
        <v>320</v>
      </c>
      <c r="K84" s="8">
        <v>34</v>
      </c>
      <c r="L84" s="8">
        <v>0</v>
      </c>
      <c r="M84" s="8">
        <v>5</v>
      </c>
      <c r="N84" s="8">
        <v>85</v>
      </c>
      <c r="O84" s="188">
        <v>2856</v>
      </c>
      <c r="P84" s="188">
        <v>787</v>
      </c>
      <c r="Q84" s="188">
        <v>41</v>
      </c>
      <c r="R84" s="160">
        <v>9.9</v>
      </c>
      <c r="S84" s="160">
        <v>14.6</v>
      </c>
      <c r="T84" s="160">
        <v>24.1</v>
      </c>
      <c r="U84" s="160">
        <v>22.6</v>
      </c>
      <c r="V84" s="160">
        <v>7.4</v>
      </c>
      <c r="W84" s="160">
        <v>4.0999999999999996</v>
      </c>
      <c r="X84" s="160">
        <v>1.9</v>
      </c>
      <c r="Y84" s="160">
        <v>11.2</v>
      </c>
      <c r="Z84" s="160">
        <v>1.2</v>
      </c>
      <c r="AA84" s="160">
        <v>0</v>
      </c>
      <c r="AB84" s="160">
        <v>0.2</v>
      </c>
      <c r="AC84" s="160">
        <v>3</v>
      </c>
      <c r="AD84" s="190">
        <v>27.556022408963589</v>
      </c>
      <c r="AE84" s="160">
        <v>1.4</v>
      </c>
    </row>
    <row r="85" spans="1:31" x14ac:dyDescent="0.2">
      <c r="A85" t="s">
        <v>507</v>
      </c>
      <c r="B85" s="182" t="s">
        <v>508</v>
      </c>
      <c r="C85" s="8">
        <v>282</v>
      </c>
      <c r="D85" s="8">
        <v>425</v>
      </c>
      <c r="E85" s="8">
        <v>496</v>
      </c>
      <c r="F85" s="8">
        <v>472</v>
      </c>
      <c r="G85" s="8">
        <v>157</v>
      </c>
      <c r="H85" s="8">
        <v>165</v>
      </c>
      <c r="I85" s="8">
        <v>85</v>
      </c>
      <c r="J85" s="8">
        <v>221</v>
      </c>
      <c r="K85" s="8">
        <v>46</v>
      </c>
      <c r="L85" s="8">
        <v>0</v>
      </c>
      <c r="M85" s="8">
        <v>3</v>
      </c>
      <c r="N85" s="8">
        <v>95</v>
      </c>
      <c r="O85" s="188">
        <v>2447</v>
      </c>
      <c r="P85" s="188">
        <v>739</v>
      </c>
      <c r="Q85" s="188">
        <v>77</v>
      </c>
      <c r="R85" s="160">
        <v>11.5</v>
      </c>
      <c r="S85" s="160">
        <v>17.399999999999999</v>
      </c>
      <c r="T85" s="160">
        <v>20.3</v>
      </c>
      <c r="U85" s="160">
        <v>19.3</v>
      </c>
      <c r="V85" s="160">
        <v>6.4</v>
      </c>
      <c r="W85" s="160">
        <v>6.7</v>
      </c>
      <c r="X85" s="160">
        <v>3.5</v>
      </c>
      <c r="Y85" s="160">
        <v>9</v>
      </c>
      <c r="Z85" s="160">
        <v>1.9</v>
      </c>
      <c r="AA85" s="160">
        <v>0</v>
      </c>
      <c r="AB85" s="160">
        <v>0.1</v>
      </c>
      <c r="AC85" s="160">
        <v>3.9</v>
      </c>
      <c r="AD85" s="190">
        <v>30.20024519820188</v>
      </c>
      <c r="AE85" s="160">
        <v>3.1</v>
      </c>
    </row>
    <row r="86" spans="1:31" x14ac:dyDescent="0.2">
      <c r="A86" t="s">
        <v>509</v>
      </c>
      <c r="B86" s="182" t="s">
        <v>510</v>
      </c>
      <c r="C86" s="8">
        <v>378</v>
      </c>
      <c r="D86" s="8">
        <v>766</v>
      </c>
      <c r="E86" s="8">
        <v>942</v>
      </c>
      <c r="F86" s="8">
        <v>988</v>
      </c>
      <c r="G86" s="8">
        <v>230</v>
      </c>
      <c r="H86" s="8">
        <v>302</v>
      </c>
      <c r="I86" s="8">
        <v>158</v>
      </c>
      <c r="J86" s="8">
        <v>291</v>
      </c>
      <c r="K86" s="8">
        <v>91</v>
      </c>
      <c r="L86" s="8">
        <v>3</v>
      </c>
      <c r="M86" s="8">
        <v>10</v>
      </c>
      <c r="N86" s="8">
        <v>175</v>
      </c>
      <c r="O86" s="188">
        <v>4334</v>
      </c>
      <c r="P86" s="188">
        <v>1080</v>
      </c>
      <c r="Q86" s="188">
        <v>139</v>
      </c>
      <c r="R86" s="160">
        <v>8.6999999999999993</v>
      </c>
      <c r="S86" s="160">
        <v>17.7</v>
      </c>
      <c r="T86" s="160">
        <v>21.8</v>
      </c>
      <c r="U86" s="160">
        <v>22.8</v>
      </c>
      <c r="V86" s="160">
        <v>5.3</v>
      </c>
      <c r="W86" s="160">
        <v>7</v>
      </c>
      <c r="X86" s="160">
        <v>3.6</v>
      </c>
      <c r="Y86" s="160">
        <v>6.7</v>
      </c>
      <c r="Z86" s="160">
        <v>2.1</v>
      </c>
      <c r="AA86" s="160">
        <v>0.1</v>
      </c>
      <c r="AB86" s="160">
        <v>0.2</v>
      </c>
      <c r="AC86" s="160">
        <v>4</v>
      </c>
      <c r="AD86" s="190">
        <v>24.919243193354866</v>
      </c>
      <c r="AE86" s="160">
        <v>3.2</v>
      </c>
    </row>
    <row r="87" spans="1:31" x14ac:dyDescent="0.2">
      <c r="A87" t="s">
        <v>511</v>
      </c>
      <c r="B87" s="182" t="s">
        <v>512</v>
      </c>
      <c r="C87" s="8">
        <v>460</v>
      </c>
      <c r="D87" s="8">
        <v>635</v>
      </c>
      <c r="E87" s="8">
        <v>711</v>
      </c>
      <c r="F87" s="8">
        <v>793</v>
      </c>
      <c r="G87" s="8">
        <v>143</v>
      </c>
      <c r="H87" s="8">
        <v>213</v>
      </c>
      <c r="I87" s="8">
        <v>102</v>
      </c>
      <c r="J87" s="8">
        <v>269</v>
      </c>
      <c r="K87" s="8">
        <v>64</v>
      </c>
      <c r="L87" s="8">
        <v>0</v>
      </c>
      <c r="M87" s="8">
        <v>11</v>
      </c>
      <c r="N87" s="8">
        <v>110</v>
      </c>
      <c r="O87" s="188">
        <v>3511</v>
      </c>
      <c r="P87" s="188">
        <v>1071</v>
      </c>
      <c r="Q87" s="188">
        <v>126</v>
      </c>
      <c r="R87" s="160">
        <v>13.1</v>
      </c>
      <c r="S87" s="160">
        <v>18.100000000000001</v>
      </c>
      <c r="T87" s="160">
        <v>20.2</v>
      </c>
      <c r="U87" s="160">
        <v>22.5</v>
      </c>
      <c r="V87" s="160">
        <v>4.0999999999999996</v>
      </c>
      <c r="W87" s="160">
        <v>6.1</v>
      </c>
      <c r="X87" s="160">
        <v>2.9</v>
      </c>
      <c r="Y87" s="160">
        <v>7.7</v>
      </c>
      <c r="Z87" s="160">
        <v>1.8</v>
      </c>
      <c r="AA87" s="160">
        <v>0</v>
      </c>
      <c r="AB87" s="160">
        <v>0.3</v>
      </c>
      <c r="AC87" s="160">
        <v>3.1</v>
      </c>
      <c r="AD87" s="190">
        <v>30.50412987752777</v>
      </c>
      <c r="AE87" s="160">
        <v>3.6</v>
      </c>
    </row>
    <row r="88" spans="1:31" x14ac:dyDescent="0.2">
      <c r="A88" t="s">
        <v>513</v>
      </c>
      <c r="B88" s="182" t="s">
        <v>514</v>
      </c>
      <c r="C88" s="8">
        <v>103</v>
      </c>
      <c r="D88" s="8">
        <v>166</v>
      </c>
      <c r="E88" s="8">
        <v>278</v>
      </c>
      <c r="F88" s="8">
        <v>327</v>
      </c>
      <c r="G88" s="8">
        <v>91</v>
      </c>
      <c r="H88" s="8">
        <v>74</v>
      </c>
      <c r="I88" s="8">
        <v>34</v>
      </c>
      <c r="J88" s="8">
        <v>110</v>
      </c>
      <c r="K88" s="8">
        <v>25</v>
      </c>
      <c r="L88" s="8">
        <v>0</v>
      </c>
      <c r="M88" s="8">
        <v>1</v>
      </c>
      <c r="N88" s="8">
        <v>28</v>
      </c>
      <c r="O88" s="188">
        <v>1237</v>
      </c>
      <c r="P88" s="188">
        <v>285</v>
      </c>
      <c r="Q88" s="188">
        <v>25</v>
      </c>
      <c r="R88" s="160">
        <v>8.3000000000000007</v>
      </c>
      <c r="S88" s="160">
        <v>13.4</v>
      </c>
      <c r="T88" s="160">
        <v>22.5</v>
      </c>
      <c r="U88" s="160">
        <v>26.5</v>
      </c>
      <c r="V88" s="160">
        <v>7.3</v>
      </c>
      <c r="W88" s="160">
        <v>6</v>
      </c>
      <c r="X88" s="160">
        <v>2.7</v>
      </c>
      <c r="Y88" s="160">
        <v>8.9</v>
      </c>
      <c r="Z88" s="160">
        <v>2</v>
      </c>
      <c r="AA88" s="160">
        <v>0</v>
      </c>
      <c r="AB88" s="160">
        <v>0.1</v>
      </c>
      <c r="AC88" s="160">
        <v>2.2999999999999998</v>
      </c>
      <c r="AD88" s="190">
        <v>23.039611964430073</v>
      </c>
      <c r="AE88" s="160">
        <v>2</v>
      </c>
    </row>
    <row r="89" spans="1:31" x14ac:dyDescent="0.2">
      <c r="A89" t="s">
        <v>515</v>
      </c>
      <c r="B89" s="182" t="s">
        <v>516</v>
      </c>
      <c r="C89" s="8">
        <v>345</v>
      </c>
      <c r="D89" s="8">
        <v>316</v>
      </c>
      <c r="E89" s="8">
        <v>606</v>
      </c>
      <c r="F89" s="8">
        <v>518</v>
      </c>
      <c r="G89" s="8">
        <v>156</v>
      </c>
      <c r="H89" s="8">
        <v>88</v>
      </c>
      <c r="I89" s="8">
        <v>50</v>
      </c>
      <c r="J89" s="8">
        <v>430</v>
      </c>
      <c r="K89" s="8">
        <v>33</v>
      </c>
      <c r="L89" s="8">
        <v>0</v>
      </c>
      <c r="M89" s="8">
        <v>13</v>
      </c>
      <c r="N89" s="8">
        <v>72</v>
      </c>
      <c r="O89" s="188">
        <v>2627</v>
      </c>
      <c r="P89" s="188">
        <v>895</v>
      </c>
      <c r="Q89" s="188">
        <v>16</v>
      </c>
      <c r="R89" s="160">
        <v>13.1</v>
      </c>
      <c r="S89" s="160">
        <v>12</v>
      </c>
      <c r="T89" s="160">
        <v>23.1</v>
      </c>
      <c r="U89" s="160">
        <v>19.8</v>
      </c>
      <c r="V89" s="160">
        <v>5.9</v>
      </c>
      <c r="W89" s="160">
        <v>3.3</v>
      </c>
      <c r="X89" s="160">
        <v>1.9</v>
      </c>
      <c r="Y89" s="160">
        <v>16.399999999999999</v>
      </c>
      <c r="Z89" s="160">
        <v>1.3</v>
      </c>
      <c r="AA89" s="160">
        <v>0</v>
      </c>
      <c r="AB89" s="160">
        <v>0.5</v>
      </c>
      <c r="AC89" s="160">
        <v>2.7</v>
      </c>
      <c r="AD89" s="190">
        <v>34.069280548153785</v>
      </c>
      <c r="AE89" s="160">
        <v>0.6</v>
      </c>
    </row>
    <row r="90" spans="1:31" x14ac:dyDescent="0.2">
      <c r="A90" t="s">
        <v>517</v>
      </c>
      <c r="B90" s="182" t="s">
        <v>518</v>
      </c>
      <c r="C90" s="8">
        <v>69</v>
      </c>
      <c r="D90" s="8">
        <v>201</v>
      </c>
      <c r="E90" s="8">
        <v>345</v>
      </c>
      <c r="F90" s="8">
        <v>385</v>
      </c>
      <c r="G90" s="8">
        <v>76</v>
      </c>
      <c r="H90" s="8">
        <v>89</v>
      </c>
      <c r="I90" s="8">
        <v>26</v>
      </c>
      <c r="J90" s="8">
        <v>79</v>
      </c>
      <c r="K90" s="8">
        <v>20</v>
      </c>
      <c r="L90" s="8">
        <v>0</v>
      </c>
      <c r="M90" s="8">
        <v>2</v>
      </c>
      <c r="N90" s="8">
        <v>39</v>
      </c>
      <c r="O90" s="188">
        <v>1331</v>
      </c>
      <c r="P90" s="188">
        <v>229</v>
      </c>
      <c r="Q90" s="188">
        <v>33</v>
      </c>
      <c r="R90" s="160">
        <v>5.2</v>
      </c>
      <c r="S90" s="160">
        <v>15.1</v>
      </c>
      <c r="T90" s="160">
        <v>25.9</v>
      </c>
      <c r="U90" s="160">
        <v>29</v>
      </c>
      <c r="V90" s="160">
        <v>5.7</v>
      </c>
      <c r="W90" s="160">
        <v>6.7</v>
      </c>
      <c r="X90" s="160">
        <v>2</v>
      </c>
      <c r="Y90" s="160">
        <v>5.9</v>
      </c>
      <c r="Z90" s="160">
        <v>1.5</v>
      </c>
      <c r="AA90" s="160">
        <v>0</v>
      </c>
      <c r="AB90" s="160">
        <v>0.2</v>
      </c>
      <c r="AC90" s="160">
        <v>2.9</v>
      </c>
      <c r="AD90" s="190">
        <v>17.205108940646131</v>
      </c>
      <c r="AE90" s="160">
        <v>2.5</v>
      </c>
    </row>
    <row r="91" spans="1:31" x14ac:dyDescent="0.2">
      <c r="A91" t="s">
        <v>519</v>
      </c>
      <c r="B91" s="182" t="s">
        <v>520</v>
      </c>
      <c r="C91" s="8">
        <v>271</v>
      </c>
      <c r="D91" s="8">
        <v>300</v>
      </c>
      <c r="E91" s="8">
        <v>594</v>
      </c>
      <c r="F91" s="8">
        <v>607</v>
      </c>
      <c r="G91" s="8">
        <v>192</v>
      </c>
      <c r="H91" s="8">
        <v>126</v>
      </c>
      <c r="I91" s="8">
        <v>72</v>
      </c>
      <c r="J91" s="8">
        <v>261</v>
      </c>
      <c r="K91" s="8">
        <v>46</v>
      </c>
      <c r="L91" s="8">
        <v>0</v>
      </c>
      <c r="M91" s="8">
        <v>6</v>
      </c>
      <c r="N91" s="8">
        <v>78</v>
      </c>
      <c r="O91" s="188">
        <v>2553</v>
      </c>
      <c r="P91" s="188">
        <v>722</v>
      </c>
      <c r="Q91" s="188">
        <v>61</v>
      </c>
      <c r="R91" s="160">
        <v>10.6</v>
      </c>
      <c r="S91" s="160">
        <v>11.8</v>
      </c>
      <c r="T91" s="160">
        <v>23.3</v>
      </c>
      <c r="U91" s="160">
        <v>23.7</v>
      </c>
      <c r="V91" s="160">
        <v>7.5</v>
      </c>
      <c r="W91" s="160">
        <v>4.9000000000000004</v>
      </c>
      <c r="X91" s="160">
        <v>2.8</v>
      </c>
      <c r="Y91" s="160">
        <v>10.199999999999999</v>
      </c>
      <c r="Z91" s="160">
        <v>1.8</v>
      </c>
      <c r="AA91" s="160">
        <v>0</v>
      </c>
      <c r="AB91" s="160">
        <v>0.2</v>
      </c>
      <c r="AC91" s="160">
        <v>3.1</v>
      </c>
      <c r="AD91" s="190">
        <v>28.28045436741089</v>
      </c>
      <c r="AE91" s="160">
        <v>2.4</v>
      </c>
    </row>
    <row r="92" spans="1:31" x14ac:dyDescent="0.2">
      <c r="A92" t="s">
        <v>521</v>
      </c>
      <c r="B92" s="182" t="s">
        <v>522</v>
      </c>
      <c r="C92" s="8">
        <v>397</v>
      </c>
      <c r="D92" s="8">
        <v>611</v>
      </c>
      <c r="E92" s="8">
        <v>1010</v>
      </c>
      <c r="F92" s="8">
        <v>1081</v>
      </c>
      <c r="G92" s="8">
        <v>336</v>
      </c>
      <c r="H92" s="8">
        <v>273</v>
      </c>
      <c r="I92" s="8">
        <v>135</v>
      </c>
      <c r="J92" s="8">
        <v>356</v>
      </c>
      <c r="K92" s="8">
        <v>99</v>
      </c>
      <c r="L92" s="8">
        <v>1</v>
      </c>
      <c r="M92" s="8">
        <v>7</v>
      </c>
      <c r="N92" s="8">
        <v>142</v>
      </c>
      <c r="O92" s="188">
        <v>4448</v>
      </c>
      <c r="P92" s="188">
        <v>1176</v>
      </c>
      <c r="Q92" s="188">
        <v>152</v>
      </c>
      <c r="R92" s="160">
        <v>8.9</v>
      </c>
      <c r="S92" s="160">
        <v>13.7</v>
      </c>
      <c r="T92" s="160">
        <v>22.7</v>
      </c>
      <c r="U92" s="160">
        <v>24.3</v>
      </c>
      <c r="V92" s="160">
        <v>7.6</v>
      </c>
      <c r="W92" s="160">
        <v>6.1</v>
      </c>
      <c r="X92" s="160">
        <v>3</v>
      </c>
      <c r="Y92" s="160">
        <v>8</v>
      </c>
      <c r="Z92" s="160">
        <v>2.2000000000000002</v>
      </c>
      <c r="AA92" s="160">
        <v>0</v>
      </c>
      <c r="AB92" s="160">
        <v>0.2</v>
      </c>
      <c r="AC92" s="160">
        <v>3.2</v>
      </c>
      <c r="AD92" s="190">
        <v>26.438848920863311</v>
      </c>
      <c r="AE92" s="160">
        <v>3.4</v>
      </c>
    </row>
    <row r="93" spans="1:31" x14ac:dyDescent="0.2">
      <c r="A93" t="s">
        <v>523</v>
      </c>
      <c r="B93" s="147" t="s">
        <v>524</v>
      </c>
      <c r="C93" s="8">
        <v>220</v>
      </c>
      <c r="D93" s="8">
        <v>161</v>
      </c>
      <c r="E93" s="8">
        <v>482</v>
      </c>
      <c r="F93" s="8">
        <v>473</v>
      </c>
      <c r="G93" s="8">
        <v>113</v>
      </c>
      <c r="H93" s="8">
        <v>62</v>
      </c>
      <c r="I93" s="8">
        <v>56</v>
      </c>
      <c r="J93" s="8">
        <v>228</v>
      </c>
      <c r="K93" s="8">
        <v>31</v>
      </c>
      <c r="L93" s="8">
        <v>0</v>
      </c>
      <c r="M93" s="8">
        <v>2</v>
      </c>
      <c r="N93" s="8">
        <v>49</v>
      </c>
      <c r="O93" s="188">
        <v>1877</v>
      </c>
      <c r="P93" s="188">
        <v>523</v>
      </c>
      <c r="Q93" s="188">
        <v>25</v>
      </c>
      <c r="R93" s="160">
        <v>11.7</v>
      </c>
      <c r="S93" s="160">
        <v>8.6</v>
      </c>
      <c r="T93" s="160">
        <v>25.6</v>
      </c>
      <c r="U93" s="160">
        <v>25.2</v>
      </c>
      <c r="V93" s="160">
        <v>6</v>
      </c>
      <c r="W93" s="160">
        <v>3.3</v>
      </c>
      <c r="X93" s="160">
        <v>3</v>
      </c>
      <c r="Y93" s="160">
        <v>12.1</v>
      </c>
      <c r="Z93" s="160">
        <v>1.7</v>
      </c>
      <c r="AA93" s="160">
        <v>0</v>
      </c>
      <c r="AB93" s="160">
        <v>0.1</v>
      </c>
      <c r="AC93" s="160">
        <v>2.6</v>
      </c>
      <c r="AD93" s="190">
        <v>27.863612147043153</v>
      </c>
      <c r="AE93" s="160">
        <v>1.3</v>
      </c>
    </row>
    <row r="94" spans="1:31" x14ac:dyDescent="0.2">
      <c r="A94" t="s">
        <v>525</v>
      </c>
      <c r="B94" s="147" t="s">
        <v>99</v>
      </c>
      <c r="C94" s="8">
        <v>219</v>
      </c>
      <c r="D94" s="8">
        <v>318</v>
      </c>
      <c r="E94" s="8">
        <v>536</v>
      </c>
      <c r="F94" s="8">
        <v>463</v>
      </c>
      <c r="G94" s="8">
        <v>156</v>
      </c>
      <c r="H94" s="8">
        <v>89</v>
      </c>
      <c r="I94" s="8">
        <v>51</v>
      </c>
      <c r="J94" s="8">
        <v>181</v>
      </c>
      <c r="K94" s="8">
        <v>45</v>
      </c>
      <c r="L94" s="8">
        <v>0</v>
      </c>
      <c r="M94" s="8">
        <v>7</v>
      </c>
      <c r="N94" s="8">
        <v>74</v>
      </c>
      <c r="O94" s="188">
        <v>2139</v>
      </c>
      <c r="P94" s="188">
        <v>483</v>
      </c>
      <c r="Q94" s="188">
        <v>20</v>
      </c>
      <c r="R94" s="160">
        <v>10.199999999999999</v>
      </c>
      <c r="S94" s="160">
        <v>14.9</v>
      </c>
      <c r="T94" s="160">
        <v>25.1</v>
      </c>
      <c r="U94" s="160">
        <v>21.7</v>
      </c>
      <c r="V94" s="160">
        <v>7.3</v>
      </c>
      <c r="W94" s="160">
        <v>4.2</v>
      </c>
      <c r="X94" s="160">
        <v>2.4</v>
      </c>
      <c r="Y94" s="160">
        <v>8.5</v>
      </c>
      <c r="Z94" s="160">
        <v>2.1</v>
      </c>
      <c r="AA94" s="160">
        <v>0</v>
      </c>
      <c r="AB94" s="160">
        <v>0.3</v>
      </c>
      <c r="AC94" s="160">
        <v>3.5</v>
      </c>
      <c r="AD94" s="190">
        <v>22.58064516129032</v>
      </c>
      <c r="AE94" s="160">
        <v>0.9</v>
      </c>
    </row>
    <row r="95" spans="1:31" x14ac:dyDescent="0.2">
      <c r="A95" t="s">
        <v>526</v>
      </c>
      <c r="B95" s="147" t="s">
        <v>527</v>
      </c>
      <c r="C95" s="8">
        <v>198</v>
      </c>
      <c r="D95" s="8">
        <v>134</v>
      </c>
      <c r="E95" s="8">
        <v>187</v>
      </c>
      <c r="F95" s="8">
        <v>238</v>
      </c>
      <c r="G95" s="8">
        <v>57</v>
      </c>
      <c r="H95" s="8">
        <v>35</v>
      </c>
      <c r="I95" s="8">
        <v>26</v>
      </c>
      <c r="J95" s="8">
        <v>146</v>
      </c>
      <c r="K95" s="8">
        <v>13</v>
      </c>
      <c r="L95" s="8">
        <v>1</v>
      </c>
      <c r="M95" s="8">
        <v>1</v>
      </c>
      <c r="N95" s="8">
        <v>49</v>
      </c>
      <c r="O95" s="188">
        <v>1085</v>
      </c>
      <c r="P95" s="188">
        <v>366</v>
      </c>
      <c r="Q95" s="188">
        <v>11</v>
      </c>
      <c r="R95" s="160">
        <v>18.2</v>
      </c>
      <c r="S95" s="160">
        <v>12.4</v>
      </c>
      <c r="T95" s="160">
        <v>17.2</v>
      </c>
      <c r="U95" s="160">
        <v>21.9</v>
      </c>
      <c r="V95" s="160">
        <v>5.3</v>
      </c>
      <c r="W95" s="160">
        <v>3.2</v>
      </c>
      <c r="X95" s="160">
        <v>2.4</v>
      </c>
      <c r="Y95" s="160">
        <v>13.5</v>
      </c>
      <c r="Z95" s="160">
        <v>1.2</v>
      </c>
      <c r="AA95" s="160">
        <v>0.1</v>
      </c>
      <c r="AB95" s="160">
        <v>0.1</v>
      </c>
      <c r="AC95" s="160">
        <v>4.5</v>
      </c>
      <c r="AD95" s="190">
        <v>33.732718894009217</v>
      </c>
      <c r="AE95" s="160">
        <v>1</v>
      </c>
    </row>
    <row r="96" spans="1:31" x14ac:dyDescent="0.2">
      <c r="A96" t="s">
        <v>528</v>
      </c>
      <c r="B96" s="147" t="s">
        <v>333</v>
      </c>
      <c r="C96" s="8">
        <v>184</v>
      </c>
      <c r="D96" s="8">
        <v>221</v>
      </c>
      <c r="E96" s="8">
        <v>392</v>
      </c>
      <c r="F96" s="8">
        <v>547</v>
      </c>
      <c r="G96" s="8">
        <v>137</v>
      </c>
      <c r="H96" s="8">
        <v>102</v>
      </c>
      <c r="I96" s="8">
        <v>65</v>
      </c>
      <c r="J96" s="8">
        <v>157</v>
      </c>
      <c r="K96" s="8">
        <v>33</v>
      </c>
      <c r="L96" s="8">
        <v>0</v>
      </c>
      <c r="M96" s="8">
        <v>3</v>
      </c>
      <c r="N96" s="8">
        <v>43</v>
      </c>
      <c r="O96" s="188">
        <v>1884</v>
      </c>
      <c r="P96" s="188">
        <v>447</v>
      </c>
      <c r="Q96" s="188">
        <v>35</v>
      </c>
      <c r="R96" s="160">
        <v>9.8000000000000007</v>
      </c>
      <c r="S96" s="160">
        <v>11.7</v>
      </c>
      <c r="T96" s="160">
        <v>20.8</v>
      </c>
      <c r="U96" s="160">
        <v>29.1</v>
      </c>
      <c r="V96" s="160">
        <v>7.2</v>
      </c>
      <c r="W96" s="160">
        <v>5.4</v>
      </c>
      <c r="X96" s="160">
        <v>3.5</v>
      </c>
      <c r="Y96" s="160">
        <v>8.3000000000000007</v>
      </c>
      <c r="Z96" s="160">
        <v>1.8</v>
      </c>
      <c r="AA96" s="160">
        <v>0</v>
      </c>
      <c r="AB96" s="160">
        <v>0.2</v>
      </c>
      <c r="AC96" s="160">
        <v>2.2999999999999998</v>
      </c>
      <c r="AD96" s="190">
        <v>23.726114649681527</v>
      </c>
      <c r="AE96" s="160">
        <v>1.9</v>
      </c>
    </row>
    <row r="97" spans="1:31" x14ac:dyDescent="0.2">
      <c r="A97" t="s">
        <v>529</v>
      </c>
      <c r="B97" s="147" t="s">
        <v>100</v>
      </c>
      <c r="C97" s="8">
        <v>191</v>
      </c>
      <c r="D97" s="8">
        <v>594</v>
      </c>
      <c r="E97" s="8">
        <v>832</v>
      </c>
      <c r="F97" s="8">
        <v>1384</v>
      </c>
      <c r="G97" s="8">
        <v>114</v>
      </c>
      <c r="H97" s="8">
        <v>255</v>
      </c>
      <c r="I97" s="8">
        <v>64</v>
      </c>
      <c r="J97" s="8">
        <v>162</v>
      </c>
      <c r="K97" s="8">
        <v>95</v>
      </c>
      <c r="L97" s="8">
        <v>1</v>
      </c>
      <c r="M97" s="8">
        <v>5</v>
      </c>
      <c r="N97" s="8">
        <v>127</v>
      </c>
      <c r="O97" s="188">
        <v>3824</v>
      </c>
      <c r="P97" s="188">
        <v>581</v>
      </c>
      <c r="Q97" s="188">
        <v>129</v>
      </c>
      <c r="R97" s="160">
        <v>5</v>
      </c>
      <c r="S97" s="160">
        <v>15.5</v>
      </c>
      <c r="T97" s="160">
        <v>21.7</v>
      </c>
      <c r="U97" s="160">
        <v>36.200000000000003</v>
      </c>
      <c r="V97" s="160">
        <v>2.9</v>
      </c>
      <c r="W97" s="160">
        <v>6.7</v>
      </c>
      <c r="X97" s="160">
        <v>1.7</v>
      </c>
      <c r="Y97" s="160">
        <v>4.2</v>
      </c>
      <c r="Z97" s="160">
        <v>2.5</v>
      </c>
      <c r="AA97" s="160">
        <v>0</v>
      </c>
      <c r="AB97" s="160">
        <v>0.1</v>
      </c>
      <c r="AC97" s="160">
        <v>3.3</v>
      </c>
      <c r="AD97" s="190">
        <v>15.193514644351463</v>
      </c>
      <c r="AE97" s="160">
        <v>3.4</v>
      </c>
    </row>
    <row r="98" spans="1:31" x14ac:dyDescent="0.2">
      <c r="A98" t="s">
        <v>530</v>
      </c>
      <c r="B98" s="147" t="s">
        <v>531</v>
      </c>
      <c r="C98" s="8">
        <v>79</v>
      </c>
      <c r="D98" s="8">
        <v>130</v>
      </c>
      <c r="E98" s="8">
        <v>203</v>
      </c>
      <c r="F98" s="8">
        <v>299</v>
      </c>
      <c r="G98" s="8">
        <v>57</v>
      </c>
      <c r="H98" s="8">
        <v>27</v>
      </c>
      <c r="I98" s="8">
        <v>21</v>
      </c>
      <c r="J98" s="8">
        <v>108</v>
      </c>
      <c r="K98" s="8">
        <v>19</v>
      </c>
      <c r="L98" s="8">
        <v>1</v>
      </c>
      <c r="M98" s="8">
        <v>7</v>
      </c>
      <c r="N98" s="8">
        <v>21</v>
      </c>
      <c r="O98" s="188">
        <v>972</v>
      </c>
      <c r="P98" s="188">
        <v>227</v>
      </c>
      <c r="Q98" s="188">
        <v>10</v>
      </c>
      <c r="R98" s="160">
        <v>8.1</v>
      </c>
      <c r="S98" s="160">
        <v>13.4</v>
      </c>
      <c r="T98" s="160">
        <v>20.9</v>
      </c>
      <c r="U98" s="160">
        <v>30.7</v>
      </c>
      <c r="V98" s="160">
        <v>5.9</v>
      </c>
      <c r="W98" s="160">
        <v>2.8</v>
      </c>
      <c r="X98" s="160">
        <v>2.2000000000000002</v>
      </c>
      <c r="Y98" s="160">
        <v>11.1</v>
      </c>
      <c r="Z98" s="160">
        <v>2</v>
      </c>
      <c r="AA98" s="160">
        <v>0.1</v>
      </c>
      <c r="AB98" s="160">
        <v>0.7</v>
      </c>
      <c r="AC98" s="160">
        <v>2.2000000000000002</v>
      </c>
      <c r="AD98" s="190">
        <v>23.353909465020575</v>
      </c>
      <c r="AE98" s="160">
        <v>1</v>
      </c>
    </row>
    <row r="99" spans="1:31" x14ac:dyDescent="0.2">
      <c r="A99" t="s">
        <v>532</v>
      </c>
      <c r="B99" s="147" t="s">
        <v>533</v>
      </c>
      <c r="C99" s="8">
        <v>121</v>
      </c>
      <c r="D99" s="8">
        <v>114</v>
      </c>
      <c r="E99" s="8">
        <v>182</v>
      </c>
      <c r="F99" s="8">
        <v>233</v>
      </c>
      <c r="G99" s="8">
        <v>57</v>
      </c>
      <c r="H99" s="8">
        <v>50</v>
      </c>
      <c r="I99" s="8">
        <v>24</v>
      </c>
      <c r="J99" s="8">
        <v>128</v>
      </c>
      <c r="K99" s="8">
        <v>20</v>
      </c>
      <c r="L99" s="8">
        <v>0</v>
      </c>
      <c r="M99" s="8">
        <v>1</v>
      </c>
      <c r="N99" s="8">
        <v>18</v>
      </c>
      <c r="O99" s="188">
        <v>948</v>
      </c>
      <c r="P99" s="188">
        <v>286</v>
      </c>
      <c r="Q99" s="188">
        <v>12</v>
      </c>
      <c r="R99" s="160">
        <v>12.8</v>
      </c>
      <c r="S99" s="160">
        <v>12</v>
      </c>
      <c r="T99" s="160">
        <v>19.2</v>
      </c>
      <c r="U99" s="160">
        <v>24.5</v>
      </c>
      <c r="V99" s="160">
        <v>6</v>
      </c>
      <c r="W99" s="160">
        <v>5.3</v>
      </c>
      <c r="X99" s="160">
        <v>2.5</v>
      </c>
      <c r="Y99" s="160">
        <v>13.5</v>
      </c>
      <c r="Z99" s="160">
        <v>2.1</v>
      </c>
      <c r="AA99" s="160">
        <v>0</v>
      </c>
      <c r="AB99" s="160">
        <v>0.1</v>
      </c>
      <c r="AC99" s="160">
        <v>1.9</v>
      </c>
      <c r="AD99" s="190">
        <v>30.168776371308013</v>
      </c>
      <c r="AE99" s="160">
        <v>1.3</v>
      </c>
    </row>
    <row r="100" spans="1:31" x14ac:dyDescent="0.2">
      <c r="A100" t="s">
        <v>534</v>
      </c>
      <c r="B100" s="147" t="s">
        <v>535</v>
      </c>
      <c r="C100" s="8">
        <v>417</v>
      </c>
      <c r="D100" s="8">
        <v>422</v>
      </c>
      <c r="E100" s="8">
        <v>694</v>
      </c>
      <c r="F100" s="8">
        <v>807</v>
      </c>
      <c r="G100" s="8">
        <v>222</v>
      </c>
      <c r="H100" s="8">
        <v>150</v>
      </c>
      <c r="I100" s="8">
        <v>75</v>
      </c>
      <c r="J100" s="8">
        <v>319</v>
      </c>
      <c r="K100" s="8">
        <v>52</v>
      </c>
      <c r="L100" s="8">
        <v>0</v>
      </c>
      <c r="M100" s="8">
        <v>11</v>
      </c>
      <c r="N100" s="8">
        <v>113</v>
      </c>
      <c r="O100" s="188">
        <v>3282</v>
      </c>
      <c r="P100" s="188">
        <v>870</v>
      </c>
      <c r="Q100" s="188">
        <v>41</v>
      </c>
      <c r="R100" s="160">
        <v>12.7</v>
      </c>
      <c r="S100" s="160">
        <v>12.9</v>
      </c>
      <c r="T100" s="160">
        <v>21.2</v>
      </c>
      <c r="U100" s="160">
        <v>24.6</v>
      </c>
      <c r="V100" s="160">
        <v>6.7</v>
      </c>
      <c r="W100" s="160">
        <v>4.5999999999999996</v>
      </c>
      <c r="X100" s="160">
        <v>2.2999999999999998</v>
      </c>
      <c r="Y100" s="160">
        <v>9.6999999999999993</v>
      </c>
      <c r="Z100" s="160">
        <v>1.6</v>
      </c>
      <c r="AA100" s="160">
        <v>0</v>
      </c>
      <c r="AB100" s="160">
        <v>0.3</v>
      </c>
      <c r="AC100" s="160">
        <v>3.4</v>
      </c>
      <c r="AD100" s="190">
        <v>26.508226691042047</v>
      </c>
      <c r="AE100" s="160">
        <v>1.2</v>
      </c>
    </row>
    <row r="101" spans="1:31" x14ac:dyDescent="0.2">
      <c r="A101" t="s">
        <v>536</v>
      </c>
      <c r="B101" s="147" t="s">
        <v>102</v>
      </c>
      <c r="C101" s="8">
        <v>132</v>
      </c>
      <c r="D101" s="8">
        <v>127</v>
      </c>
      <c r="E101" s="8">
        <v>256</v>
      </c>
      <c r="F101" s="8">
        <v>289</v>
      </c>
      <c r="G101" s="8">
        <v>80</v>
      </c>
      <c r="H101" s="8">
        <v>50</v>
      </c>
      <c r="I101" s="8">
        <v>27</v>
      </c>
      <c r="J101" s="8">
        <v>117</v>
      </c>
      <c r="K101" s="8">
        <v>16</v>
      </c>
      <c r="L101" s="8">
        <v>0</v>
      </c>
      <c r="M101" s="8">
        <v>1</v>
      </c>
      <c r="N101" s="8">
        <v>29</v>
      </c>
      <c r="O101" s="188">
        <v>1124</v>
      </c>
      <c r="P101" s="188">
        <v>323</v>
      </c>
      <c r="Q101" s="188">
        <v>20</v>
      </c>
      <c r="R101" s="160">
        <v>11.7</v>
      </c>
      <c r="S101" s="160">
        <v>11.3</v>
      </c>
      <c r="T101" s="160">
        <v>22.7</v>
      </c>
      <c r="U101" s="160">
        <v>25.8</v>
      </c>
      <c r="V101" s="160">
        <v>7.2</v>
      </c>
      <c r="W101" s="160">
        <v>4.4000000000000004</v>
      </c>
      <c r="X101" s="160">
        <v>2.4</v>
      </c>
      <c r="Y101" s="160">
        <v>10.4</v>
      </c>
      <c r="Z101" s="160">
        <v>1.4</v>
      </c>
      <c r="AA101" s="160">
        <v>0</v>
      </c>
      <c r="AB101" s="160">
        <v>0.1</v>
      </c>
      <c r="AC101" s="160">
        <v>2.6</v>
      </c>
      <c r="AD101" s="190">
        <v>28.736654804270461</v>
      </c>
      <c r="AE101" s="160">
        <v>1.8</v>
      </c>
    </row>
    <row r="102" spans="1:31" x14ac:dyDescent="0.2">
      <c r="A102" t="s">
        <v>537</v>
      </c>
      <c r="B102" s="147" t="s">
        <v>538</v>
      </c>
      <c r="C102" s="8">
        <v>120</v>
      </c>
      <c r="D102" s="8">
        <v>91</v>
      </c>
      <c r="E102" s="8">
        <v>203</v>
      </c>
      <c r="F102" s="8">
        <v>252</v>
      </c>
      <c r="G102" s="8">
        <v>80</v>
      </c>
      <c r="H102" s="8">
        <v>29</v>
      </c>
      <c r="I102" s="8">
        <v>26</v>
      </c>
      <c r="J102" s="8">
        <v>115</v>
      </c>
      <c r="K102" s="8">
        <v>21</v>
      </c>
      <c r="L102" s="8">
        <v>1</v>
      </c>
      <c r="M102" s="8">
        <v>3</v>
      </c>
      <c r="N102" s="8">
        <v>27</v>
      </c>
      <c r="O102" s="188">
        <v>968</v>
      </c>
      <c r="P102" s="188">
        <v>261</v>
      </c>
      <c r="Q102" s="188">
        <v>7</v>
      </c>
      <c r="R102" s="160">
        <v>12.4</v>
      </c>
      <c r="S102" s="160">
        <v>9.4</v>
      </c>
      <c r="T102" s="160">
        <v>21</v>
      </c>
      <c r="U102" s="160">
        <v>26</v>
      </c>
      <c r="V102" s="160">
        <v>8.3000000000000007</v>
      </c>
      <c r="W102" s="160">
        <v>3</v>
      </c>
      <c r="X102" s="160">
        <v>2.7</v>
      </c>
      <c r="Y102" s="160">
        <v>11.9</v>
      </c>
      <c r="Z102" s="160">
        <v>2.2000000000000002</v>
      </c>
      <c r="AA102" s="160">
        <v>0.1</v>
      </c>
      <c r="AB102" s="160">
        <v>0.3</v>
      </c>
      <c r="AC102" s="160">
        <v>2.8</v>
      </c>
      <c r="AD102" s="190">
        <v>26.962809917355372</v>
      </c>
      <c r="AE102" s="160">
        <v>0.7</v>
      </c>
    </row>
    <row r="103" spans="1:31" x14ac:dyDescent="0.2">
      <c r="A103" t="s">
        <v>539</v>
      </c>
      <c r="B103" s="147" t="s">
        <v>103</v>
      </c>
      <c r="C103" s="8">
        <v>254</v>
      </c>
      <c r="D103" s="8">
        <v>243</v>
      </c>
      <c r="E103" s="8">
        <v>374</v>
      </c>
      <c r="F103" s="8">
        <v>438</v>
      </c>
      <c r="G103" s="8">
        <v>115</v>
      </c>
      <c r="H103" s="8">
        <v>78</v>
      </c>
      <c r="I103" s="8">
        <v>54</v>
      </c>
      <c r="J103" s="8">
        <v>210</v>
      </c>
      <c r="K103" s="8">
        <v>45</v>
      </c>
      <c r="L103" s="8">
        <v>0</v>
      </c>
      <c r="M103" s="8">
        <v>6</v>
      </c>
      <c r="N103" s="8">
        <v>68</v>
      </c>
      <c r="O103" s="188">
        <v>1885</v>
      </c>
      <c r="P103" s="188">
        <v>560</v>
      </c>
      <c r="Q103" s="188">
        <v>28</v>
      </c>
      <c r="R103" s="160">
        <v>13.5</v>
      </c>
      <c r="S103" s="160">
        <v>12.9</v>
      </c>
      <c r="T103" s="160">
        <v>19.8</v>
      </c>
      <c r="U103" s="160">
        <v>23.3</v>
      </c>
      <c r="V103" s="160">
        <v>6.1</v>
      </c>
      <c r="W103" s="160">
        <v>4.0999999999999996</v>
      </c>
      <c r="X103" s="160">
        <v>2.9</v>
      </c>
      <c r="Y103" s="160">
        <v>11.1</v>
      </c>
      <c r="Z103" s="160">
        <v>2.4</v>
      </c>
      <c r="AA103" s="160">
        <v>0</v>
      </c>
      <c r="AB103" s="160">
        <v>0.3</v>
      </c>
      <c r="AC103" s="160">
        <v>3.6</v>
      </c>
      <c r="AD103" s="190">
        <v>29.708222811671085</v>
      </c>
      <c r="AE103" s="160">
        <v>1.5</v>
      </c>
    </row>
    <row r="104" spans="1:31" x14ac:dyDescent="0.2">
      <c r="A104" t="s">
        <v>540</v>
      </c>
      <c r="B104" s="147" t="s">
        <v>104</v>
      </c>
      <c r="C104" s="8">
        <v>256</v>
      </c>
      <c r="D104" s="8">
        <v>222</v>
      </c>
      <c r="E104" s="8">
        <v>530</v>
      </c>
      <c r="F104" s="8">
        <v>436</v>
      </c>
      <c r="G104" s="8">
        <v>133</v>
      </c>
      <c r="H104" s="8">
        <v>87</v>
      </c>
      <c r="I104" s="8">
        <v>61</v>
      </c>
      <c r="J104" s="8">
        <v>212</v>
      </c>
      <c r="K104" s="8">
        <v>40</v>
      </c>
      <c r="L104" s="8">
        <v>0</v>
      </c>
      <c r="M104" s="8">
        <v>7</v>
      </c>
      <c r="N104" s="8">
        <v>61</v>
      </c>
      <c r="O104" s="188">
        <v>2045</v>
      </c>
      <c r="P104" s="188">
        <v>559</v>
      </c>
      <c r="Q104" s="188">
        <v>27</v>
      </c>
      <c r="R104" s="160">
        <v>12.5</v>
      </c>
      <c r="S104" s="160">
        <v>10.9</v>
      </c>
      <c r="T104" s="160">
        <v>25.9</v>
      </c>
      <c r="U104" s="160">
        <v>21.4</v>
      </c>
      <c r="V104" s="160">
        <v>6.5</v>
      </c>
      <c r="W104" s="160">
        <v>4.3</v>
      </c>
      <c r="X104" s="160">
        <v>3</v>
      </c>
      <c r="Y104" s="160">
        <v>10.4</v>
      </c>
      <c r="Z104" s="160">
        <v>2</v>
      </c>
      <c r="AA104" s="160">
        <v>0</v>
      </c>
      <c r="AB104" s="160">
        <v>0.3</v>
      </c>
      <c r="AC104" s="160">
        <v>3</v>
      </c>
      <c r="AD104" s="190">
        <v>27.334963325183377</v>
      </c>
      <c r="AE104" s="160">
        <v>1.3</v>
      </c>
    </row>
    <row r="105" spans="1:31" s="8" customFormat="1" x14ac:dyDescent="0.2">
      <c r="A105" s="8" t="s">
        <v>541</v>
      </c>
      <c r="B105" s="147" t="s">
        <v>542</v>
      </c>
      <c r="C105" s="8">
        <v>253</v>
      </c>
      <c r="D105" s="8">
        <v>193</v>
      </c>
      <c r="E105" s="8">
        <v>349</v>
      </c>
      <c r="F105" s="8">
        <v>400</v>
      </c>
      <c r="G105" s="8">
        <v>89</v>
      </c>
      <c r="H105" s="8">
        <v>47</v>
      </c>
      <c r="I105" s="8">
        <v>29</v>
      </c>
      <c r="J105" s="8">
        <v>201</v>
      </c>
      <c r="K105" s="8">
        <v>32</v>
      </c>
      <c r="L105" s="8">
        <v>6</v>
      </c>
      <c r="M105" s="8">
        <v>5</v>
      </c>
      <c r="N105" s="8">
        <v>83</v>
      </c>
      <c r="O105" s="188">
        <v>1687</v>
      </c>
      <c r="P105" s="188">
        <v>503</v>
      </c>
      <c r="Q105" s="188">
        <v>18</v>
      </c>
      <c r="R105" s="160">
        <v>15</v>
      </c>
      <c r="S105" s="160">
        <v>11.4</v>
      </c>
      <c r="T105" s="160">
        <v>20.7</v>
      </c>
      <c r="U105" s="160">
        <v>23.7</v>
      </c>
      <c r="V105" s="160">
        <v>5.3</v>
      </c>
      <c r="W105" s="160">
        <v>2.8</v>
      </c>
      <c r="X105" s="160">
        <v>1.7</v>
      </c>
      <c r="Y105" s="160">
        <v>11.9</v>
      </c>
      <c r="Z105" s="160">
        <v>1.9</v>
      </c>
      <c r="AA105" s="160">
        <v>0.4</v>
      </c>
      <c r="AB105" s="160">
        <v>0.3</v>
      </c>
      <c r="AC105" s="160">
        <v>4.9000000000000004</v>
      </c>
      <c r="AD105" s="190">
        <v>29.816241849436871</v>
      </c>
      <c r="AE105" s="160">
        <v>1.1000000000000001</v>
      </c>
    </row>
    <row r="106" spans="1:31" s="8" customFormat="1" x14ac:dyDescent="0.2">
      <c r="A106" s="8" t="s">
        <v>543</v>
      </c>
      <c r="B106" s="147" t="s">
        <v>106</v>
      </c>
      <c r="C106" s="8">
        <v>73</v>
      </c>
      <c r="D106" s="8">
        <v>123</v>
      </c>
      <c r="E106" s="8">
        <v>259</v>
      </c>
      <c r="F106" s="8">
        <v>290</v>
      </c>
      <c r="G106" s="8">
        <v>84</v>
      </c>
      <c r="H106" s="8">
        <v>53</v>
      </c>
      <c r="I106" s="8">
        <v>25</v>
      </c>
      <c r="J106" s="8">
        <v>55</v>
      </c>
      <c r="K106" s="8">
        <v>24</v>
      </c>
      <c r="L106" s="8">
        <v>0</v>
      </c>
      <c r="M106" s="8">
        <v>3</v>
      </c>
      <c r="N106" s="8">
        <v>28</v>
      </c>
      <c r="O106" s="188">
        <v>1017</v>
      </c>
      <c r="P106" s="188">
        <v>181</v>
      </c>
      <c r="Q106" s="188">
        <v>20</v>
      </c>
      <c r="R106" s="160">
        <v>7.2</v>
      </c>
      <c r="S106" s="160">
        <v>12.1</v>
      </c>
      <c r="T106" s="160">
        <v>25.5</v>
      </c>
      <c r="U106" s="160">
        <v>28.5</v>
      </c>
      <c r="V106" s="160">
        <v>8.3000000000000007</v>
      </c>
      <c r="W106" s="160">
        <v>5.2</v>
      </c>
      <c r="X106" s="160">
        <v>2.5</v>
      </c>
      <c r="Y106" s="160">
        <v>5.4</v>
      </c>
      <c r="Z106" s="160">
        <v>2.4</v>
      </c>
      <c r="AA106" s="160">
        <v>0</v>
      </c>
      <c r="AB106" s="160">
        <v>0.3</v>
      </c>
      <c r="AC106" s="160">
        <v>2.8</v>
      </c>
      <c r="AD106" s="190">
        <v>17.797443461160274</v>
      </c>
      <c r="AE106" s="160">
        <v>2</v>
      </c>
    </row>
    <row r="107" spans="1:31" s="8" customFormat="1" x14ac:dyDescent="0.2">
      <c r="A107" s="8" t="s">
        <v>544</v>
      </c>
      <c r="B107" s="147" t="s">
        <v>545</v>
      </c>
      <c r="C107" s="8">
        <v>133</v>
      </c>
      <c r="D107" s="8">
        <v>106</v>
      </c>
      <c r="E107" s="8">
        <v>234</v>
      </c>
      <c r="F107" s="8">
        <v>229</v>
      </c>
      <c r="G107" s="8">
        <v>66</v>
      </c>
      <c r="H107" s="8">
        <v>35</v>
      </c>
      <c r="I107" s="8">
        <v>18</v>
      </c>
      <c r="J107" s="8">
        <v>115</v>
      </c>
      <c r="K107" s="8">
        <v>18</v>
      </c>
      <c r="L107" s="8">
        <v>1</v>
      </c>
      <c r="M107" s="8">
        <v>2</v>
      </c>
      <c r="N107" s="8">
        <v>34</v>
      </c>
      <c r="O107" s="188">
        <v>991</v>
      </c>
      <c r="P107" s="188">
        <v>306</v>
      </c>
      <c r="Q107" s="188">
        <v>14</v>
      </c>
      <c r="R107" s="160">
        <v>13.4</v>
      </c>
      <c r="S107" s="160">
        <v>10.7</v>
      </c>
      <c r="T107" s="160">
        <v>23.6</v>
      </c>
      <c r="U107" s="160">
        <v>23.1</v>
      </c>
      <c r="V107" s="160">
        <v>6.7</v>
      </c>
      <c r="W107" s="160">
        <v>3.5</v>
      </c>
      <c r="X107" s="160">
        <v>1.8</v>
      </c>
      <c r="Y107" s="160">
        <v>11.6</v>
      </c>
      <c r="Z107" s="160">
        <v>1.8</v>
      </c>
      <c r="AA107" s="160">
        <v>0.1</v>
      </c>
      <c r="AB107" s="160">
        <v>0.2</v>
      </c>
      <c r="AC107" s="160">
        <v>3.4</v>
      </c>
      <c r="AD107" s="190">
        <v>30.877901109989907</v>
      </c>
      <c r="AE107" s="160">
        <v>1.4</v>
      </c>
    </row>
    <row r="108" spans="1:31" s="8" customFormat="1" x14ac:dyDescent="0.2">
      <c r="A108" s="8" t="s">
        <v>546</v>
      </c>
      <c r="B108" s="147" t="s">
        <v>547</v>
      </c>
      <c r="C108" s="8">
        <v>134</v>
      </c>
      <c r="D108" s="8">
        <v>115</v>
      </c>
      <c r="E108" s="8">
        <v>231</v>
      </c>
      <c r="F108" s="8">
        <v>266</v>
      </c>
      <c r="G108" s="8">
        <v>71</v>
      </c>
      <c r="H108" s="8">
        <v>44</v>
      </c>
      <c r="I108" s="8">
        <v>27</v>
      </c>
      <c r="J108" s="8">
        <v>154</v>
      </c>
      <c r="K108" s="8">
        <v>13</v>
      </c>
      <c r="L108" s="8">
        <v>0</v>
      </c>
      <c r="M108" s="8">
        <v>9</v>
      </c>
      <c r="N108" s="8">
        <v>20</v>
      </c>
      <c r="O108" s="188">
        <v>1084</v>
      </c>
      <c r="P108" s="188">
        <v>332</v>
      </c>
      <c r="Q108" s="188">
        <v>18</v>
      </c>
      <c r="R108" s="160">
        <v>12.4</v>
      </c>
      <c r="S108" s="160">
        <v>10.6</v>
      </c>
      <c r="T108" s="160">
        <v>21.4</v>
      </c>
      <c r="U108" s="160">
        <v>24.5</v>
      </c>
      <c r="V108" s="160">
        <v>6.6</v>
      </c>
      <c r="W108" s="160">
        <v>4.0999999999999996</v>
      </c>
      <c r="X108" s="160">
        <v>2.5</v>
      </c>
      <c r="Y108" s="160">
        <v>14.2</v>
      </c>
      <c r="Z108" s="160">
        <v>1.2</v>
      </c>
      <c r="AA108" s="160">
        <v>0</v>
      </c>
      <c r="AB108" s="160">
        <v>0.8</v>
      </c>
      <c r="AC108" s="160">
        <v>1.8</v>
      </c>
      <c r="AD108" s="190">
        <v>30.627306273062732</v>
      </c>
      <c r="AE108" s="160">
        <v>1.7</v>
      </c>
    </row>
    <row r="109" spans="1:31" s="8" customFormat="1" x14ac:dyDescent="0.2">
      <c r="A109" s="8" t="s">
        <v>548</v>
      </c>
      <c r="B109" s="147" t="s">
        <v>549</v>
      </c>
      <c r="C109" s="8">
        <v>530</v>
      </c>
      <c r="D109" s="8">
        <v>576</v>
      </c>
      <c r="E109" s="8">
        <v>818</v>
      </c>
      <c r="F109" s="8">
        <v>983</v>
      </c>
      <c r="G109" s="8">
        <v>252</v>
      </c>
      <c r="H109" s="8">
        <v>228</v>
      </c>
      <c r="I109" s="8">
        <v>96</v>
      </c>
      <c r="J109" s="8">
        <v>341</v>
      </c>
      <c r="K109" s="8">
        <v>97</v>
      </c>
      <c r="L109" s="8">
        <v>9</v>
      </c>
      <c r="M109" s="8">
        <v>8</v>
      </c>
      <c r="N109" s="8">
        <v>273</v>
      </c>
      <c r="O109" s="188">
        <v>4211</v>
      </c>
      <c r="P109" s="188">
        <v>1136</v>
      </c>
      <c r="Q109" s="188">
        <v>102</v>
      </c>
      <c r="R109" s="160">
        <v>12.6</v>
      </c>
      <c r="S109" s="160">
        <v>13.7</v>
      </c>
      <c r="T109" s="160">
        <v>19.5</v>
      </c>
      <c r="U109" s="160">
        <v>23.3</v>
      </c>
      <c r="V109" s="160">
        <v>6</v>
      </c>
      <c r="W109" s="160">
        <v>5.4</v>
      </c>
      <c r="X109" s="160">
        <v>2.2999999999999998</v>
      </c>
      <c r="Y109" s="160">
        <v>8.1</v>
      </c>
      <c r="Z109" s="160">
        <v>2.2999999999999998</v>
      </c>
      <c r="AA109" s="160">
        <v>0.2</v>
      </c>
      <c r="AB109" s="160">
        <v>0.2</v>
      </c>
      <c r="AC109" s="160">
        <v>6.5</v>
      </c>
      <c r="AD109" s="190">
        <v>26.976965091427214</v>
      </c>
      <c r="AE109" s="160">
        <v>2.4</v>
      </c>
    </row>
    <row r="110" spans="1:31" s="8" customFormat="1" x14ac:dyDescent="0.2">
      <c r="A110" s="8" t="s">
        <v>550</v>
      </c>
      <c r="B110" s="147" t="s">
        <v>107</v>
      </c>
      <c r="C110" s="8">
        <v>259</v>
      </c>
      <c r="D110" s="8">
        <v>237</v>
      </c>
      <c r="E110" s="8">
        <v>410</v>
      </c>
      <c r="F110" s="8">
        <v>477</v>
      </c>
      <c r="G110" s="8">
        <v>133</v>
      </c>
      <c r="H110" s="8">
        <v>84</v>
      </c>
      <c r="I110" s="8">
        <v>59</v>
      </c>
      <c r="J110" s="8">
        <v>199</v>
      </c>
      <c r="K110" s="8">
        <v>38</v>
      </c>
      <c r="L110" s="8">
        <v>2</v>
      </c>
      <c r="M110" s="8">
        <v>8</v>
      </c>
      <c r="N110" s="8">
        <v>48</v>
      </c>
      <c r="O110" s="188">
        <v>1954</v>
      </c>
      <c r="P110" s="188">
        <v>564</v>
      </c>
      <c r="Q110" s="188">
        <v>27</v>
      </c>
      <c r="R110" s="160">
        <v>13.3</v>
      </c>
      <c r="S110" s="160">
        <v>12.1</v>
      </c>
      <c r="T110" s="160">
        <v>21</v>
      </c>
      <c r="U110" s="160">
        <v>24.4</v>
      </c>
      <c r="V110" s="160">
        <v>6.8</v>
      </c>
      <c r="W110" s="160">
        <v>4.3</v>
      </c>
      <c r="X110" s="160">
        <v>3</v>
      </c>
      <c r="Y110" s="160">
        <v>10.199999999999999</v>
      </c>
      <c r="Z110" s="160">
        <v>1.9</v>
      </c>
      <c r="AA110" s="160">
        <v>0.1</v>
      </c>
      <c r="AB110" s="160">
        <v>0.4</v>
      </c>
      <c r="AC110" s="160">
        <v>2.5</v>
      </c>
      <c r="AD110" s="190">
        <v>28.863868986693962</v>
      </c>
      <c r="AE110" s="160">
        <v>1.4</v>
      </c>
    </row>
    <row r="111" spans="1:31" s="8" customFormat="1" x14ac:dyDescent="0.2">
      <c r="A111" s="8" t="s">
        <v>551</v>
      </c>
      <c r="B111" s="147" t="s">
        <v>552</v>
      </c>
      <c r="C111" s="8">
        <v>77</v>
      </c>
      <c r="D111" s="8">
        <v>170</v>
      </c>
      <c r="E111" s="8">
        <v>274</v>
      </c>
      <c r="F111" s="8">
        <v>285</v>
      </c>
      <c r="G111" s="8">
        <v>56</v>
      </c>
      <c r="H111" s="8">
        <v>54</v>
      </c>
      <c r="I111" s="8">
        <v>22</v>
      </c>
      <c r="J111" s="8">
        <v>93</v>
      </c>
      <c r="K111" s="8">
        <v>23</v>
      </c>
      <c r="L111" s="8">
        <v>0</v>
      </c>
      <c r="M111" s="8">
        <v>3</v>
      </c>
      <c r="N111" s="8">
        <v>38</v>
      </c>
      <c r="O111" s="188">
        <v>1095</v>
      </c>
      <c r="P111" s="188">
        <v>217</v>
      </c>
      <c r="Q111" s="188">
        <v>15</v>
      </c>
      <c r="R111" s="160">
        <v>7</v>
      </c>
      <c r="S111" s="160">
        <v>15.5</v>
      </c>
      <c r="T111" s="160">
        <v>25</v>
      </c>
      <c r="U111" s="160">
        <v>26.1</v>
      </c>
      <c r="V111" s="160">
        <v>5.0999999999999996</v>
      </c>
      <c r="W111" s="160">
        <v>4.9000000000000004</v>
      </c>
      <c r="X111" s="160">
        <v>2</v>
      </c>
      <c r="Y111" s="160">
        <v>8.5</v>
      </c>
      <c r="Z111" s="160">
        <v>2.1</v>
      </c>
      <c r="AA111" s="160">
        <v>0</v>
      </c>
      <c r="AB111" s="160">
        <v>0.3</v>
      </c>
      <c r="AC111" s="160">
        <v>3.5</v>
      </c>
      <c r="AD111" s="190">
        <v>19.817351598173516</v>
      </c>
      <c r="AE111" s="160">
        <v>1.4</v>
      </c>
    </row>
    <row r="112" spans="1:31" s="8" customFormat="1" x14ac:dyDescent="0.2">
      <c r="A112" s="8" t="s">
        <v>553</v>
      </c>
      <c r="B112" s="147" t="s">
        <v>108</v>
      </c>
      <c r="C112" s="8">
        <v>327</v>
      </c>
      <c r="D112" s="8">
        <v>262</v>
      </c>
      <c r="E112" s="8">
        <v>510</v>
      </c>
      <c r="F112" s="8">
        <v>545</v>
      </c>
      <c r="G112" s="8">
        <v>160</v>
      </c>
      <c r="H112" s="8">
        <v>106</v>
      </c>
      <c r="I112" s="8">
        <v>64</v>
      </c>
      <c r="J112" s="8">
        <v>260</v>
      </c>
      <c r="K112" s="8">
        <v>39</v>
      </c>
      <c r="L112" s="8">
        <v>0</v>
      </c>
      <c r="M112" s="8">
        <v>5</v>
      </c>
      <c r="N112" s="8">
        <v>55</v>
      </c>
      <c r="O112" s="188">
        <v>2333</v>
      </c>
      <c r="P112" s="188">
        <v>705</v>
      </c>
      <c r="Q112" s="188">
        <v>35</v>
      </c>
      <c r="R112" s="160">
        <v>14</v>
      </c>
      <c r="S112" s="160">
        <v>11.2</v>
      </c>
      <c r="T112" s="160">
        <v>21.8</v>
      </c>
      <c r="U112" s="160">
        <v>23.4</v>
      </c>
      <c r="V112" s="160">
        <v>6.8</v>
      </c>
      <c r="W112" s="160">
        <v>4.5</v>
      </c>
      <c r="X112" s="160">
        <v>2.7</v>
      </c>
      <c r="Y112" s="160">
        <v>11.1</v>
      </c>
      <c r="Z112" s="160">
        <v>1.7</v>
      </c>
      <c r="AA112" s="160">
        <v>0</v>
      </c>
      <c r="AB112" s="160">
        <v>0.2</v>
      </c>
      <c r="AC112" s="160">
        <v>2.4</v>
      </c>
      <c r="AD112" s="190">
        <v>30.218602657522503</v>
      </c>
      <c r="AE112" s="160">
        <v>1.5</v>
      </c>
    </row>
    <row r="113" spans="1:31" s="8" customFormat="1" x14ac:dyDescent="0.2">
      <c r="A113" s="8" t="s">
        <v>554</v>
      </c>
      <c r="B113" s="147" t="s">
        <v>555</v>
      </c>
      <c r="C113" s="8">
        <v>128</v>
      </c>
      <c r="D113" s="8">
        <v>147</v>
      </c>
      <c r="E113" s="8">
        <v>198</v>
      </c>
      <c r="F113" s="8">
        <v>226</v>
      </c>
      <c r="G113" s="8">
        <v>67</v>
      </c>
      <c r="H113" s="8">
        <v>42</v>
      </c>
      <c r="I113" s="8">
        <v>30</v>
      </c>
      <c r="J113" s="8">
        <v>115</v>
      </c>
      <c r="K113" s="8">
        <v>21</v>
      </c>
      <c r="L113" s="8">
        <v>0</v>
      </c>
      <c r="M113" s="8">
        <v>1</v>
      </c>
      <c r="N113" s="8">
        <v>36</v>
      </c>
      <c r="O113" s="188">
        <v>1011</v>
      </c>
      <c r="P113" s="188">
        <v>289</v>
      </c>
      <c r="Q113" s="188">
        <v>11</v>
      </c>
      <c r="R113" s="160">
        <v>12.7</v>
      </c>
      <c r="S113" s="160">
        <v>14.5</v>
      </c>
      <c r="T113" s="160">
        <v>19.600000000000001</v>
      </c>
      <c r="U113" s="160">
        <v>22.4</v>
      </c>
      <c r="V113" s="160">
        <v>6.6</v>
      </c>
      <c r="W113" s="160">
        <v>4.2</v>
      </c>
      <c r="X113" s="160">
        <v>3</v>
      </c>
      <c r="Y113" s="160">
        <v>11.4</v>
      </c>
      <c r="Z113" s="160">
        <v>2.1</v>
      </c>
      <c r="AA113" s="160">
        <v>0</v>
      </c>
      <c r="AB113" s="160">
        <v>0.1</v>
      </c>
      <c r="AC113" s="160">
        <v>3.6</v>
      </c>
      <c r="AD113" s="190">
        <v>28.585558852621169</v>
      </c>
      <c r="AE113" s="160">
        <v>1.1000000000000001</v>
      </c>
    </row>
    <row r="114" spans="1:31" s="8" customFormat="1" x14ac:dyDescent="0.2">
      <c r="A114" s="8" t="s">
        <v>556</v>
      </c>
      <c r="B114" s="147" t="s">
        <v>557</v>
      </c>
      <c r="C114" s="8">
        <v>152</v>
      </c>
      <c r="D114" s="8">
        <v>319</v>
      </c>
      <c r="E114" s="8">
        <v>418</v>
      </c>
      <c r="F114" s="8">
        <v>489</v>
      </c>
      <c r="G114" s="8">
        <v>104</v>
      </c>
      <c r="H114" s="8">
        <v>66</v>
      </c>
      <c r="I114" s="8">
        <v>44</v>
      </c>
      <c r="J114" s="8">
        <v>143</v>
      </c>
      <c r="K114" s="8">
        <v>42</v>
      </c>
      <c r="L114" s="8">
        <v>1</v>
      </c>
      <c r="M114" s="8">
        <v>4</v>
      </c>
      <c r="N114" s="8">
        <v>107</v>
      </c>
      <c r="O114" s="188">
        <v>1889</v>
      </c>
      <c r="P114" s="188">
        <v>404</v>
      </c>
      <c r="Q114" s="188">
        <v>34</v>
      </c>
      <c r="R114" s="160">
        <v>8</v>
      </c>
      <c r="S114" s="160">
        <v>16.899999999999999</v>
      </c>
      <c r="T114" s="160">
        <v>22.2</v>
      </c>
      <c r="U114" s="160">
        <v>25.9</v>
      </c>
      <c r="V114" s="160">
        <v>5.5</v>
      </c>
      <c r="W114" s="160">
        <v>3.5</v>
      </c>
      <c r="X114" s="160">
        <v>2.2999999999999998</v>
      </c>
      <c r="Y114" s="160">
        <v>7.6</v>
      </c>
      <c r="Z114" s="160">
        <v>2.2000000000000002</v>
      </c>
      <c r="AA114" s="160">
        <v>0.1</v>
      </c>
      <c r="AB114" s="160">
        <v>0.2</v>
      </c>
      <c r="AC114" s="160">
        <v>5.7</v>
      </c>
      <c r="AD114" s="190">
        <v>21.38697723663314</v>
      </c>
      <c r="AE114" s="160">
        <v>1.8</v>
      </c>
    </row>
    <row r="115" spans="1:31" s="8" customFormat="1" x14ac:dyDescent="0.2">
      <c r="A115" s="8" t="s">
        <v>558</v>
      </c>
      <c r="B115" s="147" t="s">
        <v>559</v>
      </c>
      <c r="C115" s="8">
        <v>139</v>
      </c>
      <c r="D115" s="8">
        <v>92</v>
      </c>
      <c r="E115" s="8">
        <v>222</v>
      </c>
      <c r="F115" s="8">
        <v>222</v>
      </c>
      <c r="G115" s="8">
        <v>58</v>
      </c>
      <c r="H115" s="8">
        <v>36</v>
      </c>
      <c r="I115" s="8">
        <v>30</v>
      </c>
      <c r="J115" s="8">
        <v>137</v>
      </c>
      <c r="K115" s="8">
        <v>15</v>
      </c>
      <c r="L115" s="8">
        <v>0</v>
      </c>
      <c r="M115" s="8">
        <v>4</v>
      </c>
      <c r="N115" s="8">
        <v>19</v>
      </c>
      <c r="O115" s="188">
        <v>974</v>
      </c>
      <c r="P115" s="188">
        <v>314</v>
      </c>
      <c r="Q115" s="188">
        <v>14</v>
      </c>
      <c r="R115" s="160">
        <v>14.3</v>
      </c>
      <c r="S115" s="160">
        <v>9.4</v>
      </c>
      <c r="T115" s="160">
        <v>22.8</v>
      </c>
      <c r="U115" s="160">
        <v>22.8</v>
      </c>
      <c r="V115" s="160">
        <v>5.9</v>
      </c>
      <c r="W115" s="160">
        <v>3.7</v>
      </c>
      <c r="X115" s="160">
        <v>3.1</v>
      </c>
      <c r="Y115" s="160">
        <v>14.1</v>
      </c>
      <c r="Z115" s="160">
        <v>1.5</v>
      </c>
      <c r="AA115" s="160">
        <v>0</v>
      </c>
      <c r="AB115" s="160">
        <v>0.4</v>
      </c>
      <c r="AC115" s="160">
        <v>2</v>
      </c>
      <c r="AD115" s="190">
        <v>32.238193018480494</v>
      </c>
      <c r="AE115" s="160">
        <v>1.4</v>
      </c>
    </row>
    <row r="116" spans="1:31" s="8" customFormat="1" x14ac:dyDescent="0.2">
      <c r="A116" s="8" t="s">
        <v>560</v>
      </c>
      <c r="B116" s="147" t="s">
        <v>561</v>
      </c>
      <c r="C116" s="8">
        <v>164</v>
      </c>
      <c r="D116" s="8">
        <v>304</v>
      </c>
      <c r="E116" s="8">
        <v>478</v>
      </c>
      <c r="F116" s="8">
        <v>548</v>
      </c>
      <c r="G116" s="8">
        <v>109</v>
      </c>
      <c r="H116" s="8">
        <v>58</v>
      </c>
      <c r="I116" s="8">
        <v>50</v>
      </c>
      <c r="J116" s="8">
        <v>155</v>
      </c>
      <c r="K116" s="8">
        <v>41</v>
      </c>
      <c r="L116" s="8">
        <v>0</v>
      </c>
      <c r="M116" s="8">
        <v>4</v>
      </c>
      <c r="N116" s="8">
        <v>45</v>
      </c>
      <c r="O116" s="188">
        <v>1956</v>
      </c>
      <c r="P116" s="188">
        <v>451</v>
      </c>
      <c r="Q116" s="188">
        <v>24</v>
      </c>
      <c r="R116" s="160">
        <v>8.4</v>
      </c>
      <c r="S116" s="160">
        <v>15.5</v>
      </c>
      <c r="T116" s="160">
        <v>24.4</v>
      </c>
      <c r="U116" s="160">
        <v>28</v>
      </c>
      <c r="V116" s="160">
        <v>5.6</v>
      </c>
      <c r="W116" s="160">
        <v>3</v>
      </c>
      <c r="X116" s="160">
        <v>2.6</v>
      </c>
      <c r="Y116" s="160">
        <v>7.9</v>
      </c>
      <c r="Z116" s="160">
        <v>2.1</v>
      </c>
      <c r="AA116" s="160">
        <v>0</v>
      </c>
      <c r="AB116" s="160">
        <v>0.2</v>
      </c>
      <c r="AC116" s="160">
        <v>2.2999999999999998</v>
      </c>
      <c r="AD116" s="190">
        <v>23.057259713701431</v>
      </c>
      <c r="AE116" s="160">
        <v>1.2</v>
      </c>
    </row>
    <row r="117" spans="1:31" s="8" customFormat="1" x14ac:dyDescent="0.2">
      <c r="A117" s="8" t="s">
        <v>562</v>
      </c>
      <c r="B117" s="147" t="s">
        <v>110</v>
      </c>
      <c r="C117" s="8">
        <v>402</v>
      </c>
      <c r="D117" s="8">
        <v>357</v>
      </c>
      <c r="E117" s="8">
        <v>636</v>
      </c>
      <c r="F117" s="8">
        <v>603</v>
      </c>
      <c r="G117" s="8">
        <v>264</v>
      </c>
      <c r="H117" s="8">
        <v>127</v>
      </c>
      <c r="I117" s="8">
        <v>128</v>
      </c>
      <c r="J117" s="8">
        <v>301</v>
      </c>
      <c r="K117" s="8">
        <v>50</v>
      </c>
      <c r="L117" s="8">
        <v>3</v>
      </c>
      <c r="M117" s="8">
        <v>9</v>
      </c>
      <c r="N117" s="8">
        <v>112</v>
      </c>
      <c r="O117" s="188">
        <v>2992</v>
      </c>
      <c r="P117" s="188">
        <v>869</v>
      </c>
      <c r="Q117" s="188">
        <v>46</v>
      </c>
      <c r="R117" s="160">
        <v>13.4</v>
      </c>
      <c r="S117" s="160">
        <v>11.9</v>
      </c>
      <c r="T117" s="160">
        <v>21.2</v>
      </c>
      <c r="U117" s="160">
        <v>20.100000000000001</v>
      </c>
      <c r="V117" s="160">
        <v>8.8000000000000007</v>
      </c>
      <c r="W117" s="160">
        <v>4.2</v>
      </c>
      <c r="X117" s="160">
        <v>4.3</v>
      </c>
      <c r="Y117" s="160">
        <v>10.1</v>
      </c>
      <c r="Z117" s="160">
        <v>1.7</v>
      </c>
      <c r="AA117" s="160">
        <v>0.1</v>
      </c>
      <c r="AB117" s="160">
        <v>0.3</v>
      </c>
      <c r="AC117" s="160">
        <v>3.7</v>
      </c>
      <c r="AD117" s="190">
        <v>29.044117647058826</v>
      </c>
      <c r="AE117" s="160">
        <v>1.5</v>
      </c>
    </row>
    <row r="118" spans="1:31" s="8" customFormat="1" x14ac:dyDescent="0.2">
      <c r="A118" s="8" t="s">
        <v>563</v>
      </c>
      <c r="B118" s="147" t="s">
        <v>564</v>
      </c>
      <c r="C118" s="8">
        <v>103</v>
      </c>
      <c r="D118" s="8">
        <v>131</v>
      </c>
      <c r="E118" s="8">
        <v>248</v>
      </c>
      <c r="F118" s="8">
        <v>255</v>
      </c>
      <c r="G118" s="8">
        <v>68</v>
      </c>
      <c r="H118" s="8">
        <v>42</v>
      </c>
      <c r="I118" s="8">
        <v>29</v>
      </c>
      <c r="J118" s="8">
        <v>76</v>
      </c>
      <c r="K118" s="8">
        <v>18</v>
      </c>
      <c r="L118" s="8">
        <v>0</v>
      </c>
      <c r="M118" s="8">
        <v>2</v>
      </c>
      <c r="N118" s="8">
        <v>24</v>
      </c>
      <c r="O118" s="188">
        <v>996</v>
      </c>
      <c r="P118" s="188">
        <v>218</v>
      </c>
      <c r="Q118" s="188">
        <v>10</v>
      </c>
      <c r="R118" s="160">
        <v>10.3</v>
      </c>
      <c r="S118" s="160">
        <v>13.2</v>
      </c>
      <c r="T118" s="160">
        <v>24.9</v>
      </c>
      <c r="U118" s="160">
        <v>25.6</v>
      </c>
      <c r="V118" s="160">
        <v>6.8</v>
      </c>
      <c r="W118" s="160">
        <v>4.2</v>
      </c>
      <c r="X118" s="160">
        <v>2.9</v>
      </c>
      <c r="Y118" s="160">
        <v>7.6</v>
      </c>
      <c r="Z118" s="160">
        <v>1.8</v>
      </c>
      <c r="AA118" s="160">
        <v>0</v>
      </c>
      <c r="AB118" s="160">
        <v>0.2</v>
      </c>
      <c r="AC118" s="160">
        <v>2.4</v>
      </c>
      <c r="AD118" s="190">
        <v>21.887550200803211</v>
      </c>
      <c r="AE118" s="160">
        <v>1</v>
      </c>
    </row>
    <row r="119" spans="1:31" s="8" customFormat="1" x14ac:dyDescent="0.2">
      <c r="A119" s="8" t="s">
        <v>565</v>
      </c>
      <c r="B119" s="147" t="s">
        <v>566</v>
      </c>
      <c r="C119" s="8">
        <v>103</v>
      </c>
      <c r="D119" s="8">
        <v>287</v>
      </c>
      <c r="E119" s="8">
        <v>279</v>
      </c>
      <c r="F119" s="8">
        <v>299</v>
      </c>
      <c r="G119" s="8">
        <v>50</v>
      </c>
      <c r="H119" s="8">
        <v>57</v>
      </c>
      <c r="I119" s="8">
        <v>22</v>
      </c>
      <c r="J119" s="8">
        <v>57</v>
      </c>
      <c r="K119" s="8">
        <v>32</v>
      </c>
      <c r="L119" s="8">
        <v>1</v>
      </c>
      <c r="M119" s="8">
        <v>0</v>
      </c>
      <c r="N119" s="8">
        <v>66</v>
      </c>
      <c r="O119" s="188">
        <v>1253</v>
      </c>
      <c r="P119" s="188">
        <v>245</v>
      </c>
      <c r="Q119" s="188">
        <v>26</v>
      </c>
      <c r="R119" s="160">
        <v>8.1999999999999993</v>
      </c>
      <c r="S119" s="160">
        <v>22.9</v>
      </c>
      <c r="T119" s="160">
        <v>22.3</v>
      </c>
      <c r="U119" s="160">
        <v>23.9</v>
      </c>
      <c r="V119" s="160">
        <v>4</v>
      </c>
      <c r="W119" s="160">
        <v>4.5</v>
      </c>
      <c r="X119" s="160">
        <v>1.8</v>
      </c>
      <c r="Y119" s="160">
        <v>4.5</v>
      </c>
      <c r="Z119" s="160">
        <v>2.6</v>
      </c>
      <c r="AA119" s="160">
        <v>0.1</v>
      </c>
      <c r="AB119" s="160">
        <v>0</v>
      </c>
      <c r="AC119" s="160">
        <v>5.3</v>
      </c>
      <c r="AD119" s="190">
        <v>19.553072625698324</v>
      </c>
      <c r="AE119" s="160">
        <v>2.1</v>
      </c>
    </row>
    <row r="120" spans="1:31" s="8" customFormat="1" x14ac:dyDescent="0.2">
      <c r="A120" s="8" t="s">
        <v>567</v>
      </c>
      <c r="B120" s="147" t="s">
        <v>568</v>
      </c>
      <c r="C120" s="8">
        <v>122</v>
      </c>
      <c r="D120" s="8">
        <v>133</v>
      </c>
      <c r="E120" s="8">
        <v>205</v>
      </c>
      <c r="F120" s="8">
        <v>226</v>
      </c>
      <c r="G120" s="8">
        <v>66</v>
      </c>
      <c r="H120" s="8">
        <v>32</v>
      </c>
      <c r="I120" s="8">
        <v>26</v>
      </c>
      <c r="J120" s="8">
        <v>111</v>
      </c>
      <c r="K120" s="8">
        <v>18</v>
      </c>
      <c r="L120" s="8">
        <v>1</v>
      </c>
      <c r="M120" s="8">
        <v>3</v>
      </c>
      <c r="N120" s="8">
        <v>23</v>
      </c>
      <c r="O120" s="188">
        <v>966</v>
      </c>
      <c r="P120" s="188">
        <v>266</v>
      </c>
      <c r="Q120" s="188">
        <v>11</v>
      </c>
      <c r="R120" s="160">
        <v>12.6</v>
      </c>
      <c r="S120" s="160">
        <v>13.8</v>
      </c>
      <c r="T120" s="160">
        <v>21.2</v>
      </c>
      <c r="U120" s="160">
        <v>23.4</v>
      </c>
      <c r="V120" s="160">
        <v>6.8</v>
      </c>
      <c r="W120" s="160">
        <v>3.3</v>
      </c>
      <c r="X120" s="160">
        <v>2.7</v>
      </c>
      <c r="Y120" s="160">
        <v>11.5</v>
      </c>
      <c r="Z120" s="160">
        <v>1.9</v>
      </c>
      <c r="AA120" s="160">
        <v>0.1</v>
      </c>
      <c r="AB120" s="160">
        <v>0.3</v>
      </c>
      <c r="AC120" s="160">
        <v>2.4</v>
      </c>
      <c r="AD120" s="190">
        <v>27.536231884057973</v>
      </c>
      <c r="AE120" s="160">
        <v>1.1000000000000001</v>
      </c>
    </row>
    <row r="121" spans="1:31" s="8" customFormat="1" x14ac:dyDescent="0.2">
      <c r="A121" s="8" t="s">
        <v>569</v>
      </c>
      <c r="B121" s="147" t="s">
        <v>570</v>
      </c>
      <c r="C121" s="8">
        <v>99</v>
      </c>
      <c r="D121" s="8">
        <v>104</v>
      </c>
      <c r="E121" s="8">
        <v>262</v>
      </c>
      <c r="F121" s="8">
        <v>231</v>
      </c>
      <c r="G121" s="8">
        <v>74</v>
      </c>
      <c r="H121" s="8">
        <v>43</v>
      </c>
      <c r="I121" s="8">
        <v>22</v>
      </c>
      <c r="J121" s="8">
        <v>116</v>
      </c>
      <c r="K121" s="8">
        <v>15</v>
      </c>
      <c r="L121" s="8">
        <v>0</v>
      </c>
      <c r="M121" s="8">
        <v>0</v>
      </c>
      <c r="N121" s="8">
        <v>21</v>
      </c>
      <c r="O121" s="188">
        <v>987</v>
      </c>
      <c r="P121" s="188">
        <v>256</v>
      </c>
      <c r="Q121" s="188">
        <v>12</v>
      </c>
      <c r="R121" s="160">
        <v>10</v>
      </c>
      <c r="S121" s="160">
        <v>10.5</v>
      </c>
      <c r="T121" s="160">
        <v>26.6</v>
      </c>
      <c r="U121" s="160">
        <v>23.4</v>
      </c>
      <c r="V121" s="160">
        <v>7.5</v>
      </c>
      <c r="W121" s="160">
        <v>4.4000000000000004</v>
      </c>
      <c r="X121" s="160">
        <v>2.2000000000000002</v>
      </c>
      <c r="Y121" s="160">
        <v>11.8</v>
      </c>
      <c r="Z121" s="160">
        <v>1.5</v>
      </c>
      <c r="AA121" s="160">
        <v>0</v>
      </c>
      <c r="AB121" s="160">
        <v>0</v>
      </c>
      <c r="AC121" s="160">
        <v>2.1</v>
      </c>
      <c r="AD121" s="190">
        <v>25.937183383991897</v>
      </c>
      <c r="AE121" s="160">
        <v>1.2</v>
      </c>
    </row>
    <row r="122" spans="1:31" s="8" customFormat="1" x14ac:dyDescent="0.2">
      <c r="A122" s="8" t="s">
        <v>571</v>
      </c>
      <c r="B122" s="147" t="s">
        <v>572</v>
      </c>
      <c r="C122" s="8">
        <v>502</v>
      </c>
      <c r="D122" s="8">
        <v>412</v>
      </c>
      <c r="E122" s="8">
        <v>606</v>
      </c>
      <c r="F122" s="8">
        <v>695</v>
      </c>
      <c r="G122" s="8">
        <v>168</v>
      </c>
      <c r="H122" s="8">
        <v>118</v>
      </c>
      <c r="I122" s="8">
        <v>92</v>
      </c>
      <c r="J122" s="8">
        <v>422</v>
      </c>
      <c r="K122" s="8">
        <v>41</v>
      </c>
      <c r="L122" s="8">
        <v>1</v>
      </c>
      <c r="M122" s="8">
        <v>12</v>
      </c>
      <c r="N122" s="8">
        <v>96</v>
      </c>
      <c r="O122" s="188">
        <v>3165</v>
      </c>
      <c r="P122" s="188">
        <v>1052</v>
      </c>
      <c r="Q122" s="188">
        <v>45</v>
      </c>
      <c r="R122" s="160">
        <v>15.9</v>
      </c>
      <c r="S122" s="160">
        <v>13</v>
      </c>
      <c r="T122" s="160">
        <v>19.2</v>
      </c>
      <c r="U122" s="160">
        <v>21.9</v>
      </c>
      <c r="V122" s="160">
        <v>5.4</v>
      </c>
      <c r="W122" s="160">
        <v>3.7</v>
      </c>
      <c r="X122" s="160">
        <v>2.9</v>
      </c>
      <c r="Y122" s="160">
        <v>13.3</v>
      </c>
      <c r="Z122" s="160">
        <v>1.3</v>
      </c>
      <c r="AA122" s="160">
        <v>0</v>
      </c>
      <c r="AB122" s="160">
        <v>0.4</v>
      </c>
      <c r="AC122" s="160">
        <v>3</v>
      </c>
      <c r="AD122" s="190">
        <v>33.238546603475513</v>
      </c>
      <c r="AE122" s="160">
        <v>1.4</v>
      </c>
    </row>
    <row r="123" spans="1:31" s="8" customFormat="1" x14ac:dyDescent="0.2">
      <c r="A123" s="8" t="s">
        <v>573</v>
      </c>
      <c r="B123" s="147" t="s">
        <v>574</v>
      </c>
      <c r="C123" s="8">
        <v>140</v>
      </c>
      <c r="D123" s="8">
        <v>189</v>
      </c>
      <c r="E123" s="8">
        <v>283</v>
      </c>
      <c r="F123" s="8">
        <v>247</v>
      </c>
      <c r="G123" s="8">
        <v>64</v>
      </c>
      <c r="H123" s="8">
        <v>44</v>
      </c>
      <c r="I123" s="8">
        <v>40</v>
      </c>
      <c r="J123" s="8">
        <v>137</v>
      </c>
      <c r="K123" s="8">
        <v>15</v>
      </c>
      <c r="L123" s="8">
        <v>0</v>
      </c>
      <c r="M123" s="8">
        <v>2</v>
      </c>
      <c r="N123" s="8">
        <v>40</v>
      </c>
      <c r="O123" s="188">
        <v>1201</v>
      </c>
      <c r="P123" s="188">
        <v>319</v>
      </c>
      <c r="Q123" s="188">
        <v>14</v>
      </c>
      <c r="R123" s="160">
        <v>11.7</v>
      </c>
      <c r="S123" s="160">
        <v>15.7</v>
      </c>
      <c r="T123" s="160">
        <v>23.6</v>
      </c>
      <c r="U123" s="160">
        <v>20.5</v>
      </c>
      <c r="V123" s="160">
        <v>5.3</v>
      </c>
      <c r="W123" s="160">
        <v>3.7</v>
      </c>
      <c r="X123" s="160">
        <v>3.3</v>
      </c>
      <c r="Y123" s="160">
        <v>11.4</v>
      </c>
      <c r="Z123" s="160">
        <v>1.2</v>
      </c>
      <c r="AA123" s="160">
        <v>0</v>
      </c>
      <c r="AB123" s="160">
        <v>0.2</v>
      </c>
      <c r="AC123" s="160">
        <v>3.3</v>
      </c>
      <c r="AD123" s="190">
        <v>26.561199000832641</v>
      </c>
      <c r="AE123" s="160">
        <v>1.2</v>
      </c>
    </row>
    <row r="124" spans="1:31" s="8" customFormat="1" x14ac:dyDescent="0.2">
      <c r="A124" s="8" t="s">
        <v>575</v>
      </c>
      <c r="B124" s="147" t="s">
        <v>112</v>
      </c>
      <c r="C124" s="8">
        <v>235</v>
      </c>
      <c r="D124" s="8">
        <v>348</v>
      </c>
      <c r="E124" s="8">
        <v>528</v>
      </c>
      <c r="F124" s="8">
        <v>608</v>
      </c>
      <c r="G124" s="8">
        <v>144</v>
      </c>
      <c r="H124" s="8">
        <v>77</v>
      </c>
      <c r="I124" s="8">
        <v>47</v>
      </c>
      <c r="J124" s="8">
        <v>206</v>
      </c>
      <c r="K124" s="8">
        <v>31</v>
      </c>
      <c r="L124" s="8">
        <v>3</v>
      </c>
      <c r="M124" s="8">
        <v>5</v>
      </c>
      <c r="N124" s="8">
        <v>58</v>
      </c>
      <c r="O124" s="188">
        <v>2290</v>
      </c>
      <c r="P124" s="188">
        <v>555</v>
      </c>
      <c r="Q124" s="188">
        <v>30</v>
      </c>
      <c r="R124" s="160">
        <v>10.3</v>
      </c>
      <c r="S124" s="160">
        <v>15.2</v>
      </c>
      <c r="T124" s="160">
        <v>23.1</v>
      </c>
      <c r="U124" s="160">
        <v>26.6</v>
      </c>
      <c r="V124" s="160">
        <v>6.3</v>
      </c>
      <c r="W124" s="160">
        <v>3.4</v>
      </c>
      <c r="X124" s="160">
        <v>2.1</v>
      </c>
      <c r="Y124" s="160">
        <v>9</v>
      </c>
      <c r="Z124" s="160">
        <v>1.4</v>
      </c>
      <c r="AA124" s="160">
        <v>0.1</v>
      </c>
      <c r="AB124" s="160">
        <v>0.2</v>
      </c>
      <c r="AC124" s="160">
        <v>2.5</v>
      </c>
      <c r="AD124" s="190">
        <v>24.23580786026201</v>
      </c>
      <c r="AE124" s="160">
        <v>1.3</v>
      </c>
    </row>
    <row r="125" spans="1:31" s="8" customFormat="1" x14ac:dyDescent="0.2">
      <c r="A125" s="8" t="s">
        <v>576</v>
      </c>
      <c r="B125" s="147" t="s">
        <v>577</v>
      </c>
      <c r="C125" s="8">
        <v>134</v>
      </c>
      <c r="D125" s="8">
        <v>162</v>
      </c>
      <c r="E125" s="8">
        <v>246</v>
      </c>
      <c r="F125" s="8">
        <v>297</v>
      </c>
      <c r="G125" s="8">
        <v>71</v>
      </c>
      <c r="H125" s="8">
        <v>32</v>
      </c>
      <c r="I125" s="8">
        <v>36</v>
      </c>
      <c r="J125" s="8">
        <v>93</v>
      </c>
      <c r="K125" s="8">
        <v>9</v>
      </c>
      <c r="L125" s="8">
        <v>0</v>
      </c>
      <c r="M125" s="8">
        <v>4</v>
      </c>
      <c r="N125" s="8">
        <v>41</v>
      </c>
      <c r="O125" s="188">
        <v>1125</v>
      </c>
      <c r="P125" s="188">
        <v>277</v>
      </c>
      <c r="Q125" s="188">
        <v>18</v>
      </c>
      <c r="R125" s="160">
        <v>11.9</v>
      </c>
      <c r="S125" s="160">
        <v>14.4</v>
      </c>
      <c r="T125" s="160">
        <v>21.9</v>
      </c>
      <c r="U125" s="160">
        <v>26.4</v>
      </c>
      <c r="V125" s="160">
        <v>6.3</v>
      </c>
      <c r="W125" s="160">
        <v>2.8</v>
      </c>
      <c r="X125" s="160">
        <v>3.2</v>
      </c>
      <c r="Y125" s="160">
        <v>8.3000000000000007</v>
      </c>
      <c r="Z125" s="160">
        <v>0.8</v>
      </c>
      <c r="AA125" s="160">
        <v>0</v>
      </c>
      <c r="AB125" s="160">
        <v>0.4</v>
      </c>
      <c r="AC125" s="160">
        <v>3.6</v>
      </c>
      <c r="AD125" s="190">
        <v>24.622222222222224</v>
      </c>
      <c r="AE125" s="160">
        <v>1.6</v>
      </c>
    </row>
    <row r="126" spans="1:31" s="8" customFormat="1" x14ac:dyDescent="0.2">
      <c r="A126" s="8" t="s">
        <v>578</v>
      </c>
      <c r="B126" s="147" t="s">
        <v>579</v>
      </c>
      <c r="C126" s="8">
        <v>299</v>
      </c>
      <c r="D126" s="8">
        <v>329</v>
      </c>
      <c r="E126" s="8">
        <v>631</v>
      </c>
      <c r="F126" s="8">
        <v>757</v>
      </c>
      <c r="G126" s="8">
        <v>184</v>
      </c>
      <c r="H126" s="8">
        <v>106</v>
      </c>
      <c r="I126" s="8">
        <v>61</v>
      </c>
      <c r="J126" s="8">
        <v>248</v>
      </c>
      <c r="K126" s="8">
        <v>41</v>
      </c>
      <c r="L126" s="8">
        <v>2</v>
      </c>
      <c r="M126" s="8">
        <v>6</v>
      </c>
      <c r="N126" s="8">
        <v>86</v>
      </c>
      <c r="O126" s="188">
        <v>2750</v>
      </c>
      <c r="P126" s="188">
        <v>675</v>
      </c>
      <c r="Q126" s="188">
        <v>36</v>
      </c>
      <c r="R126" s="160">
        <v>10.9</v>
      </c>
      <c r="S126" s="160">
        <v>12</v>
      </c>
      <c r="T126" s="160">
        <v>22.9</v>
      </c>
      <c r="U126" s="160">
        <v>27.5</v>
      </c>
      <c r="V126" s="160">
        <v>6.7</v>
      </c>
      <c r="W126" s="160">
        <v>3.9</v>
      </c>
      <c r="X126" s="160">
        <v>2.2000000000000002</v>
      </c>
      <c r="Y126" s="160">
        <v>9</v>
      </c>
      <c r="Z126" s="160">
        <v>1.5</v>
      </c>
      <c r="AA126" s="160">
        <v>0.1</v>
      </c>
      <c r="AB126" s="160">
        <v>0.2</v>
      </c>
      <c r="AC126" s="160">
        <v>3.1</v>
      </c>
      <c r="AD126" s="190">
        <v>24.545454545454547</v>
      </c>
      <c r="AE126" s="160">
        <v>1.3</v>
      </c>
    </row>
    <row r="127" spans="1:31" s="8" customFormat="1" x14ac:dyDescent="0.2">
      <c r="A127" s="8" t="s">
        <v>164</v>
      </c>
      <c r="B127" s="27" t="s">
        <v>365</v>
      </c>
      <c r="C127" s="8">
        <v>5194</v>
      </c>
      <c r="D127" s="8">
        <v>10654</v>
      </c>
      <c r="E127" s="8">
        <v>8191</v>
      </c>
      <c r="F127" s="8">
        <v>8116</v>
      </c>
      <c r="G127" s="8">
        <v>1835</v>
      </c>
      <c r="H127" s="8">
        <v>1977</v>
      </c>
      <c r="I127" s="8">
        <v>1235</v>
      </c>
      <c r="J127" s="8">
        <v>2671</v>
      </c>
      <c r="K127" s="8">
        <v>1149</v>
      </c>
      <c r="L127" s="8">
        <v>1097</v>
      </c>
      <c r="M127" s="8">
        <v>107</v>
      </c>
      <c r="N127" s="8">
        <v>4488</v>
      </c>
      <c r="O127" s="8">
        <v>46714</v>
      </c>
      <c r="P127" s="8">
        <v>13076</v>
      </c>
      <c r="Q127" s="8">
        <v>1255</v>
      </c>
      <c r="R127" s="160">
        <v>11.11872243866935</v>
      </c>
      <c r="S127" s="160">
        <v>22.80686732028942</v>
      </c>
      <c r="T127" s="160">
        <v>17.534358008305862</v>
      </c>
      <c r="U127" s="160">
        <v>17.373806567624268</v>
      </c>
      <c r="V127" s="160">
        <v>3.9281585820096763</v>
      </c>
      <c r="W127" s="160">
        <v>4.2321359763668278</v>
      </c>
      <c r="X127" s="160">
        <v>2.6437470565569208</v>
      </c>
      <c r="Y127" s="160">
        <v>5.7177719741405149</v>
      </c>
      <c r="Z127" s="160">
        <v>2.4596480712420257</v>
      </c>
      <c r="AA127" s="160">
        <v>2.348332405702787</v>
      </c>
      <c r="AB127" s="160">
        <v>0.22905338870574132</v>
      </c>
      <c r="AC127" s="160">
        <v>9.6073982103866093</v>
      </c>
      <c r="AD127" s="32">
        <v>27.991608511367044</v>
      </c>
      <c r="AE127" s="160">
        <v>2.6865607740720128</v>
      </c>
    </row>
    <row r="128" spans="1:31" s="8" customFormat="1" x14ac:dyDescent="0.2">
      <c r="A128" s="8" t="s">
        <v>165</v>
      </c>
      <c r="B128" s="27" t="s">
        <v>90</v>
      </c>
      <c r="C128" s="8">
        <v>4117</v>
      </c>
      <c r="D128" s="8">
        <v>4776</v>
      </c>
      <c r="E128" s="8">
        <v>7839</v>
      </c>
      <c r="F128" s="8">
        <v>8254</v>
      </c>
      <c r="G128" s="8">
        <v>2192</v>
      </c>
      <c r="H128" s="8">
        <v>1464</v>
      </c>
      <c r="I128" s="8">
        <v>826</v>
      </c>
      <c r="J128" s="8">
        <v>3296</v>
      </c>
      <c r="K128" s="8">
        <v>694</v>
      </c>
      <c r="L128" s="8">
        <v>2</v>
      </c>
      <c r="M128" s="8">
        <v>96</v>
      </c>
      <c r="N128" s="8">
        <v>1058</v>
      </c>
      <c r="O128" s="8">
        <v>34614</v>
      </c>
      <c r="P128" s="8">
        <v>9518</v>
      </c>
      <c r="Q128" s="8">
        <v>704</v>
      </c>
      <c r="R128" s="160">
        <v>11.894031316808228</v>
      </c>
      <c r="S128" s="160">
        <v>13.797885248743283</v>
      </c>
      <c r="T128" s="160">
        <v>22.646905876235049</v>
      </c>
      <c r="U128" s="160">
        <v>23.845842722597794</v>
      </c>
      <c r="V128" s="160">
        <v>6.3326977523545382</v>
      </c>
      <c r="W128" s="160">
        <v>4.2295025134338706</v>
      </c>
      <c r="X128" s="160">
        <v>2.3863176749292192</v>
      </c>
      <c r="Y128" s="160">
        <v>9.5221586641243423</v>
      </c>
      <c r="Z128" s="160">
        <v>2.0049690876523951</v>
      </c>
      <c r="AA128" s="160">
        <v>5.7780088981337031E-3</v>
      </c>
      <c r="AB128" s="160">
        <v>0.27734442711041779</v>
      </c>
      <c r="AC128" s="160">
        <v>3.0565667071127289</v>
      </c>
      <c r="AD128" s="32">
        <v>27.497544346218294</v>
      </c>
      <c r="AE128" s="160">
        <v>2.0338591321430637</v>
      </c>
    </row>
    <row r="129" spans="1:31" s="8" customFormat="1" x14ac:dyDescent="0.2">
      <c r="A129" s="8" t="s">
        <v>166</v>
      </c>
      <c r="B129" s="27" t="s">
        <v>91</v>
      </c>
      <c r="C129" s="8">
        <v>5809</v>
      </c>
      <c r="D129" s="8">
        <v>5767</v>
      </c>
      <c r="E129" s="8">
        <v>8442</v>
      </c>
      <c r="F129" s="8">
        <v>7460</v>
      </c>
      <c r="G129" s="8">
        <v>2466</v>
      </c>
      <c r="H129" s="8">
        <v>2591</v>
      </c>
      <c r="I129" s="8">
        <v>1136</v>
      </c>
      <c r="J129" s="8">
        <v>4365</v>
      </c>
      <c r="K129" s="8">
        <v>1011</v>
      </c>
      <c r="L129" s="8">
        <v>1</v>
      </c>
      <c r="M129" s="8">
        <v>137</v>
      </c>
      <c r="N129" s="8">
        <v>1435</v>
      </c>
      <c r="O129" s="8">
        <v>40620</v>
      </c>
      <c r="P129" s="8">
        <v>15052</v>
      </c>
      <c r="Q129" s="8">
        <v>1552</v>
      </c>
      <c r="R129" s="160">
        <v>14.30083702609552</v>
      </c>
      <c r="S129" s="160">
        <v>14.197439684884294</v>
      </c>
      <c r="T129" s="160">
        <v>20.782865583456424</v>
      </c>
      <c r="U129" s="160">
        <v>18.365337272279668</v>
      </c>
      <c r="V129" s="160">
        <v>6.0709010339734126</v>
      </c>
      <c r="W129" s="160">
        <v>6.3786312161496799</v>
      </c>
      <c r="X129" s="160">
        <v>2.7966518956179223</v>
      </c>
      <c r="Y129" s="160">
        <v>10.745937961595272</v>
      </c>
      <c r="Z129" s="160">
        <v>2.4889217134416541</v>
      </c>
      <c r="AA129" s="160">
        <v>2.461841457410143E-3</v>
      </c>
      <c r="AB129" s="160">
        <v>0.33727227966518958</v>
      </c>
      <c r="AC129" s="160">
        <v>3.532742491383555</v>
      </c>
      <c r="AD129" s="32">
        <v>37.055637616937467</v>
      </c>
      <c r="AE129" s="160">
        <v>3.8207779419005417</v>
      </c>
    </row>
    <row r="130" spans="1:31" s="8" customFormat="1" x14ac:dyDescent="0.2">
      <c r="A130" s="8" t="s">
        <v>167</v>
      </c>
      <c r="B130" s="28" t="s">
        <v>92</v>
      </c>
      <c r="C130" s="8">
        <v>7389</v>
      </c>
      <c r="D130" s="8">
        <v>10302</v>
      </c>
      <c r="E130" s="8">
        <v>15353</v>
      </c>
      <c r="F130" s="8">
        <v>15846</v>
      </c>
      <c r="G130" s="8">
        <v>4432</v>
      </c>
      <c r="H130" s="8">
        <v>3681</v>
      </c>
      <c r="I130" s="8">
        <v>1931</v>
      </c>
      <c r="J130" s="8">
        <v>6396</v>
      </c>
      <c r="K130" s="8">
        <v>1398</v>
      </c>
      <c r="L130" s="8">
        <v>13</v>
      </c>
      <c r="M130" s="8">
        <v>168</v>
      </c>
      <c r="N130" s="8">
        <v>2424</v>
      </c>
      <c r="O130" s="8">
        <v>69333</v>
      </c>
      <c r="P130" s="8">
        <v>19059</v>
      </c>
      <c r="Q130" s="8">
        <v>1708</v>
      </c>
      <c r="R130" s="160">
        <v>10.657262775301804</v>
      </c>
      <c r="S130" s="160">
        <v>14.858725282333088</v>
      </c>
      <c r="T130" s="160">
        <v>22.143856460848369</v>
      </c>
      <c r="U130" s="160">
        <v>22.854917571719096</v>
      </c>
      <c r="V130" s="160">
        <v>6.392338424703965</v>
      </c>
      <c r="W130" s="160">
        <v>5.309160140192982</v>
      </c>
      <c r="X130" s="160">
        <v>2.7851095437958837</v>
      </c>
      <c r="Y130" s="160">
        <v>9.2250443511747662</v>
      </c>
      <c r="Z130" s="160">
        <v>2.0163558478646531</v>
      </c>
      <c r="AA130" s="160">
        <v>1.8750090144664156E-2</v>
      </c>
      <c r="AB130" s="160">
        <v>0.24230885725412141</v>
      </c>
      <c r="AC130" s="160">
        <v>3.4961706546666091</v>
      </c>
      <c r="AD130" s="32">
        <v>27.489074466704167</v>
      </c>
      <c r="AE130" s="160">
        <v>2.4634733820835675</v>
      </c>
    </row>
    <row r="131" spans="1:31" s="8" customFormat="1" x14ac:dyDescent="0.2">
      <c r="A131" s="8" t="s">
        <v>168</v>
      </c>
      <c r="B131" s="153" t="s">
        <v>93</v>
      </c>
      <c r="C131" s="8">
        <v>6899</v>
      </c>
      <c r="D131" s="8">
        <v>7873</v>
      </c>
      <c r="E131" s="8">
        <v>13196</v>
      </c>
      <c r="F131" s="8">
        <v>15037</v>
      </c>
      <c r="G131" s="8">
        <v>3723</v>
      </c>
      <c r="H131" s="8">
        <v>2545</v>
      </c>
      <c r="I131" s="8">
        <v>1547</v>
      </c>
      <c r="J131" s="8">
        <v>5818</v>
      </c>
      <c r="K131" s="8">
        <v>1103</v>
      </c>
      <c r="L131" s="8">
        <v>34</v>
      </c>
      <c r="M131" s="8">
        <v>153</v>
      </c>
      <c r="N131" s="8">
        <v>2032</v>
      </c>
      <c r="O131" s="8">
        <v>59960</v>
      </c>
      <c r="P131" s="8">
        <v>15620</v>
      </c>
      <c r="Q131" s="8">
        <v>945</v>
      </c>
      <c r="R131" s="160">
        <v>11.506004002668446</v>
      </c>
      <c r="S131" s="160">
        <v>13.130420280186792</v>
      </c>
      <c r="T131" s="160">
        <v>22.008005336891262</v>
      </c>
      <c r="U131" s="160">
        <v>25.078385590393598</v>
      </c>
      <c r="V131" s="160">
        <v>6.2091394262841897</v>
      </c>
      <c r="W131" s="160">
        <v>4.2444963308872579</v>
      </c>
      <c r="X131" s="160">
        <v>2.5800533689126084</v>
      </c>
      <c r="Y131" s="160">
        <v>9.7031354236157448</v>
      </c>
      <c r="Z131" s="160">
        <v>1.8395597064709808</v>
      </c>
      <c r="AA131" s="160">
        <v>5.6704469646430958E-2</v>
      </c>
      <c r="AB131" s="160">
        <v>0.2551701134089393</v>
      </c>
      <c r="AC131" s="160">
        <v>3.3889259506337561</v>
      </c>
      <c r="AD131" s="32">
        <v>26.050700466977982</v>
      </c>
      <c r="AE131" s="160">
        <v>1.5760507004669779</v>
      </c>
    </row>
    <row r="132" spans="1:31" x14ac:dyDescent="0.2">
      <c r="A132" t="s">
        <v>349</v>
      </c>
      <c r="B132" s="8" t="s">
        <v>350</v>
      </c>
      <c r="C132" s="151">
        <v>29408</v>
      </c>
      <c r="D132" s="151">
        <v>39372</v>
      </c>
      <c r="E132" s="151">
        <v>53021</v>
      </c>
      <c r="F132" s="151">
        <v>54713</v>
      </c>
      <c r="G132" s="8">
        <v>14648</v>
      </c>
      <c r="H132" s="8">
        <v>12258</v>
      </c>
      <c r="I132" s="8">
        <v>6675</v>
      </c>
      <c r="J132" s="8">
        <v>22546</v>
      </c>
      <c r="K132" s="8">
        <v>5355</v>
      </c>
      <c r="L132" s="8">
        <v>1147</v>
      </c>
      <c r="M132" s="8">
        <v>661</v>
      </c>
      <c r="N132" s="8">
        <v>11437</v>
      </c>
      <c r="O132" s="8">
        <v>251241</v>
      </c>
      <c r="P132" s="8">
        <v>72325</v>
      </c>
      <c r="Q132" s="8">
        <v>6164</v>
      </c>
      <c r="R132" s="160">
        <v>11.705095903932877</v>
      </c>
      <c r="S132" s="160">
        <v>15.671009110774117</v>
      </c>
      <c r="T132" s="160">
        <v>21.103641523477457</v>
      </c>
      <c r="U132" s="160">
        <v>21.777098483129745</v>
      </c>
      <c r="V132" s="160">
        <v>5.8302585963278286</v>
      </c>
      <c r="W132" s="160">
        <v>4.8789807396085827</v>
      </c>
      <c r="X132" s="160">
        <v>2.6568115872807385</v>
      </c>
      <c r="Y132" s="160">
        <v>8.9738537897874942</v>
      </c>
      <c r="Z132" s="160">
        <v>2.1314196329420754</v>
      </c>
      <c r="AA132" s="160">
        <v>0.45653376638367149</v>
      </c>
      <c r="AB132" s="160">
        <v>0.26309400137716377</v>
      </c>
      <c r="AC132" s="160">
        <v>4.5522028649782476</v>
      </c>
      <c r="AD132" s="32">
        <v>28.787100831472571</v>
      </c>
      <c r="AE132" s="160">
        <v>2.4534212170784229</v>
      </c>
    </row>
    <row r="133" spans="1:31" x14ac:dyDescent="0.2">
      <c r="A133" t="s">
        <v>351</v>
      </c>
      <c r="B133" s="26" t="s">
        <v>352</v>
      </c>
      <c r="C133" s="162">
        <v>306941</v>
      </c>
      <c r="D133" s="162">
        <v>382769</v>
      </c>
      <c r="E133" s="159">
        <v>459472</v>
      </c>
      <c r="F133" s="151">
        <v>507915</v>
      </c>
      <c r="G133" s="8">
        <v>154334</v>
      </c>
      <c r="H133" s="8">
        <v>150707</v>
      </c>
      <c r="I133" s="8">
        <v>76941</v>
      </c>
      <c r="J133" s="8">
        <v>226812</v>
      </c>
      <c r="K133" s="8">
        <v>53987</v>
      </c>
      <c r="L133" s="8">
        <v>6802</v>
      </c>
      <c r="M133" s="8">
        <v>6901</v>
      </c>
      <c r="N133" s="8">
        <v>89454</v>
      </c>
      <c r="O133" s="8">
        <v>2423035</v>
      </c>
      <c r="P133" s="8">
        <v>776892</v>
      </c>
      <c r="Q133" s="8">
        <v>81461</v>
      </c>
      <c r="R133" s="160">
        <v>12.667625519235173</v>
      </c>
      <c r="S133" s="160">
        <v>15.797089187733565</v>
      </c>
      <c r="T133" s="160">
        <v>18.962664592133418</v>
      </c>
      <c r="U133" s="160">
        <v>20.961934103304326</v>
      </c>
      <c r="V133" s="160">
        <v>6.3694498841329157</v>
      </c>
      <c r="W133" s="160">
        <v>6.2197615800019399</v>
      </c>
      <c r="X133" s="160">
        <v>3.1753977965650515</v>
      </c>
      <c r="Y133" s="160">
        <v>9.3606571923228508</v>
      </c>
      <c r="Z133" s="160">
        <v>2.2280734698425735</v>
      </c>
      <c r="AA133" s="160">
        <v>0.28072231725913988</v>
      </c>
      <c r="AB133" s="160">
        <v>0.28480810223541964</v>
      </c>
      <c r="AC133" s="160">
        <v>3.6918162552336224</v>
      </c>
      <c r="AD133" s="32">
        <v>32.06276426052451</v>
      </c>
      <c r="AE133" s="160">
        <v>3.3619407065931779</v>
      </c>
    </row>
    <row r="134" spans="1:31" x14ac:dyDescent="0.2">
      <c r="A134" t="s">
        <v>353</v>
      </c>
      <c r="B134" s="26" t="s">
        <v>354</v>
      </c>
      <c r="C134" s="159">
        <v>2725596</v>
      </c>
      <c r="D134" s="162">
        <v>3940897</v>
      </c>
      <c r="E134" s="162">
        <v>4116716</v>
      </c>
      <c r="F134" s="151">
        <v>4506794</v>
      </c>
      <c r="G134" s="8">
        <v>1431979</v>
      </c>
      <c r="H134" s="8">
        <v>1671396</v>
      </c>
      <c r="I134" s="8">
        <v>816368</v>
      </c>
      <c r="J134" s="8">
        <v>1905393</v>
      </c>
      <c r="K134" s="8">
        <v>612625</v>
      </c>
      <c r="L134" s="8">
        <v>132352</v>
      </c>
      <c r="M134" s="8">
        <v>66167</v>
      </c>
      <c r="N134" s="8">
        <v>1038993</v>
      </c>
      <c r="O134" s="8">
        <v>23366044</v>
      </c>
      <c r="P134" s="8">
        <v>7844358</v>
      </c>
      <c r="Q134" s="8">
        <v>982464</v>
      </c>
      <c r="R134" s="160">
        <v>11.664773035606713</v>
      </c>
      <c r="S134" s="160">
        <v>16.865914486851093</v>
      </c>
      <c r="T134" s="160">
        <v>17.618369630734239</v>
      </c>
      <c r="U134" s="160">
        <v>19.287792148298617</v>
      </c>
      <c r="V134" s="160">
        <v>6.1284614545791323</v>
      </c>
      <c r="W134" s="160">
        <v>7.1530978885428782</v>
      </c>
      <c r="X134" s="160">
        <v>3.4938220607647579</v>
      </c>
      <c r="Y134" s="160">
        <v>8.1545382692936812</v>
      </c>
      <c r="Z134" s="160">
        <v>2.6218601659741805</v>
      </c>
      <c r="AA134" s="160">
        <v>0.56642878871579627</v>
      </c>
      <c r="AB134" s="160">
        <v>0.28317587692636376</v>
      </c>
      <c r="AC134" s="160">
        <v>4.4465935269145263</v>
      </c>
      <c r="AD134" s="32">
        <v>33.571613577377498</v>
      </c>
      <c r="AE134" s="160">
        <v>4.2046655394468999</v>
      </c>
    </row>
  </sheetData>
  <sheetProtection password="EE3C" sheet="1"/>
  <mergeCells count="11">
    <mergeCell ref="T2:Y2"/>
    <mergeCell ref="Z2:AC2"/>
    <mergeCell ref="AD2:AE2"/>
    <mergeCell ref="C1:Q1"/>
    <mergeCell ref="C2:D2"/>
    <mergeCell ref="A1:B2"/>
    <mergeCell ref="R1:AE1"/>
    <mergeCell ref="E2:J2"/>
    <mergeCell ref="K2:N2"/>
    <mergeCell ref="O2:Q2"/>
    <mergeCell ref="R2:S2"/>
  </mergeCells>
  <phoneticPr fontId="4" type="noConversion"/>
  <hyperlinks>
    <hyperlink ref="A1:A2" location="Front!A1" display="Click here to return to homepage"/>
    <hyperlink ref="A1:B2" location="'Data by topic'!A1" display="Click here to return to homepage"/>
  </hyperlink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Data by ward</vt:lpstr>
      <vt:lpstr>Data by topic</vt:lpstr>
      <vt:lpstr>About Us</vt:lpstr>
      <vt:lpstr>Profile sheet</vt:lpstr>
      <vt:lpstr>Districts</vt:lpstr>
      <vt:lpstr>iadatasheet_population</vt:lpstr>
      <vt:lpstr>iadatasheet_ethnicity</vt:lpstr>
      <vt:lpstr>iadatasheet_health</vt:lpstr>
      <vt:lpstr>iadatasheet_household type</vt:lpstr>
      <vt:lpstr>iadatasheet_dwelling type</vt:lpstr>
      <vt:lpstr>iadatasheet_economic activity</vt:lpstr>
      <vt:lpstr>iadatasheet_religion</vt:lpstr>
      <vt:lpstr>iadatasheet_passports held</vt:lpstr>
      <vt:lpstr>iadatasheet_length of residence</vt:lpstr>
      <vt:lpstr>iadatasheet_country of birth</vt:lpstr>
      <vt:lpstr>iadatasheet_travel to work</vt:lpstr>
      <vt:lpstr>iadatasheet_qualifications</vt:lpstr>
      <vt:lpstr>Metadata</vt:lpstr>
      <vt:lpstr>ED</vt:lpstr>
      <vt:lpstr>Parish</vt:lpstr>
      <vt:lpstr>'Profile sheet'!Print_Area</vt:lpstr>
      <vt:lpstr>Wards</vt:lpstr>
    </vt:vector>
  </TitlesOfParts>
  <Manager/>
  <Company>Cambridgeshire County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Census - Parish database</dc:title>
  <dc:subject>2011 census</dc:subject>
  <dc:creator>Nicola Polley</dc:creator>
  <cp:lastModifiedBy>Nguyen Tien Hiep</cp:lastModifiedBy>
  <cp:lastPrinted>2013-06-11T15:24:16Z</cp:lastPrinted>
  <dcterms:created xsi:type="dcterms:W3CDTF">2004-06-07T15:49:00Z</dcterms:created>
  <dcterms:modified xsi:type="dcterms:W3CDTF">2021-07-17T13:06:32Z</dcterms:modified>
</cp:coreProperties>
</file>