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00840306301\Desktop\SB_リグレッション試験2\MASTER\"/>
    </mc:Choice>
  </mc:AlternateContent>
  <xr:revisionPtr revIDLastSave="0" documentId="13_ncr:1_{7A110EC9-0DDF-464D-BA43-A7FE4131EAC6}" xr6:coauthVersionLast="47" xr6:coauthVersionMax="47" xr10:uidLastSave="{00000000-0000-0000-0000-000000000000}"/>
  <bookViews>
    <workbookView xWindow="-108" yWindow="-108" windowWidth="23256" windowHeight="12456" tabRatio="674" activeTab="1" xr2:uid="{BA911966-6377-45DF-9B13-ECDFDEAE3114}"/>
  </bookViews>
  <sheets>
    <sheet name="Report" sheetId="7" r:id="rId1"/>
    <sheet name="試験項目" sheetId="5" r:id="rId2"/>
    <sheet name="待ち受け設定" sheetId="14" r:id="rId3"/>
    <sheet name="MTKモデル" sheetId="15" r:id="rId4"/>
    <sheet name="Qualcommモデル" sheetId="9" r:id="rId5"/>
    <sheet name="WinMerge画像比較" sheetId="10" r:id="rId6"/>
    <sheet name="電話帳登録" sheetId="11" r:id="rId7"/>
    <sheet name="非課金SIMサイト" sheetId="13" r:id="rId8"/>
    <sheet name="修正課題" sheetId="8" r:id="rId9"/>
    <sheet name="リンク" sheetId="16" r:id="rId10"/>
  </sheets>
  <definedNames>
    <definedName name="_xlnm._FilterDatabase" localSheetId="1" hidden="1">試験項目!$A$11:$AX$46</definedName>
    <definedName name="aa" hidden="1">{"'レイアウト'!$A$2:$AW$78"}</definedName>
    <definedName name="ｄｄ" hidden="1">{"'レイアウト'!$A$2:$AW$78"}</definedName>
    <definedName name="DeviceTypeEnd">#REF!</definedName>
    <definedName name="esa" hidden="1">{"'レイアウト'!$A$2:$AW$78"}</definedName>
    <definedName name="euga" hidden="1">{"'レイアウト'!$A$2:$AW$78"}</definedName>
    <definedName name="f" hidden="1">{"'レイアウト'!$A$2:$AW$78"}</definedName>
    <definedName name="fas" hidden="1">{"'レイアウト'!$A$2:$AW$78"}</definedName>
    <definedName name="ff" hidden="1">{"'レイアウト'!$A$2:$AW$78"}</definedName>
    <definedName name="fff" hidden="1">{"'レイアウト'!$A$2:$AW$78"}</definedName>
    <definedName name="fsa" hidden="1">{"'レイアウト'!$A$2:$AW$78"}</definedName>
    <definedName name="fuga" hidden="1">{"'レイアウト'!$A$2:$AW$78"}</definedName>
    <definedName name="gfd" hidden="1">{"'レイアウト'!$A$2:$AW$78"}</definedName>
    <definedName name="gg" hidden="1">{"'レイアウト'!$A$2:$AW$78"}</definedName>
    <definedName name="hoge" hidden="1">{"'レイアウト'!$A$2:$AW$78"}</definedName>
    <definedName name="HTML_CodePage" hidden="1">932</definedName>
    <definedName name="HTML_Control" hidden="1">{"'レイアウト'!$A$2:$AW$78"}</definedName>
    <definedName name="HTML_Description" hidden="1">""</definedName>
    <definedName name="HTML_Email" hidden="1">""</definedName>
    <definedName name="HTML_Header" hidden="1">"レイアウト"</definedName>
    <definedName name="HTML_LastUpdate" hidden="1">"98/08/27"</definedName>
    <definedName name="HTML_LineAfter" hidden="1">FALSE</definedName>
    <definedName name="HTML_LineBefore" hidden="1">FALSE</definedName>
    <definedName name="HTML_Name" hidden="1">"yusami"</definedName>
    <definedName name="HTML_OBDlg2" hidden="1">TRUE</definedName>
    <definedName name="HTML_OBDlg4" hidden="1">TRUE</definedName>
    <definedName name="HTML_OS" hidden="1">0</definedName>
    <definedName name="HTML_PathFile" hidden="1">"C:\usami\tmp\MyHTML.htm"</definedName>
    <definedName name="HTML_Title" hidden="1">"Disklayout"</definedName>
    <definedName name="MRDEnd">#REF!</definedName>
    <definedName name="MRDStart">#REF!</definedName>
    <definedName name="_xlnm.Print_Area" localSheetId="0">Report!$B$1:$U$15</definedName>
    <definedName name="s" hidden="1">{"'レイアウト'!$A$2:$AW$78"}</definedName>
    <definedName name="sss" hidden="1">{"'レイアウト'!$A$2:$AW$78"}</definedName>
    <definedName name="temp" hidden="1">{"'レイアウト'!$A$2:$AW$78"}</definedName>
    <definedName name="ふぁｓ" hidden="1">{"'レイアウト'!$A$2:$AW$78"}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2" i="5" l="1"/>
  <c r="AB62" i="5"/>
  <c r="AC62" i="5"/>
  <c r="AD62" i="5"/>
  <c r="AE62" i="5"/>
  <c r="AF62" i="5"/>
  <c r="AG62" i="5"/>
  <c r="AH62" i="5"/>
  <c r="AI62" i="5"/>
  <c r="AI65" i="5" s="1"/>
  <c r="AA63" i="5"/>
  <c r="AA65" i="5" s="1"/>
  <c r="AB63" i="5"/>
  <c r="AB65" i="5" s="1"/>
  <c r="AC63" i="5"/>
  <c r="AC65" i="5" s="1"/>
  <c r="AD63" i="5"/>
  <c r="AE63" i="5"/>
  <c r="AF63" i="5"/>
  <c r="AG63" i="5"/>
  <c r="AH63" i="5"/>
  <c r="AI63" i="5"/>
  <c r="AA64" i="5"/>
  <c r="AB64" i="5"/>
  <c r="AC64" i="5"/>
  <c r="AD64" i="5"/>
  <c r="AD65" i="5" s="1"/>
  <c r="AE64" i="5"/>
  <c r="AE65" i="5" s="1"/>
  <c r="AF64" i="5"/>
  <c r="AG64" i="5"/>
  <c r="AH64" i="5"/>
  <c r="AI64" i="5"/>
  <c r="AF65" i="5"/>
  <c r="AG65" i="5"/>
  <c r="AH65" i="5"/>
  <c r="Z64" i="5"/>
  <c r="Z63" i="5"/>
  <c r="Z62" i="5"/>
  <c r="N7" i="5"/>
  <c r="N6" i="5"/>
  <c r="N5" i="5"/>
  <c r="N4" i="5"/>
  <c r="R46" i="5"/>
  <c r="R45" i="5"/>
  <c r="R44" i="5"/>
  <c r="R43" i="5"/>
  <c r="R42" i="5"/>
  <c r="R41" i="5"/>
  <c r="R40" i="5"/>
  <c r="R39" i="5"/>
  <c r="R38" i="5"/>
  <c r="R37" i="5"/>
  <c r="R36" i="5"/>
  <c r="R35" i="5"/>
  <c r="R34" i="5"/>
  <c r="R33" i="5"/>
  <c r="R60" i="5"/>
  <c r="R59" i="5"/>
  <c r="R58" i="5"/>
  <c r="R57" i="5"/>
  <c r="R56" i="5"/>
  <c r="R55" i="5"/>
  <c r="R54" i="5"/>
  <c r="R53" i="5"/>
  <c r="R52" i="5"/>
  <c r="R51" i="5"/>
  <c r="R50" i="5"/>
  <c r="R49" i="5"/>
  <c r="R48" i="5"/>
  <c r="R47" i="5"/>
  <c r="R32" i="5"/>
  <c r="R31" i="5"/>
  <c r="R30" i="5"/>
  <c r="R29" i="5"/>
  <c r="R28" i="5"/>
  <c r="R27" i="5"/>
  <c r="R26" i="5"/>
  <c r="R25" i="5"/>
  <c r="R24" i="5"/>
  <c r="R23" i="5"/>
  <c r="R22" i="5"/>
  <c r="R21" i="5"/>
  <c r="R20" i="5"/>
  <c r="R19" i="5"/>
  <c r="R18" i="5"/>
  <c r="R17" i="5"/>
  <c r="R16" i="5"/>
  <c r="R15" i="5"/>
  <c r="R14" i="5"/>
  <c r="R13" i="5"/>
  <c r="R12" i="5"/>
  <c r="S12" i="5"/>
  <c r="Y12" i="5"/>
  <c r="S13" i="5"/>
  <c r="X13" i="5"/>
  <c r="G5" i="7" l="1"/>
  <c r="N3" i="5" l="1"/>
  <c r="N8" i="5" s="1"/>
  <c r="D11" i="7" l="1"/>
  <c r="D10" i="7"/>
  <c r="D9" i="7"/>
  <c r="D8" i="7"/>
  <c r="X3" i="7"/>
  <c r="J12" i="5"/>
  <c r="L12" i="5" l="1" a="1"/>
  <c r="L12" i="5" s="1"/>
  <c r="N12" i="5"/>
  <c r="J11" i="5"/>
  <c r="J13" i="5" l="1"/>
  <c r="X14" i="5"/>
  <c r="J14" i="5" l="1"/>
  <c r="X15" i="5"/>
  <c r="J15" i="5" s="1"/>
  <c r="X16" i="5" l="1"/>
  <c r="J16" i="5" s="1"/>
  <c r="S46" i="5"/>
  <c r="S44" i="5"/>
  <c r="S33" i="5"/>
  <c r="S60" i="5"/>
  <c r="S58" i="5"/>
  <c r="S47" i="5"/>
  <c r="S32" i="5"/>
  <c r="S30" i="5"/>
  <c r="S29" i="5"/>
  <c r="S18" i="5"/>
  <c r="X17" i="5" l="1"/>
  <c r="J17" i="5" s="1"/>
  <c r="L13" i="5" s="1" a="1"/>
  <c r="L13" i="5" s="1"/>
  <c r="AX19" i="5"/>
  <c r="AX14" i="5"/>
  <c r="Y13" i="5" l="1"/>
  <c r="X18" i="5"/>
  <c r="J18" i="5" s="1"/>
  <c r="Q3" i="5"/>
  <c r="Z65" i="5"/>
  <c r="X19" i="5" l="1"/>
  <c r="J19" i="5" s="1"/>
  <c r="L18" i="5" s="1" a="1"/>
  <c r="L18" i="5" s="1"/>
  <c r="N18" i="5" l="1"/>
  <c r="X20" i="5"/>
  <c r="J20" i="5" s="1"/>
  <c r="Y18" i="5"/>
  <c r="L20" i="5" l="1" a="1"/>
  <c r="L20" i="5" s="1"/>
  <c r="N20" i="5"/>
  <c r="X21" i="5"/>
  <c r="X22" i="5" s="1"/>
  <c r="J22" i="5" s="1"/>
  <c r="Y20" i="5"/>
  <c r="J21" i="5" l="1"/>
  <c r="X23" i="5"/>
  <c r="J23" i="5" s="1"/>
  <c r="X24" i="5" l="1"/>
  <c r="J24" i="5" s="1"/>
  <c r="L21" i="5" s="1" a="1"/>
  <c r="L21" i="5" s="1"/>
  <c r="N21" i="5" l="1"/>
  <c r="Y21" i="5"/>
  <c r="X25" i="5"/>
  <c r="J25" i="5" l="1"/>
  <c r="X26" i="5"/>
  <c r="J26" i="5" s="1"/>
  <c r="X27" i="5" l="1"/>
  <c r="J27" i="5" l="1"/>
  <c r="Y25" i="5"/>
  <c r="X28" i="5"/>
  <c r="L25" i="5" l="1" a="1"/>
  <c r="L25" i="5" s="1"/>
  <c r="N25" i="5"/>
  <c r="J28" i="5"/>
  <c r="Y28" i="5"/>
  <c r="X29" i="5"/>
  <c r="L28" i="5" l="1" a="1"/>
  <c r="L28" i="5" s="1"/>
  <c r="N28" i="5"/>
  <c r="J29" i="5"/>
  <c r="Y29" i="5"/>
  <c r="X30" i="5"/>
  <c r="L29" i="5" l="1" a="1"/>
  <c r="L29" i="5" s="1"/>
  <c r="N29" i="5"/>
  <c r="J30" i="5"/>
  <c r="X31" i="5"/>
  <c r="Y30" i="5" s="1"/>
  <c r="J31" i="5" l="1"/>
  <c r="L30" i="5" s="1" a="1"/>
  <c r="L30" i="5" s="1"/>
  <c r="X32" i="5"/>
  <c r="N30" i="5" l="1"/>
  <c r="J32" i="5"/>
  <c r="Y32" i="5"/>
  <c r="X47" i="5"/>
  <c r="L32" i="5" l="1" a="1"/>
  <c r="L32" i="5" s="1"/>
  <c r="N32" i="5"/>
  <c r="J47" i="5"/>
  <c r="X48" i="5"/>
  <c r="J48" i="5" s="1"/>
  <c r="L47" i="5" l="1" a="1"/>
  <c r="L47" i="5" s="1"/>
  <c r="N47" i="5"/>
  <c r="Y47" i="5"/>
  <c r="X49" i="5"/>
  <c r="J49" i="5" l="1"/>
  <c r="N49" i="5" s="1"/>
  <c r="Y49" i="5"/>
  <c r="X50" i="5"/>
  <c r="L49" i="5" l="1" a="1"/>
  <c r="L49" i="5" s="1"/>
  <c r="J50" i="5"/>
  <c r="X51" i="5"/>
  <c r="J51" i="5" s="1"/>
  <c r="X52" i="5" l="1"/>
  <c r="J52" i="5" l="1"/>
  <c r="X53" i="5"/>
  <c r="J53" i="5" s="1"/>
  <c r="N50" i="5" l="1"/>
  <c r="L50" i="5" a="1"/>
  <c r="L50" i="5" s="1"/>
  <c r="Y50" i="5"/>
  <c r="X54" i="5"/>
  <c r="J54" i="5" l="1"/>
  <c r="X55" i="5"/>
  <c r="J55" i="5" s="1"/>
  <c r="X56" i="5" l="1"/>
  <c r="J56" i="5" s="1"/>
  <c r="N54" i="5" s="1"/>
  <c r="L54" i="5" l="1" a="1"/>
  <c r="L54" i="5" s="1"/>
  <c r="Y54" i="5"/>
  <c r="X57" i="5"/>
  <c r="J57" i="5" l="1"/>
  <c r="N57" i="5" s="1"/>
  <c r="Y57" i="5"/>
  <c r="X58" i="5"/>
  <c r="L57" i="5" l="1" a="1"/>
  <c r="L57" i="5" s="1"/>
  <c r="J58" i="5"/>
  <c r="X59" i="5"/>
  <c r="J59" i="5" s="1"/>
  <c r="L58" i="5" l="1" a="1"/>
  <c r="L58" i="5" s="1"/>
  <c r="N58" i="5"/>
  <c r="F6" i="5"/>
  <c r="F7" i="5"/>
  <c r="F4" i="5"/>
  <c r="F5" i="5"/>
  <c r="Y58" i="5"/>
  <c r="X60" i="5"/>
  <c r="F8" i="5" l="1"/>
  <c r="F9" i="5" s="1"/>
  <c r="M9" i="5"/>
  <c r="J60" i="5"/>
  <c r="Y60" i="5"/>
  <c r="X33" i="5"/>
  <c r="L60" i="5" l="1" a="1"/>
  <c r="L60" i="5" s="1"/>
  <c r="N60" i="5"/>
  <c r="J33" i="5"/>
  <c r="X34" i="5"/>
  <c r="J34" i="5" s="1"/>
  <c r="L33" i="5" l="1" a="1"/>
  <c r="L33" i="5" s="1"/>
  <c r="N33" i="5"/>
  <c r="Y33" i="5"/>
  <c r="X35" i="5"/>
  <c r="J35" i="5" l="1"/>
  <c r="Y35" i="5"/>
  <c r="X36" i="5"/>
  <c r="L35" i="5" l="1" a="1"/>
  <c r="L35" i="5" s="1"/>
  <c r="N35" i="5"/>
  <c r="J36" i="5"/>
  <c r="X37" i="5"/>
  <c r="J37" i="5" s="1"/>
  <c r="X38" i="5" l="1"/>
  <c r="J38" i="5" l="1"/>
  <c r="X39" i="5"/>
  <c r="J39" i="5" s="1"/>
  <c r="L36" i="5" l="1" a="1"/>
  <c r="L36" i="5" s="1"/>
  <c r="N36" i="5"/>
  <c r="Y36" i="5"/>
  <c r="X40" i="5"/>
  <c r="J40" i="5" l="1"/>
  <c r="X41" i="5"/>
  <c r="J41" i="5" s="1"/>
  <c r="X42" i="5" l="1"/>
  <c r="J42" i="5" l="1"/>
  <c r="Y40" i="5"/>
  <c r="X43" i="5"/>
  <c r="L40" i="5" l="1" a="1"/>
  <c r="L40" i="5" s="1"/>
  <c r="N40" i="5"/>
  <c r="J43" i="5"/>
  <c r="Y43" i="5"/>
  <c r="X44" i="5"/>
  <c r="L43" i="5" l="1" a="1"/>
  <c r="L43" i="5" s="1"/>
  <c r="N43" i="5"/>
  <c r="J44" i="5"/>
  <c r="X45" i="5"/>
  <c r="Y44" i="5" s="1"/>
  <c r="J45" i="5" l="1"/>
  <c r="L44" i="5" s="1" a="1"/>
  <c r="L44" i="5" s="1"/>
  <c r="X46" i="5"/>
  <c r="N44" i="5" l="1"/>
  <c r="J46" i="5"/>
  <c r="Y46" i="5"/>
  <c r="L46" i="5" l="1" a="1"/>
  <c r="L46" i="5" s="1"/>
  <c r="N4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松井　敏文</author>
    <author>作成者</author>
  </authors>
  <commentList>
    <comment ref="K3" authorId="0" shapeId="0" xr:uid="{FC823E28-C0F8-42C2-A10E-7A81BC2D133E}">
      <text>
        <r>
          <rPr>
            <b/>
            <sz val="9"/>
            <color indexed="81"/>
            <rFont val="MS P ゴシック"/>
            <family val="3"/>
            <charset val="128"/>
          </rPr>
          <t>Redmine(差分作成依頼)に記載のモデル名
をコピペしてください。</t>
        </r>
      </text>
    </comment>
    <comment ref="T3" authorId="0" shapeId="0" xr:uid="{66FF4513-AC76-4B41-A0A7-B20F6A5078B7}">
      <text>
        <r>
          <rPr>
            <b/>
            <sz val="9"/>
            <color indexed="81"/>
            <rFont val="MS P ゴシック"/>
            <family val="3"/>
            <charset val="128"/>
          </rPr>
          <t>Redmine(差分作成依頼)の■差分作成依頼情報をそのままコピペして下さい</t>
        </r>
      </text>
    </comment>
    <comment ref="K4" authorId="0" shapeId="0" xr:uid="{5A67EC34-6951-476D-8C71-40BF59501690}">
      <text>
        <r>
          <rPr>
            <b/>
            <sz val="9"/>
            <color indexed="81"/>
            <rFont val="MS P ゴシック"/>
            <family val="3"/>
            <charset val="128"/>
          </rPr>
          <t>Redmine(差分作成依頼)に記載のMRをコピペしてください。</t>
        </r>
      </text>
    </comment>
    <comment ref="K5" authorId="0" shapeId="0" xr:uid="{3155F760-7761-4C50-8AC5-02DC473CDEC9}">
      <text>
        <r>
          <rPr>
            <b/>
            <sz val="9"/>
            <color indexed="81"/>
            <rFont val="MS P ゴシック"/>
            <family val="3"/>
            <charset val="128"/>
          </rPr>
          <t>Redmine(差分作成依頼)の■差分作成依頼情報のソフトバージョン(今回MR）をコピペして下さい</t>
        </r>
      </text>
    </comment>
    <comment ref="G11" authorId="1" shapeId="0" xr:uid="{F6187BAE-249D-4BEE-B555-F81C2B7A7685}">
      <text>
        <r>
          <rPr>
            <sz val="9"/>
            <color indexed="81"/>
            <rFont val="MS P ゴシック"/>
            <family val="3"/>
            <charset val="128"/>
          </rPr>
          <t>同じセル色の項目を同時に実施すること
(色なしを除く。色ありは3種類)</t>
        </r>
      </text>
    </comment>
    <comment ref="Z11" authorId="0" shapeId="0" xr:uid="{9AF366BF-6F32-45E1-BA75-8447D7F2D98D}">
      <text>
        <r>
          <rPr>
            <b/>
            <sz val="9"/>
            <color indexed="81"/>
            <rFont val="MS P ゴシック"/>
            <family val="3"/>
            <charset val="128"/>
          </rPr>
          <t>エントリーモデル</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<sst xmlns="http://schemas.openxmlformats.org/spreadsheetml/2006/main" count="839" uniqueCount="405">
  <si>
    <t>技術評価結果報告書</t>
    <rPh sb="0" eb="2">
      <t>ギジュツ</t>
    </rPh>
    <rPh sb="2" eb="4">
      <t>ヒョウカ</t>
    </rPh>
    <rPh sb="4" eb="6">
      <t>ケッカ</t>
    </rPh>
    <rPh sb="6" eb="9">
      <t>ホウコクショ</t>
    </rPh>
    <phoneticPr fontId="26"/>
  </si>
  <si>
    <t>Ver</t>
    <phoneticPr fontId="26"/>
  </si>
  <si>
    <t>検査時間(h)</t>
    <phoneticPr fontId="26"/>
  </si>
  <si>
    <t>チケットNO</t>
    <phoneticPr fontId="26"/>
  </si>
  <si>
    <t>実施時期</t>
    <rPh sb="0" eb="2">
      <t>ジッシ</t>
    </rPh>
    <rPh sb="2" eb="4">
      <t>ジキ</t>
    </rPh>
    <phoneticPr fontId="26"/>
  </si>
  <si>
    <t>～</t>
    <phoneticPr fontId="26"/>
  </si>
  <si>
    <t>実施部署</t>
    <rPh sb="0" eb="2">
      <t>ジッシ</t>
    </rPh>
    <rPh sb="2" eb="4">
      <t>ブショ</t>
    </rPh>
    <phoneticPr fontId="26"/>
  </si>
  <si>
    <t>技術評価課</t>
    <phoneticPr fontId="26"/>
  </si>
  <si>
    <t>実施者</t>
    <rPh sb="0" eb="2">
      <t>ジッシ</t>
    </rPh>
    <rPh sb="2" eb="3">
      <t>シャ</t>
    </rPh>
    <phoneticPr fontId="26"/>
  </si>
  <si>
    <t>松井　敏文</t>
    <rPh sb="0" eb="2">
      <t>マツイ</t>
    </rPh>
    <rPh sb="3" eb="5">
      <t>トシフミ</t>
    </rPh>
    <phoneticPr fontId="26"/>
  </si>
  <si>
    <t>↑ここに時間を入力してください</t>
  </si>
  <si>
    <t>実施条件</t>
    <rPh sb="0" eb="4">
      <t>ジッシジョウケン</t>
    </rPh>
    <phoneticPr fontId="26"/>
  </si>
  <si>
    <t>ソフトバージョン</t>
    <phoneticPr fontId="26"/>
  </si>
  <si>
    <t>実施結果</t>
    <rPh sb="0" eb="4">
      <t>ジッシケッカ</t>
    </rPh>
    <phoneticPr fontId="26"/>
  </si>
  <si>
    <t>高橋　味加</t>
  </si>
  <si>
    <t>大谷　晴香</t>
  </si>
  <si>
    <t>瀧本　寿博</t>
  </si>
  <si>
    <t>長谷部　理絵</t>
  </si>
  <si>
    <t>鶴巻　直哉</t>
  </si>
  <si>
    <t>萩谷　恵理香</t>
  </si>
  <si>
    <t>野村　綾治</t>
  </si>
  <si>
    <t>髙槻　直樹</t>
  </si>
  <si>
    <t>伊東　めぐみ</t>
  </si>
  <si>
    <t>本保　可奈子</t>
  </si>
  <si>
    <t>増永　詩織</t>
    <rPh sb="0" eb="2">
      <t>マスナガ</t>
    </rPh>
    <rPh sb="3" eb="5">
      <t>シオリ</t>
    </rPh>
    <phoneticPr fontId="26"/>
  </si>
  <si>
    <t>西川　永</t>
    <rPh sb="0" eb="2">
      <t>ニシカワ</t>
    </rPh>
    <rPh sb="3" eb="4">
      <t>ヒサシ</t>
    </rPh>
    <phoneticPr fontId="26"/>
  </si>
  <si>
    <t>小野　剛慎</t>
    <rPh sb="0" eb="2">
      <t>オノ</t>
    </rPh>
    <rPh sb="3" eb="5">
      <t>ゴウシン</t>
    </rPh>
    <phoneticPr fontId="26"/>
  </si>
  <si>
    <t>※赤字は元項目からの加筆箇所</t>
    <rPh sb="1" eb="3">
      <t>アカジ</t>
    </rPh>
    <rPh sb="4" eb="5">
      <t>モト</t>
    </rPh>
    <rPh sb="5" eb="7">
      <t>コウモク</t>
    </rPh>
    <rPh sb="10" eb="12">
      <t>カヒツ</t>
    </rPh>
    <rPh sb="12" eb="14">
      <t>カショ</t>
    </rPh>
    <phoneticPr fontId="6"/>
  </si>
  <si>
    <t>項目数</t>
    <rPh sb="0" eb="3">
      <t>コウモクスウ</t>
    </rPh>
    <phoneticPr fontId="6"/>
  </si>
  <si>
    <t>成功</t>
    <rPh sb="0" eb="2">
      <t>セイコウ</t>
    </rPh>
    <phoneticPr fontId="6"/>
  </si>
  <si>
    <t>ソフトVer.</t>
    <phoneticPr fontId="6"/>
  </si>
  <si>
    <t>失敗</t>
    <rPh sb="0" eb="2">
      <t>シッパイ</t>
    </rPh>
    <phoneticPr fontId="6"/>
  </si>
  <si>
    <t>実施者</t>
    <rPh sb="0" eb="3">
      <t>ジッシシャ</t>
    </rPh>
    <phoneticPr fontId="6"/>
  </si>
  <si>
    <t>＜試験時間算出＞</t>
    <rPh sb="1" eb="3">
      <t>シケン</t>
    </rPh>
    <rPh sb="3" eb="5">
      <t>ジカン</t>
    </rPh>
    <rPh sb="5" eb="7">
      <t>サンシュツ</t>
    </rPh>
    <phoneticPr fontId="6"/>
  </si>
  <si>
    <t>実施しない</t>
    <rPh sb="0" eb="2">
      <t>ジッシ</t>
    </rPh>
    <phoneticPr fontId="6"/>
  </si>
  <si>
    <t>実施日</t>
    <rPh sb="0" eb="3">
      <t>ジッシビ</t>
    </rPh>
    <phoneticPr fontId="6"/>
  </si>
  <si>
    <t>TTL(Hr)</t>
    <phoneticPr fontId="6"/>
  </si>
  <si>
    <t>試験不可</t>
    <rPh sb="0" eb="4">
      <t>シケンフカ</t>
    </rPh>
    <phoneticPr fontId="6"/>
  </si>
  <si>
    <t>合計(失敗以外)</t>
    <rPh sb="0" eb="2">
      <t>ゴウケイ</t>
    </rPh>
    <phoneticPr fontId="6"/>
  </si>
  <si>
    <t>進捗率(失敗以外)</t>
    <rPh sb="0" eb="3">
      <t>シンチョクリツ</t>
    </rPh>
    <rPh sb="4" eb="6">
      <t>シッパイ</t>
    </rPh>
    <rPh sb="6" eb="8">
      <t>イガイ</t>
    </rPh>
    <phoneticPr fontId="6"/>
  </si>
  <si>
    <t>試験の目的</t>
    <rPh sb="0" eb="2">
      <t>シケン</t>
    </rPh>
    <rPh sb="3" eb="5">
      <t>モクテキ</t>
    </rPh>
    <phoneticPr fontId="6"/>
  </si>
  <si>
    <t>No.</t>
    <phoneticPr fontId="6"/>
  </si>
  <si>
    <t>Test ID</t>
  </si>
  <si>
    <t>Section</t>
  </si>
  <si>
    <t>Sub-section</t>
  </si>
  <si>
    <t>Test Title</t>
  </si>
  <si>
    <t>前提条件</t>
    <rPh sb="0" eb="4">
      <t>ゼンテイジョウケン</t>
    </rPh>
    <phoneticPr fontId="6"/>
  </si>
  <si>
    <t>試験手順</t>
    <rPh sb="0" eb="4">
      <t>シケンテジュン</t>
    </rPh>
    <phoneticPr fontId="6"/>
  </si>
  <si>
    <t>判定基準</t>
    <rPh sb="0" eb="4">
      <t>ハンテイキジュン</t>
    </rPh>
    <phoneticPr fontId="6"/>
  </si>
  <si>
    <t>判定</t>
    <rPh sb="0" eb="2">
      <t>ハンテイ</t>
    </rPh>
    <phoneticPr fontId="6"/>
  </si>
  <si>
    <t>備考</t>
    <rPh sb="0" eb="2">
      <t>ビコウ</t>
    </rPh>
    <phoneticPr fontId="6"/>
  </si>
  <si>
    <t>スクショ</t>
    <phoneticPr fontId="6"/>
  </si>
  <si>
    <t>トライアル(EB1146)</t>
    <phoneticPr fontId="6"/>
  </si>
  <si>
    <t>Start</t>
    <phoneticPr fontId="6"/>
  </si>
  <si>
    <t>Stop</t>
    <phoneticPr fontId="6"/>
  </si>
  <si>
    <t>Time</t>
    <phoneticPr fontId="6"/>
  </si>
  <si>
    <t>質問</t>
    <rPh sb="0" eb="2">
      <t>シツモン</t>
    </rPh>
    <phoneticPr fontId="6"/>
  </si>
  <si>
    <t>コメント</t>
    <phoneticPr fontId="6"/>
  </si>
  <si>
    <t>最新MR→DummyへのGOTA確認
※モバイルネットワーク使用</t>
    <rPh sb="0" eb="2">
      <t>サイシン</t>
    </rPh>
    <rPh sb="16" eb="18">
      <t>カクニン</t>
    </rPh>
    <rPh sb="30" eb="32">
      <t>シヨウ</t>
    </rPh>
    <phoneticPr fontId="6"/>
  </si>
  <si>
    <t>OTR-MA-LQC-999.001.001</t>
  </si>
  <si>
    <t>FinalTest - Software Update(FOTA/GOTA)</t>
    <phoneticPr fontId="6"/>
  </si>
  <si>
    <t>n -&gt; Dummy-delta</t>
  </si>
  <si>
    <t>Update confirmation</t>
  </si>
  <si>
    <r>
      <rPr>
        <sz val="11"/>
        <color rgb="FF000000"/>
        <rFont val="ＭＳ Ｐゴシック"/>
        <family val="3"/>
        <charset val="128"/>
      </rPr>
      <t>a．最新</t>
    </r>
    <r>
      <rPr>
        <sz val="11"/>
        <color rgb="FFFF0000"/>
        <rFont val="ＭＳ Ｐゴシック"/>
        <family val="3"/>
        <charset val="128"/>
      </rPr>
      <t>DLツール</t>
    </r>
    <r>
      <rPr>
        <sz val="11"/>
        <color rgb="FF000000"/>
        <rFont val="ＭＳ Ｐゴシック"/>
        <family val="3"/>
        <charset val="128"/>
      </rPr>
      <t>でMRソフトにしておく
b．ソフトVer.とIMEIのScreenShotを取得する
c．Wi-FiをOFFにしておく(モバイルネットワークを使用するため)</t>
    </r>
    <phoneticPr fontId="6"/>
  </si>
  <si>
    <t>(1) ダミーソフトへGOTAする
(2) ソフトVer.とIMEIのScreenShotを取得する</t>
    <phoneticPr fontId="6"/>
  </si>
  <si>
    <t>・エラーなくGOTAできること
・OSVの場合は自動的にダウンロードが開始されないこと(ソフトウェア更新の通知＞ユーザー操作後にダウンロードが開始されること)
・GOTA後にソフトVer.が更新したいVer.となっていること
・GOTA前後に取得したソフトVer.とIMEIのScreenShotを提出すること</t>
    <phoneticPr fontId="6"/>
  </si>
  <si>
    <t>〇</t>
    <phoneticPr fontId="6"/>
  </si>
  <si>
    <r>
      <t xml:space="preserve">※5.212YO.0356.a → 9.212YO.0357.a ( MR21 → dummy )
※Wi-FiをOFFにしておく(モバイルネットワークを使用するため)
①MR21へFULL_DL　：3分
　※Kcflashtoolにて最新ソフトへダウンロード
②待ち受け(WiFi無)　：3分
</t>
    </r>
    <r>
      <rPr>
        <sz val="11"/>
        <color rgb="FFFF0000"/>
        <rFont val="ＭＳ Ｐゴシック"/>
        <family val="3"/>
        <charset val="128"/>
      </rPr>
      <t>③スクショ　※設定一部おかしい？　※どこのスクショ？3枚撮った！
　→ビルド番号、IMEI番号(タップで表示)</t>
    </r>
    <r>
      <rPr>
        <strike/>
        <sz val="11"/>
        <color rgb="FFFF0000"/>
        <rFont val="ＭＳ Ｐゴシック"/>
        <family val="3"/>
        <charset val="128"/>
      </rPr>
      <t>、システムアップデート利用可能画面</t>
    </r>
    <r>
      <rPr>
        <sz val="11"/>
        <color theme="1"/>
        <rFont val="ＭＳ Ｐゴシック"/>
        <family val="2"/>
        <charset val="128"/>
      </rPr>
      <t xml:space="preserve">
④設定⇒システム⇒システムアップデート
④システムアップデート実施　4G(NR)
　Dummy：13.31MB　ダウンロード：5分
⑤再起動　：1分
⑥Dummy_DL後スクショ
　　</t>
    </r>
    <r>
      <rPr>
        <sz val="11"/>
        <color rgb="FFFF0000"/>
        <rFont val="ＭＳ Ｐゴシック"/>
        <family val="3"/>
        <charset val="128"/>
      </rPr>
      <t>→ビルド番号、IMEI番号(タップで表示)</t>
    </r>
    <r>
      <rPr>
        <sz val="11"/>
        <color theme="1"/>
        <rFont val="ＭＳ Ｐゴシック"/>
        <family val="2"/>
        <charset val="128"/>
      </rPr>
      <t xml:space="preserve">
⑦最新MRへ再DL　：3分
⑧再起動　：1分
⑨待ち受け　：3分
※合計：25分程度</t>
    </r>
    <rPh sb="101" eb="102">
      <t>フン</t>
    </rPh>
    <rPh sb="118" eb="120">
      <t>サイシン</t>
    </rPh>
    <rPh sb="132" eb="133">
      <t>マ</t>
    </rPh>
    <rPh sb="134" eb="135">
      <t>ウ</t>
    </rPh>
    <rPh sb="141" eb="142">
      <t>ナシ</t>
    </rPh>
    <rPh sb="146" eb="147">
      <t>フン</t>
    </rPh>
    <rPh sb="155" eb="157">
      <t>セッテイ</t>
    </rPh>
    <rPh sb="157" eb="159">
      <t>イチブ</t>
    </rPh>
    <rPh sb="175" eb="176">
      <t>マイ</t>
    </rPh>
    <rPh sb="176" eb="177">
      <t>ト</t>
    </rPh>
    <rPh sb="186" eb="188">
      <t>バンゴウ</t>
    </rPh>
    <rPh sb="193" eb="195">
      <t>バンゴウ</t>
    </rPh>
    <rPh sb="200" eb="202">
      <t>ヒョウジ</t>
    </rPh>
    <rPh sb="214" eb="220">
      <t>リヨウカノウガメン</t>
    </rPh>
    <rPh sb="222" eb="224">
      <t>セッテイ</t>
    </rPh>
    <rPh sb="252" eb="254">
      <t>ジッシ</t>
    </rPh>
    <rPh sb="285" eb="286">
      <t>フン</t>
    </rPh>
    <rPh sb="288" eb="291">
      <t>サイキドウ</t>
    </rPh>
    <rPh sb="294" eb="295">
      <t>フン</t>
    </rPh>
    <rPh sb="305" eb="306">
      <t>ゴ</t>
    </rPh>
    <rPh sb="336" eb="338">
      <t>サイシン</t>
    </rPh>
    <rPh sb="341" eb="342">
      <t>サイ</t>
    </rPh>
    <rPh sb="347" eb="348">
      <t>フン</t>
    </rPh>
    <rPh sb="350" eb="353">
      <t>サイキドウ</t>
    </rPh>
    <rPh sb="356" eb="357">
      <t>フン</t>
    </rPh>
    <rPh sb="359" eb="360">
      <t>マ</t>
    </rPh>
    <rPh sb="361" eb="362">
      <t>ウ</t>
    </rPh>
    <rPh sb="366" eb="367">
      <t>フン</t>
    </rPh>
    <rPh sb="370" eb="372">
      <t>ゴウケイ</t>
    </rPh>
    <rPh sb="375" eb="376">
      <t>フン</t>
    </rPh>
    <rPh sb="376" eb="378">
      <t>テイド</t>
    </rPh>
    <phoneticPr fontId="6"/>
  </si>
  <si>
    <t>1)DLツールで書き換えします
２）差分作成が完了するとチケットが発行されるのでそれを参考にしてください　例　1917737</t>
    <phoneticPr fontId="6"/>
  </si>
  <si>
    <t>・「ダミーソフト」はGOTAでアップデートするソフトと理解していますがあっていますか？
・GOTAサーバーは北見で操作する事は無いと理解していますが、業務の流れを教えて頂ければと思います。(チケット発行時にご準備されている?)</t>
    <rPh sb="27" eb="29">
      <t>リカイ</t>
    </rPh>
    <rPh sb="54" eb="56">
      <t>キタミ</t>
    </rPh>
    <rPh sb="57" eb="59">
      <t>ソウサ</t>
    </rPh>
    <rPh sb="61" eb="62">
      <t>コト</t>
    </rPh>
    <rPh sb="63" eb="64">
      <t>ナ</t>
    </rPh>
    <rPh sb="66" eb="68">
      <t>リカイ</t>
    </rPh>
    <rPh sb="75" eb="77">
      <t>ギョウム</t>
    </rPh>
    <rPh sb="78" eb="79">
      <t>ナガ</t>
    </rPh>
    <rPh sb="81" eb="82">
      <t>オシ</t>
    </rPh>
    <rPh sb="84" eb="85">
      <t>イタダ</t>
    </rPh>
    <rPh sb="89" eb="90">
      <t>オモ</t>
    </rPh>
    <rPh sb="99" eb="101">
      <t>ハッコウ</t>
    </rPh>
    <rPh sb="101" eb="102">
      <t>ジ</t>
    </rPh>
    <rPh sb="104" eb="106">
      <t>ジュンビ</t>
    </rPh>
    <phoneticPr fontId="6"/>
  </si>
  <si>
    <t>＜ダミーソフト＞
今回MRで将来的に発生するGOTAが正常に行われる事を確認するために、差分ファイルの大部分をダミーデータとしたソフトになります。</t>
    <rPh sb="9" eb="11">
      <t>コンカイ</t>
    </rPh>
    <rPh sb="14" eb="16">
      <t>ショウライ</t>
    </rPh>
    <rPh sb="16" eb="17">
      <t>テキ</t>
    </rPh>
    <rPh sb="18" eb="20">
      <t>ハッセイ</t>
    </rPh>
    <rPh sb="27" eb="29">
      <t>セイジョウ</t>
    </rPh>
    <rPh sb="30" eb="31">
      <t>オコナ</t>
    </rPh>
    <rPh sb="34" eb="35">
      <t>コト</t>
    </rPh>
    <rPh sb="36" eb="38">
      <t>カクニン</t>
    </rPh>
    <rPh sb="44" eb="46">
      <t>サブン</t>
    </rPh>
    <rPh sb="51" eb="54">
      <t>ダイブブン</t>
    </rPh>
    <phoneticPr fontId="6"/>
  </si>
  <si>
    <t>非課金SIMを使った最新MR→DummyへのGOTA確認
※モバイルネットワーク使用</t>
    <rPh sb="0" eb="3">
      <t>ヒカキン</t>
    </rPh>
    <rPh sb="7" eb="8">
      <t>ツカ</t>
    </rPh>
    <rPh sb="10" eb="14">
      <t>サイシンmr</t>
    </rPh>
    <rPh sb="26" eb="28">
      <t>カクニン</t>
    </rPh>
    <rPh sb="40" eb="42">
      <t>シヨウ</t>
    </rPh>
    <phoneticPr fontId="6"/>
  </si>
  <si>
    <t>Non-Charge confirmation (OEM-FOTA)</t>
    <phoneticPr fontId="6"/>
  </si>
  <si>
    <r>
      <t xml:space="preserve">a．最新MRソフトにしておく
b．Wi-FiをOFFにしておく(モバイルネットワークを使用するため)
c．下記2種類のSIMを用意する
　・SIM-A：非課金確認用SIM(機種に応じてSB、YMのSIMを使用すること)
　・SIM-B：上記以外のSIM(機種に応じてSB、YMのSIMを使用すること)
</t>
    </r>
    <r>
      <rPr>
        <strike/>
        <sz val="11"/>
        <color theme="0" tint="-0.249977111117893"/>
        <rFont val="ＭＳ Ｐゴシック"/>
        <family val="3"/>
        <charset val="128"/>
      </rPr>
      <t>d．My Softbank(YM機種はMy Y!mobile)でSIM-Aのデータ使用量を確認する
e．GOTAする差分ファイルサイズを確認する(備考へ記載すること)</t>
    </r>
    <rPh sb="2" eb="4">
      <t>サイシン</t>
    </rPh>
    <rPh sb="53" eb="55">
      <t>カキ</t>
    </rPh>
    <rPh sb="56" eb="58">
      <t>シュルイ</t>
    </rPh>
    <rPh sb="63" eb="65">
      <t>ヨウイ</t>
    </rPh>
    <rPh sb="76" eb="79">
      <t>ヒカキン</t>
    </rPh>
    <rPh sb="79" eb="82">
      <t>カクニンヨウ</t>
    </rPh>
    <rPh sb="86" eb="88">
      <t>キシュ</t>
    </rPh>
    <rPh sb="89" eb="90">
      <t>オウ</t>
    </rPh>
    <rPh sb="102" eb="104">
      <t>シヨウ</t>
    </rPh>
    <rPh sb="118" eb="120">
      <t>ジョウキ</t>
    </rPh>
    <rPh sb="120" eb="122">
      <t>イガイ</t>
    </rPh>
    <rPh sb="167" eb="169">
      <t>キシュ</t>
    </rPh>
    <rPh sb="192" eb="195">
      <t>シヨウリョウ</t>
    </rPh>
    <rPh sb="196" eb="198">
      <t>カクニン</t>
    </rPh>
    <phoneticPr fontId="6"/>
  </si>
  <si>
    <t xml:space="preserve">(d-1) SIM-A(非課金確認用SIM)はいかなる端末からも外して2時間以上経過していること
(d-2) PCで、My Softbank(My Y!mobile)のデータ使用量を確認する
</t>
    <phoneticPr fontId="6"/>
  </si>
  <si>
    <t>備考にデータ使用量を記載すること</t>
    <rPh sb="0" eb="2">
      <t>ビコウ</t>
    </rPh>
    <rPh sb="6" eb="9">
      <t>シヨウリョウ</t>
    </rPh>
    <rPh sb="10" eb="12">
      <t>キサイ</t>
    </rPh>
    <phoneticPr fontId="6"/>
  </si>
  <si>
    <t>※事前確認：SB/YM非課金SIMデータ使用量はアクティベート後でデータ使用量はゼロ
※MySB/MyYMでのデータ量確認方法は別途手順書を参照下さい。</t>
    <rPh sb="1" eb="3">
      <t>ジゼン</t>
    </rPh>
    <rPh sb="3" eb="5">
      <t>カクニン</t>
    </rPh>
    <rPh sb="11" eb="14">
      <t>ヒカキン</t>
    </rPh>
    <rPh sb="20" eb="23">
      <t>シヨウリョウ</t>
    </rPh>
    <rPh sb="31" eb="32">
      <t>ゴ</t>
    </rPh>
    <rPh sb="36" eb="39">
      <t>シヨウリョウ</t>
    </rPh>
    <rPh sb="59" eb="60">
      <t>リョウ</t>
    </rPh>
    <rPh sb="60" eb="62">
      <t>カクニン</t>
    </rPh>
    <rPh sb="62" eb="64">
      <t>ホウホウ</t>
    </rPh>
    <rPh sb="65" eb="67">
      <t>ベット</t>
    </rPh>
    <rPh sb="67" eb="70">
      <t>テジュンショ</t>
    </rPh>
    <rPh sb="71" eb="73">
      <t>サンショウ</t>
    </rPh>
    <rPh sb="73" eb="74">
      <t>クダ</t>
    </rPh>
    <phoneticPr fontId="6"/>
  </si>
  <si>
    <t>非課金確認用SIMですが、キャリア貸出SIM及び京セラの法人契約のSIMでは個別MDMのデータ量は確認できませんので使用できません。今は個人契約のSIMを使っています。DCJから返却してもらうことも可能ですが、2025年2月は8機種試験予定ですので、すべて京セラでの実施可能かどうがわかりません。端末の初期化は工場出荷時のリセットで実施しています。</t>
    <phoneticPr fontId="6"/>
  </si>
  <si>
    <t>・非課金SIMの準備について個人契約のSIMをお使いという事ですので、ご準備頂く事は可能でしょうか？</t>
    <rPh sb="1" eb="4">
      <t>ヒカキン</t>
    </rPh>
    <rPh sb="8" eb="10">
      <t>ジュンビ</t>
    </rPh>
    <rPh sb="14" eb="16">
      <t>コジン</t>
    </rPh>
    <rPh sb="16" eb="18">
      <t>ケイヤク</t>
    </rPh>
    <rPh sb="24" eb="25">
      <t>ツカ</t>
    </rPh>
    <rPh sb="29" eb="30">
      <t>コト</t>
    </rPh>
    <rPh sb="36" eb="38">
      <t>ジュンビ</t>
    </rPh>
    <rPh sb="38" eb="39">
      <t>イタダ</t>
    </rPh>
    <rPh sb="40" eb="41">
      <t>コト</t>
    </rPh>
    <rPh sb="42" eb="44">
      <t>カノウ</t>
    </rPh>
    <phoneticPr fontId="6"/>
  </si>
  <si>
    <r>
      <t>＜非課金SIM＞
法人契約では非課金SIMの購入は出来ない為、志賀さん個人でSB/Y!mobileのSIMを購入し、料金については支払い依頼で清算をされているとの事です。</t>
    </r>
    <r>
      <rPr>
        <sz val="11"/>
        <color rgb="FFFF0000"/>
        <rFont val="ＭＳ Ｐゴシック"/>
        <family val="3"/>
        <charset val="128"/>
      </rPr>
      <t>非課金SIMの購入について検討</t>
    </r>
    <r>
      <rPr>
        <sz val="11"/>
        <color theme="1"/>
        <rFont val="ＭＳ Ｐゴシック"/>
        <family val="2"/>
        <charset val="128"/>
      </rPr>
      <t>が必要になります。
※My Softbankでデータ使用量の確認を行う為に必要になります。</t>
    </r>
    <rPh sb="1" eb="4">
      <t>ヒカキン</t>
    </rPh>
    <rPh sb="9" eb="11">
      <t>ホウジン</t>
    </rPh>
    <rPh sb="11" eb="13">
      <t>ケイヤク</t>
    </rPh>
    <rPh sb="15" eb="18">
      <t>ヒカキン</t>
    </rPh>
    <rPh sb="22" eb="24">
      <t>コウニュウ</t>
    </rPh>
    <rPh sb="25" eb="27">
      <t>デキ</t>
    </rPh>
    <rPh sb="29" eb="30">
      <t>タメ</t>
    </rPh>
    <rPh sb="31" eb="33">
      <t>シガ</t>
    </rPh>
    <rPh sb="35" eb="37">
      <t>コジン</t>
    </rPh>
    <rPh sb="54" eb="56">
      <t>コウニュウ</t>
    </rPh>
    <rPh sb="58" eb="60">
      <t>リョウキン</t>
    </rPh>
    <rPh sb="65" eb="67">
      <t>シハラ</t>
    </rPh>
    <rPh sb="68" eb="70">
      <t>イライ</t>
    </rPh>
    <rPh sb="71" eb="73">
      <t>セイサン</t>
    </rPh>
    <rPh sb="81" eb="82">
      <t>コト</t>
    </rPh>
    <rPh sb="85" eb="88">
      <t>ヒカキン</t>
    </rPh>
    <rPh sb="92" eb="94">
      <t>コウニュウ</t>
    </rPh>
    <rPh sb="98" eb="100">
      <t>ケントウ</t>
    </rPh>
    <rPh sb="101" eb="103">
      <t>ヒツヨウ</t>
    </rPh>
    <phoneticPr fontId="6"/>
  </si>
  <si>
    <t>f．端末を初期化する(意図せずデータ通信するアプリを排除するため)</t>
    <phoneticPr fontId="6"/>
  </si>
  <si>
    <r>
      <t xml:space="preserve">(1) SIM-B(非課金でないSIM)を装着する
(2) モバイルネットワークを使用し、初期設定を完了させる
　※ダウンロード方法によっては、更新SWが自動的にダウンロードされる場合があるため、ホーム画面に遷移後、ダウンロードが開始される前に一時停止すること
(3) 初期設定後、バックグラウンド通信が完了するまで10分以上待つ
(4) 初期設定後の通信が完了後、設定アプリのモバイルデータ使用量で、使用量が増加したすべてのアプリに対してバックグラウンド通信を無効へ変更する
</t>
    </r>
    <r>
      <rPr>
        <sz val="11"/>
        <color rgb="FFFF0000"/>
        <rFont val="ＭＳ Ｐゴシック"/>
        <family val="3"/>
        <charset val="128"/>
      </rPr>
      <t xml:space="preserve">(7の準備1) Chromeアプリを起動し、メニュー＞設定＞ホームページ＞OFF　にする
(7の準備2) Chromeアプリのタブを全て閉じ、アプリ履歴からChromeを削除する
</t>
    </r>
    <r>
      <rPr>
        <sz val="11"/>
        <color theme="1"/>
        <rFont val="ＭＳ Ｐゴシック"/>
        <family val="2"/>
        <charset val="128"/>
      </rPr>
      <t xml:space="preserve">
(5) SIM-A(非課金確認用SIM)に差し替える
　</t>
    </r>
    <r>
      <rPr>
        <sz val="11"/>
        <color rgb="FFFF0000"/>
        <rFont val="ＭＳ Ｐゴシック"/>
        <family val="3"/>
        <charset val="128"/>
      </rPr>
      <t>設定アプリでモバイルデータ使用量(合計)を確認する</t>
    </r>
    <rPh sb="10" eb="13">
      <t>ヒカキン</t>
    </rPh>
    <rPh sb="21" eb="23">
      <t>ソウチャク</t>
    </rPh>
    <rPh sb="41" eb="43">
      <t>シヨウ</t>
    </rPh>
    <rPh sb="45" eb="49">
      <t>ショキセッテイ</t>
    </rPh>
    <rPh sb="50" eb="52">
      <t>カンリョウ</t>
    </rPh>
    <rPh sb="172" eb="174">
      <t>ショキ</t>
    </rPh>
    <rPh sb="174" eb="177">
      <t>セッテイゴ</t>
    </rPh>
    <rPh sb="178" eb="180">
      <t>ツウシン</t>
    </rPh>
    <rPh sb="181" eb="184">
      <t>カンリョウゴ</t>
    </rPh>
    <rPh sb="185" eb="187">
      <t>セッテイ</t>
    </rPh>
    <rPh sb="198" eb="201">
      <t>シヨウリョウ</t>
    </rPh>
    <rPh sb="203" eb="206">
      <t>シヨウリョウ</t>
    </rPh>
    <rPh sb="207" eb="209">
      <t>ゾウカ</t>
    </rPh>
    <rPh sb="219" eb="220">
      <t>タイ</t>
    </rPh>
    <rPh sb="230" eb="232">
      <t>ツウシン</t>
    </rPh>
    <rPh sb="233" eb="235">
      <t>ムコウ</t>
    </rPh>
    <rPh sb="236" eb="238">
      <t>ヘンコウ</t>
    </rPh>
    <rPh sb="245" eb="247">
      <t>ジュンビ</t>
    </rPh>
    <rPh sb="308" eb="309">
      <t>スベ</t>
    </rPh>
    <rPh sb="310" eb="311">
      <t>ト</t>
    </rPh>
    <rPh sb="316" eb="318">
      <t>リレキ</t>
    </rPh>
    <rPh sb="327" eb="329">
      <t>サクジョ</t>
    </rPh>
    <rPh sb="361" eb="363">
      <t>セッテイ</t>
    </rPh>
    <rPh sb="374" eb="377">
      <t>シヨウリョウ</t>
    </rPh>
    <rPh sb="378" eb="380">
      <t>ゴウケイ</t>
    </rPh>
    <rPh sb="382" eb="384">
      <t>カクニン</t>
    </rPh>
    <phoneticPr fontId="6"/>
  </si>
  <si>
    <t>備考にデータ使用量(合計)を記載すること</t>
    <rPh sb="0" eb="2">
      <t>ビコウ</t>
    </rPh>
    <rPh sb="6" eb="9">
      <t>シヨウリョウ</t>
    </rPh>
    <rPh sb="10" eb="12">
      <t>ゴウケイ</t>
    </rPh>
    <rPh sb="14" eb="16">
      <t>キサイ</t>
    </rPh>
    <phoneticPr fontId="6"/>
  </si>
  <si>
    <t>【注意事項】
●ダウンロード方法によっては、更新SWが自動的にダウンロードされる場合があるため、ホーム画面に遷移後、ダウンロードが開始される前に一時停止すること(EB1190は更新されない様です)</t>
    <rPh sb="1" eb="3">
      <t>チュウイ</t>
    </rPh>
    <rPh sb="3" eb="5">
      <t>ジコウ</t>
    </rPh>
    <rPh sb="88" eb="90">
      <t>コウシン</t>
    </rPh>
    <rPh sb="94" eb="95">
      <t>ヨウ</t>
    </rPh>
    <phoneticPr fontId="6"/>
  </si>
  <si>
    <r>
      <t>【注記】
・SIM-B(非課金では無いSIM＝通常のSIM）を使う事
・WiFiはオフ設定しておく事
(4)設定→ネットワークとインターネット→SIM→YM/SB→アプリのデータ使用量→数字を記録しておく(今回は382MB)
　10分放置する
　※バックグランドデータ使用の無効方法
　　モバイルデータ使用量→アプリ選択→バックグランドデータ→トグルをオフ
　　(各アプリはスクショを取って前後確認をした方が良いかも…)
　10分後：387MBであったので、下記の3つのアプリのバックグラウンドをオフ設定
　　・Google Play ストア
　　・Google Play 開発者サービス
　　・Google
( ７の準備1）
　Chrome→…→設定→ホームページ→トグルオフ
(7の準備2)
　Chrome→①→全てのChrome履歴を閉じる(×）
　HOME→■(履歴）→すべてクリア
（5）SIM-A（非課金SIM)へ差し替え　※電源入ったままでOK
　設定→ネットワークとインターネット→SIM→SB/YM→アプリのデータ使用量→数字を記録</t>
    </r>
    <r>
      <rPr>
        <b/>
        <sz val="11"/>
        <color rgb="FFFF0000"/>
        <rFont val="ＭＳ Ｐゴシック"/>
        <family val="3"/>
        <charset val="128"/>
      </rPr>
      <t>(今回は174KB)</t>
    </r>
    <r>
      <rPr>
        <sz val="11"/>
        <color theme="1"/>
        <rFont val="ＭＳ Ｐゴシック"/>
        <family val="2"/>
        <charset val="128"/>
      </rPr>
      <t xml:space="preserve">
</t>
    </r>
    <rPh sb="1" eb="3">
      <t>チュウキ</t>
    </rPh>
    <rPh sb="12" eb="15">
      <t>ヒカキン</t>
    </rPh>
    <rPh sb="17" eb="18">
      <t>ナ</t>
    </rPh>
    <rPh sb="23" eb="25">
      <t>ツウジョウ</t>
    </rPh>
    <rPh sb="31" eb="32">
      <t>ツカ</t>
    </rPh>
    <rPh sb="33" eb="34">
      <t>コト</t>
    </rPh>
    <rPh sb="43" eb="45">
      <t>セッテイ</t>
    </rPh>
    <rPh sb="49" eb="50">
      <t>コト</t>
    </rPh>
    <rPh sb="55" eb="57">
      <t>セッテイ</t>
    </rPh>
    <rPh sb="90" eb="93">
      <t>シヨウリョウ</t>
    </rPh>
    <rPh sb="94" eb="96">
      <t>スウジ</t>
    </rPh>
    <rPh sb="97" eb="99">
      <t>キロク</t>
    </rPh>
    <rPh sb="104" eb="106">
      <t>コンカイ</t>
    </rPh>
    <rPh sb="117" eb="118">
      <t>フン</t>
    </rPh>
    <rPh sb="118" eb="120">
      <t>ホウチ</t>
    </rPh>
    <rPh sb="135" eb="137">
      <t>シヨウ</t>
    </rPh>
    <rPh sb="138" eb="140">
      <t>ムコウ</t>
    </rPh>
    <rPh sb="140" eb="142">
      <t>ホウホウ</t>
    </rPh>
    <rPh sb="152" eb="155">
      <t>シヨウリョウ</t>
    </rPh>
    <rPh sb="159" eb="161">
      <t>センタク</t>
    </rPh>
    <rPh sb="183" eb="184">
      <t>カク</t>
    </rPh>
    <rPh sb="193" eb="194">
      <t>ト</t>
    </rPh>
    <rPh sb="196" eb="198">
      <t>ゼンゴ</t>
    </rPh>
    <rPh sb="198" eb="200">
      <t>カクニン</t>
    </rPh>
    <rPh sb="203" eb="204">
      <t>ホウ</t>
    </rPh>
    <rPh sb="205" eb="206">
      <t>ヨ</t>
    </rPh>
    <rPh sb="215" eb="217">
      <t>フンゴ</t>
    </rPh>
    <rPh sb="230" eb="232">
      <t>カキ</t>
    </rPh>
    <rPh sb="251" eb="253">
      <t>セッテイ</t>
    </rPh>
    <rPh sb="288" eb="291">
      <t>カイハツシャ</t>
    </rPh>
    <rPh sb="310" eb="312">
      <t>ジュンビ</t>
    </rPh>
    <rPh sb="325" eb="327">
      <t>セッテイ</t>
    </rPh>
    <rPh sb="344" eb="346">
      <t>ジュンビ</t>
    </rPh>
    <rPh sb="359" eb="360">
      <t>スベ</t>
    </rPh>
    <rPh sb="368" eb="370">
      <t>リレキ</t>
    </rPh>
    <rPh sb="371" eb="372">
      <t>ト</t>
    </rPh>
    <rPh sb="386" eb="388">
      <t>リレキ</t>
    </rPh>
    <rPh sb="407" eb="410">
      <t>ヒカキン</t>
    </rPh>
    <rPh sb="415" eb="416">
      <t>サ</t>
    </rPh>
    <rPh sb="417" eb="418">
      <t>カ</t>
    </rPh>
    <rPh sb="421" eb="423">
      <t>デンゲン</t>
    </rPh>
    <rPh sb="423" eb="424">
      <t>ハイ</t>
    </rPh>
    <rPh sb="433" eb="435">
      <t>セッテイ</t>
    </rPh>
    <rPh sb="468" eb="471">
      <t>シヨウリョウ</t>
    </rPh>
    <rPh sb="472" eb="474">
      <t>スウジ</t>
    </rPh>
    <rPh sb="475" eb="477">
      <t>キロク</t>
    </rPh>
    <rPh sb="478" eb="480">
      <t>コンカイ</t>
    </rPh>
    <phoneticPr fontId="6"/>
  </si>
  <si>
    <r>
      <t xml:space="preserve">(6) ダミーソフトへGOTAする
</t>
    </r>
    <r>
      <rPr>
        <sz val="11"/>
        <color rgb="FFFF0000"/>
        <rFont val="ＭＳ Ｐゴシック"/>
        <family val="3"/>
        <charset val="128"/>
      </rPr>
      <t>差分ファイルサイズを確認する</t>
    </r>
    <r>
      <rPr>
        <sz val="11"/>
        <color theme="1"/>
        <rFont val="ＭＳ Ｐゴシック"/>
        <family val="2"/>
        <charset val="128"/>
      </rPr>
      <t xml:space="preserve">
</t>
    </r>
    <r>
      <rPr>
        <sz val="11"/>
        <color rgb="FFFF0000"/>
        <rFont val="ＭＳ Ｐゴシック"/>
        <family val="3"/>
        <charset val="128"/>
      </rPr>
      <t xml:space="preserve">※10MB未満の場合はMySoftbankで判断できないため、試験方法を問い合わせること
</t>
    </r>
    <rPh sb="38" eb="40">
      <t>ミマン</t>
    </rPh>
    <rPh sb="41" eb="43">
      <t>バアイ</t>
    </rPh>
    <rPh sb="55" eb="57">
      <t>ハンダン</t>
    </rPh>
    <rPh sb="64" eb="68">
      <t>シケンホウホウ</t>
    </rPh>
    <rPh sb="69" eb="70">
      <t>ト</t>
    </rPh>
    <rPh sb="71" eb="72">
      <t>ア</t>
    </rPh>
    <phoneticPr fontId="6"/>
  </si>
  <si>
    <t xml:space="preserve">GOTAできること
備考へ差分ファイルサイズを記載すること
</t>
    <rPh sb="13" eb="15">
      <t>サブン</t>
    </rPh>
    <phoneticPr fontId="6"/>
  </si>
  <si>
    <r>
      <t>設定→システム→システムアップデート→更新サイズ確認</t>
    </r>
    <r>
      <rPr>
        <b/>
        <sz val="11"/>
        <color rgb="FFFF0000"/>
        <rFont val="ＭＳ Ｐゴシック"/>
        <family val="3"/>
        <charset val="128"/>
      </rPr>
      <t>(今回は差分ファイルサイズは13.31MB)</t>
    </r>
    <r>
      <rPr>
        <sz val="11"/>
        <color theme="1"/>
        <rFont val="ＭＳ Ｐゴシック"/>
        <family val="2"/>
        <charset val="128"/>
      </rPr>
      <t>→ダウンロードしてインストール→モバイルネットワークを使用→システムアップデート開始
※時間測定：3分　→　再起動：2分</t>
    </r>
    <rPh sb="0" eb="2">
      <t>セッテイ</t>
    </rPh>
    <rPh sb="19" eb="21">
      <t>コウシン</t>
    </rPh>
    <rPh sb="24" eb="26">
      <t>カクニン</t>
    </rPh>
    <rPh sb="27" eb="29">
      <t>コンカイ</t>
    </rPh>
    <rPh sb="30" eb="32">
      <t>サブン</t>
    </rPh>
    <rPh sb="75" eb="77">
      <t>シヨウ</t>
    </rPh>
    <rPh sb="88" eb="90">
      <t>カイシ</t>
    </rPh>
    <rPh sb="92" eb="94">
      <t>ジカン</t>
    </rPh>
    <rPh sb="94" eb="96">
      <t>ソクテイ</t>
    </rPh>
    <rPh sb="98" eb="99">
      <t>フン</t>
    </rPh>
    <rPh sb="102" eb="105">
      <t>サイキドウ</t>
    </rPh>
    <rPh sb="107" eb="108">
      <t>フン</t>
    </rPh>
    <phoneticPr fontId="6"/>
  </si>
  <si>
    <r>
      <rPr>
        <sz val="11"/>
        <color rgb="FF000000"/>
        <rFont val="ＭＳ Ｐゴシック"/>
        <family val="3"/>
        <charset val="128"/>
      </rPr>
      <t xml:space="preserve">(7) GOTA後、ブラウザなどで約50MBのデータ通信を行う
</t>
    </r>
    <r>
      <rPr>
        <sz val="11"/>
        <color rgb="FFFF0000"/>
        <rFont val="ＭＳ Ｐゴシック"/>
        <family val="3"/>
        <charset val="128"/>
      </rPr>
      <t xml:space="preserve">(例)Chromeアプリで下記ファイルをダウンロードする
&lt;https://srv.negurosu.co.jp/pdf/catalog_taflock.pdf&gt;
(短縮URL&lt;https://x.gd/uNF3w&gt;)
</t>
    </r>
    <r>
      <rPr>
        <sz val="11"/>
        <color rgb="FF000000"/>
        <rFont val="ＭＳ Ｐゴシック"/>
        <family val="3"/>
        <charset val="128"/>
      </rPr>
      <t xml:space="preserve">
(8) </t>
    </r>
    <r>
      <rPr>
        <sz val="11"/>
        <color rgb="FFFF0000"/>
        <rFont val="ＭＳ Ｐゴシック"/>
        <family val="3"/>
        <charset val="128"/>
      </rPr>
      <t>設定アプリの</t>
    </r>
    <r>
      <rPr>
        <sz val="11"/>
        <color rgb="FF000000"/>
        <rFont val="ＭＳ Ｐゴシック"/>
        <family val="3"/>
        <charset val="128"/>
      </rPr>
      <t xml:space="preserve">モバイルデータ使用量の画面を表示し、使用量を確認する
　※スタートフォンやタブレットの場合は、使用量のアプリ一覧画面のScreenShotを取得すること
</t>
    </r>
    <r>
      <rPr>
        <sz val="11"/>
        <color rgb="FFFF0000"/>
        <rFont val="ＭＳ Ｐゴシック"/>
        <family val="3"/>
        <charset val="128"/>
      </rPr>
      <t xml:space="preserve">※全アプリを含むScreenShotを取得すること
(可能な場合はキャプチャ範囲を拡大すること)
※必要のない通信が発生しないように手早く行うこと
</t>
    </r>
    <r>
      <rPr>
        <sz val="11"/>
        <color rgb="FF000000"/>
        <rFont val="ＭＳ Ｐゴシック"/>
        <family val="3"/>
        <charset val="128"/>
      </rPr>
      <t>(9) SIMを取り外す</t>
    </r>
    <r>
      <rPr>
        <strike/>
        <sz val="11"/>
        <color rgb="FFBFBFBF"/>
        <rFont val="ＭＳ Ｐゴシック"/>
        <family val="3"/>
        <charset val="128"/>
      </rPr>
      <t xml:space="preserve">(または無効にする)　
</t>
    </r>
    <r>
      <rPr>
        <sz val="11"/>
        <color rgb="FF000000"/>
        <rFont val="ＭＳ Ｐゴシック"/>
        <family val="3"/>
        <charset val="128"/>
      </rPr>
      <t>　※My Softbank(My Y!mobile)のデータ使用量は翌日から反映されるため、必要のない通信が発生しないようにするため</t>
    </r>
    <phoneticPr fontId="6"/>
  </si>
  <si>
    <r>
      <t>(7)Chrome→https://srv.negurosu.co.jp/pdf/catalog_taflock.pdf→設定→ネットワークとインターネット→SIM→SB/YM→アプリのデータ使用量→数字を記録(今回誤って2個PDFをダウンロードしたので</t>
    </r>
    <r>
      <rPr>
        <b/>
        <sz val="11"/>
        <color rgb="FFFF0000"/>
        <rFont val="ＭＳ Ｐゴシック"/>
        <family val="3"/>
        <charset val="128"/>
      </rPr>
      <t>89.7MB</t>
    </r>
    <r>
      <rPr>
        <sz val="11"/>
        <color theme="1"/>
        <rFont val="ＭＳ Ｐゴシック"/>
        <family val="2"/>
        <charset val="128"/>
      </rPr>
      <t>）</t>
    </r>
    <rPh sb="61" eb="63">
      <t>セッテイ</t>
    </rPh>
    <rPh sb="96" eb="99">
      <t>シヨウリョウ</t>
    </rPh>
    <rPh sb="100" eb="102">
      <t>スウジ</t>
    </rPh>
    <rPh sb="103" eb="105">
      <t>キロク</t>
    </rPh>
    <rPh sb="106" eb="108">
      <t>コンカイ</t>
    </rPh>
    <rPh sb="108" eb="109">
      <t>アヤマ</t>
    </rPh>
    <rPh sb="112" eb="113">
      <t>コ</t>
    </rPh>
    <phoneticPr fontId="6"/>
  </si>
  <si>
    <r>
      <t xml:space="preserve">(10) </t>
    </r>
    <r>
      <rPr>
        <sz val="11"/>
        <color rgb="FFFF0000"/>
        <rFont val="ＭＳ Ｐゴシック"/>
        <family val="3"/>
        <charset val="128"/>
      </rPr>
      <t>翌日、</t>
    </r>
    <r>
      <rPr>
        <sz val="11"/>
        <color theme="1"/>
        <rFont val="ＭＳ Ｐゴシック"/>
        <family val="2"/>
        <charset val="128"/>
      </rPr>
      <t>PC</t>
    </r>
    <r>
      <rPr>
        <strike/>
        <sz val="11"/>
        <color theme="0" tint="-0.249977111117893"/>
        <rFont val="ＭＳ Ｐゴシック"/>
        <family val="3"/>
        <charset val="128"/>
      </rPr>
      <t>または他の端末　</t>
    </r>
    <r>
      <rPr>
        <sz val="11"/>
        <color theme="1"/>
        <rFont val="ＭＳ Ｐゴシック"/>
        <family val="2"/>
        <charset val="128"/>
      </rPr>
      <t>で、My Softbank(YM機種はMy Y!mobile)のデータ使用量を確認する
　※My Softbankへログインし、使用量の管理＞合計使用量
　※My Y!mobileへログインし、トップページの使用量</t>
    </r>
    <rPh sb="5" eb="7">
      <t>ヨクジツ</t>
    </rPh>
    <phoneticPr fontId="6"/>
  </si>
  <si>
    <r>
      <t xml:space="preserve">・GOTAでの通信はデータ使用量が増えていないこと
　※データ使用量では、手順7で行った約50MBだけが増えていること
</t>
    </r>
    <r>
      <rPr>
        <sz val="11"/>
        <color rgb="FFFF0000"/>
        <rFont val="ＭＳ Ｐゴシック"/>
        <family val="3"/>
        <charset val="128"/>
      </rPr>
      <t>備考にデータ使用量を記載すること</t>
    </r>
    <rPh sb="7" eb="9">
      <t>ツウシン</t>
    </rPh>
    <rPh sb="13" eb="16">
      <t>シヨウリョウ</t>
    </rPh>
    <rPh sb="17" eb="18">
      <t>フ</t>
    </rPh>
    <rPh sb="31" eb="34">
      <t>シヨウリョウ</t>
    </rPh>
    <rPh sb="37" eb="39">
      <t>テジュン</t>
    </rPh>
    <rPh sb="41" eb="42">
      <t>オコナ</t>
    </rPh>
    <rPh sb="44" eb="45">
      <t>ヤク</t>
    </rPh>
    <rPh sb="52" eb="53">
      <t>フ</t>
    </rPh>
    <phoneticPr fontId="6"/>
  </si>
  <si>
    <r>
      <rPr>
        <b/>
        <sz val="11"/>
        <color rgb="FFFF0000"/>
        <rFont val="ＭＳ Ｐゴシック"/>
        <family val="3"/>
        <charset val="128"/>
      </rPr>
      <t>※13.31+36.92×2＝87.15MBが理論値ですが、89.7MBは許容範囲？
　→判定とはOKで良いですか？(理論値で1回のpdfなら50,23MB)</t>
    </r>
    <r>
      <rPr>
        <sz val="11"/>
        <color theme="1"/>
        <rFont val="ＭＳ Ｐゴシック"/>
        <family val="2"/>
        <charset val="128"/>
      </rPr>
      <t xml:space="preserve">
</t>
    </r>
    <r>
      <rPr>
        <b/>
        <sz val="11"/>
        <color rgb="FFFF0000"/>
        <rFont val="ＭＳ Ｐゴシック"/>
        <family val="3"/>
        <charset val="128"/>
      </rPr>
      <t>※データ量は0GB→0.12GBですがこれでOKですか？</t>
    </r>
    <rPh sb="23" eb="26">
      <t>リロンチ</t>
    </rPh>
    <rPh sb="37" eb="39">
      <t>キョヨウ</t>
    </rPh>
    <rPh sb="39" eb="41">
      <t>ハンイ</t>
    </rPh>
    <rPh sb="45" eb="47">
      <t>ハンテイ</t>
    </rPh>
    <rPh sb="52" eb="53">
      <t>ヨ</t>
    </rPh>
    <rPh sb="59" eb="62">
      <t>リロンチ</t>
    </rPh>
    <rPh sb="64" eb="65">
      <t>カイ</t>
    </rPh>
    <rPh sb="85" eb="86">
      <t>リョウ</t>
    </rPh>
    <phoneticPr fontId="6"/>
  </si>
  <si>
    <t>前回MR→最新MRへのGOTA確認
※モバイルネットワーク使用</t>
    <rPh sb="0" eb="2">
      <t>ゼンカイ</t>
    </rPh>
    <rPh sb="5" eb="7">
      <t>サイシン</t>
    </rPh>
    <rPh sb="11" eb="17">
      <t>ゴタカクニン</t>
    </rPh>
    <rPh sb="29" eb="31">
      <t>シヨウ</t>
    </rPh>
    <phoneticPr fontId="6"/>
  </si>
  <si>
    <t>OTR-MA-LQC-999.002.001</t>
  </si>
  <si>
    <t>FinalTest - Software Update(FOTA/GOTA)</t>
  </si>
  <si>
    <t>n-1 -&gt; n</t>
  </si>
  <si>
    <t>a．前回MRソフトにしておく
b．ソフトVer.とIMEIのScreenShotを取得する
c．Wi-FiをOFFにしておく(モバイルネットワークを使用するため)
※OTR-MA-LQC-999.002.002と同時に試験実施をお願いします</t>
    <rPh sb="2" eb="4">
      <t>ゼンカイ</t>
    </rPh>
    <rPh sb="106" eb="108">
      <t>ドウジ</t>
    </rPh>
    <rPh sb="109" eb="111">
      <t>シケン</t>
    </rPh>
    <rPh sb="111" eb="113">
      <t>ジッシ</t>
    </rPh>
    <rPh sb="115" eb="116">
      <t>ネガ</t>
    </rPh>
    <phoneticPr fontId="6"/>
  </si>
  <si>
    <t xml:space="preserve">(1) 最新MRソフトへGOTAする
(2) ソフトVer.とIMEIのScreenShotを取得する
</t>
    <rPh sb="4" eb="6">
      <t>サイシン</t>
    </rPh>
    <phoneticPr fontId="6"/>
  </si>
  <si>
    <t xml:space="preserve">・エラーなくGOTAできること
・OSVの場合は自動的にダウンロードが開始されないこと(ソフトウェア更新の通知＞ユーザー操作後にダウンロードが開始されること)
・GOTA後にソフトVer.が更新したいVer.となっていること
・GOTA前後に取得したソフトVer.とIMEIのScreenShotを提出すること
</t>
    <rPh sb="21" eb="23">
      <t>バアイ</t>
    </rPh>
    <rPh sb="24" eb="27">
      <t>ジドウテキ</t>
    </rPh>
    <rPh sb="35" eb="37">
      <t>カイシ</t>
    </rPh>
    <rPh sb="50" eb="52">
      <t>コウシン</t>
    </rPh>
    <rPh sb="53" eb="55">
      <t>ツウチ</t>
    </rPh>
    <rPh sb="60" eb="62">
      <t>ソウサ</t>
    </rPh>
    <rPh sb="62" eb="63">
      <t>ゴ</t>
    </rPh>
    <rPh sb="71" eb="73">
      <t>カイシ</t>
    </rPh>
    <rPh sb="95" eb="97">
      <t>コウシン</t>
    </rPh>
    <rPh sb="118" eb="120">
      <t>ゼンゴ</t>
    </rPh>
    <rPh sb="121" eb="123">
      <t>シュトク</t>
    </rPh>
    <rPh sb="149" eb="151">
      <t>テイシュツ</t>
    </rPh>
    <phoneticPr fontId="6"/>
  </si>
  <si>
    <r>
      <t xml:space="preserve">※5.203YO.0350.a → 5.212YO.0356.a ( MR20 → MR21 )
※WiFi接続無
</t>
    </r>
    <r>
      <rPr>
        <b/>
        <sz val="11"/>
        <color rgb="FFFF0000"/>
        <rFont val="ＭＳ Ｐゴシック"/>
        <family val="3"/>
        <charset val="128"/>
      </rPr>
      <t>※DL後はアプリを最新版に更新しておいてください(メールが古いと送受信できません</t>
    </r>
    <r>
      <rPr>
        <sz val="11"/>
        <color theme="1"/>
        <rFont val="ＭＳ Ｐゴシック"/>
        <family val="2"/>
        <charset val="128"/>
      </rPr>
      <t xml:space="preserve">）（20分程度）
①前回MRへ再DL：3分
②再起動：1分
③初期設定：3分
</t>
    </r>
    <r>
      <rPr>
        <b/>
        <sz val="11"/>
        <color rgb="FFFF0000"/>
        <rFont val="ＭＳ Ｐゴシック"/>
        <family val="3"/>
        <charset val="128"/>
      </rPr>
      <t xml:space="preserve">※以下の設定を先ずは行う。
</t>
    </r>
    <r>
      <rPr>
        <sz val="11"/>
        <color theme="1"/>
        <rFont val="ＭＳ Ｐゴシック"/>
        <family val="2"/>
        <charset val="128"/>
      </rPr>
      <t xml:space="preserve">
④MR20⇒MR21へアップデート　：　4Gで実施　：135MB　：6分
④再起動　：2分</t>
    </r>
    <rPh sb="54" eb="56">
      <t>セツゾク</t>
    </rPh>
    <rPh sb="56" eb="57">
      <t>ナシ</t>
    </rPh>
    <rPh sb="102" eb="103">
      <t>フン</t>
    </rPh>
    <rPh sb="103" eb="105">
      <t>テイド</t>
    </rPh>
    <rPh sb="109" eb="111">
      <t>ゼンカイ</t>
    </rPh>
    <rPh sb="114" eb="115">
      <t>サイ</t>
    </rPh>
    <rPh sb="119" eb="120">
      <t>フン</t>
    </rPh>
    <rPh sb="122" eb="125">
      <t>サイキドウ</t>
    </rPh>
    <rPh sb="127" eb="128">
      <t>フン</t>
    </rPh>
    <rPh sb="130" eb="134">
      <t>ショキセッテイ</t>
    </rPh>
    <rPh sb="136" eb="137">
      <t>フン</t>
    </rPh>
    <rPh sb="139" eb="141">
      <t>イカ</t>
    </rPh>
    <rPh sb="142" eb="144">
      <t>セッテイ</t>
    </rPh>
    <rPh sb="145" eb="146">
      <t>マ</t>
    </rPh>
    <rPh sb="148" eb="149">
      <t>オコナ</t>
    </rPh>
    <rPh sb="176" eb="178">
      <t>ジッシ</t>
    </rPh>
    <rPh sb="188" eb="189">
      <t>フン</t>
    </rPh>
    <rPh sb="191" eb="194">
      <t>サイキドウ</t>
    </rPh>
    <rPh sb="197" eb="198">
      <t>フン</t>
    </rPh>
    <phoneticPr fontId="6"/>
  </si>
  <si>
    <r>
      <t>(3) GOTA後、音声発信、音声着信、SMS送信、SMS受信、データ通信</t>
    </r>
    <r>
      <rPr>
        <sz val="11"/>
        <color rgb="FFFF0000"/>
        <rFont val="ＭＳ Ｐゴシック"/>
        <family val="3"/>
        <charset val="128"/>
      </rPr>
      <t>(ブラウザでWebサイトを表示するなど)</t>
    </r>
    <r>
      <rPr>
        <sz val="11"/>
        <color theme="1"/>
        <rFont val="ＭＳ Ｐゴシック"/>
        <family val="2"/>
        <charset val="128"/>
      </rPr>
      <t>を確認する</t>
    </r>
    <phoneticPr fontId="6"/>
  </si>
  <si>
    <r>
      <t xml:space="preserve">・GOTA後、データ通信が正常に動作することを確認すること
</t>
    </r>
    <r>
      <rPr>
        <sz val="11"/>
        <color rgb="FFFF0000"/>
        <rFont val="ＭＳ Ｐゴシック"/>
        <family val="3"/>
        <charset val="128"/>
      </rPr>
      <t>・音声発信、音声着信、SMS送信、SMS受信に問題がないこと</t>
    </r>
    <rPh sb="53" eb="55">
      <t>モンダイ</t>
    </rPh>
    <phoneticPr fontId="6"/>
  </si>
  <si>
    <t>＜手順＞
●音声通話
　試験機→対抗機、対抗機→試験機へ発信して通話確認
●SMS送受信
　＋メッセージアプリで、試験機⇔対抗機にテキストデータ、画像(例えばカメラで取得した画像)の送受信を行う
　※GOTA後にテキストデータと画像が消えていない事を確認
●データ通信
　Chrome⇒アカウント選択が聞かれた場合は設定したアカウントを選択⇒ブラウジングが正常に行える事を確認(タップして画面遷移する事を確認</t>
    <phoneticPr fontId="6"/>
  </si>
  <si>
    <t>※GOTA後に確認する</t>
    <rPh sb="5" eb="6">
      <t>ゴ</t>
    </rPh>
    <rPh sb="7" eb="9">
      <t>カクニン</t>
    </rPh>
    <phoneticPr fontId="6"/>
  </si>
  <si>
    <t>OTR-MA-LQC-999.002.002</t>
    <phoneticPr fontId="6"/>
  </si>
  <si>
    <t>User data retention verification : Data saved in storage/application.</t>
  </si>
  <si>
    <r>
      <rPr>
        <sz val="11"/>
        <color rgb="FF000000"/>
        <rFont val="ＭＳ Ｐゴシック"/>
        <family val="3"/>
        <charset val="128"/>
      </rPr>
      <t>a．「OTR-MA-LQC-999.002.001」と同時に実施すること
(1) GOTA前に、下記のデータを用意</t>
    </r>
    <r>
      <rPr>
        <strike/>
        <sz val="11"/>
        <color rgb="FFBFBFBF"/>
        <rFont val="ＭＳ Ｐゴシック"/>
        <family val="3"/>
        <charset val="128"/>
      </rPr>
      <t>し、使用したデータを試験結果に記録　</t>
    </r>
    <r>
      <rPr>
        <sz val="11"/>
        <color rgb="FF000000"/>
        <rFont val="ＭＳ Ｐゴシック"/>
        <family val="3"/>
        <charset val="128"/>
      </rPr>
      <t>すること
　※各データは複数個を用意すること
　・電話帳：入力可能なフィールドをすべて入力すること
　・画像(カメラ撮影、ダウンロード)
　・LINEのトーク履歴
　・メール：送信SMS、受信SMS、送信MMS、受信MMS</t>
    </r>
    <phoneticPr fontId="6"/>
  </si>
  <si>
    <t>(2) 最新MRソフトへGOTAする
(3) GOTA後、手順1で用意したデータが保持されているか確認する</t>
    <rPh sb="4" eb="6">
      <t>サイシン</t>
    </rPh>
    <rPh sb="27" eb="28">
      <t>ゴ</t>
    </rPh>
    <rPh sb="29" eb="31">
      <t>テジュン</t>
    </rPh>
    <rPh sb="33" eb="35">
      <t>ヨウイ</t>
    </rPh>
    <rPh sb="41" eb="43">
      <t>ホジ</t>
    </rPh>
    <rPh sb="49" eb="51">
      <t>カクニン</t>
    </rPh>
    <phoneticPr fontId="6"/>
  </si>
  <si>
    <t>・GOTA後、用意したデータが保持されていること</t>
    <rPh sb="5" eb="6">
      <t>ゴ</t>
    </rPh>
    <rPh sb="7" eb="9">
      <t>ヨウイ</t>
    </rPh>
    <rPh sb="15" eb="17">
      <t>ホジ</t>
    </rPh>
    <phoneticPr fontId="6"/>
  </si>
  <si>
    <r>
      <t>【LINEトーク設定方法】
①PlayストアからLINEをインストール
②「新規登録」⇒「次へ」⇒許可⇒認証を行ってくださいで自分の電話番号を確認⇒「⇒」⇒「OK」⇒認証番号を確認⇒「許可」⇒</t>
    </r>
    <r>
      <rPr>
        <strike/>
        <sz val="11"/>
        <color rgb="FFFF0000"/>
        <rFont val="ＭＳ Ｐゴシック"/>
        <family val="3"/>
        <charset val="128"/>
      </rPr>
      <t>「いいえ、ちがいます」⇒「次へ」</t>
    </r>
    <r>
      <rPr>
        <sz val="11"/>
        <color rgb="FFFF0000"/>
        <rFont val="ＭＳ Ｐゴシック"/>
        <family val="3"/>
        <charset val="128"/>
      </rPr>
      <t>⇒「アカウントを新規作成⇒アカウントを新規登録で名前を登録(例：試験機）⇒「⇒」⇒パスワードを登録(例：QAkitami123123）⇒「⇒」⇒友達追加設定のチェックボックスを全て外す⇒「⇒」⇒年齢確認「あとで」⇒「同意する」⇒「OK」⇒「アプリの使用時のみ」⇒「許可」⇒「閉じる」(バッテリー…のポップアップ）⇒友達…のポップアップ「キャンセル」⇒「設定に移動→「許可」⇒対抗機と試験機の友達追加をしてください。</t>
    </r>
    <rPh sb="8" eb="10">
      <t>セッテイ</t>
    </rPh>
    <rPh sb="10" eb="12">
      <t>ホウホウ</t>
    </rPh>
    <rPh sb="38" eb="40">
      <t>シンキ</t>
    </rPh>
    <rPh sb="40" eb="42">
      <t>トウロク</t>
    </rPh>
    <rPh sb="45" eb="46">
      <t>ツギ</t>
    </rPh>
    <rPh sb="49" eb="51">
      <t>キョカ</t>
    </rPh>
    <rPh sb="52" eb="54">
      <t>ニンショウ</t>
    </rPh>
    <rPh sb="55" eb="56">
      <t>オコナ</t>
    </rPh>
    <rPh sb="63" eb="65">
      <t>ジブン</t>
    </rPh>
    <rPh sb="66" eb="70">
      <t>デンワバンゴウ</t>
    </rPh>
    <rPh sb="71" eb="73">
      <t>カクニン</t>
    </rPh>
    <rPh sb="83" eb="85">
      <t>ニンショウ</t>
    </rPh>
    <rPh sb="85" eb="87">
      <t>バンゴウ</t>
    </rPh>
    <rPh sb="88" eb="90">
      <t>カクニン</t>
    </rPh>
    <rPh sb="92" eb="94">
      <t>キョカ</t>
    </rPh>
    <rPh sb="109" eb="110">
      <t>ツギ</t>
    </rPh>
    <rPh sb="120" eb="122">
      <t>シンキ</t>
    </rPh>
    <rPh sb="122" eb="124">
      <t>サクセイ</t>
    </rPh>
    <rPh sb="131" eb="133">
      <t>シンキ</t>
    </rPh>
    <rPh sb="133" eb="135">
      <t>トウロク</t>
    </rPh>
    <rPh sb="136" eb="138">
      <t>ナマエ</t>
    </rPh>
    <rPh sb="139" eb="141">
      <t>トウロク</t>
    </rPh>
    <rPh sb="142" eb="143">
      <t>レイ</t>
    </rPh>
    <rPh sb="144" eb="147">
      <t>シケンキ</t>
    </rPh>
    <rPh sb="159" eb="161">
      <t>トウロク</t>
    </rPh>
    <rPh sb="162" eb="163">
      <t>レイ</t>
    </rPh>
    <rPh sb="184" eb="186">
      <t>トモダチ</t>
    </rPh>
    <rPh sb="186" eb="188">
      <t>ツイカ</t>
    </rPh>
    <rPh sb="188" eb="190">
      <t>セッテイ</t>
    </rPh>
    <rPh sb="200" eb="201">
      <t>スベ</t>
    </rPh>
    <rPh sb="202" eb="203">
      <t>ハズ</t>
    </rPh>
    <rPh sb="209" eb="211">
      <t>ネンレイ</t>
    </rPh>
    <rPh sb="211" eb="213">
      <t>カクニン</t>
    </rPh>
    <rPh sb="220" eb="222">
      <t>ドウイ</t>
    </rPh>
    <rPh sb="236" eb="239">
      <t>シヨウジ</t>
    </rPh>
    <rPh sb="244" eb="246">
      <t>キョカ</t>
    </rPh>
    <rPh sb="249" eb="250">
      <t>ト</t>
    </rPh>
    <rPh sb="269" eb="271">
      <t>トモダチ</t>
    </rPh>
    <rPh sb="288" eb="290">
      <t>セッテイ</t>
    </rPh>
    <rPh sb="291" eb="293">
      <t>イドウ</t>
    </rPh>
    <rPh sb="295" eb="297">
      <t>キョカ</t>
    </rPh>
    <rPh sb="299" eb="302">
      <t>タイコウキ</t>
    </rPh>
    <rPh sb="303" eb="306">
      <t>シケンキ</t>
    </rPh>
    <rPh sb="307" eb="309">
      <t>トモダチ</t>
    </rPh>
    <rPh sb="309" eb="311">
      <t>ツイカ</t>
    </rPh>
    <phoneticPr fontId="6"/>
  </si>
  <si>
    <t>①設定：1時間(アプリ更新に時間がかかる)
・電話帳入力：1件追加
・画像　カメラは本体へ(SD無)、ダウンロード(WEBから画像をロングタップでダウンロード)⇒確認はFiles⇒ダウンロードで確認
・LINEトーク履歴
　①PlayStoreからラインアプリダウンロード＆インストール
　②lineを設定しトーク履歴を1件、送受信する
　③SMSでテキストと画像を送受信する
　　※対抗機はSOFTBANK端末
　　※SMSアプリは更新をしておく。
　　　⇒Playストア⇒左上⇒アプリとデバイスの管理⇒アップデート⇒全て更新
　　　　(試験機・対抗機共に実施する事)</t>
    <rPh sb="1" eb="3">
      <t>セッテイ</t>
    </rPh>
    <rPh sb="5" eb="7">
      <t>ジカン</t>
    </rPh>
    <rPh sb="11" eb="13">
      <t>コウシン</t>
    </rPh>
    <rPh sb="14" eb="16">
      <t>ジカン</t>
    </rPh>
    <rPh sb="23" eb="26">
      <t>デンワチョウ</t>
    </rPh>
    <rPh sb="26" eb="28">
      <t>ニュウリョク</t>
    </rPh>
    <rPh sb="30" eb="31">
      <t>ケン</t>
    </rPh>
    <rPh sb="31" eb="33">
      <t>ツイカ</t>
    </rPh>
    <rPh sb="35" eb="37">
      <t>ガゾウ</t>
    </rPh>
    <rPh sb="42" eb="44">
      <t>ホンタイ</t>
    </rPh>
    <rPh sb="48" eb="49">
      <t>ナシ</t>
    </rPh>
    <rPh sb="63" eb="65">
      <t>ガゾウ</t>
    </rPh>
    <rPh sb="81" eb="83">
      <t>カクニン</t>
    </rPh>
    <rPh sb="97" eb="99">
      <t>カクニン</t>
    </rPh>
    <rPh sb="108" eb="110">
      <t>リレキ</t>
    </rPh>
    <rPh sb="151" eb="153">
      <t>セッテイ</t>
    </rPh>
    <rPh sb="157" eb="159">
      <t>リレキ</t>
    </rPh>
    <rPh sb="161" eb="162">
      <t>ケン</t>
    </rPh>
    <rPh sb="163" eb="166">
      <t>ソウジュシン</t>
    </rPh>
    <rPh sb="180" eb="182">
      <t>ガゾウ</t>
    </rPh>
    <rPh sb="183" eb="186">
      <t>ソウジュシン</t>
    </rPh>
    <rPh sb="192" eb="195">
      <t>タイコウキ</t>
    </rPh>
    <rPh sb="204" eb="206">
      <t>タンマツ</t>
    </rPh>
    <rPh sb="217" eb="219">
      <t>コウシン</t>
    </rPh>
    <rPh sb="238" eb="239">
      <t>ヒダリ</t>
    </rPh>
    <rPh sb="239" eb="240">
      <t>ウエ</t>
    </rPh>
    <rPh sb="250" eb="252">
      <t>カンリ</t>
    </rPh>
    <rPh sb="260" eb="261">
      <t>スベ</t>
    </rPh>
    <rPh sb="262" eb="264">
      <t>コウシン</t>
    </rPh>
    <rPh sb="270" eb="273">
      <t>シケンキ</t>
    </rPh>
    <rPh sb="274" eb="277">
      <t>タイコウキ</t>
    </rPh>
    <rPh sb="277" eb="278">
      <t>トモ</t>
    </rPh>
    <rPh sb="279" eb="281">
      <t>ジッシ</t>
    </rPh>
    <rPh sb="283" eb="284">
      <t>コト</t>
    </rPh>
    <phoneticPr fontId="6"/>
  </si>
  <si>
    <t>・手順1とはどれを差しますか？</t>
    <rPh sb="1" eb="3">
      <t>テジュン</t>
    </rPh>
    <rPh sb="9" eb="10">
      <t>サ</t>
    </rPh>
    <phoneticPr fontId="6"/>
  </si>
  <si>
    <t>＜複数個のデータ＞
SBから特に指定は無い為、データ量としては規定はないので、FOTA/GOTA後でデータが消えていない事を確認する。</t>
    <rPh sb="1" eb="4">
      <t>フクスウコ</t>
    </rPh>
    <rPh sb="14" eb="15">
      <t>トク</t>
    </rPh>
    <rPh sb="16" eb="18">
      <t>シテイ</t>
    </rPh>
    <rPh sb="19" eb="20">
      <t>ナ</t>
    </rPh>
    <rPh sb="21" eb="22">
      <t>タメ</t>
    </rPh>
    <rPh sb="26" eb="27">
      <t>リョウ</t>
    </rPh>
    <rPh sb="31" eb="33">
      <t>キテイ</t>
    </rPh>
    <rPh sb="48" eb="49">
      <t>ゴ</t>
    </rPh>
    <rPh sb="54" eb="55">
      <t>キ</t>
    </rPh>
    <rPh sb="60" eb="61">
      <t>コト</t>
    </rPh>
    <rPh sb="62" eb="64">
      <t>カクニン</t>
    </rPh>
    <phoneticPr fontId="6"/>
  </si>
  <si>
    <t>OTR-MA-LQC-999.002.004</t>
  </si>
  <si>
    <t>User data retention verification : Screen lock/Biometric authentication setting</t>
  </si>
  <si>
    <r>
      <t>a．「OTR-MA-LQC-999.002.001」と同時に実施すること
(1) GOTA前に下記を設定する
　・画面ロック：パターン、PIN、パスワードのいずれか</t>
    </r>
    <r>
      <rPr>
        <sz val="11"/>
        <color rgb="FFFF0000"/>
        <rFont val="ＭＳ Ｐゴシック"/>
        <family val="3"/>
        <charset val="128"/>
      </rPr>
      <t>(備考へ記載すること)</t>
    </r>
    <r>
      <rPr>
        <sz val="11"/>
        <color theme="1"/>
        <rFont val="ＭＳ Ｐゴシック"/>
        <family val="2"/>
        <charset val="128"/>
      </rPr>
      <t xml:space="preserve">
　・生体認証：指紋認証 (対応機種のみ)
　・生体認証：顔認証 (対応機種のみ)</t>
    </r>
    <rPh sb="27" eb="29">
      <t>ドウジ</t>
    </rPh>
    <rPh sb="30" eb="32">
      <t>ジッシ</t>
    </rPh>
    <phoneticPr fontId="6"/>
  </si>
  <si>
    <r>
      <t>(2) 最新MRソフトへGOTAする
(3) GOTA後、</t>
    </r>
    <r>
      <rPr>
        <sz val="11"/>
        <color rgb="FFFF0000"/>
        <rFont val="ＭＳ Ｐゴシック"/>
        <family val="3"/>
        <charset val="128"/>
      </rPr>
      <t>設定アプリを起動し、</t>
    </r>
    <r>
      <rPr>
        <sz val="11"/>
        <color theme="1"/>
        <rFont val="ＭＳ Ｐゴシック"/>
        <family val="2"/>
        <charset val="128"/>
      </rPr>
      <t>手順1で設定したものが保持されているか確認する</t>
    </r>
    <rPh sb="4" eb="6">
      <t>サイシン</t>
    </rPh>
    <rPh sb="27" eb="28">
      <t>ゴ</t>
    </rPh>
    <rPh sb="29" eb="31">
      <t>セッテイ</t>
    </rPh>
    <rPh sb="35" eb="37">
      <t>キドウ</t>
    </rPh>
    <rPh sb="39" eb="41">
      <t>テジュン</t>
    </rPh>
    <rPh sb="43" eb="45">
      <t>セッテイ</t>
    </rPh>
    <rPh sb="50" eb="52">
      <t>ホジ</t>
    </rPh>
    <rPh sb="58" eb="60">
      <t>カクニン</t>
    </rPh>
    <phoneticPr fontId="6"/>
  </si>
  <si>
    <t xml:space="preserve">・GOTA後、設定したものが保持されていること
</t>
    <rPh sb="5" eb="6">
      <t>ゴ</t>
    </rPh>
    <rPh sb="7" eb="9">
      <t>セッテイ</t>
    </rPh>
    <rPh sb="14" eb="16">
      <t>ホジ</t>
    </rPh>
    <phoneticPr fontId="6"/>
  </si>
  <si>
    <t>【注意】
●生体認証はカメラが無い場合や、指紋認証の機能が無い場合がありますので、その時は実施しなくても良いです。</t>
    <rPh sb="1" eb="3">
      <t>チュウイ</t>
    </rPh>
    <rPh sb="6" eb="10">
      <t>セイタイニンショウ</t>
    </rPh>
    <rPh sb="15" eb="16">
      <t>ナ</t>
    </rPh>
    <rPh sb="17" eb="19">
      <t>バアイ</t>
    </rPh>
    <rPh sb="21" eb="25">
      <t>シモンニンショウ</t>
    </rPh>
    <rPh sb="26" eb="28">
      <t>キノウ</t>
    </rPh>
    <rPh sb="29" eb="30">
      <t>ナ</t>
    </rPh>
    <rPh sb="31" eb="33">
      <t>バアイ</t>
    </rPh>
    <rPh sb="43" eb="44">
      <t>トキ</t>
    </rPh>
    <rPh sb="45" eb="47">
      <t>ジッシ</t>
    </rPh>
    <rPh sb="52" eb="53">
      <t>ヨ</t>
    </rPh>
    <phoneticPr fontId="6"/>
  </si>
  <si>
    <t xml:space="preserve">①設定→セキュリティとプライバシー⇒各種ロックを設定
・画面ロック　パターン(Ｚパターン）
・顔認証セットアップ
・指紋の設定セットアップ
※5分
</t>
    <rPh sb="1" eb="3">
      <t>セッテイ</t>
    </rPh>
    <rPh sb="18" eb="20">
      <t>カクシュ</t>
    </rPh>
    <rPh sb="24" eb="26">
      <t>セッテイ</t>
    </rPh>
    <rPh sb="28" eb="30">
      <t>ガメン</t>
    </rPh>
    <rPh sb="47" eb="50">
      <t>カオニンショウ</t>
    </rPh>
    <rPh sb="58" eb="60">
      <t>シモン</t>
    </rPh>
    <rPh sb="61" eb="63">
      <t>セッテイ</t>
    </rPh>
    <rPh sb="73" eb="74">
      <t>フン</t>
    </rPh>
    <phoneticPr fontId="6"/>
  </si>
  <si>
    <t xml:space="preserve">(4) ロック画面に切り替え、手順(1)で設定した画面ロックパターン、PIN、またはパスワードの認識により、ロックを解除する
</t>
    <phoneticPr fontId="6"/>
  </si>
  <si>
    <t>・(4)で、解除のパターン、PIN、パスワードの入力により、画面ロックを解除できること</t>
    <phoneticPr fontId="6"/>
  </si>
  <si>
    <t>＜手順＞
①省電力画面(黒画面)
②電源キー単押し
③画面タップ
④パターンロック画面で「Z」入力
⑤待ち受け画面へ遷移する事
※顔が端末正面に来ない様に操作してください。(顔認証で解除される)</t>
    <rPh sb="1" eb="3">
      <t>テジュン</t>
    </rPh>
    <rPh sb="6" eb="9">
      <t>ショウデンリョク</t>
    </rPh>
    <rPh sb="9" eb="11">
      <t>ガメン</t>
    </rPh>
    <rPh sb="12" eb="15">
      <t>クロガメン</t>
    </rPh>
    <rPh sb="18" eb="20">
      <t>デンゲン</t>
    </rPh>
    <rPh sb="22" eb="23">
      <t>タン</t>
    </rPh>
    <rPh sb="23" eb="24">
      <t>オ</t>
    </rPh>
    <rPh sb="27" eb="29">
      <t>ガメン</t>
    </rPh>
    <rPh sb="41" eb="43">
      <t>ガメン</t>
    </rPh>
    <rPh sb="47" eb="49">
      <t>ニュウリョク</t>
    </rPh>
    <rPh sb="51" eb="52">
      <t>マ</t>
    </rPh>
    <rPh sb="53" eb="54">
      <t>ウ</t>
    </rPh>
    <rPh sb="55" eb="57">
      <t>ガメン</t>
    </rPh>
    <rPh sb="58" eb="60">
      <t>センイ</t>
    </rPh>
    <rPh sb="62" eb="63">
      <t>コト</t>
    </rPh>
    <rPh sb="65" eb="66">
      <t>カオ</t>
    </rPh>
    <rPh sb="67" eb="69">
      <t>タンマツ</t>
    </rPh>
    <rPh sb="69" eb="71">
      <t>ショウメン</t>
    </rPh>
    <rPh sb="72" eb="73">
      <t>コ</t>
    </rPh>
    <rPh sb="75" eb="76">
      <t>ヨウ</t>
    </rPh>
    <rPh sb="77" eb="79">
      <t>ソウサ</t>
    </rPh>
    <rPh sb="87" eb="90">
      <t>カオニンショウ</t>
    </rPh>
    <rPh sb="91" eb="93">
      <t>カイジョ</t>
    </rPh>
    <phoneticPr fontId="6"/>
  </si>
  <si>
    <r>
      <t>(5) ロック画面へ戻り、手順(1)で設定した指紋認証</t>
    </r>
    <r>
      <rPr>
        <strike/>
        <sz val="11"/>
        <color theme="0" tint="-0.249977111117893"/>
        <rFont val="ＭＳ Ｐゴシック"/>
        <family val="3"/>
        <charset val="128"/>
      </rPr>
      <t>または顔認証　</t>
    </r>
    <r>
      <rPr>
        <sz val="11"/>
        <rFont val="ＭＳ Ｐゴシック"/>
        <family val="3"/>
        <charset val="128"/>
      </rPr>
      <t xml:space="preserve">でロックを解除する
</t>
    </r>
    <phoneticPr fontId="6"/>
  </si>
  <si>
    <r>
      <t>・(5)で、指紋認証</t>
    </r>
    <r>
      <rPr>
        <strike/>
        <sz val="11"/>
        <color theme="0" tint="-0.249977111117893"/>
        <rFont val="ＭＳ Ｐゴシック"/>
        <family val="3"/>
        <charset val="128"/>
      </rPr>
      <t>と顔認証　</t>
    </r>
    <r>
      <rPr>
        <sz val="11"/>
        <color theme="1"/>
        <rFont val="ＭＳ Ｐゴシック"/>
        <family val="2"/>
        <charset val="128"/>
      </rPr>
      <t>により、画面ロックを解除できること</t>
    </r>
    <phoneticPr fontId="6"/>
  </si>
  <si>
    <t>＜手順＞
①省電力画面(黒画面)
②電源キー単押し
③ロック画面で指紋登録した指でタップ
④待ち受け画面へ遷移する事
※顔が端末正面に来ない様に操作してください。(顔認証で解除される)</t>
    <rPh sb="1" eb="3">
      <t>テジュン</t>
    </rPh>
    <rPh sb="6" eb="9">
      <t>ショウデンリョク</t>
    </rPh>
    <rPh sb="9" eb="11">
      <t>ガメン</t>
    </rPh>
    <rPh sb="12" eb="13">
      <t>クロ</t>
    </rPh>
    <rPh sb="13" eb="15">
      <t>ガメン</t>
    </rPh>
    <rPh sb="18" eb="20">
      <t>デンゲン</t>
    </rPh>
    <rPh sb="22" eb="23">
      <t>タン</t>
    </rPh>
    <rPh sb="23" eb="24">
      <t>オ</t>
    </rPh>
    <rPh sb="46" eb="47">
      <t>マ</t>
    </rPh>
    <rPh sb="48" eb="49">
      <t>ウ</t>
    </rPh>
    <rPh sb="50" eb="52">
      <t>ガメン</t>
    </rPh>
    <rPh sb="53" eb="55">
      <t>センイ</t>
    </rPh>
    <rPh sb="57" eb="58">
      <t>コト</t>
    </rPh>
    <rPh sb="60" eb="61">
      <t>カオ</t>
    </rPh>
    <rPh sb="62" eb="64">
      <t>タンマツ</t>
    </rPh>
    <rPh sb="64" eb="66">
      <t>ショウメン</t>
    </rPh>
    <rPh sb="67" eb="68">
      <t>コ</t>
    </rPh>
    <rPh sb="70" eb="71">
      <t>ヨウ</t>
    </rPh>
    <rPh sb="72" eb="74">
      <t>ソウサ</t>
    </rPh>
    <rPh sb="82" eb="83">
      <t>カオ</t>
    </rPh>
    <rPh sb="83" eb="85">
      <t>ニンショウ</t>
    </rPh>
    <rPh sb="86" eb="88">
      <t>カイジョ</t>
    </rPh>
    <phoneticPr fontId="6"/>
  </si>
  <si>
    <r>
      <t>(6) ロック画面へ戻り、</t>
    </r>
    <r>
      <rPr>
        <sz val="11"/>
        <rFont val="ＭＳ Ｐゴシック"/>
        <family val="3"/>
        <charset val="128"/>
      </rPr>
      <t xml:space="preserve">手順(1)で設定した顔認証でロックを解除する
</t>
    </r>
    <phoneticPr fontId="6"/>
  </si>
  <si>
    <r>
      <t>・</t>
    </r>
    <r>
      <rPr>
        <sz val="11"/>
        <color rgb="FFFF0000"/>
        <rFont val="ＭＳ Ｐゴシック"/>
        <family val="3"/>
        <charset val="128"/>
      </rPr>
      <t>(6)で、</t>
    </r>
    <r>
      <rPr>
        <sz val="11"/>
        <color theme="1"/>
        <rFont val="ＭＳ Ｐゴシック"/>
        <family val="2"/>
        <charset val="128"/>
      </rPr>
      <t>顔認証により、画面ロックを解除できること</t>
    </r>
    <phoneticPr fontId="6"/>
  </si>
  <si>
    <t>＜手順＞
①省電力画面(黒画面)
②電源キー単押し
③ロック画面で顔を正面へ
④待ち受け画面へ遷移する事</t>
    <rPh sb="1" eb="3">
      <t>テジュン</t>
    </rPh>
    <rPh sb="6" eb="9">
      <t>ショウデンリョク</t>
    </rPh>
    <rPh sb="9" eb="11">
      <t>ガメン</t>
    </rPh>
    <rPh sb="12" eb="13">
      <t>クロ</t>
    </rPh>
    <rPh sb="13" eb="15">
      <t>ガメン</t>
    </rPh>
    <rPh sb="18" eb="20">
      <t>デンゲン</t>
    </rPh>
    <rPh sb="22" eb="23">
      <t>タン</t>
    </rPh>
    <rPh sb="23" eb="24">
      <t>オ</t>
    </rPh>
    <rPh sb="30" eb="32">
      <t>ガメン</t>
    </rPh>
    <rPh sb="33" eb="34">
      <t>カオ</t>
    </rPh>
    <rPh sb="35" eb="37">
      <t>ショウメン</t>
    </rPh>
    <rPh sb="40" eb="41">
      <t>マ</t>
    </rPh>
    <rPh sb="42" eb="43">
      <t>ウ</t>
    </rPh>
    <rPh sb="44" eb="46">
      <t>ガメン</t>
    </rPh>
    <rPh sb="47" eb="49">
      <t>センイ</t>
    </rPh>
    <rPh sb="51" eb="52">
      <t>コト</t>
    </rPh>
    <phoneticPr fontId="6"/>
  </si>
  <si>
    <t>OTR-MA-LQC-999.002.005</t>
  </si>
  <si>
    <t>User data retention verification : Emergency Information/Emergency Contact</t>
  </si>
  <si>
    <t>a．「OTR-MA-LQC-999.002.001」と同時に実施すること
b．画面ロックを設定する
　※パターン、PIN、パスワードのいずれか
c．対向機を用意し、電話帳に対向機の電話番号を登録する
(1) GOTA前に下記を設定する
　・医療に関する情報：入力可能なフィールドをすべて入力すること
　・緊急SOS：緊急SOS、「緊急サービスへの発信」をONに設定し、「通報用の電話番号」へ対向機の電話番号を登録する
　・緊急連絡先：対向機の電話番号を追加する</t>
    <rPh sb="27" eb="29">
      <t>ドウジ</t>
    </rPh>
    <rPh sb="30" eb="32">
      <t>ジッシ</t>
    </rPh>
    <rPh sb="39" eb="41">
      <t>ガメン</t>
    </rPh>
    <rPh sb="45" eb="47">
      <t>セッテイ</t>
    </rPh>
    <rPh sb="74" eb="77">
      <t>タイコウキ</t>
    </rPh>
    <rPh sb="78" eb="80">
      <t>ヨウイ</t>
    </rPh>
    <rPh sb="82" eb="85">
      <t>デンワチョウ</t>
    </rPh>
    <rPh sb="86" eb="89">
      <t>タイコウキ</t>
    </rPh>
    <rPh sb="90" eb="94">
      <t>デンワバンゴウ</t>
    </rPh>
    <rPh sb="95" eb="97">
      <t>トウロク</t>
    </rPh>
    <phoneticPr fontId="6"/>
  </si>
  <si>
    <t xml:space="preserve">(2) 最新MRソフトへGOTAする
(3) GOTA後、手順1で設定したものが保持されているか確認する
</t>
    <rPh sb="4" eb="6">
      <t>サイシン</t>
    </rPh>
    <rPh sb="27" eb="28">
      <t>ゴ</t>
    </rPh>
    <rPh sb="29" eb="31">
      <t>テジュン</t>
    </rPh>
    <rPh sb="33" eb="35">
      <t>セッテイ</t>
    </rPh>
    <rPh sb="40" eb="42">
      <t>ホジ</t>
    </rPh>
    <rPh sb="48" eb="50">
      <t>カクニン</t>
    </rPh>
    <phoneticPr fontId="6"/>
  </si>
  <si>
    <t xml:space="preserve">・手順3で、設定したものが保持されていること
</t>
    <rPh sb="1" eb="3">
      <t>テジュン</t>
    </rPh>
    <rPh sb="6" eb="8">
      <t>セッテイ</t>
    </rPh>
    <rPh sb="13" eb="15">
      <t>ホジ</t>
    </rPh>
    <phoneticPr fontId="6"/>
  </si>
  <si>
    <t>【注記】
緊急通報用の電話番号のデフォルトは「１１０」番です。
デフォルト設定を変える前に発信しない様に発信前に必ず電話番号が１１０番では無い事を確認してください。
＜緊急通報用の電話番号設定の初期設定時の手順＞
設定→安全性と緊急情報→緊急SOS→緊急通報サービスへの発信→通報用の電話番号→その他→自分の業務端末→完了</t>
    <rPh sb="1" eb="3">
      <t>チュウキ</t>
    </rPh>
    <rPh sb="5" eb="7">
      <t>キンキュウ</t>
    </rPh>
    <rPh sb="7" eb="9">
      <t>ツウホウ</t>
    </rPh>
    <rPh sb="9" eb="10">
      <t>ヨウ</t>
    </rPh>
    <rPh sb="11" eb="15">
      <t>デンワバンゴウ</t>
    </rPh>
    <rPh sb="27" eb="28">
      <t>バン</t>
    </rPh>
    <rPh sb="37" eb="39">
      <t>セッテイ</t>
    </rPh>
    <rPh sb="40" eb="41">
      <t>カ</t>
    </rPh>
    <rPh sb="43" eb="44">
      <t>マエ</t>
    </rPh>
    <rPh sb="45" eb="47">
      <t>ハッシン</t>
    </rPh>
    <rPh sb="50" eb="51">
      <t>ヨウ</t>
    </rPh>
    <rPh sb="52" eb="54">
      <t>ハッシン</t>
    </rPh>
    <rPh sb="54" eb="55">
      <t>マエ</t>
    </rPh>
    <rPh sb="56" eb="57">
      <t>カナラ</t>
    </rPh>
    <rPh sb="58" eb="62">
      <t>デンワバンゴウ</t>
    </rPh>
    <rPh sb="66" eb="67">
      <t>バン</t>
    </rPh>
    <rPh sb="69" eb="70">
      <t>ナ</t>
    </rPh>
    <rPh sb="71" eb="72">
      <t>コト</t>
    </rPh>
    <rPh sb="73" eb="75">
      <t>カクニン</t>
    </rPh>
    <phoneticPr fontId="6"/>
  </si>
  <si>
    <r>
      <t>①設定→安全性と緊急情報→医療に関する情報→各情報を全て設定
②設定→安全性と緊急情報→緊急SOS→緊急通報→</t>
    </r>
    <r>
      <rPr>
        <b/>
        <sz val="11"/>
        <color rgb="FFFF0000"/>
        <rFont val="ＭＳ Ｐゴシック"/>
        <family val="3"/>
        <charset val="128"/>
      </rPr>
      <t>緊急通報用の電話番号を110番から必ず変更してください。(例えば自分の業務端末等)
※1回変更するとGoogleアカウントに紐づくので以降の変更は要りませんが、試験前に必ず確認してください。
＜初期設定＞
設定→安全性と緊急情報→緊急SOS→緊急通報サービスへの発信→通報用の電話番号→その他→自分の業務端末→完了</t>
    </r>
    <rPh sb="1" eb="3">
      <t>セッテイ</t>
    </rPh>
    <rPh sb="4" eb="7">
      <t>アンゼンセイ</t>
    </rPh>
    <rPh sb="8" eb="10">
      <t>キンキュウ</t>
    </rPh>
    <rPh sb="10" eb="12">
      <t>ジョウホウ</t>
    </rPh>
    <rPh sb="13" eb="15">
      <t>イリョウ</t>
    </rPh>
    <rPh sb="16" eb="17">
      <t>カン</t>
    </rPh>
    <rPh sb="19" eb="21">
      <t>ジョウホウ</t>
    </rPh>
    <rPh sb="22" eb="23">
      <t>カク</t>
    </rPh>
    <rPh sb="23" eb="25">
      <t>ジョウホウ</t>
    </rPh>
    <rPh sb="26" eb="27">
      <t>スベ</t>
    </rPh>
    <rPh sb="28" eb="30">
      <t>セッテイ</t>
    </rPh>
    <rPh sb="32" eb="34">
      <t>セッテイ</t>
    </rPh>
    <rPh sb="35" eb="38">
      <t>アンゼンセイ</t>
    </rPh>
    <rPh sb="39" eb="41">
      <t>キンキュウ</t>
    </rPh>
    <rPh sb="41" eb="43">
      <t>ジョウホウ</t>
    </rPh>
    <rPh sb="44" eb="46">
      <t>キンキュウ</t>
    </rPh>
    <rPh sb="50" eb="52">
      <t>キンキュウ</t>
    </rPh>
    <rPh sb="52" eb="54">
      <t>ツウホウ</t>
    </rPh>
    <rPh sb="55" eb="57">
      <t>キンキュウ</t>
    </rPh>
    <rPh sb="57" eb="59">
      <t>ツウホウ</t>
    </rPh>
    <rPh sb="59" eb="60">
      <t>ヨウ</t>
    </rPh>
    <rPh sb="61" eb="65">
      <t>デンワバンゴウ</t>
    </rPh>
    <rPh sb="69" eb="70">
      <t>バン</t>
    </rPh>
    <rPh sb="72" eb="73">
      <t>カナラ</t>
    </rPh>
    <rPh sb="74" eb="76">
      <t>ヘンコウ</t>
    </rPh>
    <rPh sb="84" eb="85">
      <t>タト</t>
    </rPh>
    <rPh sb="87" eb="89">
      <t>ジブン</t>
    </rPh>
    <rPh sb="90" eb="92">
      <t>ギョウム</t>
    </rPh>
    <rPh sb="92" eb="94">
      <t>タンマツ</t>
    </rPh>
    <rPh sb="94" eb="95">
      <t>ナド</t>
    </rPh>
    <rPh sb="99" eb="100">
      <t>カイ</t>
    </rPh>
    <rPh sb="100" eb="102">
      <t>ヘンコウ</t>
    </rPh>
    <rPh sb="117" eb="118">
      <t>ヒモ</t>
    </rPh>
    <rPh sb="122" eb="124">
      <t>イコウ</t>
    </rPh>
    <rPh sb="125" eb="127">
      <t>ヘンコウ</t>
    </rPh>
    <rPh sb="128" eb="129">
      <t>イ</t>
    </rPh>
    <rPh sb="135" eb="137">
      <t>シケン</t>
    </rPh>
    <rPh sb="137" eb="138">
      <t>マエ</t>
    </rPh>
    <rPh sb="139" eb="140">
      <t>カナラ</t>
    </rPh>
    <rPh sb="141" eb="143">
      <t>カクニン</t>
    </rPh>
    <rPh sb="153" eb="157">
      <t>ショキセッテイ</t>
    </rPh>
    <rPh sb="187" eb="189">
      <t>ハッシン</t>
    </rPh>
    <rPh sb="190" eb="193">
      <t>ツウホウヨウ</t>
    </rPh>
    <rPh sb="194" eb="198">
      <t>デンワバンゴウ</t>
    </rPh>
    <rPh sb="201" eb="202">
      <t>タ</t>
    </rPh>
    <rPh sb="203" eb="205">
      <t>ジブン</t>
    </rPh>
    <rPh sb="206" eb="208">
      <t>ギョウム</t>
    </rPh>
    <rPh sb="208" eb="210">
      <t>タンマツ</t>
    </rPh>
    <rPh sb="211" eb="213">
      <t>カンリョウ</t>
    </rPh>
    <phoneticPr fontId="6"/>
  </si>
  <si>
    <t>Androidのバージョンなどで違いがありますが基本設定アプリー緊急情報、緊急通報で設定します。２のSOSは１１９や１１０は使用しません。番号を対抗機に変更して試験実施します。</t>
    <phoneticPr fontId="6"/>
  </si>
  <si>
    <t>・手順3とはどれになりますか？
　※以下同じです。</t>
    <rPh sb="1" eb="3">
      <t>テジュン</t>
    </rPh>
    <rPh sb="18" eb="20">
      <t>イカ</t>
    </rPh>
    <rPh sb="20" eb="21">
      <t>オナ</t>
    </rPh>
    <phoneticPr fontId="6"/>
  </si>
  <si>
    <t>(4) 電源ボタンをすばやく5回押し、緊急SOSを開始する</t>
    <phoneticPr fontId="6"/>
  </si>
  <si>
    <t>・手順4で、緊急SOSとして登録した対向機へ緊急発信できること</t>
    <phoneticPr fontId="6"/>
  </si>
  <si>
    <r>
      <t xml:space="preserve">＜手順＞
</t>
    </r>
    <r>
      <rPr>
        <sz val="11"/>
        <color rgb="FFFF0000"/>
        <rFont val="ＭＳ Ｐゴシック"/>
        <family val="3"/>
        <charset val="128"/>
      </rPr>
      <t>※緊急通報用の電話番号が110番から変更されている事を確認する事</t>
    </r>
    <r>
      <rPr>
        <sz val="11"/>
        <rFont val="ＭＳ Ｐゴシック"/>
        <family val="3"/>
        <charset val="128"/>
      </rPr>
      <t xml:space="preserve">
①省電力画面から素早く5回電源キー押下で緊急呼発信画面へ遷移して3秒長押しで発信出来る事を確認</t>
    </r>
    <rPh sb="1" eb="3">
      <t>テジュン</t>
    </rPh>
    <rPh sb="6" eb="8">
      <t>キンキュウ</t>
    </rPh>
    <rPh sb="8" eb="11">
      <t>ツウホウヨウ</t>
    </rPh>
    <rPh sb="12" eb="16">
      <t>デンワバンゴウ</t>
    </rPh>
    <rPh sb="20" eb="21">
      <t>バン</t>
    </rPh>
    <rPh sb="23" eb="25">
      <t>ヘンコウ</t>
    </rPh>
    <rPh sb="30" eb="31">
      <t>コト</t>
    </rPh>
    <rPh sb="32" eb="34">
      <t>カクニン</t>
    </rPh>
    <rPh sb="36" eb="37">
      <t>コト</t>
    </rPh>
    <rPh sb="46" eb="48">
      <t>スバヤ</t>
    </rPh>
    <phoneticPr fontId="6"/>
  </si>
  <si>
    <t>省電力画面から5回電源キー押下で緊急呼発信画面へ遷移して3秒長押しで発信出来る事を確認</t>
    <rPh sb="0" eb="3">
      <t>ショウデンリョク</t>
    </rPh>
    <rPh sb="3" eb="5">
      <t>ガメン</t>
    </rPh>
    <rPh sb="8" eb="9">
      <t>カイ</t>
    </rPh>
    <rPh sb="9" eb="11">
      <t>デンゲン</t>
    </rPh>
    <rPh sb="13" eb="15">
      <t>オウカ</t>
    </rPh>
    <rPh sb="16" eb="19">
      <t>キンキュウコ</t>
    </rPh>
    <rPh sb="19" eb="21">
      <t>ハッシン</t>
    </rPh>
    <rPh sb="21" eb="23">
      <t>ガメン</t>
    </rPh>
    <rPh sb="24" eb="26">
      <t>センイ</t>
    </rPh>
    <rPh sb="29" eb="30">
      <t>ビョウ</t>
    </rPh>
    <rPh sb="30" eb="32">
      <t>ナガオ</t>
    </rPh>
    <rPh sb="34" eb="36">
      <t>ハッシン</t>
    </rPh>
    <rPh sb="36" eb="38">
      <t>デキ</t>
    </rPh>
    <rPh sb="39" eb="40">
      <t>コト</t>
    </rPh>
    <rPh sb="41" eb="43">
      <t>カクニン</t>
    </rPh>
    <phoneticPr fontId="6"/>
  </si>
  <si>
    <t>(5) ロック画面から緊急時情報を閲覧し、緊急連絡先へ発信する</t>
    <phoneticPr fontId="6"/>
  </si>
  <si>
    <t>・手順5で、画面ロックを解除することなく、緊急連絡先へ発信できること</t>
    <phoneticPr fontId="6"/>
  </si>
  <si>
    <r>
      <t xml:space="preserve">＜手順＞
</t>
    </r>
    <r>
      <rPr>
        <sz val="11"/>
        <color rgb="FFFF0000"/>
        <rFont val="ＭＳ Ｐゴシック"/>
        <family val="3"/>
        <charset val="128"/>
      </rPr>
      <t>※緊急通報用の電話番号が110番から変更されている事を確認する事</t>
    </r>
    <r>
      <rPr>
        <sz val="11"/>
        <rFont val="ＭＳ Ｐゴシック"/>
        <family val="3"/>
        <charset val="128"/>
      </rPr>
      <t xml:space="preserve">
①パターンロック画面から素早く5回電源キー押下で緊急呼発信画面へ遷移して3秒長押しで発信出来る事を確認</t>
    </r>
    <rPh sb="50" eb="52">
      <t>スバヤ</t>
    </rPh>
    <phoneticPr fontId="6"/>
  </si>
  <si>
    <t>パターンロック画面から5回電源キー押下で緊急呼発信画面へ遷移して3秒長押しで発信出来る事を確認</t>
    <rPh sb="7" eb="9">
      <t>ガメン</t>
    </rPh>
    <rPh sb="12" eb="13">
      <t>カイ</t>
    </rPh>
    <rPh sb="13" eb="15">
      <t>デンゲン</t>
    </rPh>
    <rPh sb="17" eb="19">
      <t>オウカ</t>
    </rPh>
    <rPh sb="20" eb="23">
      <t>キンキュウコ</t>
    </rPh>
    <rPh sb="23" eb="25">
      <t>ハッシン</t>
    </rPh>
    <rPh sb="25" eb="27">
      <t>ガメン</t>
    </rPh>
    <rPh sb="28" eb="30">
      <t>センイ</t>
    </rPh>
    <rPh sb="33" eb="34">
      <t>ビョウ</t>
    </rPh>
    <rPh sb="34" eb="36">
      <t>ナガオ</t>
    </rPh>
    <rPh sb="38" eb="40">
      <t>ハッシン</t>
    </rPh>
    <rPh sb="40" eb="42">
      <t>デキ</t>
    </rPh>
    <rPh sb="43" eb="44">
      <t>コト</t>
    </rPh>
    <rPh sb="45" eb="47">
      <t>カクニン</t>
    </rPh>
    <phoneticPr fontId="6"/>
  </si>
  <si>
    <t>OTR-MA-LQC-999.002.006</t>
  </si>
  <si>
    <t>User data retention verification : APN</t>
  </si>
  <si>
    <r>
      <t xml:space="preserve">a．「OTR-MA-LQC-999.002.001」と同時に実施すること
(1) GOTA前に下記を設定する
　・アクセスポイント名：任意のAPNを作成する
　・名前/APN/ユーザー名/パスワード/認証タイプ(必要な場合のみ)　を設定する
</t>
    </r>
    <r>
      <rPr>
        <sz val="11"/>
        <color rgb="FFFF0000"/>
        <rFont val="ＭＳ Ｐゴシック"/>
        <family val="3"/>
        <charset val="128"/>
      </rPr>
      <t>(例)</t>
    </r>
    <r>
      <rPr>
        <sz val="11"/>
        <color theme="1"/>
        <rFont val="ＭＳ Ｐゴシック"/>
        <family val="2"/>
        <charset val="128"/>
      </rPr>
      <t xml:space="preserve">
</t>
    </r>
    <r>
      <rPr>
        <sz val="11"/>
        <color rgb="FFFF0000"/>
        <rFont val="ＭＳ Ｐゴシック"/>
        <family val="3"/>
        <charset val="128"/>
      </rPr>
      <t>----------
名前：linemo
APN：plus.acs.jp.v6
ユーザー名：lm
パスワード：lm
認証タイプ：CHAP</t>
    </r>
    <rPh sb="27" eb="29">
      <t>ドウジ</t>
    </rPh>
    <rPh sb="30" eb="32">
      <t>ジッシ</t>
    </rPh>
    <rPh sb="122" eb="123">
      <t>レイ</t>
    </rPh>
    <phoneticPr fontId="6"/>
  </si>
  <si>
    <t>(2) 最新MRへGOTAする
(3) GOTA後、手順1で設定したものが保持されているか確認する</t>
    <rPh sb="4" eb="6">
      <t>サイシン</t>
    </rPh>
    <rPh sb="26" eb="28">
      <t>テジュン</t>
    </rPh>
    <phoneticPr fontId="6"/>
  </si>
  <si>
    <t>・GOTA後、設定したものが保持されていること</t>
    <phoneticPr fontId="6"/>
  </si>
  <si>
    <t>①設定→ネットワークとインターネット⇒SIM⇒YM⇒アクセスポイント名⇒APN⇒「＋」⇒アクセスポイントの編集⇒…⇒保存</t>
    <rPh sb="1" eb="3">
      <t>セッテイ</t>
    </rPh>
    <rPh sb="34" eb="35">
      <t>メイ</t>
    </rPh>
    <rPh sb="53" eb="55">
      <t>ヘンシュウ</t>
    </rPh>
    <rPh sb="58" eb="60">
      <t>ホゾン</t>
    </rPh>
    <phoneticPr fontId="6"/>
  </si>
  <si>
    <t>技術適合証明書の確認
前回MR→最新MRへのGOTA確認
※モバイルネットワーク使用しましょう</t>
    <rPh sb="0" eb="2">
      <t>ギジュツ</t>
    </rPh>
    <rPh sb="2" eb="4">
      <t>テキゴウ</t>
    </rPh>
    <rPh sb="4" eb="6">
      <t>ショウメイ</t>
    </rPh>
    <rPh sb="6" eb="7">
      <t>ショ</t>
    </rPh>
    <rPh sb="8" eb="10">
      <t>カクニン</t>
    </rPh>
    <rPh sb="11" eb="15">
      <t>ゼンカイmr</t>
    </rPh>
    <rPh sb="16" eb="20">
      <t>サイシンmr</t>
    </rPh>
    <rPh sb="26" eb="28">
      <t>カクニン</t>
    </rPh>
    <rPh sb="40" eb="42">
      <t>シヨウ</t>
    </rPh>
    <phoneticPr fontId="6"/>
  </si>
  <si>
    <t>OTR-MA-LQC-999.008.001</t>
  </si>
  <si>
    <t>FinalTest - Certification</t>
  </si>
  <si>
    <t>Technical standard conformity/Certification mark</t>
  </si>
  <si>
    <t>Normality confirmation(After VerUP)</t>
    <phoneticPr fontId="6"/>
  </si>
  <si>
    <r>
      <rPr>
        <strike/>
        <sz val="11"/>
        <color theme="0" tint="-0.249977111117893"/>
        <rFont val="ＭＳ Ｐゴシック"/>
        <family val="3"/>
        <charset val="128"/>
      </rPr>
      <t xml:space="preserve">a． 商用と同等の環境を用意する
　・端末：商用版と同等のTACを持った端末を使用すること
　　※使用する機器のTACが、MRD-001732に記載された商用版のTAC(IMEIの先頭8文字)と一致することを確認すること
　・ソフトウェア：商用版と同等のソフトVer.を使用すること
</t>
    </r>
    <r>
      <rPr>
        <sz val="11"/>
        <color theme="1"/>
        <rFont val="ＭＳ Ｐゴシック"/>
        <family val="2"/>
        <charset val="128"/>
      </rPr>
      <t>b．前回MRソフトにしておく
c．技術基準適合証明マークが表示された画面のScreenShotを取得する</t>
    </r>
    <rPh sb="19" eb="21">
      <t>タンマツ</t>
    </rPh>
    <rPh sb="165" eb="167">
      <t>ショウメイ</t>
    </rPh>
    <rPh sb="171" eb="173">
      <t>ヒョウジ</t>
    </rPh>
    <rPh sb="176" eb="178">
      <t>ガメン</t>
    </rPh>
    <phoneticPr fontId="6"/>
  </si>
  <si>
    <t>(1) 最新MRソフトへGOTAする
(2) GOTA後にソフトVer.が更新したいVer.となっていることを確認する
(3) 技術基準適合証明マークが表示された画面のScreenShotを取得し、GOTA前のScreenShot画像と比較する</t>
    <rPh sb="55" eb="57">
      <t>カクニン</t>
    </rPh>
    <rPh sb="70" eb="72">
      <t>ショウメイ</t>
    </rPh>
    <rPh sb="76" eb="78">
      <t>ヒョウジ</t>
    </rPh>
    <rPh sb="81" eb="83">
      <t>ガメン</t>
    </rPh>
    <rPh sb="115" eb="117">
      <t>ガゾウ</t>
    </rPh>
    <phoneticPr fontId="6"/>
  </si>
  <si>
    <t>・GOTA前後で技術基準適合証明マーク画面(マーク/数字/文字)が同じであること</t>
    <phoneticPr fontId="6"/>
  </si>
  <si>
    <t>①設定→デバイス情報→技術基準適合証明</t>
    <rPh sb="1" eb="3">
      <t>セッテイ</t>
    </rPh>
    <rPh sb="8" eb="10">
      <t>ジョウホウ</t>
    </rPh>
    <rPh sb="11" eb="13">
      <t>ギジュツ</t>
    </rPh>
    <rPh sb="13" eb="15">
      <t>キジュン</t>
    </rPh>
    <rPh sb="15" eb="17">
      <t>テキゴウ</t>
    </rPh>
    <rPh sb="17" eb="19">
      <t>ショウメイ</t>
    </rPh>
    <phoneticPr fontId="6"/>
  </si>
  <si>
    <t xml:space="preserve">ｅＳＩＭ保持の確認
前回MR→最新MRへのGOTA確認
※モバイルネットワーク使用
</t>
    <rPh sb="4" eb="6">
      <t>ホジ</t>
    </rPh>
    <rPh sb="7" eb="9">
      <t>カクニン</t>
    </rPh>
    <rPh sb="10" eb="12">
      <t>ゼンカイ</t>
    </rPh>
    <rPh sb="15" eb="17">
      <t>サイシン</t>
    </rPh>
    <rPh sb="25" eb="27">
      <t>カクニン</t>
    </rPh>
    <rPh sb="39" eb="41">
      <t>シヨウ</t>
    </rPh>
    <phoneticPr fontId="6"/>
  </si>
  <si>
    <t>OTR-MA-LQC-999.002.003</t>
  </si>
  <si>
    <t>User data retention verification : eSIM registration information</t>
  </si>
  <si>
    <r>
      <rPr>
        <strike/>
        <sz val="11"/>
        <color theme="0" tint="-0.249977111117893"/>
        <rFont val="ＭＳ Ｐゴシック"/>
        <family val="3"/>
        <charset val="128"/>
      </rPr>
      <t>a．「OTR-MA-LQC-999.002.001」と同時に実施すること</t>
    </r>
    <r>
      <rPr>
        <strike/>
        <sz val="11"/>
        <color theme="1"/>
        <rFont val="ＭＳ Ｐゴシック"/>
        <family val="3"/>
        <charset val="128"/>
      </rPr>
      <t xml:space="preserve">
</t>
    </r>
    <r>
      <rPr>
        <sz val="11"/>
        <color rgb="FFFF0000"/>
        <rFont val="ＭＳ Ｐゴシック"/>
        <family val="3"/>
        <charset val="128"/>
      </rPr>
      <t>前回MRソフトにしておく</t>
    </r>
    <r>
      <rPr>
        <strike/>
        <sz val="11"/>
        <color theme="1"/>
        <rFont val="ＭＳ Ｐゴシック"/>
        <family val="3"/>
        <charset val="128"/>
      </rPr>
      <t xml:space="preserve">
</t>
    </r>
    <r>
      <rPr>
        <sz val="11"/>
        <color theme="1"/>
        <rFont val="ＭＳ Ｐゴシック"/>
        <family val="3"/>
        <charset val="128"/>
      </rPr>
      <t>(1) GOTA前にeSIMを有効にしておく</t>
    </r>
    <r>
      <rPr>
        <sz val="11"/>
        <color theme="1"/>
        <rFont val="ＭＳ Ｐゴシック"/>
        <family val="2"/>
        <charset val="128"/>
      </rPr>
      <t xml:space="preserve">
</t>
    </r>
    <r>
      <rPr>
        <sz val="11"/>
        <color rgb="FFFF0000"/>
        <rFont val="ＭＳ Ｐゴシック"/>
        <family val="3"/>
        <charset val="128"/>
      </rPr>
      <t>Wi-FiをOFFにしておく(モバイルネットワークを使用するため)</t>
    </r>
    <rPh sb="27" eb="29">
      <t>ドウジ</t>
    </rPh>
    <rPh sb="30" eb="32">
      <t>ジッシ</t>
    </rPh>
    <phoneticPr fontId="6"/>
  </si>
  <si>
    <t>(2) 最新MRソフトへGOTAする
(3) GOTA後、手順1で設定したeSIM情報が保持されているか確認する</t>
    <rPh sb="4" eb="6">
      <t>サイシン</t>
    </rPh>
    <rPh sb="27" eb="28">
      <t>ゴ</t>
    </rPh>
    <rPh sb="29" eb="31">
      <t>テジュン</t>
    </rPh>
    <rPh sb="33" eb="35">
      <t>セッテイ</t>
    </rPh>
    <rPh sb="41" eb="43">
      <t>ジョウホウ</t>
    </rPh>
    <rPh sb="44" eb="46">
      <t>ホジ</t>
    </rPh>
    <rPh sb="52" eb="54">
      <t>カクニン</t>
    </rPh>
    <phoneticPr fontId="6"/>
  </si>
  <si>
    <t xml:space="preserve">・GOTA後、eSIM情報が保持されていること
</t>
    <rPh sb="5" eb="6">
      <t>ゴ</t>
    </rPh>
    <rPh sb="11" eb="13">
      <t>ジョウホウ</t>
    </rPh>
    <phoneticPr fontId="6"/>
  </si>
  <si>
    <t xml:space="preserve">＜ツール＞
①ブタ
②adbtool
③Vysor(スクショとミラキャスト）or adb_capture.bat
【注意事項】
①アップデートが正常に終了しない場合や、極端に時間が長い場合は松井まで連絡してください。
②OSVの場合は自動的にダウンロードが開始されない(ソフトウェア更新通知→ユーザー操後にダウンロード開始）
　※モデルによって異なりますが、通知エリア(Nortification)に通知されるので、それからユーザー操作でダウンロードする
＜待ち受け後にデュアルSIM設定を変える場合＞
</t>
    <rPh sb="231" eb="232">
      <t>マ</t>
    </rPh>
    <rPh sb="233" eb="234">
      <t>ウ</t>
    </rPh>
    <rPh sb="235" eb="236">
      <t>ゴ</t>
    </rPh>
    <rPh sb="244" eb="246">
      <t>セッテイ</t>
    </rPh>
    <rPh sb="247" eb="248">
      <t>カ</t>
    </rPh>
    <rPh sb="250" eb="252">
      <t>バアイ</t>
    </rPh>
    <phoneticPr fontId="6"/>
  </si>
  <si>
    <t>＜SIM設定＞
※eSIMを通話/SMS/データ通信様に設定します。
＜ｐSIM設定をオン設定＞
設定→ネットワークとインターネット→pSIM選択→このSIMを使用する→オフ
※eSIMのモバイルデータがオンになっている事を確認してください。オフの場合はオンにしてください。
＜eSIM設定をオン設定＞
設定→ネットワークとインターネット→eSIM選択→通話の設定→eSIM選択→SMSの設定→eSIM選択→モバイルデータを自動に切替→on
＜その他＞
WiFi接続をオフにする</t>
    <rPh sb="4" eb="6">
      <t>セッテイ</t>
    </rPh>
    <rPh sb="14" eb="16">
      <t>ツウワ</t>
    </rPh>
    <rPh sb="24" eb="26">
      <t>ツウシン</t>
    </rPh>
    <rPh sb="26" eb="27">
      <t>ヨウ</t>
    </rPh>
    <rPh sb="28" eb="30">
      <t>セッテイ</t>
    </rPh>
    <rPh sb="154" eb="156">
      <t>セッテイ</t>
    </rPh>
    <rPh sb="176" eb="178">
      <t>センタク</t>
    </rPh>
    <rPh sb="179" eb="181">
      <t>ツウワ</t>
    </rPh>
    <rPh sb="182" eb="184">
      <t>セッテイ</t>
    </rPh>
    <rPh sb="189" eb="191">
      <t>センタク</t>
    </rPh>
    <rPh sb="196" eb="198">
      <t>セッテイ</t>
    </rPh>
    <rPh sb="203" eb="205">
      <t>センタク</t>
    </rPh>
    <rPh sb="214" eb="216">
      <t>ジドウ</t>
    </rPh>
    <rPh sb="217" eb="219">
      <t>キリカエ</t>
    </rPh>
    <rPh sb="227" eb="228">
      <t>タ</t>
    </rPh>
    <rPh sb="234" eb="236">
      <t>セツゾク</t>
    </rPh>
    <phoneticPr fontId="6"/>
  </si>
  <si>
    <t>・eSIM設定方法について教えて頂けますか？
　※プロファイルの依頼等も含めて…</t>
    <rPh sb="5" eb="7">
      <t>セッテイ</t>
    </rPh>
    <rPh sb="7" eb="9">
      <t>ホウホウ</t>
    </rPh>
    <rPh sb="13" eb="14">
      <t>オシ</t>
    </rPh>
    <rPh sb="16" eb="17">
      <t>イタダ</t>
    </rPh>
    <rPh sb="32" eb="34">
      <t>イライ</t>
    </rPh>
    <rPh sb="34" eb="35">
      <t>ナド</t>
    </rPh>
    <rPh sb="36" eb="37">
      <t>フク</t>
    </rPh>
    <phoneticPr fontId="6"/>
  </si>
  <si>
    <r>
      <t>＜eSIM＞
横浜で対応して頂けますが、SBからQRコードを発行して貰い設定します。一度設定したら消去はしませんので、その端末は本試験に使い続ける必要があります。</t>
    </r>
    <r>
      <rPr>
        <b/>
        <sz val="11"/>
        <color rgb="FFFF0000"/>
        <rFont val="ＭＳ Ｐゴシック"/>
        <family val="3"/>
        <charset val="128"/>
      </rPr>
      <t>【注意】ファクトリリセット時にeSIM消去を行わない様に注意が必要です。</t>
    </r>
    <rPh sb="7" eb="9">
      <t>ヨコハマ</t>
    </rPh>
    <rPh sb="10" eb="12">
      <t>タイオウ</t>
    </rPh>
    <rPh sb="14" eb="15">
      <t>イタダ</t>
    </rPh>
    <rPh sb="30" eb="32">
      <t>ハッコウ</t>
    </rPh>
    <rPh sb="34" eb="35">
      <t>モラ</t>
    </rPh>
    <rPh sb="36" eb="38">
      <t>セッテイ</t>
    </rPh>
    <rPh sb="42" eb="44">
      <t>イチド</t>
    </rPh>
    <rPh sb="44" eb="46">
      <t>セッテイ</t>
    </rPh>
    <rPh sb="49" eb="51">
      <t>ショウキョ</t>
    </rPh>
    <rPh sb="61" eb="63">
      <t>タンマツ</t>
    </rPh>
    <rPh sb="64" eb="65">
      <t>ホン</t>
    </rPh>
    <rPh sb="65" eb="67">
      <t>シケン</t>
    </rPh>
    <rPh sb="68" eb="69">
      <t>ツカ</t>
    </rPh>
    <rPh sb="70" eb="71">
      <t>ツヅ</t>
    </rPh>
    <rPh sb="73" eb="75">
      <t>ヒツヨウ</t>
    </rPh>
    <rPh sb="82" eb="84">
      <t>チュウイ</t>
    </rPh>
    <rPh sb="94" eb="95">
      <t>ジ</t>
    </rPh>
    <rPh sb="100" eb="102">
      <t>ショウキョ</t>
    </rPh>
    <rPh sb="103" eb="104">
      <t>オコナ</t>
    </rPh>
    <rPh sb="107" eb="108">
      <t>ヨウ</t>
    </rPh>
    <rPh sb="109" eb="111">
      <t>チュウイ</t>
    </rPh>
    <rPh sb="112" eb="114">
      <t>ヒツヨウ</t>
    </rPh>
    <phoneticPr fontId="6"/>
  </si>
  <si>
    <t>(4) 音声通話、SMS送受信、データ通信(ブラウザでWebサイトを表示するなど)を確認する</t>
    <phoneticPr fontId="6"/>
  </si>
  <si>
    <t>・eSIMで音声通話、SMS送受信、データ通信(ブラウザでWebサイトを表示するなど)ができること</t>
    <rPh sb="6" eb="8">
      <t>オンセイ</t>
    </rPh>
    <phoneticPr fontId="6"/>
  </si>
  <si>
    <t>※設定→ネットワークとインターネット→SIM⇒eSIM⇒このSIMを使用する⇒オン設定
　⇒上記後に、設定⇒デバイス情報⇒電話番号(SIMスロット2)の電話番号が表示されている事を確認
※ダウンロードは必ず「モバイルネットワークを使用」で実施してください。
　　(eSIMを使用します。pSIMはオフ設定でお願いします)
※SIMの選択は通話・SMS・インターネット共にeSIMになっている事を確認してからDL後の確認をお願い致します。</t>
    <rPh sb="46" eb="48">
      <t>ジョウキ</t>
    </rPh>
    <rPh sb="48" eb="49">
      <t>ゴ</t>
    </rPh>
    <rPh sb="51" eb="53">
      <t>セッテイ</t>
    </rPh>
    <rPh sb="58" eb="60">
      <t>ジョウホウ</t>
    </rPh>
    <rPh sb="61" eb="65">
      <t>デンワバンゴウ</t>
    </rPh>
    <rPh sb="76" eb="80">
      <t>デンワバンゴウ</t>
    </rPh>
    <rPh sb="81" eb="83">
      <t>ヒョウジ</t>
    </rPh>
    <rPh sb="88" eb="89">
      <t>コト</t>
    </rPh>
    <rPh sb="90" eb="92">
      <t>カクニン</t>
    </rPh>
    <rPh sb="103" eb="104">
      <t>カナラ</t>
    </rPh>
    <rPh sb="117" eb="119">
      <t>シヨウ</t>
    </rPh>
    <rPh sb="121" eb="123">
      <t>ジッシ</t>
    </rPh>
    <rPh sb="139" eb="141">
      <t>シヨウ</t>
    </rPh>
    <rPh sb="152" eb="154">
      <t>セッテイ</t>
    </rPh>
    <rPh sb="156" eb="157">
      <t>ネガ</t>
    </rPh>
    <rPh sb="168" eb="170">
      <t>センタク</t>
    </rPh>
    <rPh sb="171" eb="173">
      <t>ツウワ</t>
    </rPh>
    <rPh sb="185" eb="186">
      <t>トモ</t>
    </rPh>
    <rPh sb="197" eb="198">
      <t>コト</t>
    </rPh>
    <rPh sb="199" eb="201">
      <t>カクニン</t>
    </rPh>
    <rPh sb="207" eb="208">
      <t>ゴ</t>
    </rPh>
    <rPh sb="209" eb="211">
      <t>カクニン</t>
    </rPh>
    <rPh sb="213" eb="214">
      <t>ネガ</t>
    </rPh>
    <rPh sb="215" eb="216">
      <t>イタ</t>
    </rPh>
    <phoneticPr fontId="6"/>
  </si>
  <si>
    <t>WiFi接続でのGOTA確認
前回MR→最新MRへのGOTA確認
※WiFi接続</t>
    <rPh sb="4" eb="6">
      <t>セツゾク</t>
    </rPh>
    <rPh sb="12" eb="14">
      <t>カクニン</t>
    </rPh>
    <rPh sb="15" eb="19">
      <t>ゼンカイmr</t>
    </rPh>
    <rPh sb="20" eb="32">
      <t>サイシンmrヘノゴタカクニン</t>
    </rPh>
    <rPh sb="38" eb="40">
      <t>セツゾク</t>
    </rPh>
    <phoneticPr fontId="6"/>
  </si>
  <si>
    <t>OTR-MA-LQC-999.002.009</t>
  </si>
  <si>
    <t>Verification of retained settings : Roaming/Mobile data communication/緊急速報メール(Wireless emergency alerts)</t>
    <phoneticPr fontId="6"/>
  </si>
  <si>
    <r>
      <rPr>
        <strike/>
        <sz val="11"/>
        <color theme="0" tint="-0.249977111117893"/>
        <rFont val="ＭＳ Ｐゴシック"/>
        <family val="3"/>
        <charset val="128"/>
      </rPr>
      <t>a．「OTR-MA-LQC-999.002.001」と同時に実施すること</t>
    </r>
    <r>
      <rPr>
        <sz val="11"/>
        <color theme="1"/>
        <rFont val="ＭＳ Ｐゴシック"/>
        <family val="2"/>
        <charset val="128"/>
      </rPr>
      <t xml:space="preserve">
</t>
    </r>
    <r>
      <rPr>
        <sz val="11"/>
        <color rgb="FFFF0000"/>
        <rFont val="ＭＳ Ｐゴシック"/>
        <family val="3"/>
        <charset val="128"/>
      </rPr>
      <t xml:space="preserve">前回MRソフトにしておく
Wi-Fi APへ接続しておく
</t>
    </r>
    <r>
      <rPr>
        <sz val="11"/>
        <color theme="1"/>
        <rFont val="ＭＳ Ｐゴシック"/>
        <family val="2"/>
        <charset val="128"/>
      </rPr>
      <t>(1) GOTA前に下記を設定する
　・ローミング：OFF
　・モバイルデータ：OFF
　・緊急速報メール：配下の設定項目をすべて有効にする</t>
    </r>
    <rPh sb="27" eb="29">
      <t>ドウジ</t>
    </rPh>
    <rPh sb="30" eb="32">
      <t>ジッシ</t>
    </rPh>
    <rPh sb="59" eb="61">
      <t>セツゾク</t>
    </rPh>
    <phoneticPr fontId="6"/>
  </si>
  <si>
    <r>
      <t xml:space="preserve">※5.203YO.0350.a → 5.212YO.0356.a ( MR20 → MR21 )
</t>
    </r>
    <r>
      <rPr>
        <b/>
        <sz val="11"/>
        <color rgb="FFFF0000"/>
        <rFont val="ＭＳ Ｐゴシック"/>
        <family val="3"/>
        <charset val="128"/>
      </rPr>
      <t>※WiFiは5GのAPへ接続
※DL後はアプリを最新版に更新しておいてください(メールが古いと送受信できません）（20分程度）</t>
    </r>
    <r>
      <rPr>
        <sz val="11"/>
        <color theme="1"/>
        <rFont val="ＭＳ Ｐゴシック"/>
        <family val="2"/>
        <charset val="128"/>
      </rPr>
      <t xml:space="preserve">
①前回MRへ再DL：3分
②再起動：1分
③初期設定：3分
④設定⇒ネットワークとインターネット⇒SIM⇒YM⇒ローミング：OFF・モバイルデータ：OFF
⑤設定⇒安全性と緊急情報⇒緊急速報メール⇒メッセージ受信を再通知する：1回・常に最大音量で通知音を鳴らす：on(デフォルト）
</t>
    </r>
    <r>
      <rPr>
        <b/>
        <sz val="11"/>
        <color rgb="FFFF0000"/>
        <rFont val="ＭＳ Ｐゴシック"/>
        <family val="3"/>
        <charset val="128"/>
      </rPr>
      <t>※バイブレーションはグレイアウトしています。</t>
    </r>
    <r>
      <rPr>
        <sz val="11"/>
        <color theme="1"/>
        <rFont val="ＭＳ Ｐゴシック"/>
        <family val="2"/>
        <charset val="128"/>
      </rPr>
      <t xml:space="preserve">
④MR20⇒MR21へアップデート　：　WiFi接続(5G)で実施　：135MB　：6分
④再起動　：2分
</t>
    </r>
    <rPh sb="61" eb="63">
      <t>セツゾク</t>
    </rPh>
    <rPh sb="108" eb="109">
      <t>フン</t>
    </rPh>
    <rPh sb="109" eb="111">
      <t>テイド</t>
    </rPh>
    <rPh sb="145" eb="147">
      <t>セッテイ</t>
    </rPh>
    <rPh sb="193" eb="195">
      <t>セッテイ</t>
    </rPh>
    <rPh sb="196" eb="199">
      <t>アンゼンセイ</t>
    </rPh>
    <rPh sb="200" eb="204">
      <t>キンキュウジョウホウ</t>
    </rPh>
    <rPh sb="205" eb="207">
      <t>キンキュウ</t>
    </rPh>
    <rPh sb="207" eb="209">
      <t>ソクホウ</t>
    </rPh>
    <rPh sb="218" eb="220">
      <t>ジュシン</t>
    </rPh>
    <rPh sb="221" eb="224">
      <t>サイツウチ</t>
    </rPh>
    <rPh sb="228" eb="229">
      <t>カイ</t>
    </rPh>
    <rPh sb="230" eb="231">
      <t>ツネ</t>
    </rPh>
    <rPh sb="232" eb="236">
      <t>サイダイオンリョウ</t>
    </rPh>
    <rPh sb="237" eb="240">
      <t>ツウチオン</t>
    </rPh>
    <rPh sb="241" eb="242">
      <t>ナ</t>
    </rPh>
    <rPh sb="303" eb="305">
      <t>セツゾク</t>
    </rPh>
    <phoneticPr fontId="6"/>
  </si>
  <si>
    <t>緊急速報メール：配下の設定項目をすべて有効にする設定はAndroidのバージョンなどで違いがありますので、タップしてすべてチェックしてください</t>
    <rPh sb="24" eb="26">
      <t>セッテイ</t>
    </rPh>
    <phoneticPr fontId="6"/>
  </si>
  <si>
    <t>X回前のMRソフト→最新MRへのGOTA確認(ルートA)
※Redmineにて差分作成が行われていない場合は実施しない
※モバイルネットワーク使用</t>
    <rPh sb="1" eb="2">
      <t>カイ</t>
    </rPh>
    <rPh sb="2" eb="3">
      <t>マエ</t>
    </rPh>
    <rPh sb="10" eb="22">
      <t>サイシンmrヘノゴタカクニン</t>
    </rPh>
    <rPh sb="39" eb="41">
      <t>サブン</t>
    </rPh>
    <rPh sb="41" eb="43">
      <t>サクセイ</t>
    </rPh>
    <rPh sb="44" eb="45">
      <t>オコナ</t>
    </rPh>
    <rPh sb="51" eb="53">
      <t>バアイ</t>
    </rPh>
    <rPh sb="54" eb="56">
      <t>ジッシ</t>
    </rPh>
    <rPh sb="71" eb="73">
      <t>シヨウ</t>
    </rPh>
    <phoneticPr fontId="6"/>
  </si>
  <si>
    <t>OTR-MA-LQC-999.003.001</t>
  </si>
  <si>
    <t>Jump Up</t>
  </si>
  <si>
    <r>
      <t xml:space="preserve">a．下記のソフトVer.にてGOTAを行う
　ルートA：x回前のMRソフト→最新MRソフト　
</t>
    </r>
    <r>
      <rPr>
        <strike/>
        <sz val="11"/>
        <color theme="0" tint="-0.249977111117893"/>
        <rFont val="ＭＳ Ｐゴシック"/>
        <family val="3"/>
        <charset val="128"/>
      </rPr>
      <t xml:space="preserve">  ルートB：2回前のMRソフト→最新MRソフト</t>
    </r>
    <r>
      <rPr>
        <sz val="11"/>
        <color theme="1"/>
        <rFont val="ＭＳ Ｐゴシック"/>
        <family val="2"/>
        <charset val="128"/>
      </rPr>
      <t xml:space="preserve">
　　※ルートA端末：x回前＝商用リリースソフトのうち、最新MRソフトへJumpUp可能な最も古いソフト
　　(※古いOSからGOTA可能な場合があるため注意すること)
</t>
    </r>
    <r>
      <rPr>
        <sz val="11"/>
        <color theme="0" tint="-0.249977111117893"/>
        <rFont val="ＭＳ Ｐゴシック"/>
        <family val="3"/>
        <charset val="128"/>
      </rPr>
      <t>　　</t>
    </r>
    <r>
      <rPr>
        <strike/>
        <sz val="11"/>
        <color theme="0" tint="-0.249977111117893"/>
        <rFont val="ＭＳ Ｐゴシック"/>
        <family val="3"/>
        <charset val="128"/>
      </rPr>
      <t>※ルートB端末：2回前＝最新MRソフトの2回前の商用リリースソフト
　　※2回前のMRソフトからのJumpUp非対応の場合、JumpUp可能な最新Ver.で試験すること</t>
    </r>
    <r>
      <rPr>
        <sz val="11"/>
        <color theme="0" tint="-0.249977111117893"/>
        <rFont val="ＭＳ Ｐゴシック"/>
        <family val="3"/>
        <charset val="128"/>
      </rPr>
      <t xml:space="preserve">
</t>
    </r>
    <r>
      <rPr>
        <sz val="11"/>
        <color theme="1"/>
        <rFont val="ＭＳ Ｐゴシック"/>
        <family val="2"/>
        <charset val="128"/>
      </rPr>
      <t xml:space="preserve">
b．GOTA前のソフトVer.が正しいことを確認する
　※ソフトVer.とIMEIのScreenShotを取得する
c．Wi-FiをOFFにしておく(モバイルネットワークを使用するため)</t>
    </r>
    <rPh sb="2" eb="4">
      <t>カキ</t>
    </rPh>
    <rPh sb="19" eb="20">
      <t>オコナ</t>
    </rPh>
    <rPh sb="29" eb="30">
      <t>カイ</t>
    </rPh>
    <rPh sb="30" eb="31">
      <t>マエ</t>
    </rPh>
    <rPh sb="79" eb="81">
      <t>タンマツ</t>
    </rPh>
    <rPh sb="86" eb="88">
      <t>ショウヨウ</t>
    </rPh>
    <rPh sb="99" eb="101">
      <t>サイシン</t>
    </rPh>
    <rPh sb="113" eb="115">
      <t>カノウ</t>
    </rPh>
    <rPh sb="116" eb="117">
      <t>モット</t>
    </rPh>
    <rPh sb="118" eb="119">
      <t>フル</t>
    </rPh>
    <rPh sb="128" eb="129">
      <t>フル</t>
    </rPh>
    <rPh sb="138" eb="140">
      <t>カノウ</t>
    </rPh>
    <rPh sb="141" eb="143">
      <t>バアイ</t>
    </rPh>
    <rPh sb="148" eb="150">
      <t>チュウイ</t>
    </rPh>
    <rPh sb="163" eb="165">
      <t>タンマツ</t>
    </rPh>
    <rPh sb="170" eb="172">
      <t>サイシン</t>
    </rPh>
    <rPh sb="182" eb="184">
      <t>ショウヨウ</t>
    </rPh>
    <phoneticPr fontId="6"/>
  </si>
  <si>
    <t xml:space="preserve">(1) 各ルートごとに最新MRへGOTAする
(2) ソフトVer.とIMEIのScreenShotを取得する
</t>
    <rPh sb="4" eb="5">
      <t>カク</t>
    </rPh>
    <rPh sb="11" eb="13">
      <t>サイシン</t>
    </rPh>
    <phoneticPr fontId="6"/>
  </si>
  <si>
    <t>JumpUp可能なソフトがない為
GOTA前のバージョンについては差分作成が完了するとチケットが発行されるのでそれを参考にしてください　例　1917737</t>
    <rPh sb="22" eb="23">
      <t>マエ</t>
    </rPh>
    <phoneticPr fontId="6"/>
  </si>
  <si>
    <t>・これは過去のMRに対して全ての組み合わせでGOTAを行うという理解で合っていますか？
　※例えばMR15ならMR16へのアップグレードであれば10回行う？
　⇒その場合、GOTAサーバーの設定は???
　　　(端末をダウングレードして行えば良いのでしょうか？)</t>
    <rPh sb="4" eb="6">
      <t>カコ</t>
    </rPh>
    <rPh sb="10" eb="11">
      <t>タイ</t>
    </rPh>
    <rPh sb="13" eb="14">
      <t>スベ</t>
    </rPh>
    <rPh sb="16" eb="17">
      <t>ク</t>
    </rPh>
    <rPh sb="18" eb="19">
      <t>ア</t>
    </rPh>
    <rPh sb="27" eb="28">
      <t>オコナ</t>
    </rPh>
    <rPh sb="32" eb="34">
      <t>リカイ</t>
    </rPh>
    <rPh sb="35" eb="36">
      <t>ア</t>
    </rPh>
    <rPh sb="46" eb="47">
      <t>タト</t>
    </rPh>
    <rPh sb="74" eb="75">
      <t>カイ</t>
    </rPh>
    <rPh sb="75" eb="76">
      <t>オコナ</t>
    </rPh>
    <rPh sb="83" eb="85">
      <t>バアイ</t>
    </rPh>
    <rPh sb="95" eb="97">
      <t>セッテイ</t>
    </rPh>
    <rPh sb="106" eb="108">
      <t>タンマツ</t>
    </rPh>
    <rPh sb="118" eb="119">
      <t>オコナ</t>
    </rPh>
    <rPh sb="121" eb="122">
      <t>ヨ</t>
    </rPh>
    <phoneticPr fontId="6"/>
  </si>
  <si>
    <t>※例えば、今回MRを予定しているソフトがMR15だとして
＜ルートＡ＞
MR14→MR15へのGOTAを行う試験
＜ルートＢ＞
MR13→MR15へのGOTAを行う試験</t>
    <rPh sb="1" eb="2">
      <t>タト</t>
    </rPh>
    <rPh sb="5" eb="7">
      <t>コンカイ</t>
    </rPh>
    <rPh sb="10" eb="12">
      <t>ヨテイ</t>
    </rPh>
    <rPh sb="53" eb="54">
      <t>オコナ</t>
    </rPh>
    <rPh sb="55" eb="57">
      <t>シケン</t>
    </rPh>
    <rPh sb="82" eb="83">
      <t>オコナ</t>
    </rPh>
    <rPh sb="84" eb="86">
      <t>シケン</t>
    </rPh>
    <phoneticPr fontId="6"/>
  </si>
  <si>
    <r>
      <t>(3) GOTA後、音声発信、音声着信、SMS送信、SMS受信、データ通信</t>
    </r>
    <r>
      <rPr>
        <sz val="11"/>
        <color rgb="FFFF0000"/>
        <rFont val="ＭＳ Ｐゴシック"/>
        <family val="3"/>
        <charset val="128"/>
      </rPr>
      <t>(ブラウザでWebサイトを表示するなど)</t>
    </r>
    <r>
      <rPr>
        <sz val="11"/>
        <color theme="1"/>
        <rFont val="ＭＳ Ｐゴシック"/>
        <family val="2"/>
        <charset val="128"/>
      </rPr>
      <t>を行う</t>
    </r>
    <phoneticPr fontId="6"/>
  </si>
  <si>
    <r>
      <t xml:space="preserve">・GOTA後、データ通信が正常に動作することを確認すること
</t>
    </r>
    <r>
      <rPr>
        <sz val="11"/>
        <color rgb="FFFF0000"/>
        <rFont val="ＭＳ Ｐゴシック"/>
        <family val="3"/>
        <charset val="128"/>
      </rPr>
      <t>・音声発信、音声着信、SMS送信、SMS受信に問題がないこと</t>
    </r>
    <phoneticPr fontId="6"/>
  </si>
  <si>
    <t>JumpUp可能なソフトがない為</t>
    <phoneticPr fontId="6"/>
  </si>
  <si>
    <t>OTR-MA-LQC-999.003.002</t>
  </si>
  <si>
    <r>
      <t>a．「OTR-MA-LQC-999.003.001」と同時に実施すること
(1) GOTA前に、下記のデータを用意する
　※各データは複数個を用意</t>
    </r>
    <r>
      <rPr>
        <strike/>
        <sz val="11"/>
        <color theme="0" tint="-0.249977111117893"/>
        <rFont val="ＭＳ Ｐゴシック"/>
        <family val="3"/>
        <charset val="128"/>
      </rPr>
      <t>し、使用したデータを試験結果に記録　</t>
    </r>
    <r>
      <rPr>
        <sz val="11"/>
        <color theme="1"/>
        <rFont val="ＭＳ Ｐゴシック"/>
        <family val="2"/>
        <charset val="128"/>
      </rPr>
      <t>すること
　・電話帳：入力可能なフィールドをすべて入力すること
　・画像(カメラ撮影、ダウンロード)
　・LINEのトーク履歴
　・メール：送信SMS、受信SMS、送信MMS、受信MMS</t>
    </r>
    <rPh sb="27" eb="29">
      <t>ドウジ</t>
    </rPh>
    <rPh sb="30" eb="32">
      <t>ジッシ</t>
    </rPh>
    <phoneticPr fontId="6"/>
  </si>
  <si>
    <t>「a．「OTR-MA-LQC-999.003.001」と同時に実施すること」と記載されている項目は、003.001の試験と同時に複数データや設定をして同時に確認すると理解しました。
※以下、同様</t>
    <rPh sb="39" eb="41">
      <t>キサイ</t>
    </rPh>
    <rPh sb="46" eb="48">
      <t>コウモク</t>
    </rPh>
    <rPh sb="58" eb="60">
      <t>シケン</t>
    </rPh>
    <rPh sb="61" eb="63">
      <t>ドウジ</t>
    </rPh>
    <rPh sb="64" eb="66">
      <t>フクスウ</t>
    </rPh>
    <rPh sb="70" eb="72">
      <t>セッテイ</t>
    </rPh>
    <rPh sb="75" eb="77">
      <t>ドウジ</t>
    </rPh>
    <rPh sb="78" eb="80">
      <t>カクニン</t>
    </rPh>
    <rPh sb="83" eb="85">
      <t>リカイ</t>
    </rPh>
    <rPh sb="92" eb="94">
      <t>イカ</t>
    </rPh>
    <rPh sb="95" eb="97">
      <t>ドウヨウ</t>
    </rPh>
    <phoneticPr fontId="6"/>
  </si>
  <si>
    <t>OTR-MA-LQC-999.003.004</t>
  </si>
  <si>
    <r>
      <t>a．「OTR-MA-LQC-999.003.001」と同時に実施すること
(1) GOTA前に下記を設定する
　・画面ロック：パターン、PIN、パスワードのいずれか</t>
    </r>
    <r>
      <rPr>
        <sz val="11"/>
        <color rgb="FFFF0000"/>
        <rFont val="ＭＳ Ｐゴシック"/>
        <family val="3"/>
        <charset val="128"/>
      </rPr>
      <t xml:space="preserve">(備考へ記載すること)
</t>
    </r>
    <r>
      <rPr>
        <sz val="11"/>
        <color theme="1"/>
        <rFont val="ＭＳ Ｐゴシック"/>
        <family val="2"/>
        <charset val="128"/>
      </rPr>
      <t>　・生体認証：指紋認証 (対応機種のみ)
　・生体認証：顔認証 (対応機種のみ)</t>
    </r>
    <rPh sb="27" eb="29">
      <t>ドウジ</t>
    </rPh>
    <rPh sb="30" eb="32">
      <t>ジッシ</t>
    </rPh>
    <rPh sb="83" eb="85">
      <t>ビコウ</t>
    </rPh>
    <rPh sb="86" eb="88">
      <t>キサイ</t>
    </rPh>
    <phoneticPr fontId="6"/>
  </si>
  <si>
    <r>
      <t>(2) 最新MRソフトへGOTAする
(3) GOTA後、</t>
    </r>
    <r>
      <rPr>
        <sz val="11"/>
        <color rgb="FFFF0000"/>
        <rFont val="ＭＳ Ｐゴシック"/>
        <family val="3"/>
        <charset val="128"/>
      </rPr>
      <t>設定アプリを起動し、</t>
    </r>
    <r>
      <rPr>
        <sz val="11"/>
        <color theme="1"/>
        <rFont val="ＭＳ Ｐゴシック"/>
        <family val="2"/>
        <charset val="128"/>
      </rPr>
      <t>手順1で設定したものが保持されているか確認する</t>
    </r>
    <rPh sb="4" eb="6">
      <t>サイシン</t>
    </rPh>
    <rPh sb="27" eb="28">
      <t>ゴ</t>
    </rPh>
    <rPh sb="39" eb="41">
      <t>テジュン</t>
    </rPh>
    <rPh sb="43" eb="45">
      <t>セッテイ</t>
    </rPh>
    <rPh sb="50" eb="52">
      <t>ホジ</t>
    </rPh>
    <rPh sb="58" eb="60">
      <t>カクニン</t>
    </rPh>
    <phoneticPr fontId="6"/>
  </si>
  <si>
    <t xml:space="preserve">・GOTA後、設定したものが保持されていること
</t>
    <rPh sb="5" eb="6">
      <t>ゴ</t>
    </rPh>
    <rPh sb="7" eb="9">
      <t>セッテイ</t>
    </rPh>
    <rPh sb="14" eb="16">
      <t>ホジ</t>
    </rPh>
    <phoneticPr fontId="6"/>
  </si>
  <si>
    <r>
      <rPr>
        <sz val="11"/>
        <color rgb="FFFF0000"/>
        <rFont val="ＭＳ Ｐゴシック"/>
        <family val="3"/>
        <charset val="128"/>
      </rPr>
      <t>(6) ロック画面へ戻り、</t>
    </r>
    <r>
      <rPr>
        <sz val="11"/>
        <rFont val="ＭＳ Ｐゴシック"/>
        <family val="3"/>
        <charset val="128"/>
      </rPr>
      <t xml:space="preserve">手順(1)で設定した顔認証でロックを解除する
</t>
    </r>
    <phoneticPr fontId="6"/>
  </si>
  <si>
    <t>OTR-MA-LQC-999.003.005</t>
  </si>
  <si>
    <t>a．「OTR-MA-LQC-999.003.001」と同時に実施すること
b．画面ロックを設定する
　※パターン、PIN、パスワードのいずれか
c．対向機を用意し、対向機の電話番号を電話帳に登録する
(1) GOTA前に下記を設定する
　・医療に関する情報：入力可能なフィールドをすべて入力すること
　・緊急SOS：緊急SOS、「緊急サービスへの発信」をONに設定し、「通報用の電話番号」へ対向機の電話番号を登録する
　・緊急連絡先：対向機の電話番号を追加する</t>
    <rPh sb="74" eb="77">
      <t>タイコウキ</t>
    </rPh>
    <rPh sb="82" eb="85">
      <t>タイコウキ</t>
    </rPh>
    <phoneticPr fontId="6"/>
  </si>
  <si>
    <t>OTR-MA-LQC-999.003.006</t>
  </si>
  <si>
    <r>
      <t xml:space="preserve">a．「OTR-MA-LQC-999.003.001」と同時に実施すること
(1) GOTA前に下記を設定する
　・アクセスポイント名：任意のAPNを作成する
　・名前/APN/ユーザー名/パスワード/認証タイプ(必要な場合のみ)　を設定する
</t>
    </r>
    <r>
      <rPr>
        <sz val="11"/>
        <color rgb="FFFF0000"/>
        <rFont val="ＭＳ Ｐゴシック"/>
        <family val="3"/>
        <charset val="128"/>
      </rPr>
      <t>(例)</t>
    </r>
    <r>
      <rPr>
        <sz val="11"/>
        <color theme="1"/>
        <rFont val="ＭＳ Ｐゴシック"/>
        <family val="2"/>
        <charset val="128"/>
      </rPr>
      <t xml:space="preserve">
</t>
    </r>
    <r>
      <rPr>
        <sz val="11"/>
        <color rgb="FFFF0000"/>
        <rFont val="ＭＳ Ｐゴシック"/>
        <family val="3"/>
        <charset val="128"/>
      </rPr>
      <t>----------
名前：linemo
APN：plus.acs.jp.v6
ユーザー名：lm
パスワード：lm
認証タイプ：CHAP</t>
    </r>
    <rPh sb="27" eb="29">
      <t>ドウジ</t>
    </rPh>
    <rPh sb="30" eb="32">
      <t>ジッシ</t>
    </rPh>
    <phoneticPr fontId="6"/>
  </si>
  <si>
    <t>・GOTA後、設定したものが保持されていること</t>
  </si>
  <si>
    <t>ｅＳＩＭ保持の確認
ｘ回MR→最新MRへのGOTA確認
※モバイルネットワーク使用</t>
    <phoneticPr fontId="6"/>
  </si>
  <si>
    <t>OTR-MA-LQC-999.003.003</t>
  </si>
  <si>
    <r>
      <rPr>
        <strike/>
        <sz val="11"/>
        <color theme="0" tint="-0.249977111117893"/>
        <rFont val="ＭＳ Ｐゴシック"/>
        <family val="3"/>
        <charset val="128"/>
      </rPr>
      <t>a．「OTR-MA-LQC-999.003.001」と同時に実施すること</t>
    </r>
    <r>
      <rPr>
        <sz val="11"/>
        <color theme="1"/>
        <rFont val="ＭＳ Ｐゴシック"/>
        <family val="2"/>
        <charset val="128"/>
      </rPr>
      <t xml:space="preserve">
</t>
    </r>
    <r>
      <rPr>
        <sz val="11"/>
        <color rgb="FFFF0000"/>
        <rFont val="ＭＳ Ｐゴシック"/>
        <family val="3"/>
        <charset val="128"/>
      </rPr>
      <t>x回前のMRソフト(商用リリースソフトのうち、最新MRソフトへJumpUp可能な最も古いソフト)にしておく</t>
    </r>
    <r>
      <rPr>
        <sz val="11"/>
        <color theme="1"/>
        <rFont val="ＭＳ Ｐゴシック"/>
        <family val="2"/>
        <charset val="128"/>
      </rPr>
      <t xml:space="preserve">
(1) GOTA前にeSIMを有効にしておく</t>
    </r>
    <r>
      <rPr>
        <sz val="11"/>
        <color theme="1"/>
        <rFont val="ＭＳ Ｐゴシック"/>
        <family val="3"/>
        <charset val="128"/>
      </rPr>
      <t xml:space="preserve">
</t>
    </r>
    <r>
      <rPr>
        <sz val="11"/>
        <color rgb="FFFF0000"/>
        <rFont val="ＭＳ Ｐゴシック"/>
        <family val="3"/>
        <charset val="128"/>
      </rPr>
      <t>Wi-FiをOFFにしておく(モバイルネットワークを使用するため)</t>
    </r>
    <rPh sb="27" eb="29">
      <t>ドウジ</t>
    </rPh>
    <rPh sb="30" eb="32">
      <t>ジッシ</t>
    </rPh>
    <phoneticPr fontId="6"/>
  </si>
  <si>
    <t>WiFi接続でのGOTA確認
X回MR→最新MRへのGOTA確認
※WiFi接続</t>
    <phoneticPr fontId="6"/>
  </si>
  <si>
    <t>OTR-MA-LQC-999.003.009</t>
    <phoneticPr fontId="6"/>
  </si>
  <si>
    <r>
      <rPr>
        <strike/>
        <sz val="11"/>
        <color theme="0" tint="-0.249977111117893"/>
        <rFont val="ＭＳ Ｐゴシック"/>
        <family val="3"/>
        <charset val="128"/>
      </rPr>
      <t>a．「OTR-MA-LQC-999.003.001」と同時に実施すること</t>
    </r>
    <r>
      <rPr>
        <sz val="11"/>
        <color theme="1"/>
        <rFont val="ＭＳ Ｐゴシック"/>
        <family val="2"/>
        <charset val="128"/>
      </rPr>
      <t xml:space="preserve">
</t>
    </r>
    <r>
      <rPr>
        <sz val="11"/>
        <color rgb="FFFF0000"/>
        <rFont val="ＭＳ Ｐゴシック"/>
        <family val="3"/>
        <charset val="128"/>
      </rPr>
      <t xml:space="preserve">x回前のMRソフト(商用リリースソフトのうち、最新MRソフトへJumpUp可能な最も古いソフト)にしておく
Wi-Fi APへ接続しておく
</t>
    </r>
    <r>
      <rPr>
        <sz val="11"/>
        <color theme="1"/>
        <rFont val="ＭＳ Ｐゴシック"/>
        <family val="2"/>
        <charset val="128"/>
      </rPr>
      <t>(1) GOTA前に下記を設定する
　・ローミング：OFF
　・モバイルデータ：OFF
　・緊急速報メール：配下の設定項目をすべて有効にする</t>
    </r>
    <rPh sb="27" eb="29">
      <t>ドウジ</t>
    </rPh>
    <rPh sb="30" eb="32">
      <t>ジッシ</t>
    </rPh>
    <phoneticPr fontId="6"/>
  </si>
  <si>
    <t>ｘ回前のソフトバージョンはRedmineで指定されますか？</t>
    <rPh sb="1" eb="2">
      <t>カイ</t>
    </rPh>
    <rPh sb="2" eb="3">
      <t>マエ</t>
    </rPh>
    <rPh sb="21" eb="23">
      <t>シテイ</t>
    </rPh>
    <phoneticPr fontId="6"/>
  </si>
  <si>
    <t>[弓削]
Redmineチケットで指定されます。
例えばRedmine #1917737でしたら、下記説明が記載されているので、「x回前のMRソフト(商用リリースソフトのうち、最新MRソフトへJumpUp可能な最も古いソフト)」はMR11　(3.111YO.0188.a)になります。
3.111YO.0188.a → 3.191YO.0261.a ( MR11 → MR19 )
3.150YO.0204.a → 3.191YO.0261.a ( MR15 → MR19 )
3.180YO.0213.a → 3.191YO.0261.a ( MR18 → MR19 )
3.191YO.0261.a → 9.191YO.0267.a ( MR19 → dummy )</t>
    <rPh sb="1" eb="3">
      <t>ユゲ</t>
    </rPh>
    <rPh sb="17" eb="19">
      <t>シテイ</t>
    </rPh>
    <rPh sb="25" eb="26">
      <t>タト</t>
    </rPh>
    <rPh sb="49" eb="51">
      <t>カキ</t>
    </rPh>
    <rPh sb="51" eb="53">
      <t>セツメイ</t>
    </rPh>
    <rPh sb="54" eb="56">
      <t>キサイ</t>
    </rPh>
    <phoneticPr fontId="6"/>
  </si>
  <si>
    <t>2回前のMRソフト→最新MRへのGOTA確認(ルートA)
※Redmineにて差分作成が行われていない場合は実施しない
※モバイルネットワーク使用</t>
    <phoneticPr fontId="6"/>
  </si>
  <si>
    <r>
      <t xml:space="preserve">a．下記のソフトVer.にてGOTAを行う
</t>
    </r>
    <r>
      <rPr>
        <strike/>
        <sz val="11"/>
        <color theme="0" tint="-0.249977111117893"/>
        <rFont val="ＭＳ Ｐゴシック"/>
        <family val="3"/>
        <charset val="128"/>
      </rPr>
      <t>　ルートA：x回前のMRソフト→最新MRソフト　</t>
    </r>
    <r>
      <rPr>
        <sz val="11"/>
        <color theme="1"/>
        <rFont val="ＭＳ Ｐゴシック"/>
        <family val="2"/>
        <charset val="128"/>
      </rPr>
      <t xml:space="preserve">
  ルートB：2回前のMRソフト→最新MRソフト
</t>
    </r>
    <r>
      <rPr>
        <strike/>
        <sz val="11"/>
        <color theme="0" tint="-0.249977111117893"/>
        <rFont val="ＭＳ Ｐゴシック"/>
        <family val="3"/>
        <charset val="128"/>
      </rPr>
      <t>　　※ルートA端末：x回前＝商用リリースソフトのうち、最新MRソフトへJumpUp可能な最も古いソフト</t>
    </r>
    <r>
      <rPr>
        <strike/>
        <sz val="11"/>
        <color theme="1"/>
        <rFont val="ＭＳ Ｐゴシック"/>
        <family val="3"/>
        <charset val="128"/>
      </rPr>
      <t xml:space="preserve">
</t>
    </r>
    <r>
      <rPr>
        <strike/>
        <sz val="11"/>
        <color theme="0" tint="-0.249977111117893"/>
        <rFont val="ＭＳ Ｐゴシック"/>
        <family val="3"/>
        <charset val="128"/>
      </rPr>
      <t xml:space="preserve">　　(※古いOSからGOTA可能な場合があるため注意すること)
</t>
    </r>
    <r>
      <rPr>
        <sz val="11"/>
        <color theme="1"/>
        <rFont val="ＭＳ Ｐゴシック"/>
        <family val="2"/>
        <charset val="128"/>
      </rPr>
      <t>　　※ルートB端末：2回前＝最新MRソフトの2回前の商用リリースソフト
　　※2回前のMRソフトからのJumpUp非対応の場合、JumpUp可能な最新Ver.で試験すること
b．GOTA前のソフトVer.が正しいことを確認する
　※ソフトVer.とIMEIのScreenShotを取得する
c．Wi-FiをOFFにしておく(モバイルネットワークを使用するため)</t>
    </r>
    <rPh sb="2" eb="4">
      <t>カキ</t>
    </rPh>
    <rPh sb="19" eb="20">
      <t>オコナ</t>
    </rPh>
    <rPh sb="29" eb="30">
      <t>カイ</t>
    </rPh>
    <rPh sb="30" eb="31">
      <t>マエ</t>
    </rPh>
    <rPh sb="79" eb="81">
      <t>タンマツ</t>
    </rPh>
    <rPh sb="86" eb="88">
      <t>ショウヨウ</t>
    </rPh>
    <rPh sb="99" eb="101">
      <t>サイシン</t>
    </rPh>
    <rPh sb="113" eb="115">
      <t>カノウ</t>
    </rPh>
    <rPh sb="116" eb="117">
      <t>モット</t>
    </rPh>
    <rPh sb="118" eb="119">
      <t>フル</t>
    </rPh>
    <rPh sb="128" eb="129">
      <t>フル</t>
    </rPh>
    <rPh sb="138" eb="140">
      <t>カノウ</t>
    </rPh>
    <rPh sb="141" eb="143">
      <t>バアイ</t>
    </rPh>
    <rPh sb="148" eb="150">
      <t>チュウイ</t>
    </rPh>
    <rPh sb="163" eb="165">
      <t>タンマツ</t>
    </rPh>
    <rPh sb="170" eb="172">
      <t>サイシン</t>
    </rPh>
    <rPh sb="182" eb="184">
      <t>ショウヨウ</t>
    </rPh>
    <phoneticPr fontId="6"/>
  </si>
  <si>
    <r>
      <t xml:space="preserve">※3.191YO.0261.a → 5.212YO.0356.a ( MR19 → MR21 )
※WiFi接続無し
</t>
    </r>
    <r>
      <rPr>
        <b/>
        <sz val="11"/>
        <color rgb="FFFF0000"/>
        <rFont val="ＭＳ Ｐゴシック"/>
        <family val="3"/>
        <charset val="128"/>
      </rPr>
      <t>※DL後はアプリを最新版に更新しておいてください(メールが古いと送受信できません）(20分程度）</t>
    </r>
    <r>
      <rPr>
        <sz val="11"/>
        <color theme="1"/>
        <rFont val="ＭＳ Ｐゴシック"/>
        <family val="2"/>
        <charset val="128"/>
      </rPr>
      <t xml:space="preserve">
①2回前MRへ再DL：3分
②再起動：1分
③初期設定：3分
④MR19⇒MR21へアップデート　：　4Gで実施　：2.19GB　：19分
④再起動　：2分</t>
    </r>
    <rPh sb="56" eb="57">
      <t>ナシ</t>
    </rPh>
    <rPh sb="103" eb="104">
      <t>フン</t>
    </rPh>
    <rPh sb="104" eb="106">
      <t>テイド</t>
    </rPh>
    <rPh sb="111" eb="113">
      <t>カイマエ</t>
    </rPh>
    <phoneticPr fontId="6"/>
  </si>
  <si>
    <t>①設定→セキュリティとプライバシー⇒各種ロックを設定
・画面ロック　パターン(Ｚパターン）
・顔認証セットアップ
・指紋の設定セットアップ
※5分</t>
    <phoneticPr fontId="6"/>
  </si>
  <si>
    <t>①設定→安全性と緊急情報→医療に関する情報→各情報を全て設定
②設定→安全性と緊急情報→緊急SOS→緊急通報→緊急通報用の電話番号を110番から必ず変更してください。(例えば自分の業務端末等)
※1回変更するとGoogleアカウントに紐づくので以降の変更は要りませんが、試験前に必ず確認してください。</t>
    <phoneticPr fontId="6"/>
  </si>
  <si>
    <t>①設定→ネットワークとインターネット⇒SIM⇒SOFTBANK⇒アクセスポイント名⇒APN⇒「＋」⇒アクセスポイントの編集⇒…⇒保存</t>
    <phoneticPr fontId="6"/>
  </si>
  <si>
    <t>ｅＳＩＭ保持の確認
２回MR→最新MRへのGOTA確認
※モバイルネットワーク使用</t>
    <phoneticPr fontId="6"/>
  </si>
  <si>
    <r>
      <rPr>
        <strike/>
        <sz val="11"/>
        <color theme="0" tint="-0.249977111117893"/>
        <rFont val="ＭＳ Ｐゴシック"/>
        <family val="3"/>
        <charset val="128"/>
      </rPr>
      <t>a．「OTR-MA-LQC-999.003.001」と同時に実施すること</t>
    </r>
    <r>
      <rPr>
        <sz val="11"/>
        <color theme="1"/>
        <rFont val="ＭＳ Ｐゴシック"/>
        <family val="2"/>
        <charset val="128"/>
      </rPr>
      <t xml:space="preserve">
</t>
    </r>
    <r>
      <rPr>
        <sz val="11"/>
        <color rgb="FFFF0000"/>
        <rFont val="ＭＳ Ｐゴシック"/>
        <family val="3"/>
        <charset val="128"/>
      </rPr>
      <t>2回前のMRソフトにしておく</t>
    </r>
    <r>
      <rPr>
        <sz val="11"/>
        <color theme="1"/>
        <rFont val="ＭＳ Ｐゴシック"/>
        <family val="2"/>
        <charset val="128"/>
      </rPr>
      <t xml:space="preserve">
(1) GOTA前にeSIMを有効にしておく</t>
    </r>
    <r>
      <rPr>
        <sz val="11"/>
        <color theme="1"/>
        <rFont val="ＭＳ Ｐゴシック"/>
        <family val="3"/>
        <charset val="128"/>
      </rPr>
      <t xml:space="preserve">
</t>
    </r>
    <r>
      <rPr>
        <sz val="11"/>
        <color rgb="FFFF0000"/>
        <rFont val="ＭＳ Ｐゴシック"/>
        <family val="3"/>
        <charset val="128"/>
      </rPr>
      <t>Wi-FiをOFFにしておく(モバイルネットワークを使用するため)</t>
    </r>
    <rPh sb="27" eb="29">
      <t>ドウジ</t>
    </rPh>
    <rPh sb="30" eb="32">
      <t>ジッシ</t>
    </rPh>
    <phoneticPr fontId="6"/>
  </si>
  <si>
    <t>WiFi接続でのGOTA確認
２回MR→最新MRへのGOTA確認
※WiFi接続</t>
    <phoneticPr fontId="6"/>
  </si>
  <si>
    <t>OTR-MA-LQC-999.003.009</t>
  </si>
  <si>
    <t>Verification of retained settings : Roaming/Mobile data communication/Wireless emergency alerts</t>
  </si>
  <si>
    <r>
      <rPr>
        <strike/>
        <sz val="11"/>
        <color theme="0" tint="-0.249977111117893"/>
        <rFont val="ＭＳ Ｐゴシック"/>
        <family val="3"/>
        <charset val="128"/>
      </rPr>
      <t>a．「OTR-MA-LQC-999.003.001」と同時に実施すること</t>
    </r>
    <r>
      <rPr>
        <sz val="11"/>
        <color theme="1"/>
        <rFont val="ＭＳ Ｐゴシック"/>
        <family val="2"/>
        <charset val="128"/>
      </rPr>
      <t xml:space="preserve">
</t>
    </r>
    <r>
      <rPr>
        <sz val="11"/>
        <color rgb="FFFF0000"/>
        <rFont val="ＭＳ Ｐゴシック"/>
        <family val="3"/>
        <charset val="128"/>
      </rPr>
      <t xml:space="preserve">2回前のMRソフトにしておく
Wi-Fi APへ接続しておく
</t>
    </r>
    <r>
      <rPr>
        <sz val="11"/>
        <color theme="1"/>
        <rFont val="ＭＳ Ｐゴシック"/>
        <family val="2"/>
        <charset val="128"/>
      </rPr>
      <t>(1) GOTA前に下記を設定する
　・ローミング：OFF
　・モバイルデータ：OFF
　・緊急速報メール：配下の設定項目をすべて有効にする</t>
    </r>
    <rPh sb="27" eb="29">
      <t>ドウジ</t>
    </rPh>
    <rPh sb="30" eb="32">
      <t>ジッシ</t>
    </rPh>
    <phoneticPr fontId="6"/>
  </si>
  <si>
    <t>※3.191YO.0261.a → 5.212YO.0356.a ( MR19 → MR21 )
※WiFiは5GのAPへ接続
①前回MRへ再DL：3分
②再起動：1分
③初期設定：3分
④設定⇒ネットワークとインターネット⇒SIM⇒YM⇒ローミング：OFF・モバイルデータ：OFF
⑤設定⇒安全性と緊急情報⇒緊急速報メール⇒メッセージ受信を再通知する：1回・常に最大音量で通知音を鳴らす：on(デフォルト）
※バイブレーションはグレイアウトしています。
④MR19⇒MR21へアップデート　：　WiFi接続(5G)で実施　：2.19GB　：16分
④再起動　：2分</t>
    <phoneticPr fontId="6"/>
  </si>
  <si>
    <t>注意事項</t>
    <rPh sb="0" eb="2">
      <t>チュウイ</t>
    </rPh>
    <rPh sb="2" eb="4">
      <t>ジコウ</t>
    </rPh>
    <phoneticPr fontId="6"/>
  </si>
  <si>
    <t>＜モデル適用表＞</t>
    <rPh sb="4" eb="7">
      <t>テキヨウヒョウ</t>
    </rPh>
    <phoneticPr fontId="6"/>
  </si>
  <si>
    <t>EB1190</t>
    <phoneticPr fontId="6"/>
  </si>
  <si>
    <t>〇</t>
    <phoneticPr fontId="6"/>
  </si>
  <si>
    <t>＜試験条件＞</t>
    <rPh sb="1" eb="3">
      <t>シケン</t>
    </rPh>
    <rPh sb="3" eb="5">
      <t>ジョウケン</t>
    </rPh>
    <phoneticPr fontId="6"/>
  </si>
  <si>
    <t>前回MR⇒最新MR</t>
    <rPh sb="0" eb="2">
      <t>ゼンカイ</t>
    </rPh>
    <rPh sb="5" eb="7">
      <t>サイシン</t>
    </rPh>
    <phoneticPr fontId="6"/>
  </si>
  <si>
    <t>最新MR⇒Dummy</t>
    <rPh sb="0" eb="2">
      <t>サイシン</t>
    </rPh>
    <phoneticPr fontId="6"/>
  </si>
  <si>
    <t>2回前MR⇒最新MR</t>
    <rPh sb="1" eb="2">
      <t>カイ</t>
    </rPh>
    <rPh sb="2" eb="3">
      <t>マエ</t>
    </rPh>
    <rPh sb="6" eb="8">
      <t>サイシン</t>
    </rPh>
    <phoneticPr fontId="6"/>
  </si>
  <si>
    <t>ｘ回前MR⇒最新MR</t>
    <rPh sb="1" eb="2">
      <t>カイ</t>
    </rPh>
    <rPh sb="2" eb="3">
      <t>マエ</t>
    </rPh>
    <rPh sb="6" eb="8">
      <t>サイシン</t>
    </rPh>
    <phoneticPr fontId="6"/>
  </si>
  <si>
    <t>＜MR組み合わせ＞</t>
    <rPh sb="3" eb="4">
      <t>ク</t>
    </rPh>
    <rPh sb="5" eb="6">
      <t>ア</t>
    </rPh>
    <phoneticPr fontId="6"/>
  </si>
  <si>
    <t>MR組合せ</t>
    <rPh sb="2" eb="4">
      <t>クミアワ</t>
    </rPh>
    <phoneticPr fontId="6"/>
  </si>
  <si>
    <t>3.191YO.0261.a → 5.212YO.0356.a ( MR19 → MR21 )</t>
  </si>
  <si>
    <t>5.203YO.0350.a → 5.212YO.0356.a ( MR20 → MR21 )</t>
  </si>
  <si>
    <t>5.212YO.0356.a → 9.212YO.0357.a ( MR21 → dummy )</t>
  </si>
  <si>
    <t>(記入例)</t>
    <rPh sb="1" eb="3">
      <t>キニュウ</t>
    </rPh>
    <rPh sb="3" eb="4">
      <t>レイ</t>
    </rPh>
    <phoneticPr fontId="6"/>
  </si>
  <si>
    <t>MR番号</t>
    <rPh sb="2" eb="4">
      <t>バンゴウ</t>
    </rPh>
    <phoneticPr fontId="6"/>
  </si>
  <si>
    <t>EB1146</t>
    <phoneticPr fontId="6"/>
  </si>
  <si>
    <t>EB1155</t>
    <phoneticPr fontId="6"/>
  </si>
  <si>
    <t>×</t>
    <phoneticPr fontId="6"/>
  </si>
  <si>
    <t>合計</t>
    <rPh sb="0" eb="2">
      <t>ゴウケイ</t>
    </rPh>
    <phoneticPr fontId="6"/>
  </si>
  <si>
    <t>blank</t>
    <phoneticPr fontId="6"/>
  </si>
  <si>
    <t>試験数</t>
    <rPh sb="0" eb="2">
      <t>シケン</t>
    </rPh>
    <rPh sb="2" eb="3">
      <t>スウ</t>
    </rPh>
    <phoneticPr fontId="6"/>
  </si>
  <si>
    <t>未実施</t>
    <rPh sb="0" eb="3">
      <t>ミジッシ</t>
    </rPh>
    <phoneticPr fontId="6"/>
  </si>
  <si>
    <t>＜試験状況確認＞</t>
    <rPh sb="1" eb="3">
      <t>シケン</t>
    </rPh>
    <rPh sb="3" eb="5">
      <t>ジョウキョウ</t>
    </rPh>
    <rPh sb="5" eb="7">
      <t>カクニン</t>
    </rPh>
    <phoneticPr fontId="6"/>
  </si>
  <si>
    <t>＜Redmineから情報入力＞</t>
    <rPh sb="10" eb="12">
      <t>ジョウホウ</t>
    </rPh>
    <rPh sb="12" eb="14">
      <t>ニュウリョク</t>
    </rPh>
    <phoneticPr fontId="6"/>
  </si>
  <si>
    <t>OTR-MA-LQC-999.001.002</t>
    <phoneticPr fontId="6"/>
  </si>
  <si>
    <t>モデル名</t>
    <rPh sb="3" eb="4">
      <t>メイ</t>
    </rPh>
    <phoneticPr fontId="6"/>
  </si>
  <si>
    <r>
      <t xml:space="preserve">判定2
</t>
    </r>
    <r>
      <rPr>
        <sz val="11"/>
        <color theme="8"/>
        <rFont val="ＭＳ Ｐゴシック"/>
        <family val="3"/>
        <charset val="128"/>
      </rPr>
      <t>自動入力</t>
    </r>
    <rPh sb="0" eb="2">
      <t>ハンテイ</t>
    </rPh>
    <rPh sb="4" eb="8">
      <t>ジドウニュウリョク</t>
    </rPh>
    <phoneticPr fontId="6"/>
  </si>
  <si>
    <t>TEST</t>
    <phoneticPr fontId="6"/>
  </si>
  <si>
    <t>TestNo</t>
    <phoneticPr fontId="6"/>
  </si>
  <si>
    <t>TestIDの試験数</t>
    <rPh sb="7" eb="9">
      <t>シケン</t>
    </rPh>
    <rPh sb="9" eb="10">
      <t>スウ</t>
    </rPh>
    <phoneticPr fontId="6"/>
  </si>
  <si>
    <t>※CTRL+け</t>
    <phoneticPr fontId="6"/>
  </si>
  <si>
    <t>KC備考</t>
    <rPh sb="2" eb="4">
      <t>ビコウ</t>
    </rPh>
    <phoneticPr fontId="6"/>
  </si>
  <si>
    <t>SB備考</t>
    <rPh sb="2" eb="4">
      <t>ビコウ</t>
    </rPh>
    <phoneticPr fontId="6"/>
  </si>
  <si>
    <t>〇</t>
  </si>
  <si>
    <t>EB1209</t>
  </si>
  <si>
    <t>×</t>
  </si>
  <si>
    <t>EB1083</t>
    <phoneticPr fontId="6"/>
  </si>
  <si>
    <t>FT-＊0000－01D</t>
    <phoneticPr fontId="26"/>
  </si>
  <si>
    <t>使用端末
（IMEI)</t>
    <rPh sb="0" eb="2">
      <t>シヨウ</t>
    </rPh>
    <rPh sb="2" eb="4">
      <t>タンマツ</t>
    </rPh>
    <phoneticPr fontId="26"/>
  </si>
  <si>
    <t>「ｘ回前」の行の入れ替え　※番号はそのままにするかな？</t>
    <rPh sb="2" eb="3">
      <t>カイ</t>
    </rPh>
    <rPh sb="3" eb="4">
      <t>マエ</t>
    </rPh>
    <rPh sb="6" eb="7">
      <t>ギョウ</t>
    </rPh>
    <rPh sb="8" eb="9">
      <t>イ</t>
    </rPh>
    <rPh sb="10" eb="11">
      <t>カ</t>
    </rPh>
    <rPh sb="14" eb="16">
      <t>バンゴウ</t>
    </rPh>
    <phoneticPr fontId="6"/>
  </si>
  <si>
    <t>手順書と注意事項欄の整理</t>
    <rPh sb="0" eb="3">
      <t>テジュンショ</t>
    </rPh>
    <rPh sb="4" eb="8">
      <t>チュウイジコウ</t>
    </rPh>
    <rPh sb="8" eb="9">
      <t>ラン</t>
    </rPh>
    <rPh sb="10" eb="12">
      <t>セイリ</t>
    </rPh>
    <phoneticPr fontId="6"/>
  </si>
  <si>
    <t>マスターファイル等のリンク先を別ワークシートにまとめる</t>
    <rPh sb="8" eb="9">
      <t>ナド</t>
    </rPh>
    <rPh sb="13" eb="14">
      <t>サキ</t>
    </rPh>
    <rPh sb="15" eb="16">
      <t>ベツ</t>
    </rPh>
    <phoneticPr fontId="6"/>
  </si>
  <si>
    <t>電話帳登録は本体に手入力しているが、vcfファイルからインポートして実施する様に手順を変更。</t>
    <rPh sb="0" eb="3">
      <t>デンワチョウ</t>
    </rPh>
    <rPh sb="3" eb="5">
      <t>トウロク</t>
    </rPh>
    <rPh sb="6" eb="8">
      <t>ホンタイ</t>
    </rPh>
    <rPh sb="9" eb="12">
      <t>テニュウリョク</t>
    </rPh>
    <rPh sb="34" eb="36">
      <t>ジッシ</t>
    </rPh>
    <rPh sb="38" eb="39">
      <t>ヨウ</t>
    </rPh>
    <rPh sb="40" eb="42">
      <t>テジュン</t>
    </rPh>
    <rPh sb="43" eb="45">
      <t>ヘンコウ</t>
    </rPh>
    <phoneticPr fontId="6"/>
  </si>
  <si>
    <t>Qualcommモデル対応の手順追加　※ツールの使い方やMTKとの手順の差異</t>
    <rPh sb="11" eb="13">
      <t>タイオウ</t>
    </rPh>
    <rPh sb="14" eb="16">
      <t>テジュン</t>
    </rPh>
    <rPh sb="16" eb="18">
      <t>ツイカ</t>
    </rPh>
    <rPh sb="24" eb="25">
      <t>ツカ</t>
    </rPh>
    <rPh sb="26" eb="27">
      <t>カタ</t>
    </rPh>
    <rPh sb="33" eb="35">
      <t>テジュン</t>
    </rPh>
    <rPh sb="36" eb="38">
      <t>サイ</t>
    </rPh>
    <phoneticPr fontId="6"/>
  </si>
  <si>
    <t>画像判定の方法　→　WinMergeを使用する　※複数枚になる場合はマッチング精度が落ちる</t>
    <rPh sb="0" eb="2">
      <t>ガゾウ</t>
    </rPh>
    <rPh sb="2" eb="4">
      <t>ハンテイ</t>
    </rPh>
    <rPh sb="5" eb="7">
      <t>ホウホウ</t>
    </rPh>
    <rPh sb="19" eb="21">
      <t>シヨウ</t>
    </rPh>
    <rPh sb="25" eb="27">
      <t>フクスウ</t>
    </rPh>
    <rPh sb="27" eb="28">
      <t>マイ</t>
    </rPh>
    <rPh sb="31" eb="33">
      <t>バアイ</t>
    </rPh>
    <rPh sb="39" eb="41">
      <t>セイド</t>
    </rPh>
    <rPh sb="42" eb="43">
      <t>オ</t>
    </rPh>
    <phoneticPr fontId="6"/>
  </si>
  <si>
    <t>技術記載列の非表示化　※使っていないので必要に応じて表示する様にする</t>
    <rPh sb="0" eb="2">
      <t>ギジュツ</t>
    </rPh>
    <rPh sb="2" eb="4">
      <t>キサイ</t>
    </rPh>
    <rPh sb="4" eb="5">
      <t>レツ</t>
    </rPh>
    <rPh sb="6" eb="10">
      <t>ヒヒョウジカ</t>
    </rPh>
    <rPh sb="12" eb="13">
      <t>ツカ</t>
    </rPh>
    <rPh sb="20" eb="22">
      <t>ヒツヨウ</t>
    </rPh>
    <rPh sb="23" eb="24">
      <t>オウ</t>
    </rPh>
    <rPh sb="26" eb="28">
      <t>ヒョウジ</t>
    </rPh>
    <rPh sb="30" eb="31">
      <t>ヨウ</t>
    </rPh>
    <phoneticPr fontId="6"/>
  </si>
  <si>
    <t>共通内容は別ワークシートにして、そこを参照する様に修正するかな？
例えば非課金SIMのデータ容量の見方とかを別ワークシートにして分かりやすくする。
※手順の文書が長い…</t>
    <rPh sb="0" eb="2">
      <t>キョウツウ</t>
    </rPh>
    <rPh sb="2" eb="4">
      <t>ナイヨウ</t>
    </rPh>
    <rPh sb="5" eb="6">
      <t>ベツ</t>
    </rPh>
    <rPh sb="19" eb="21">
      <t>サンショウ</t>
    </rPh>
    <rPh sb="23" eb="24">
      <t>ヨウ</t>
    </rPh>
    <rPh sb="25" eb="27">
      <t>シュウセイ</t>
    </rPh>
    <phoneticPr fontId="6"/>
  </si>
  <si>
    <t>技術基準適合証明書のスクショは他の試験と一緒にする</t>
    <rPh sb="0" eb="6">
      <t>ギジュツキジュンテキゴウ</t>
    </rPh>
    <rPh sb="6" eb="9">
      <t>ショウメイショ</t>
    </rPh>
    <rPh sb="15" eb="16">
      <t>ホカ</t>
    </rPh>
    <rPh sb="17" eb="19">
      <t>シケン</t>
    </rPh>
    <rPh sb="20" eb="22">
      <t>イッショ</t>
    </rPh>
    <phoneticPr fontId="6"/>
  </si>
  <si>
    <t>手順　(EB1190 MR7をベースに作成)　※Qualcommモデルは別シート参照</t>
    <rPh sb="0" eb="2">
      <t>テジュン</t>
    </rPh>
    <rPh sb="19" eb="21">
      <t>サクセイ</t>
    </rPh>
    <rPh sb="36" eb="37">
      <t>ベツ</t>
    </rPh>
    <rPh sb="40" eb="42">
      <t>サンショウ</t>
    </rPh>
    <phoneticPr fontId="6"/>
  </si>
  <si>
    <t>【Qualcommモデルの場合】</t>
    <rPh sb="13" eb="15">
      <t>バアイ</t>
    </rPh>
    <phoneticPr fontId="6"/>
  </si>
  <si>
    <t>1）必要なツール</t>
    <rPh sb="2" eb="4">
      <t>ヒツヨウ</t>
    </rPh>
    <phoneticPr fontId="6"/>
  </si>
  <si>
    <t>　①モード切替ツール</t>
    <rPh sb="5" eb="7">
      <t>キリカエ</t>
    </rPh>
    <phoneticPr fontId="6"/>
  </si>
  <si>
    <t>　　端末のCOM(USBで接続した時のパソコンでの認識）を認識させる為に、下記のツールを使用します。</t>
    <rPh sb="2" eb="4">
      <t>タンマツ</t>
    </rPh>
    <rPh sb="13" eb="15">
      <t>セツゾク</t>
    </rPh>
    <rPh sb="17" eb="18">
      <t>トキ</t>
    </rPh>
    <rPh sb="25" eb="27">
      <t>ニンシキ</t>
    </rPh>
    <rPh sb="29" eb="31">
      <t>ニンシキ</t>
    </rPh>
    <rPh sb="34" eb="35">
      <t>タメ</t>
    </rPh>
    <rPh sb="37" eb="39">
      <t>カキ</t>
    </rPh>
    <rPh sb="44" eb="46">
      <t>シヨウ</t>
    </rPh>
    <phoneticPr fontId="6"/>
  </si>
  <si>
    <t>　　使い方は、リンクから自分のPCにコピペして、「切替ツール_auto.bat」をダブルクリックします。</t>
    <rPh sb="2" eb="3">
      <t>ツカ</t>
    </rPh>
    <rPh sb="4" eb="5">
      <t>カタ</t>
    </rPh>
    <rPh sb="12" eb="14">
      <t>ジブン</t>
    </rPh>
    <rPh sb="25" eb="27">
      <t>キリカエ</t>
    </rPh>
    <phoneticPr fontId="6"/>
  </si>
  <si>
    <t>Mode切替</t>
  </si>
  <si>
    <t>　②USBデバッグオン</t>
    <phoneticPr fontId="6"/>
  </si>
  <si>
    <t>　　ビルド番号を7回タップして、システムからUSBデバッグオンをしなくても、電源オン中にUSBデバッグオンにする方法があります。(MTKのDNANDLoaderのQualcomm版です）</t>
    <rPh sb="5" eb="7">
      <t>バンゴウ</t>
    </rPh>
    <rPh sb="9" eb="10">
      <t>カイ</t>
    </rPh>
    <rPh sb="38" eb="40">
      <t>デンゲン</t>
    </rPh>
    <rPh sb="42" eb="43">
      <t>チュウ</t>
    </rPh>
    <rPh sb="56" eb="58">
      <t>ホウホウ</t>
    </rPh>
    <rPh sb="89" eb="90">
      <t>バン</t>
    </rPh>
    <phoneticPr fontId="6"/>
  </si>
  <si>
    <t>adb有効化(Qualcomm)</t>
  </si>
  <si>
    <t>※①のモード切替ツールを立ち上げておいてください。</t>
    <rPh sb="6" eb="8">
      <t>キリカエ</t>
    </rPh>
    <rPh sb="12" eb="13">
      <t>タ</t>
    </rPh>
    <rPh sb="14" eb="15">
      <t>ア</t>
    </rPh>
    <phoneticPr fontId="6"/>
  </si>
  <si>
    <t>＜使い方＞</t>
    <rPh sb="1" eb="2">
      <t>ツカ</t>
    </rPh>
    <rPh sb="3" eb="4">
      <t>カタ</t>
    </rPh>
    <phoneticPr fontId="6"/>
  </si>
  <si>
    <t>※フォルダごと自分のPCにコピペしてZIPファイルを解凍しておいてください。</t>
    <rPh sb="7" eb="9">
      <t>ジブン</t>
    </rPh>
    <rPh sb="26" eb="28">
      <t>カイトウ</t>
    </rPh>
    <phoneticPr fontId="6"/>
  </si>
  <si>
    <r>
      <t>①</t>
    </r>
    <r>
      <rPr>
        <b/>
        <sz val="11"/>
        <color theme="1"/>
        <rFont val="ＭＳ Ｐゴシック"/>
        <family val="3"/>
        <charset val="128"/>
      </rPr>
      <t>端末を電源オンします。</t>
    </r>
    <rPh sb="1" eb="3">
      <t>タンマツ</t>
    </rPh>
    <rPh sb="4" eb="6">
      <t>デンゲン</t>
    </rPh>
    <phoneticPr fontId="6"/>
  </si>
  <si>
    <t>②「ADBCommand_Enable_and_DropFlag_v3.1K(工程管理無し).bat」をダブルクリックして下さい。(右図）</t>
    <rPh sb="61" eb="62">
      <t>クダ</t>
    </rPh>
    <rPh sb="66" eb="68">
      <t>ミギズ</t>
    </rPh>
    <phoneticPr fontId="6"/>
  </si>
  <si>
    <t>　　【注記】リトライは20回までなのでもしNGになったら①からやり直して下さい。</t>
    <rPh sb="3" eb="5">
      <t>チュウキ</t>
    </rPh>
    <rPh sb="13" eb="14">
      <t>カイ</t>
    </rPh>
    <rPh sb="33" eb="34">
      <t>ナオ</t>
    </rPh>
    <rPh sb="36" eb="37">
      <t>クダ</t>
    </rPh>
    <phoneticPr fontId="6"/>
  </si>
  <si>
    <t>③一旦、端末が再起動して、コンソールにOKがでたら準備OKです。</t>
    <rPh sb="1" eb="3">
      <t>イッタン</t>
    </rPh>
    <rPh sb="4" eb="6">
      <t>タンマツ</t>
    </rPh>
    <rPh sb="7" eb="10">
      <t>サイキドウ</t>
    </rPh>
    <rPh sb="25" eb="27">
      <t>ジュンビ</t>
    </rPh>
    <phoneticPr fontId="6"/>
  </si>
  <si>
    <t>④端末が起動している事を確認してください。(下図)</t>
    <rPh sb="1" eb="3">
      <t>タンマツ</t>
    </rPh>
    <rPh sb="4" eb="6">
      <t>キドウ</t>
    </rPh>
    <rPh sb="10" eb="11">
      <t>コト</t>
    </rPh>
    <rPh sb="12" eb="14">
      <t>カクニン</t>
    </rPh>
    <rPh sb="22" eb="24">
      <t>カズ</t>
    </rPh>
    <phoneticPr fontId="6"/>
  </si>
  <si>
    <t>⑤ツールを閉じるときは「ｑ」(小文字)を押すか「×」で閉じて下さい。</t>
    <rPh sb="5" eb="6">
      <t>ト</t>
    </rPh>
    <rPh sb="15" eb="18">
      <t>コモジ</t>
    </rPh>
    <rPh sb="20" eb="21">
      <t>オ</t>
    </rPh>
    <rPh sb="27" eb="28">
      <t>ト</t>
    </rPh>
    <rPh sb="30" eb="31">
      <t>クダ</t>
    </rPh>
    <phoneticPr fontId="6"/>
  </si>
  <si>
    <t>　続ける場合は、何か適当なキー(enterで良いです)を押すと①の状態になります。</t>
    <rPh sb="1" eb="2">
      <t>ツヅ</t>
    </rPh>
    <rPh sb="4" eb="6">
      <t>バアイ</t>
    </rPh>
    <rPh sb="8" eb="9">
      <t>ナニ</t>
    </rPh>
    <rPh sb="10" eb="12">
      <t>テキトウ</t>
    </rPh>
    <rPh sb="22" eb="23">
      <t>イ</t>
    </rPh>
    <rPh sb="28" eb="29">
      <t>オ</t>
    </rPh>
    <rPh sb="33" eb="35">
      <t>ジョウタイ</t>
    </rPh>
    <phoneticPr fontId="6"/>
  </si>
  <si>
    <t>　QualcommとMediaTekの違いは使用するツールが異なります。</t>
    <rPh sb="19" eb="20">
      <t>チガ</t>
    </rPh>
    <rPh sb="22" eb="24">
      <t>シヨウ</t>
    </rPh>
    <rPh sb="30" eb="31">
      <t>コト</t>
    </rPh>
    <phoneticPr fontId="6"/>
  </si>
  <si>
    <t>　・MediaTek　：　DNANDLoader/KCFlashTool</t>
    <phoneticPr fontId="6"/>
  </si>
  <si>
    <t>　・Qualcomm：切替ツール_auto.bat/ADBCommand_Enable_and_DropFlag_v3.1K(工程管理無し).bat/ダウンロードは各モデルのFBローダーを使ってください。(リンク先は下記）</t>
    <rPh sb="82" eb="83">
      <t>カク</t>
    </rPh>
    <rPh sb="94" eb="95">
      <t>ツカ</t>
    </rPh>
    <rPh sb="106" eb="107">
      <t>サキ</t>
    </rPh>
    <rPh sb="108" eb="110">
      <t>カキ</t>
    </rPh>
    <phoneticPr fontId="6"/>
  </si>
  <si>
    <t>　③ダウンロードツール</t>
    <phoneticPr fontId="6"/>
  </si>
  <si>
    <t>　　下記のURLにモデル毎のダウンロードツールが保存されております。</t>
    <rPh sb="2" eb="4">
      <t>カキ</t>
    </rPh>
    <rPh sb="12" eb="13">
      <t>ゴト</t>
    </rPh>
    <rPh sb="24" eb="26">
      <t>ホゾン</t>
    </rPh>
    <phoneticPr fontId="6"/>
  </si>
  <si>
    <t>＜例：EB1083の場合は、下記の様にFBLoaderが保存されておりますので自分のPCにコピペしてください＞</t>
    <rPh sb="1" eb="2">
      <t>レイ</t>
    </rPh>
    <rPh sb="10" eb="12">
      <t>バアイ</t>
    </rPh>
    <rPh sb="14" eb="16">
      <t>カキ</t>
    </rPh>
    <rPh sb="17" eb="18">
      <t>ヨウ</t>
    </rPh>
    <rPh sb="28" eb="30">
      <t>ホゾン</t>
    </rPh>
    <rPh sb="39" eb="41">
      <t>ジブン</t>
    </rPh>
    <phoneticPr fontId="6"/>
  </si>
  <si>
    <t>Box\Softsource01\SoftSourceAct\release\TOOLS\DL</t>
    <phoneticPr fontId="6"/>
  </si>
  <si>
    <t>【WinMerge画像比較方法】</t>
    <rPh sb="9" eb="11">
      <t>ガゾウ</t>
    </rPh>
    <rPh sb="11" eb="13">
      <t>ヒカク</t>
    </rPh>
    <rPh sb="13" eb="15">
      <t>ホウホウ</t>
    </rPh>
    <phoneticPr fontId="6"/>
  </si>
  <si>
    <t>1）アプリの入手方法</t>
    <rPh sb="6" eb="8">
      <t>ニュウシュ</t>
    </rPh>
    <rPh sb="8" eb="10">
      <t>ホウホウ</t>
    </rPh>
    <phoneticPr fontId="6"/>
  </si>
  <si>
    <t>WinMerge</t>
  </si>
  <si>
    <t>　アプリは下記から自分のPCにコピペして「WinMerge-2.16.50-jp-4-x64-Setup.exe」を実行してインストールして下さい。</t>
    <rPh sb="5" eb="7">
      <t>カキ</t>
    </rPh>
    <rPh sb="9" eb="11">
      <t>ジブン</t>
    </rPh>
    <rPh sb="58" eb="60">
      <t>ジッコウ</t>
    </rPh>
    <rPh sb="70" eb="71">
      <t>クダ</t>
    </rPh>
    <phoneticPr fontId="6"/>
  </si>
  <si>
    <t>※画像マッチングをおこなっており、違う所は「黄色塗りつぶし」になります。</t>
    <rPh sb="1" eb="3">
      <t>ガゾウ</t>
    </rPh>
    <rPh sb="17" eb="18">
      <t>チガ</t>
    </rPh>
    <rPh sb="19" eb="20">
      <t>トコロ</t>
    </rPh>
    <rPh sb="22" eb="24">
      <t>キイロ</t>
    </rPh>
    <rPh sb="24" eb="25">
      <t>ヌ</t>
    </rPh>
    <phoneticPr fontId="6"/>
  </si>
  <si>
    <t>※この例では技術基準適合証明書の比較ですが、ポップアップ内に黄色い塗りつぶしは無いので差異は無しになります。</t>
    <rPh sb="3" eb="4">
      <t>レイ</t>
    </rPh>
    <rPh sb="6" eb="15">
      <t>ギジュツキジュンテキゴウショウメイショ</t>
    </rPh>
    <rPh sb="16" eb="18">
      <t>ヒカク</t>
    </rPh>
    <rPh sb="28" eb="29">
      <t>ナイ</t>
    </rPh>
    <rPh sb="30" eb="32">
      <t>キイロ</t>
    </rPh>
    <rPh sb="33" eb="34">
      <t>ヌ</t>
    </rPh>
    <rPh sb="39" eb="40">
      <t>ナ</t>
    </rPh>
    <rPh sb="43" eb="45">
      <t>サイ</t>
    </rPh>
    <rPh sb="46" eb="47">
      <t>ナ</t>
    </rPh>
    <phoneticPr fontId="6"/>
  </si>
  <si>
    <t>【注記】画像が少しでもズレると下記の例の様に全滅になります。この場合はどうしようも無いので、確認したいところを目視で確認してください。</t>
    <rPh sb="1" eb="3">
      <t>チュウキ</t>
    </rPh>
    <rPh sb="4" eb="6">
      <t>ガゾウ</t>
    </rPh>
    <rPh sb="7" eb="8">
      <t>スコ</t>
    </rPh>
    <rPh sb="15" eb="17">
      <t>カキ</t>
    </rPh>
    <rPh sb="18" eb="19">
      <t>レイ</t>
    </rPh>
    <rPh sb="20" eb="21">
      <t>ヨウ</t>
    </rPh>
    <rPh sb="22" eb="24">
      <t>ゼンメツ</t>
    </rPh>
    <rPh sb="32" eb="34">
      <t>バアイ</t>
    </rPh>
    <rPh sb="41" eb="42">
      <t>ナ</t>
    </rPh>
    <rPh sb="46" eb="48">
      <t>カクニン</t>
    </rPh>
    <rPh sb="55" eb="57">
      <t>モクシ</t>
    </rPh>
    <rPh sb="58" eb="60">
      <t>カクニン</t>
    </rPh>
    <phoneticPr fontId="6"/>
  </si>
  <si>
    <t>　※Geminiを使っても良いですが、文字比較を行うのですが、ご認識する場合があるので、目視で見るのが一番良いと思います。</t>
    <rPh sb="9" eb="10">
      <t>ツカ</t>
    </rPh>
    <rPh sb="13" eb="14">
      <t>ヨ</t>
    </rPh>
    <rPh sb="19" eb="21">
      <t>モジ</t>
    </rPh>
    <rPh sb="21" eb="23">
      <t>ヒカク</t>
    </rPh>
    <rPh sb="24" eb="25">
      <t>オコナ</t>
    </rPh>
    <rPh sb="32" eb="34">
      <t>ニンシキ</t>
    </rPh>
    <rPh sb="36" eb="38">
      <t>バアイ</t>
    </rPh>
    <rPh sb="44" eb="46">
      <t>モクシ</t>
    </rPh>
    <rPh sb="47" eb="48">
      <t>ミ</t>
    </rPh>
    <rPh sb="51" eb="53">
      <t>イチバン</t>
    </rPh>
    <rPh sb="53" eb="54">
      <t>ヨ</t>
    </rPh>
    <rPh sb="56" eb="57">
      <t>オモ</t>
    </rPh>
    <phoneticPr fontId="6"/>
  </si>
  <si>
    <t>＜本体に電話帳を登録する方法＞</t>
    <rPh sb="1" eb="3">
      <t>ホンタイ</t>
    </rPh>
    <rPh sb="4" eb="7">
      <t>デンワチョウ</t>
    </rPh>
    <rPh sb="8" eb="10">
      <t>トウロク</t>
    </rPh>
    <rPh sb="12" eb="14">
      <t>ホウホウ</t>
    </rPh>
    <phoneticPr fontId="6"/>
  </si>
  <si>
    <t>※Googleアカウントには登録しないでください。</t>
    <rPh sb="14" eb="16">
      <t>トウロク</t>
    </rPh>
    <phoneticPr fontId="6"/>
  </si>
  <si>
    <t>EB1146の事例で説明していきます。</t>
    <rPh sb="7" eb="9">
      <t>ジレイ</t>
    </rPh>
    <rPh sb="10" eb="12">
      <t>セツメイ</t>
    </rPh>
    <phoneticPr fontId="6"/>
  </si>
  <si>
    <t>「phone_number.vcf」というファイルの入ったSDカードを準備してあります。(保管場所は非課金SIMが入っている施錠BOXです）</t>
    <rPh sb="26" eb="27">
      <t>ハイ</t>
    </rPh>
    <rPh sb="35" eb="37">
      <t>ジュンビ</t>
    </rPh>
    <rPh sb="45" eb="47">
      <t>ホカン</t>
    </rPh>
    <rPh sb="47" eb="49">
      <t>バショ</t>
    </rPh>
    <rPh sb="50" eb="53">
      <t>ヒカキン</t>
    </rPh>
    <rPh sb="57" eb="58">
      <t>ハイ</t>
    </rPh>
    <rPh sb="62" eb="64">
      <t>セジョウ</t>
    </rPh>
    <phoneticPr fontId="6"/>
  </si>
  <si>
    <t>＜事前準備＞</t>
    <rPh sb="1" eb="3">
      <t>ジゼン</t>
    </rPh>
    <rPh sb="3" eb="5">
      <t>ジュンビ</t>
    </rPh>
    <phoneticPr fontId="6"/>
  </si>
  <si>
    <t>SDカードを本体に装着して、以下の手順に従ってSDカード内のデータ(3個入っています)を本体にインポートしてください。</t>
    <rPh sb="6" eb="8">
      <t>ホンタイ</t>
    </rPh>
    <rPh sb="9" eb="11">
      <t>ソウチャク</t>
    </rPh>
    <rPh sb="14" eb="16">
      <t>イカ</t>
    </rPh>
    <rPh sb="17" eb="19">
      <t>テジュン</t>
    </rPh>
    <rPh sb="20" eb="21">
      <t>シタガ</t>
    </rPh>
    <rPh sb="28" eb="29">
      <t>ナイ</t>
    </rPh>
    <rPh sb="35" eb="36">
      <t>コ</t>
    </rPh>
    <rPh sb="36" eb="37">
      <t>ハイ</t>
    </rPh>
    <rPh sb="44" eb="46">
      <t>ホンタイ</t>
    </rPh>
    <phoneticPr fontId="6"/>
  </si>
  <si>
    <t>↓Googleアカウントは未設定の時は出ません(強制的に本体に保管されます)</t>
    <rPh sb="13" eb="16">
      <t>ミセッテイ</t>
    </rPh>
    <rPh sb="17" eb="18">
      <t>トキ</t>
    </rPh>
    <rPh sb="19" eb="20">
      <t>デ</t>
    </rPh>
    <rPh sb="24" eb="26">
      <t>キョウセイ</t>
    </rPh>
    <rPh sb="26" eb="27">
      <t>テキ</t>
    </rPh>
    <rPh sb="28" eb="30">
      <t>ホンタイ</t>
    </rPh>
    <rPh sb="31" eb="33">
      <t>ホカン</t>
    </rPh>
    <phoneticPr fontId="6"/>
  </si>
  <si>
    <t>※Googleアカウントと同期しないでください</t>
    <rPh sb="13" eb="15">
      <t>ドウキ</t>
    </rPh>
    <phoneticPr fontId="6"/>
  </si>
  <si>
    <t>※放っておく…</t>
    <rPh sb="1" eb="2">
      <t>ホウ</t>
    </rPh>
    <phoneticPr fontId="6"/>
  </si>
  <si>
    <t>※Googleアカウントには保存されていない確認</t>
    <rPh sb="14" eb="16">
      <t>ホゾン</t>
    </rPh>
    <rPh sb="22" eb="24">
      <t>カクニン</t>
    </rPh>
    <phoneticPr fontId="6"/>
  </si>
  <si>
    <t>※本体に登録された3つの電話帳</t>
    <rPh sb="1" eb="3">
      <t>ホンタイ</t>
    </rPh>
    <rPh sb="4" eb="6">
      <t>トウロク</t>
    </rPh>
    <rPh sb="12" eb="15">
      <t>デンワチョウ</t>
    </rPh>
    <phoneticPr fontId="6"/>
  </si>
  <si>
    <t>※同期をタップしないでください</t>
    <rPh sb="1" eb="3">
      <t>ドウキ</t>
    </rPh>
    <phoneticPr fontId="6"/>
  </si>
  <si>
    <t>■データ量の確認方法</t>
    <rPh sb="4" eb="5">
      <t>リョウ</t>
    </rPh>
    <rPh sb="6" eb="8">
      <t>カクニン</t>
    </rPh>
    <rPh sb="8" eb="10">
      <t>ホウホウ</t>
    </rPh>
    <phoneticPr fontId="26"/>
  </si>
  <si>
    <t>&lt;MySoftBank＞</t>
    <phoneticPr fontId="26"/>
  </si>
  <si>
    <t>■ログインURL</t>
    <phoneticPr fontId="26"/>
  </si>
  <si>
    <t>ログイン | My SoftBank | ソフトバンク</t>
  </si>
  <si>
    <t>電話番号</t>
    <rPh sb="0" eb="4">
      <t>デンワバンゴウ</t>
    </rPh>
    <phoneticPr fontId="26"/>
  </si>
  <si>
    <t>07050787161</t>
    <phoneticPr fontId="26"/>
  </si>
  <si>
    <t>パスワード</t>
    <phoneticPr fontId="26"/>
  </si>
  <si>
    <t>kyocera_qaeg_123</t>
    <phoneticPr fontId="26"/>
  </si>
  <si>
    <t>■データ使用量</t>
    <rPh sb="4" eb="7">
      <t>シヨウリョウ</t>
    </rPh>
    <phoneticPr fontId="26"/>
  </si>
  <si>
    <t>&lt;MyYM＞</t>
    <phoneticPr fontId="26"/>
  </si>
  <si>
    <t>ログイン | ワイモバイル</t>
  </si>
  <si>
    <t>07065644350</t>
    <phoneticPr fontId="26"/>
  </si>
  <si>
    <t>試験の中で非課金SIMを使った試験では、下記のWEBサイトでデータ量を確認する必要がありますので、そのアクセス方法について記載します。</t>
    <rPh sb="0" eb="2">
      <t>シケン</t>
    </rPh>
    <rPh sb="3" eb="4">
      <t>ナカ</t>
    </rPh>
    <rPh sb="5" eb="8">
      <t>ヒカキン</t>
    </rPh>
    <rPh sb="12" eb="13">
      <t>ツカ</t>
    </rPh>
    <rPh sb="15" eb="17">
      <t>シケン</t>
    </rPh>
    <rPh sb="20" eb="22">
      <t>カキ</t>
    </rPh>
    <rPh sb="33" eb="34">
      <t>リョウ</t>
    </rPh>
    <rPh sb="35" eb="37">
      <t>カクニン</t>
    </rPh>
    <rPh sb="39" eb="41">
      <t>ヒツヨウ</t>
    </rPh>
    <rPh sb="55" eb="57">
      <t>ホウホウ</t>
    </rPh>
    <rPh sb="61" eb="63">
      <t>キサイ</t>
    </rPh>
    <phoneticPr fontId="6"/>
  </si>
  <si>
    <r>
      <rPr>
        <b/>
        <sz val="11"/>
        <color rgb="FF000000"/>
        <rFont val="ＭＳ Ｐゴシック"/>
        <family val="3"/>
        <charset val="128"/>
      </rPr>
      <t xml:space="preserve">【注意事項】
</t>
    </r>
    <r>
      <rPr>
        <sz val="11"/>
        <color rgb="FF000000"/>
        <rFont val="ＭＳ Ｐゴシック"/>
        <family val="3"/>
        <charset val="128"/>
      </rPr>
      <t>●</t>
    </r>
    <r>
      <rPr>
        <sz val="11"/>
        <color rgb="FFFF0000"/>
        <rFont val="ＭＳ Ｐゴシック"/>
        <family val="3"/>
        <charset val="128"/>
      </rPr>
      <t xml:space="preserve">非課金SIMは端末から外した状態で2時間以上放置してから使用してください。
</t>
    </r>
    <r>
      <rPr>
        <sz val="11"/>
        <color rgb="FF000000"/>
        <rFont val="ＭＳ Ｐゴシック"/>
        <family val="3"/>
        <charset val="128"/>
      </rPr>
      <t xml:space="preserve">●この試験は非課金SIMと通常SIMの２種類を使用します。
●非課金SIMはSBとYMの２種類があり、モデルの仕向け先のキャリアによって使い分けします。
</t>
    </r>
    <phoneticPr fontId="6"/>
  </si>
  <si>
    <t xml:space="preserve">
＜ツール＞
①ブタ
②adbtool
③Vysor(スクショとミラキャスト）or adb_capture.bat
【注意事項】
①アップデートが正常に終了しない場合や、極端に時間が長い場合は松井まで連絡してください。
②OSVの場合は自動的にダウンロードが開始されない(ソフトウェア更新通知→ユーザー操後にダウンロード開始）
　※モデルによって異なりますが、通知エリア(Nortification)に通知されるので、それからユーザー操作でダウンロードする</t>
    <phoneticPr fontId="6"/>
  </si>
  <si>
    <t>【MediaTekモデルの場合】</t>
    <rPh sb="13" eb="15">
      <t>バアイ</t>
    </rPh>
    <phoneticPr fontId="6"/>
  </si>
  <si>
    <t>1）USBデバッグオン方法</t>
    <rPh sb="11" eb="13">
      <t>ホウホウ</t>
    </rPh>
    <phoneticPr fontId="6"/>
  </si>
  <si>
    <t>　①必要なツール</t>
    <rPh sb="2" eb="4">
      <t>ヒツヨウ</t>
    </rPh>
    <phoneticPr fontId="6"/>
  </si>
  <si>
    <t>　　「DNANDLoader」というツールを使います。</t>
    <rPh sb="22" eb="23">
      <t>ツカ</t>
    </rPh>
    <phoneticPr fontId="6"/>
  </si>
  <si>
    <t>　　保存場所は下記になります。</t>
    <rPh sb="2" eb="6">
      <t>ホゾンバショ</t>
    </rPh>
    <rPh sb="7" eb="9">
      <t>カキ</t>
    </rPh>
    <phoneticPr fontId="6"/>
  </si>
  <si>
    <t>adb有効化(MTK)</t>
  </si>
  <si>
    <t>　　モデルによって準備しなければなりませんので、もし下記に無い場合は技術：松本文明さんに依頼してください。</t>
    <rPh sb="9" eb="11">
      <t>ジュンビ</t>
    </rPh>
    <rPh sb="26" eb="28">
      <t>カキ</t>
    </rPh>
    <rPh sb="29" eb="30">
      <t>ナ</t>
    </rPh>
    <rPh sb="31" eb="33">
      <t>バアイ</t>
    </rPh>
    <rPh sb="34" eb="36">
      <t>ギジュツ</t>
    </rPh>
    <rPh sb="37" eb="39">
      <t>マツモト</t>
    </rPh>
    <rPh sb="39" eb="41">
      <t>フミアキ</t>
    </rPh>
    <rPh sb="44" eb="46">
      <t>イライ</t>
    </rPh>
    <phoneticPr fontId="6"/>
  </si>
  <si>
    <t>　　「＊＊＊＊モデルのUSBデバッグ有効化のDnandloaderをお願いしたいです」と依頼してください。</t>
    <rPh sb="18" eb="21">
      <t>ユウコウカ</t>
    </rPh>
    <rPh sb="35" eb="36">
      <t>ネガ</t>
    </rPh>
    <rPh sb="44" eb="46">
      <t>イライ</t>
    </rPh>
    <phoneticPr fontId="6"/>
  </si>
  <si>
    <t>　②準備(EB1146の場合)</t>
    <rPh sb="2" eb="4">
      <t>ジュンビ</t>
    </rPh>
    <rPh sb="12" eb="14">
      <t>バアイ</t>
    </rPh>
    <phoneticPr fontId="6"/>
  </si>
  <si>
    <t>　　フォルダの中身は下記になっておりますので、「.exe」ファイルをダブルクリックするとツールが立ち上がります。</t>
    <rPh sb="7" eb="9">
      <t>ナカミ</t>
    </rPh>
    <rPh sb="10" eb="12">
      <t>カキ</t>
    </rPh>
    <rPh sb="48" eb="49">
      <t>タ</t>
    </rPh>
    <rPh sb="50" eb="51">
      <t>ア</t>
    </rPh>
    <phoneticPr fontId="6"/>
  </si>
  <si>
    <t>　③使い方</t>
    <rPh sb="2" eb="3">
      <t>ツカ</t>
    </rPh>
    <rPh sb="4" eb="5">
      <t>カタ</t>
    </rPh>
    <phoneticPr fontId="6"/>
  </si>
  <si>
    <t>　　・端末は電源オフ状態です</t>
    <rPh sb="3" eb="5">
      <t>タンマツ</t>
    </rPh>
    <rPh sb="6" eb="8">
      <t>デンゲン</t>
    </rPh>
    <rPh sb="10" eb="12">
      <t>ジョウタイ</t>
    </rPh>
    <phoneticPr fontId="6"/>
  </si>
  <si>
    <t>　　・ツールの「LoadDNAND」をクリックしてください</t>
    <phoneticPr fontId="6"/>
  </si>
  <si>
    <t>　　・端末をUSBケーブル経由でPCにつないでください(60秒位でタイムアウトします)</t>
    <rPh sb="3" eb="5">
      <t>タンマツ</t>
    </rPh>
    <rPh sb="13" eb="15">
      <t>ケイユ</t>
    </rPh>
    <rPh sb="30" eb="31">
      <t>ビョウ</t>
    </rPh>
    <rPh sb="31" eb="32">
      <t>クライ</t>
    </rPh>
    <phoneticPr fontId="6"/>
  </si>
  <si>
    <t>　　・下記の画面が出たら成功です。端末の電源をオン状態にしてください。(ツールによっては勝手に立ち上がってきます)</t>
    <rPh sb="3" eb="5">
      <t>カキ</t>
    </rPh>
    <rPh sb="6" eb="8">
      <t>ガメン</t>
    </rPh>
    <rPh sb="9" eb="10">
      <t>デ</t>
    </rPh>
    <rPh sb="12" eb="14">
      <t>セイコウ</t>
    </rPh>
    <rPh sb="17" eb="19">
      <t>タンマツ</t>
    </rPh>
    <rPh sb="20" eb="22">
      <t>デンゲン</t>
    </rPh>
    <rPh sb="25" eb="27">
      <t>ジョウタイ</t>
    </rPh>
    <rPh sb="44" eb="46">
      <t>カッテ</t>
    </rPh>
    <rPh sb="47" eb="48">
      <t>タ</t>
    </rPh>
    <rPh sb="49" eb="50">
      <t>ア</t>
    </rPh>
    <phoneticPr fontId="6"/>
  </si>
  <si>
    <t>＜成功した場合＞</t>
    <rPh sb="1" eb="3">
      <t>セイコウ</t>
    </rPh>
    <rPh sb="5" eb="7">
      <t>バアイ</t>
    </rPh>
    <phoneticPr fontId="6"/>
  </si>
  <si>
    <t>　　　失敗した場合(Faild表示)、OKを押して「LoadDNAND」のクリックから行って下さい。</t>
    <rPh sb="3" eb="5">
      <t>シッパイ</t>
    </rPh>
    <rPh sb="7" eb="9">
      <t>バアイ</t>
    </rPh>
    <rPh sb="15" eb="17">
      <t>ヒョウジ</t>
    </rPh>
    <rPh sb="22" eb="23">
      <t>オ</t>
    </rPh>
    <rPh sb="43" eb="44">
      <t>オコナ</t>
    </rPh>
    <rPh sb="46" eb="47">
      <t>クダ</t>
    </rPh>
    <phoneticPr fontId="6"/>
  </si>
  <si>
    <t>　　※ツールは立ち上げっぱなしでも問題ありません。</t>
    <rPh sb="7" eb="8">
      <t>タ</t>
    </rPh>
    <rPh sb="9" eb="10">
      <t>ア</t>
    </rPh>
    <rPh sb="17" eb="19">
      <t>モンダイ</t>
    </rPh>
    <phoneticPr fontId="6"/>
  </si>
  <si>
    <t>【待ち受け設定方法】</t>
    <rPh sb="1" eb="2">
      <t>マ</t>
    </rPh>
    <rPh sb="3" eb="4">
      <t>ウ</t>
    </rPh>
    <rPh sb="5" eb="7">
      <t>セッテイ</t>
    </rPh>
    <rPh sb="7" eb="9">
      <t>ホウホウ</t>
    </rPh>
    <phoneticPr fontId="6"/>
  </si>
  <si>
    <t>　②Vysor</t>
    <phoneticPr fontId="6"/>
  </si>
  <si>
    <t>　①adbtool　※adbコマンドを半自動で端末に入力できるツール</t>
    <rPh sb="19" eb="20">
      <t>ハン</t>
    </rPh>
    <rPh sb="20" eb="22">
      <t>ジドウ</t>
    </rPh>
    <rPh sb="23" eb="25">
      <t>タンマツ</t>
    </rPh>
    <rPh sb="26" eb="28">
      <t>ニュウリョク</t>
    </rPh>
    <phoneticPr fontId="6"/>
  </si>
  <si>
    <t>　②Vysor　　※画面をPCと共有できるツール(スクショで使用します)</t>
    <rPh sb="10" eb="12">
      <t>ガメン</t>
    </rPh>
    <rPh sb="16" eb="18">
      <t>キョウユウ</t>
    </rPh>
    <rPh sb="30" eb="32">
      <t>シヨウ</t>
    </rPh>
    <phoneticPr fontId="6"/>
  </si>
  <si>
    <t>　＜入手先＞</t>
    <rPh sb="2" eb="4">
      <t>ニュウシュ</t>
    </rPh>
    <rPh sb="4" eb="5">
      <t>サキ</t>
    </rPh>
    <phoneticPr fontId="6"/>
  </si>
  <si>
    <t>　　下記から入手してください。</t>
    <rPh sb="2" eb="4">
      <t>カキ</t>
    </rPh>
    <rPh sb="6" eb="8">
      <t>ニュウシュ</t>
    </rPh>
    <phoneticPr fontId="6"/>
  </si>
  <si>
    <t>Tools</t>
  </si>
  <si>
    <t>　③WinMerge　※画像比較ツール(スクショした二つの画面を比較します)</t>
    <rPh sb="12" eb="14">
      <t>ガゾウ</t>
    </rPh>
    <rPh sb="14" eb="16">
      <t>ヒカク</t>
    </rPh>
    <rPh sb="26" eb="27">
      <t>フタ</t>
    </rPh>
    <rPh sb="29" eb="31">
      <t>ガメン</t>
    </rPh>
    <rPh sb="32" eb="34">
      <t>ヒカク</t>
    </rPh>
    <phoneticPr fontId="6"/>
  </si>
  <si>
    <t>2)手順</t>
    <rPh sb="2" eb="4">
      <t>テジュン</t>
    </rPh>
    <phoneticPr fontId="6"/>
  </si>
  <si>
    <t>　①adbtool</t>
    <phoneticPr fontId="6"/>
  </si>
  <si>
    <t>　　・ツールを立ち上げると右の画面になり「接続中のデバイス：＊＊＊＊＊…」と緑の文字になっている事を確認してください。</t>
    <rPh sb="7" eb="8">
      <t>タ</t>
    </rPh>
    <rPh sb="9" eb="10">
      <t>ア</t>
    </rPh>
    <rPh sb="13" eb="14">
      <t>ミギ</t>
    </rPh>
    <rPh sb="15" eb="17">
      <t>ガメン</t>
    </rPh>
    <rPh sb="21" eb="24">
      <t>セツゾクチュウ</t>
    </rPh>
    <rPh sb="38" eb="39">
      <t>ミドリ</t>
    </rPh>
    <rPh sb="40" eb="42">
      <t>モジ</t>
    </rPh>
    <rPh sb="48" eb="49">
      <t>コト</t>
    </rPh>
    <rPh sb="50" eb="52">
      <t>カクニン</t>
    </rPh>
    <phoneticPr fontId="6"/>
  </si>
  <si>
    <t>　　　※赤の場合はUSBデバッグオンが失敗しているので、MTKの場合は「MTKモデル」シートのUSBデバッグオン方法をもう一度試して下さい。</t>
    <rPh sb="4" eb="5">
      <t>アカ</t>
    </rPh>
    <rPh sb="6" eb="8">
      <t>バアイ</t>
    </rPh>
    <rPh sb="19" eb="21">
      <t>シッパイ</t>
    </rPh>
    <rPh sb="32" eb="34">
      <t>バアイ</t>
    </rPh>
    <rPh sb="56" eb="58">
      <t>ホウホウ</t>
    </rPh>
    <rPh sb="61" eb="63">
      <t>イチド</t>
    </rPh>
    <rPh sb="63" eb="64">
      <t>タメ</t>
    </rPh>
    <rPh sb="66" eb="67">
      <t>クダ</t>
    </rPh>
    <phoneticPr fontId="6"/>
  </si>
  <si>
    <t>　　・共通の赤枠部分が使用するコマンドです。</t>
    <rPh sb="3" eb="5">
      <t>キョウツウ</t>
    </rPh>
    <rPh sb="6" eb="8">
      <t>アカワク</t>
    </rPh>
    <rPh sb="8" eb="10">
      <t>ブブン</t>
    </rPh>
    <rPh sb="11" eb="13">
      <t>シヨウ</t>
    </rPh>
    <phoneticPr fontId="6"/>
  </si>
  <si>
    <t>　　　どれを使うかは下記で説明していきます。</t>
    <rPh sb="6" eb="7">
      <t>ツカ</t>
    </rPh>
    <rPh sb="10" eb="12">
      <t>カキ</t>
    </rPh>
    <rPh sb="13" eb="15">
      <t>セツメイ</t>
    </rPh>
    <phoneticPr fontId="6"/>
  </si>
  <si>
    <t>3）待ち受け設定方法</t>
    <rPh sb="2" eb="3">
      <t>マ</t>
    </rPh>
    <rPh sb="4" eb="5">
      <t>ウ</t>
    </rPh>
    <rPh sb="6" eb="8">
      <t>セッテイ</t>
    </rPh>
    <rPh sb="8" eb="10">
      <t>ホウホウ</t>
    </rPh>
    <phoneticPr fontId="6"/>
  </si>
  <si>
    <t>　　・インストールしたらVysorアイコン(目)をクリックしてツールを立ち上げて下さい。</t>
    <rPh sb="22" eb="23">
      <t>メ</t>
    </rPh>
    <rPh sb="35" eb="36">
      <t>タ</t>
    </rPh>
    <rPh sb="37" eb="38">
      <t>ア</t>
    </rPh>
    <rPh sb="40" eb="41">
      <t>クダ</t>
    </rPh>
    <phoneticPr fontId="6"/>
  </si>
  <si>
    <t>※電話番号でpSIM/eSIM判別</t>
    <rPh sb="1" eb="5">
      <t>デンワバンゴウ</t>
    </rPh>
    <rPh sb="15" eb="17">
      <t>ハンベツ</t>
    </rPh>
    <phoneticPr fontId="6"/>
  </si>
  <si>
    <r>
      <t xml:space="preserve">＜準備＞
①ダウンロードツールにて最新MRへFULL_DL
②リブート後、電源オフしてDNANDLoaderでUSB有効化
　※「SUCCESS」表示後に電源オフの場合は電源オンしてください
③待ち受け画面まで設定をして下さい(「待ち受け設定」シート参照）
　pSIMを入れていると初期設定画面でSIMの選択画面になりますので、上の表示(こちらがpSIM)をデータ通信・通話・SMSで選択してください。
④GOTA組み合わせ：最新MR⇒Dummy
⑤モバイルネットワーク使用(WiFiオフしてください）
⑥pSIMを優先SIM設定(データ通信、通話、SMS使用）
　設定→ネットワークとインターネット→デュアルSIM設定→優先SIMがSIM1になっている事を確認
＜手順＞
</t>
    </r>
    <r>
      <rPr>
        <sz val="11"/>
        <color rgb="FFFF0000"/>
        <rFont val="ＭＳ Ｐゴシック"/>
        <family val="3"/>
        <charset val="128"/>
      </rPr>
      <t>①GOTA前スクショ</t>
    </r>
    <r>
      <rPr>
        <sz val="11"/>
        <rFont val="ＭＳ Ｐゴシック"/>
        <family val="3"/>
        <charset val="128"/>
      </rPr>
      <t xml:space="preserve">
</t>
    </r>
    <r>
      <rPr>
        <sz val="11"/>
        <color rgb="FFFF0000"/>
        <rFont val="ＭＳ Ｐゴシック"/>
        <family val="3"/>
        <charset val="128"/>
      </rPr>
      <t xml:space="preserve">　設定→デバイス情報→ビルド番号とIMEI(SIMスロット1と2)のスクショし「No」に合わせて保存(No毎にフォルダを作成して保存してください)
　※ビルド番号とIMEIが1画面に入りきらない場合は分けて取得
</t>
    </r>
    <r>
      <rPr>
        <sz val="11"/>
        <rFont val="ＭＳ Ｐゴシック"/>
        <family val="3"/>
        <charset val="128"/>
      </rPr>
      <t xml:space="preserve">②アップデート
　設定→システム→システムアップデート→システムアップデート利用可能の画面で【更新内容】のビルド番号がDummyの番号である事を確認→ダウンロードしてインストール→モバイルネットワークを使用をタップ→アップデートが完了するまで暫く待ちます。(10分程度)→今すぐ再起動をタップ
③電源オフとしてDNANDLoaderでUSBデバッグオンを設定
</t>
    </r>
    <r>
      <rPr>
        <sz val="11"/>
        <color rgb="FFFF0000"/>
        <rFont val="ＭＳ Ｐゴシック"/>
        <family val="3"/>
        <charset val="128"/>
      </rPr>
      <t xml:space="preserve">④GOTA後スクショ
　設定→デバイス情報→ビルド番号とIMEI(SIMスロット1と2)のスクショし「No」に合わせて保存(No毎にフォルダを作成して保存してください)
　※ビルド番号とIMEIが1画面に入りきらない場合は分けて取得
</t>
    </r>
    <r>
      <rPr>
        <sz val="11"/>
        <rFont val="ＭＳ Ｐゴシック"/>
        <family val="3"/>
        <charset val="128"/>
      </rPr>
      <t xml:space="preserve">⑤GOTA前後の画像をWinMergeで比較して差を確認してください。詳しくは別シートを参照下さい
</t>
    </r>
    <rPh sb="1" eb="3">
      <t>ジュンビ</t>
    </rPh>
    <rPh sb="17" eb="19">
      <t>サイシン</t>
    </rPh>
    <rPh sb="35" eb="36">
      <t>ゴ</t>
    </rPh>
    <rPh sb="37" eb="39">
      <t>デンゲン</t>
    </rPh>
    <rPh sb="58" eb="61">
      <t>ユウコウカ</t>
    </rPh>
    <rPh sb="73" eb="75">
      <t>ヒョウジ</t>
    </rPh>
    <rPh sb="75" eb="76">
      <t>ゴ</t>
    </rPh>
    <rPh sb="77" eb="79">
      <t>デンゲン</t>
    </rPh>
    <rPh sb="82" eb="84">
      <t>バアイ</t>
    </rPh>
    <rPh sb="85" eb="87">
      <t>デンゲン</t>
    </rPh>
    <rPh sb="97" eb="98">
      <t>マ</t>
    </rPh>
    <rPh sb="99" eb="100">
      <t>ウ</t>
    </rPh>
    <rPh sb="101" eb="103">
      <t>ガメン</t>
    </rPh>
    <rPh sb="105" eb="107">
      <t>セッテイ</t>
    </rPh>
    <rPh sb="110" eb="111">
      <t>クダ</t>
    </rPh>
    <rPh sb="115" eb="116">
      <t>マ</t>
    </rPh>
    <rPh sb="117" eb="118">
      <t>ウ</t>
    </rPh>
    <rPh sb="119" eb="121">
      <t>セッテイ</t>
    </rPh>
    <rPh sb="125" eb="127">
      <t>サンショウ</t>
    </rPh>
    <rPh sb="135" eb="136">
      <t>イ</t>
    </rPh>
    <rPh sb="141" eb="145">
      <t>ショキセッテイ</t>
    </rPh>
    <rPh sb="145" eb="147">
      <t>ガメン</t>
    </rPh>
    <rPh sb="152" eb="154">
      <t>センタク</t>
    </rPh>
    <rPh sb="154" eb="156">
      <t>ガメン</t>
    </rPh>
    <rPh sb="164" eb="165">
      <t>ウエ</t>
    </rPh>
    <rPh sb="166" eb="168">
      <t>ヒョウジ</t>
    </rPh>
    <rPh sb="182" eb="184">
      <t>ツウシン</t>
    </rPh>
    <rPh sb="185" eb="187">
      <t>ツウワ</t>
    </rPh>
    <rPh sb="192" eb="194">
      <t>センタク</t>
    </rPh>
    <rPh sb="207" eb="208">
      <t>ク</t>
    </rPh>
    <rPh sb="209" eb="210">
      <t>ア</t>
    </rPh>
    <rPh sb="213" eb="215">
      <t>サイシン</t>
    </rPh>
    <rPh sb="235" eb="237">
      <t>シヨウ</t>
    </rPh>
    <rPh sb="258" eb="260">
      <t>ユウセン</t>
    </rPh>
    <rPh sb="263" eb="265">
      <t>セッテイ</t>
    </rPh>
    <rPh sb="269" eb="271">
      <t>ツウシン</t>
    </rPh>
    <rPh sb="272" eb="274">
      <t>ツウワ</t>
    </rPh>
    <rPh sb="278" eb="280">
      <t>シヨウ</t>
    </rPh>
    <rPh sb="334" eb="336">
      <t>テジュン</t>
    </rPh>
    <rPh sb="343" eb="344">
      <t>マエ</t>
    </rPh>
    <rPh sb="350" eb="352">
      <t>セッテイ</t>
    </rPh>
    <rPh sb="357" eb="359">
      <t>ジョウホウ</t>
    </rPh>
    <rPh sb="363" eb="365">
      <t>バンゴウ</t>
    </rPh>
    <rPh sb="393" eb="394">
      <t>ア</t>
    </rPh>
    <rPh sb="397" eb="399">
      <t>ホゾン</t>
    </rPh>
    <rPh sb="402" eb="403">
      <t>ゴト</t>
    </rPh>
    <rPh sb="409" eb="411">
      <t>サクセイ</t>
    </rPh>
    <rPh sb="413" eb="415">
      <t>ホゾン</t>
    </rPh>
    <rPh sb="428" eb="430">
      <t>バンゴウ</t>
    </rPh>
    <rPh sb="437" eb="439">
      <t>ガメン</t>
    </rPh>
    <rPh sb="440" eb="441">
      <t>ハイ</t>
    </rPh>
    <rPh sb="446" eb="448">
      <t>バアイ</t>
    </rPh>
    <rPh sb="449" eb="450">
      <t>ワ</t>
    </rPh>
    <rPh sb="452" eb="454">
      <t>シュトク</t>
    </rPh>
    <rPh sb="464" eb="466">
      <t>セッテイ</t>
    </rPh>
    <rPh sb="493" eb="495">
      <t>リヨウ</t>
    </rPh>
    <rPh sb="495" eb="497">
      <t>カノウ</t>
    </rPh>
    <rPh sb="498" eb="500">
      <t>ガメン</t>
    </rPh>
    <rPh sb="502" eb="504">
      <t>コウシン</t>
    </rPh>
    <rPh sb="504" eb="506">
      <t>ナイヨウ</t>
    </rPh>
    <rPh sb="511" eb="513">
      <t>バンゴウ</t>
    </rPh>
    <rPh sb="520" eb="522">
      <t>バンゴウ</t>
    </rPh>
    <rPh sb="525" eb="526">
      <t>コト</t>
    </rPh>
    <rPh sb="527" eb="529">
      <t>カクニン</t>
    </rPh>
    <rPh sb="556" eb="558">
      <t>シヨウ</t>
    </rPh>
    <rPh sb="570" eb="572">
      <t>カンリョウ</t>
    </rPh>
    <rPh sb="576" eb="577">
      <t>シバラ</t>
    </rPh>
    <rPh sb="578" eb="579">
      <t>マ</t>
    </rPh>
    <rPh sb="586" eb="587">
      <t>フン</t>
    </rPh>
    <rPh sb="587" eb="589">
      <t>テイド</t>
    </rPh>
    <rPh sb="591" eb="592">
      <t>イマ</t>
    </rPh>
    <rPh sb="594" eb="597">
      <t>サイキドウ</t>
    </rPh>
    <rPh sb="603" eb="605">
      <t>デンゲン</t>
    </rPh>
    <rPh sb="632" eb="634">
      <t>セッテイ</t>
    </rPh>
    <rPh sb="640" eb="641">
      <t>ゴ</t>
    </rPh>
    <phoneticPr fontId="6"/>
  </si>
  <si>
    <r>
      <rPr>
        <sz val="11"/>
        <color rgb="FF000000"/>
        <rFont val="ＭＳ Ｐゴシック"/>
        <family val="3"/>
        <charset val="128"/>
      </rPr>
      <t>＜準備＞</t>
    </r>
    <r>
      <rPr>
        <sz val="11"/>
        <color rgb="FFFF0000"/>
        <rFont val="ＭＳ Ｐゴシック"/>
        <family val="3"/>
        <charset val="128"/>
      </rPr>
      <t xml:space="preserve">
</t>
    </r>
    <r>
      <rPr>
        <sz val="11"/>
        <color rgb="FF000000"/>
        <rFont val="ＭＳ Ｐゴシック"/>
        <family val="3"/>
        <charset val="128"/>
      </rPr>
      <t xml:space="preserve">①ダウンロードツールにて最新MRへFULL_DL
②リブート後、電源オフしてDNANDLoaderでUSB有効化
　※「SUCCESS」表示後に電源オフの場合は電源オンしてください
③待ち受け画面まで設定をして下さい(別ワークシート参照）
④GOTA組み合わせ：最新MR⇒Dummy
</t>
    </r>
    <r>
      <rPr>
        <sz val="11"/>
        <color theme="1"/>
        <rFont val="ＭＳ Ｐゴシック"/>
        <family val="3"/>
        <charset val="128"/>
      </rPr>
      <t>⑤モバイルネットワーク使用(WiFiオフしてください）</t>
    </r>
    <r>
      <rPr>
        <sz val="11"/>
        <color rgb="FFFF0000"/>
        <rFont val="ＭＳ Ｐゴシック"/>
        <family val="3"/>
        <charset val="128"/>
      </rPr>
      <t xml:space="preserve">
⑥PCで、My Softbank(My Y!mobile)のデータ使用量を事前に確認して備考欄に記録して下さい。
　※データの増加分(使用量)を試験後に備考欄に記入する為、事前の数値を記録します。
　※「非課金SIMサイト」ワークシートにデータ使用量の確認方法を記載しています。
</t>
    </r>
    <r>
      <rPr>
        <sz val="11"/>
        <color rgb="FF000000"/>
        <rFont val="ＭＳ Ｐゴシック"/>
        <family val="3"/>
        <charset val="128"/>
      </rPr>
      <t xml:space="preserve">
＜手順＞
①</t>
    </r>
    <r>
      <rPr>
        <sz val="11"/>
        <rFont val="ＭＳ Ｐゴシック"/>
        <family val="3"/>
        <charset val="128"/>
      </rPr>
      <t>仕向け先の非課金SIMと通常SIMを用意する</t>
    </r>
    <rPh sb="146" eb="148">
      <t>キロク</t>
    </rPh>
    <rPh sb="150" eb="151">
      <t>クダ</t>
    </rPh>
    <rPh sb="161" eb="164">
      <t>ゾウカブン</t>
    </rPh>
    <rPh sb="165" eb="168">
      <t>シヨウリョウ</t>
    </rPh>
    <rPh sb="170" eb="172">
      <t>シケン</t>
    </rPh>
    <rPh sb="172" eb="173">
      <t>ゴ</t>
    </rPh>
    <rPh sb="174" eb="177">
      <t>ビコウラン</t>
    </rPh>
    <rPh sb="178" eb="180">
      <t>キニュウ</t>
    </rPh>
    <rPh sb="182" eb="183">
      <t>タメ</t>
    </rPh>
    <rPh sb="184" eb="186">
      <t>ジゼン</t>
    </rPh>
    <rPh sb="187" eb="189">
      <t>スウチ</t>
    </rPh>
    <rPh sb="190" eb="192">
      <t>キロク</t>
    </rPh>
    <rPh sb="204" eb="206">
      <t>シム</t>
    </rPh>
    <rPh sb="207" eb="208">
      <t>サキ</t>
    </rPh>
    <rPh sb="209" eb="212">
      <t>ヒカキン</t>
    </rPh>
    <rPh sb="216" eb="218">
      <t>ツウジョウ</t>
    </rPh>
    <rPh sb="219" eb="222">
      <t>ビコウラン</t>
    </rPh>
    <rPh sb="226" eb="228">
      <t>ヨウイ</t>
    </rPh>
    <rPh sb="277" eb="280">
      <t>ヒカキン</t>
    </rPh>
    <rPh sb="297" eb="300">
      <t>シヨウリョウ</t>
    </rPh>
    <rPh sb="301" eb="303">
      <t>カクニン</t>
    </rPh>
    <rPh sb="303" eb="305">
      <t>ホウホウ</t>
    </rPh>
    <rPh sb="306" eb="308">
      <t>キサイ</t>
    </rPh>
    <phoneticPr fontId="6"/>
  </si>
  <si>
    <r>
      <t>＜準備＞
①WiFiオフしている事を確認</t>
    </r>
    <r>
      <rPr>
        <strike/>
        <sz val="11"/>
        <color theme="1"/>
        <rFont val="ＭＳ Ｐゴシック"/>
        <family val="3"/>
        <charset val="128"/>
      </rPr>
      <t xml:space="preserve">
</t>
    </r>
    <r>
      <rPr>
        <sz val="11"/>
        <color theme="1"/>
        <rFont val="ＭＳ Ｐゴシック"/>
        <family val="3"/>
        <charset val="128"/>
      </rPr>
      <t xml:space="preserve">②設定⇒ネットワークとインターネット⇒デュアルSIM設定⇒モバイルデータ・通話・SMSメッセージを全てpSIMに設定する
</t>
    </r>
    <r>
      <rPr>
        <sz val="11"/>
        <color rgb="FFFF0000"/>
        <rFont val="ＭＳ Ｐゴシック"/>
        <family val="3"/>
        <charset val="128"/>
      </rPr>
      <t>③Playストア→右上アカウント→アプリとデバイスの管理⇒すべて更新⇒アプリを全て更新してください。</t>
    </r>
    <r>
      <rPr>
        <sz val="11"/>
        <color theme="1"/>
        <rFont val="ＭＳ Ｐゴシック"/>
        <family val="3"/>
        <charset val="128"/>
      </rPr>
      <t xml:space="preserve">
④10分以上放置する
　※設定⇒ネットワークとインターネット⇒SIM⇒pSIM⇒モバイルデータの使用量が増えない状態まで待ちます。
　●バックグラウンド通信無効方法
　　設定→ネットワークとインターネット→SIM→pSIM→モバイルデータの使用量⇒各アプリを選択⇒バックグラウンドデータをタップし、トグルをオフ(グレイアウト)
⑥Chrome⇒右上「…」→設定⇒ホームページ→トグルオフ(グレイアウト）
⑦Chrome⇒右上の□＋数字をタップ⇒タブを全て閉じる((各々の×をタップ)
⑧ホーム画面⇒下から真ん中までスワイプ→右へスワイプ⇒「すべてクリア」をタップして履歴消去
⑨非課金SIMへ差し替える
⑩pSIMを選択(通話・データ通信・SMS)
</t>
    </r>
    <r>
      <rPr>
        <sz val="11"/>
        <color rgb="FFFF0000"/>
        <rFont val="ＭＳ Ｐゴシック"/>
        <family val="3"/>
        <charset val="128"/>
      </rPr>
      <t>⑪設定→ネットワークとインターネット→SIM→pSIM→モバイルデータの使用量→数字を備考欄に記録</t>
    </r>
    <rPh sb="1" eb="3">
      <t>ジュンビ</t>
    </rPh>
    <rPh sb="16" eb="17">
      <t>コト</t>
    </rPh>
    <rPh sb="18" eb="20">
      <t>カクニン</t>
    </rPh>
    <rPh sb="22" eb="24">
      <t>セッテイ</t>
    </rPh>
    <rPh sb="47" eb="49">
      <t>セッテイ</t>
    </rPh>
    <rPh sb="58" eb="60">
      <t>ツウワ</t>
    </rPh>
    <rPh sb="70" eb="71">
      <t>スベ</t>
    </rPh>
    <rPh sb="77" eb="79">
      <t>セッテイ</t>
    </rPh>
    <rPh sb="91" eb="93">
      <t>ミギウエ</t>
    </rPh>
    <rPh sb="108" eb="110">
      <t>カンリ</t>
    </rPh>
    <rPh sb="114" eb="116">
      <t>コウシン</t>
    </rPh>
    <rPh sb="121" eb="122">
      <t>スベ</t>
    </rPh>
    <rPh sb="123" eb="125">
      <t>コウシン</t>
    </rPh>
    <rPh sb="136" eb="137">
      <t>フン</t>
    </rPh>
    <rPh sb="137" eb="139">
      <t>イジョウ</t>
    </rPh>
    <rPh sb="139" eb="141">
      <t>ホウチ</t>
    </rPh>
    <rPh sb="146" eb="148">
      <t>セッテイ</t>
    </rPh>
    <rPh sb="181" eb="184">
      <t>シヨウリョウ</t>
    </rPh>
    <rPh sb="185" eb="186">
      <t>フ</t>
    </rPh>
    <rPh sb="189" eb="191">
      <t>ジョウタイ</t>
    </rPh>
    <rPh sb="193" eb="194">
      <t>マ</t>
    </rPh>
    <rPh sb="226" eb="228">
      <t>ミギウエ</t>
    </rPh>
    <rPh sb="232" eb="234">
      <t>セッテイ</t>
    </rPh>
    <rPh sb="263" eb="265">
      <t>ミギウエ</t>
    </rPh>
    <rPh sb="268" eb="270">
      <t>スウジ</t>
    </rPh>
    <rPh sb="278" eb="279">
      <t>スベ</t>
    </rPh>
    <rPh sb="280" eb="281">
      <t>ト</t>
    </rPh>
    <rPh sb="285" eb="287">
      <t>オノオノ</t>
    </rPh>
    <rPh sb="300" eb="302">
      <t>ガメン</t>
    </rPh>
    <rPh sb="303" eb="304">
      <t>シタ</t>
    </rPh>
    <rPh sb="306" eb="307">
      <t>マ</t>
    </rPh>
    <rPh sb="308" eb="309">
      <t>ナカ</t>
    </rPh>
    <rPh sb="316" eb="317">
      <t>ミギ</t>
    </rPh>
    <rPh sb="337" eb="339">
      <t>リレキ</t>
    </rPh>
    <rPh sb="339" eb="341">
      <t>ショウキョ</t>
    </rPh>
    <rPh sb="343" eb="346">
      <t>ヒカキン</t>
    </rPh>
    <rPh sb="350" eb="351">
      <t>サ</t>
    </rPh>
    <rPh sb="352" eb="353">
      <t>カ</t>
    </rPh>
    <rPh sb="400" eb="403">
      <t>ビコウラン</t>
    </rPh>
    <rPh sb="404" eb="406">
      <t>キロク</t>
    </rPh>
    <rPh sb="443" eb="445">
      <t>センタク</t>
    </rPh>
    <rPh sb="446" eb="448">
      <t>ツウワ</t>
    </rPh>
    <rPh sb="452" eb="454">
      <t>ツウシン</t>
    </rPh>
    <phoneticPr fontId="6"/>
  </si>
  <si>
    <r>
      <t xml:space="preserve">＜手順＞
①設定→システム→システムアップデート→システムアップデート利用可能の画面で【更新内容】のビルド番号がDummyの番号である事を確認⇒ダウンロードしてインストール⇒モバイルネットワークを使用⇒アップデートが完了するまで暫く待ちます。(10分程度)→今すぐ再起動をタップ
</t>
    </r>
    <r>
      <rPr>
        <sz val="11"/>
        <color rgb="FFFF0000"/>
        <rFont val="ＭＳ Ｐゴシック"/>
        <family val="3"/>
        <charset val="128"/>
      </rPr>
      <t>②差分ファイルサイズを備考欄に記録</t>
    </r>
    <r>
      <rPr>
        <sz val="11"/>
        <rFont val="ＭＳ Ｐゴシック"/>
        <family val="3"/>
        <charset val="128"/>
      </rPr>
      <t xml:space="preserve">
③電源オフしてDNANDLoaderでUSBデバッグオンを設定</t>
    </r>
    <rPh sb="1" eb="3">
      <t>テジュン</t>
    </rPh>
    <rPh sb="98" eb="100">
      <t>シヨウ</t>
    </rPh>
    <rPh sb="141" eb="143">
      <t>サブン</t>
    </rPh>
    <rPh sb="151" eb="154">
      <t>ビコウラン</t>
    </rPh>
    <rPh sb="155" eb="157">
      <t>キロク</t>
    </rPh>
    <phoneticPr fontId="6"/>
  </si>
  <si>
    <r>
      <t xml:space="preserve">＜手順＞
①GOTA後に、ブラウザで下記のURLからデータ通信を行う事
　(PDFのファイルがダウンロードされます）
　(例)Chromeアプリで下記ファイルをダウンロードする(adbtool使用）
　&lt;https://srv.negurosu.co.jp/pdf/catalog_taflock.pdf&gt;
　(短縮URL&lt;https://x.gd/uNF3w&gt;)
  画面右上「…」→「⇓」でダウンロード
</t>
    </r>
    <r>
      <rPr>
        <sz val="11"/>
        <color rgb="FFFF0000"/>
        <rFont val="ＭＳ Ｐゴシック"/>
        <family val="3"/>
        <charset val="128"/>
      </rPr>
      <t xml:space="preserve">
②設定⇒ネットワークとインターネット⇒SIM⇒SB/YM選択⇒モバイルデータの使用量⇒数字を備考欄に記入</t>
    </r>
    <r>
      <rPr>
        <sz val="11"/>
        <rFont val="ＭＳ Ｐゴシック"/>
        <family val="3"/>
        <charset val="128"/>
      </rPr>
      <t xml:space="preserve">
</t>
    </r>
    <r>
      <rPr>
        <sz val="11"/>
        <color rgb="FFFF0000"/>
        <rFont val="ＭＳ Ｐゴシック"/>
        <family val="3"/>
        <charset val="128"/>
      </rPr>
      <t>③全アプリの使用量のスクリーンショットを取得(1枚に入らない場合は数枚に分けて取得)</t>
    </r>
    <r>
      <rPr>
        <sz val="11"/>
        <rFont val="ＭＳ Ｐゴシック"/>
        <family val="3"/>
        <charset val="128"/>
      </rPr>
      <t xml:space="preserve">
④非課金SIMを外す　※確認終了後、出来る限り早く非課金SIMを外して下さい。
⑤翌日まで待ちます　(端末は使いません)　※3時間位でもOKです。
　※WEBでのデータの更新は翌日になりますのでお待ちください。</t>
    </r>
    <r>
      <rPr>
        <sz val="11"/>
        <color rgb="FFFF0000"/>
        <rFont val="ＭＳ Ｐゴシック"/>
        <family val="3"/>
        <charset val="128"/>
      </rPr>
      <t xml:space="preserve">
</t>
    </r>
    <rPh sb="1" eb="3">
      <t>テジュン</t>
    </rPh>
    <rPh sb="10" eb="11">
      <t>ゴ</t>
    </rPh>
    <rPh sb="18" eb="20">
      <t>カキ</t>
    </rPh>
    <rPh sb="29" eb="31">
      <t>ツウシン</t>
    </rPh>
    <rPh sb="32" eb="33">
      <t>オコナ</t>
    </rPh>
    <rPh sb="34" eb="35">
      <t>コト</t>
    </rPh>
    <rPh sb="97" eb="99">
      <t>シヨウ</t>
    </rPh>
    <rPh sb="186" eb="188">
      <t>ガメン</t>
    </rPh>
    <rPh sb="188" eb="190">
      <t>ミギウエ</t>
    </rPh>
    <rPh sb="207" eb="209">
      <t>セッテイ</t>
    </rPh>
    <rPh sb="234" eb="236">
      <t>センタク</t>
    </rPh>
    <rPh sb="249" eb="251">
      <t>スウジ</t>
    </rPh>
    <rPh sb="252" eb="255">
      <t>ビコウラン</t>
    </rPh>
    <rPh sb="256" eb="258">
      <t>キニュウ</t>
    </rPh>
    <rPh sb="260" eb="261">
      <t>ゼン</t>
    </rPh>
    <rPh sb="265" eb="268">
      <t>シヨウリョウ</t>
    </rPh>
    <rPh sb="279" eb="281">
      <t>シュトク</t>
    </rPh>
    <rPh sb="283" eb="284">
      <t>マイ</t>
    </rPh>
    <rPh sb="285" eb="286">
      <t>ハイ</t>
    </rPh>
    <rPh sb="289" eb="291">
      <t>バアイ</t>
    </rPh>
    <rPh sb="292" eb="294">
      <t>スウマイ</t>
    </rPh>
    <rPh sb="295" eb="296">
      <t>ワ</t>
    </rPh>
    <rPh sb="298" eb="300">
      <t>シュトク</t>
    </rPh>
    <rPh sb="304" eb="307">
      <t>ヒカキン</t>
    </rPh>
    <rPh sb="311" eb="312">
      <t>ハズ</t>
    </rPh>
    <rPh sb="315" eb="320">
      <t>カクニンシュウリョウゴ</t>
    </rPh>
    <rPh sb="321" eb="323">
      <t>デキ</t>
    </rPh>
    <rPh sb="324" eb="325">
      <t>カギ</t>
    </rPh>
    <rPh sb="326" eb="327">
      <t>ハヤ</t>
    </rPh>
    <rPh sb="328" eb="331">
      <t>ヒカキン</t>
    </rPh>
    <rPh sb="335" eb="336">
      <t>ハズ</t>
    </rPh>
    <rPh sb="338" eb="339">
      <t>クダ</t>
    </rPh>
    <rPh sb="345" eb="347">
      <t>ヨクジツ</t>
    </rPh>
    <rPh sb="349" eb="350">
      <t>マ</t>
    </rPh>
    <rPh sb="355" eb="357">
      <t>タンマツ</t>
    </rPh>
    <rPh sb="358" eb="359">
      <t>ツカ</t>
    </rPh>
    <rPh sb="367" eb="369">
      <t>ジカン</t>
    </rPh>
    <rPh sb="369" eb="370">
      <t>クライ</t>
    </rPh>
    <rPh sb="389" eb="391">
      <t>コウシン</t>
    </rPh>
    <rPh sb="392" eb="394">
      <t>ヨクジツ</t>
    </rPh>
    <rPh sb="402" eb="403">
      <t>マ</t>
    </rPh>
    <phoneticPr fontId="6"/>
  </si>
  <si>
    <t>＜手順＞
①My SoftBank/My YmobileのWebサイト(「非課金SIMサイト」シート参照）からデータ使用量を確認する
②備考欄にデータ使用量を記載する事
　</t>
    <rPh sb="1" eb="3">
      <t>テジュン</t>
    </rPh>
    <rPh sb="37" eb="40">
      <t>ヒカキン</t>
    </rPh>
    <rPh sb="50" eb="52">
      <t>サンショウ</t>
    </rPh>
    <rPh sb="58" eb="61">
      <t>シヨウリョウ</t>
    </rPh>
    <rPh sb="62" eb="64">
      <t>カクニン</t>
    </rPh>
    <rPh sb="68" eb="71">
      <t>ビコウラン</t>
    </rPh>
    <rPh sb="75" eb="78">
      <t>シヨウリョウ</t>
    </rPh>
    <rPh sb="79" eb="81">
      <t>キサイ</t>
    </rPh>
    <rPh sb="83" eb="84">
      <t>コト</t>
    </rPh>
    <phoneticPr fontId="6"/>
  </si>
  <si>
    <r>
      <rPr>
        <sz val="11"/>
        <color rgb="FF000000"/>
        <rFont val="ＭＳ Ｐゴシック"/>
        <family val="3"/>
        <charset val="128"/>
      </rPr>
      <t xml:space="preserve">＜準備＞
①ダウンロードツールにて前回MRへFULL_DL
②リブート後、電源オフしてDNANDLoaderでUSB有効化
　※「SUCCESS」表示後に電源オフの場合は電源オンしてください
③待ち受け画面まで設定をして下さい(「待ち受け設定」シート参照）
　pSIMを入れていると初期設定画面でSIMの選択画面になりますので、上の表示(こちらがpSIM)をデータ通信・通話・SMSで選択してください。
④GOTA組み合わせ：前回MR⇒最新MR
⑤モバイルネットワーク使用(WiFiオフしてください）
⑥pSIMを優先SIM設定(データ通信、通話、SMS使用）
　設定→ネットワークとインターネット→デュアルSIM設定→優先SIMがSIM1になっている事を確認
⑦アプリを最新にします。
　Playストア→右上アカウントアイコンタップ→アプリとデバイスの管理→アップデート利用可能の「すべて更新」タップ→「詳細を表示」→全てのアプリが更新されるのを暫く待ちます
⑧＋メッセージの初期設定をしておいて下さい。
＜手順＞
</t>
    </r>
    <r>
      <rPr>
        <sz val="11"/>
        <color rgb="FFFF0000"/>
        <rFont val="ＭＳ Ｐゴシック"/>
        <family val="3"/>
        <charset val="128"/>
      </rPr>
      <t>①GOTA前スクショ
　設定→デバイス情報→IMEI1/2とビルド番号　※1枚に入らない時は2枚に分ける
②GOTA前にNo8～No17の設定と確認を行う</t>
    </r>
    <r>
      <rPr>
        <sz val="11"/>
        <color rgb="FF000000"/>
        <rFont val="ＭＳ Ｐゴシック"/>
        <family val="3"/>
        <charset val="128"/>
      </rPr>
      <t xml:space="preserve">
③アップデート
　設定→システム→システムアップデート→システムアップデート利用可能の画面で【更新内容】のビルド番号が最新MRの番号である事を確認→ダウンロードしてインストール→モバイルネットワークを使用をタップ→アップデートが完了するまで暫く待ちます。(10分程度)→今すぐ再起動をタップ
④電源オフしてDNANDLoaderでUSBデバッグオンを設定
</t>
    </r>
    <r>
      <rPr>
        <sz val="11"/>
        <color rgb="FFFF0000"/>
        <rFont val="ＭＳ Ｐゴシック"/>
        <family val="3"/>
        <charset val="128"/>
      </rPr>
      <t xml:space="preserve">⑤GOTA後スクショ
　設定→デバイス情報→IMEI1/2とビルド番号　※1枚に入らない時は2枚に分ける
</t>
    </r>
    <r>
      <rPr>
        <sz val="11"/>
        <color rgb="FF000000"/>
        <rFont val="ＭＳ Ｐゴシック"/>
        <family val="3"/>
        <charset val="128"/>
      </rPr>
      <t>⑥GOTA前後の画像をWinMergeで比較して差を確認してください。詳しくは別シートを参照下さい
⑦GOTA後のNo8 ～No17の確認を行って下さい</t>
    </r>
    <rPh sb="115" eb="116">
      <t>マ</t>
    </rPh>
    <rPh sb="117" eb="118">
      <t>ウ</t>
    </rPh>
    <rPh sb="119" eb="121">
      <t>セッテイ</t>
    </rPh>
    <rPh sb="125" eb="127">
      <t>サンショウ</t>
    </rPh>
    <rPh sb="532" eb="534">
      <t>カクニン</t>
    </rPh>
    <rPh sb="823" eb="824">
      <t>ゴ</t>
    </rPh>
    <rPh sb="835" eb="837">
      <t>カクニン</t>
    </rPh>
    <rPh sb="838" eb="839">
      <t>オコナ</t>
    </rPh>
    <rPh sb="841" eb="842">
      <t>クダ</t>
    </rPh>
    <phoneticPr fontId="6"/>
  </si>
  <si>
    <t>＜手順＞
●音声通話
　試験機→対抗機、対抗機→試験機へ発信して通話確認
●SMS送受信
　＋メッセージアプリで、試験機⇔対抗機にテキストデータ、画像(例えばカメラで取得した画像)の送受信を行う
　※GOTA後にテキストデータと画像が消えていない事を確認
●データ通信
　Chrome⇒アカウント選択が聞かれた場合は設定したアカウントを選択⇒サイト検索が正常に行える事を確認(タップして画面遷移する事を確認</t>
    <rPh sb="174" eb="176">
      <t>ケンサク</t>
    </rPh>
    <phoneticPr fontId="6"/>
  </si>
  <si>
    <r>
      <t xml:space="preserve">＜手順＞
※各データは2個以上用意する
</t>
    </r>
    <r>
      <rPr>
        <sz val="11"/>
        <color rgb="FFFF0000"/>
        <rFont val="ＭＳ Ｐゴシック"/>
        <family val="3"/>
        <charset val="128"/>
      </rPr>
      <t>※GOTA後は動作確認は不要で、電話帳・画像・LINEトーク・SMSが消えていない事を確認してください。</t>
    </r>
    <r>
      <rPr>
        <sz val="11"/>
        <rFont val="ＭＳ Ｐゴシック"/>
        <family val="3"/>
        <charset val="128"/>
      </rPr>
      <t xml:space="preserve">
●電話帳登録
　「電話帳登録」ワークシート参照
●画像(カメラ撮影、ダウンロード)
　・カメラで2枚以上撮影
　　フォトアプリで画像確認
　・ダウンロード
　　ブラウザ(Chrome)⇒適当なサイトに飛ぶ⇒「画像」をタップ(上の方)⇒画像をロングタップして「画像をダウンロード」
　　Filesアプリで画像を確認
</t>
    </r>
    <r>
      <rPr>
        <sz val="11"/>
        <color theme="1"/>
        <rFont val="ＭＳ Ｐゴシック"/>
        <family val="3"/>
        <charset val="128"/>
      </rPr>
      <t xml:space="preserve">●LINEトーク
　・【LINEトーク設定方法】でアプリを設定
　・対抗機とラインメッセージ(テキスト、画像)の送受信実施(2回以上）
</t>
    </r>
    <r>
      <rPr>
        <sz val="11"/>
        <rFont val="ＭＳ Ｐゴシック"/>
        <family val="3"/>
        <charset val="128"/>
      </rPr>
      <t>●メール(プラスメッセージ）
　No8と同じなので実施不要です</t>
    </r>
    <rPh sb="1" eb="3">
      <t>テジュン</t>
    </rPh>
    <rPh sb="6" eb="7">
      <t>カク</t>
    </rPh>
    <rPh sb="12" eb="13">
      <t>コ</t>
    </rPh>
    <rPh sb="13" eb="15">
      <t>イジョウ</t>
    </rPh>
    <rPh sb="15" eb="17">
      <t>ヨウイ</t>
    </rPh>
    <rPh sb="25" eb="26">
      <t>ゴ</t>
    </rPh>
    <rPh sb="27" eb="29">
      <t>ドウサ</t>
    </rPh>
    <rPh sb="29" eb="31">
      <t>カクニン</t>
    </rPh>
    <rPh sb="32" eb="34">
      <t>フヨウ</t>
    </rPh>
    <rPh sb="36" eb="39">
      <t>デンワチョウ</t>
    </rPh>
    <rPh sb="40" eb="42">
      <t>ガゾウ</t>
    </rPh>
    <rPh sb="55" eb="56">
      <t>キ</t>
    </rPh>
    <rPh sb="61" eb="62">
      <t>コト</t>
    </rPh>
    <rPh sb="63" eb="65">
      <t>カクニン</t>
    </rPh>
    <rPh sb="74" eb="77">
      <t>デンワチョウ</t>
    </rPh>
    <rPh sb="77" eb="79">
      <t>トウロク</t>
    </rPh>
    <rPh sb="82" eb="85">
      <t>デンワチョウ</t>
    </rPh>
    <rPh sb="85" eb="87">
      <t>トウロク</t>
    </rPh>
    <rPh sb="94" eb="96">
      <t>サンショウ</t>
    </rPh>
    <rPh sb="98" eb="100">
      <t>ガゾウ</t>
    </rPh>
    <rPh sb="104" eb="106">
      <t>サツエイ</t>
    </rPh>
    <rPh sb="122" eb="123">
      <t>マイ</t>
    </rPh>
    <rPh sb="123" eb="125">
      <t>イジョウ</t>
    </rPh>
    <rPh sb="125" eb="127">
      <t>サツエイ</t>
    </rPh>
    <rPh sb="137" eb="139">
      <t>ガゾウ</t>
    </rPh>
    <rPh sb="139" eb="141">
      <t>カクニン</t>
    </rPh>
    <rPh sb="166" eb="168">
      <t>テキトウ</t>
    </rPh>
    <rPh sb="173" eb="174">
      <t>ト</t>
    </rPh>
    <rPh sb="177" eb="179">
      <t>ガゾウ</t>
    </rPh>
    <rPh sb="185" eb="186">
      <t>ウエ</t>
    </rPh>
    <rPh sb="187" eb="188">
      <t>ホウ</t>
    </rPh>
    <rPh sb="190" eb="192">
      <t>ガゾウ</t>
    </rPh>
    <rPh sb="202" eb="204">
      <t>ガゾウ</t>
    </rPh>
    <rPh sb="224" eb="226">
      <t>ガゾウ</t>
    </rPh>
    <rPh sb="227" eb="229">
      <t>カクニン</t>
    </rPh>
    <rPh sb="249" eb="251">
      <t>セッテイ</t>
    </rPh>
    <rPh sb="251" eb="253">
      <t>ホウホウ</t>
    </rPh>
    <rPh sb="259" eb="261">
      <t>セッテイ</t>
    </rPh>
    <rPh sb="264" eb="267">
      <t>タイコウキ</t>
    </rPh>
    <rPh sb="282" eb="284">
      <t>ガゾウ</t>
    </rPh>
    <rPh sb="286" eb="289">
      <t>ソウジュシン</t>
    </rPh>
    <rPh sb="289" eb="291">
      <t>ジッシ</t>
    </rPh>
    <rPh sb="293" eb="294">
      <t>カイ</t>
    </rPh>
    <rPh sb="294" eb="296">
      <t>イジョウ</t>
    </rPh>
    <rPh sb="318" eb="319">
      <t>オナ</t>
    </rPh>
    <rPh sb="323" eb="325">
      <t>ジッシ</t>
    </rPh>
    <rPh sb="325" eb="327">
      <t>フヨウ</t>
    </rPh>
    <phoneticPr fontId="6"/>
  </si>
  <si>
    <r>
      <t xml:space="preserve">＜手順＞
</t>
    </r>
    <r>
      <rPr>
        <sz val="11"/>
        <color rgb="FFFF0000"/>
        <rFont val="ＭＳ Ｐゴシック"/>
        <family val="3"/>
        <charset val="128"/>
      </rPr>
      <t>※GOTA後は、画面ロック・生体認証設定が保持されている事を動作確認してください。(No11～13を実施)</t>
    </r>
    <r>
      <rPr>
        <sz val="11"/>
        <rFont val="ＭＳ Ｐゴシック"/>
        <family val="3"/>
        <charset val="128"/>
      </rPr>
      <t xml:space="preserve">
●画面ロック　※パターン、PIN、パスワードの何れかを備考欄へ記載する事
　【注記】パターンの場合は「Ｚ」、　パスワードの場合は「１２３４」
　設定⇒セキュリティとプライバシー⇒画面ロックを設定⇒例：パターン⇒Ｚ⇒次へ⇒Ｚ⇒確認⇒完了
●生体認証(顔認証)
　設定⇒セキュリティとプライバシー⇒デバイスのロック解除⇒顔認証と指紋認証によるロック解除⇒Z⇒同意する⇒スタート⇒カメラ起動⇒完了
●生体認証(指紋認証)
　設定⇒セキュリティとプライバシー⇒デバイスのロック解除⇒顔認証と指紋認証によるロック解除⇒Z⇒指紋⇒もっと見る⇒同意する⇒センサーを指でタッチ⇒20回タッチ⇒完了
</t>
    </r>
    <rPh sb="1" eb="3">
      <t>テジュン</t>
    </rPh>
    <rPh sb="13" eb="15">
      <t>ガメン</t>
    </rPh>
    <rPh sb="19" eb="23">
      <t>セイタイニンショウ</t>
    </rPh>
    <rPh sb="23" eb="25">
      <t>セッテイ</t>
    </rPh>
    <rPh sb="26" eb="28">
      <t>ホジ</t>
    </rPh>
    <rPh sb="35" eb="37">
      <t>ドウサ</t>
    </rPh>
    <rPh sb="55" eb="57">
      <t>ジッシ</t>
    </rPh>
    <rPh sb="60" eb="62">
      <t>ガメン</t>
    </rPh>
    <rPh sb="82" eb="83">
      <t>イズ</t>
    </rPh>
    <rPh sb="86" eb="88">
      <t>ビコウ</t>
    </rPh>
    <rPh sb="88" eb="89">
      <t>ラン</t>
    </rPh>
    <rPh sb="90" eb="92">
      <t>キサイ</t>
    </rPh>
    <rPh sb="94" eb="95">
      <t>コト</t>
    </rPh>
    <rPh sb="98" eb="100">
      <t>チュウキ</t>
    </rPh>
    <rPh sb="106" eb="108">
      <t>バアイ</t>
    </rPh>
    <rPh sb="120" eb="122">
      <t>バアイ</t>
    </rPh>
    <rPh sb="131" eb="133">
      <t>セッテイ</t>
    </rPh>
    <rPh sb="148" eb="150">
      <t>ガメン</t>
    </rPh>
    <rPh sb="154" eb="156">
      <t>セッテイ</t>
    </rPh>
    <rPh sb="157" eb="158">
      <t>レイ</t>
    </rPh>
    <rPh sb="166" eb="167">
      <t>ツギ</t>
    </rPh>
    <rPh sb="171" eb="173">
      <t>カクニン</t>
    </rPh>
    <rPh sb="174" eb="176">
      <t>カンリョウ</t>
    </rPh>
    <rPh sb="178" eb="182">
      <t>セイタイニンショウ</t>
    </rPh>
    <rPh sb="183" eb="184">
      <t>カオ</t>
    </rPh>
    <rPh sb="184" eb="186">
      <t>ニンショウ</t>
    </rPh>
    <rPh sb="189" eb="191">
      <t>セッテイ</t>
    </rPh>
    <rPh sb="214" eb="216">
      <t>カイジョ</t>
    </rPh>
    <rPh sb="217" eb="218">
      <t>カオ</t>
    </rPh>
    <rPh sb="218" eb="220">
      <t>ニンショウ</t>
    </rPh>
    <rPh sb="221" eb="223">
      <t>シモン</t>
    </rPh>
    <rPh sb="223" eb="225">
      <t>ニンショウ</t>
    </rPh>
    <rPh sb="231" eb="233">
      <t>カイジョ</t>
    </rPh>
    <rPh sb="236" eb="238">
      <t>ドウイ</t>
    </rPh>
    <rPh sb="249" eb="251">
      <t>キドウ</t>
    </rPh>
    <rPh sb="252" eb="254">
      <t>カンリョウ</t>
    </rPh>
    <rPh sb="256" eb="258">
      <t>セイタイ</t>
    </rPh>
    <rPh sb="258" eb="260">
      <t>ニンショウ</t>
    </rPh>
    <rPh sb="261" eb="263">
      <t>シモン</t>
    </rPh>
    <rPh sb="263" eb="265">
      <t>ニンショウ</t>
    </rPh>
    <rPh sb="315" eb="317">
      <t>シモン</t>
    </rPh>
    <rPh sb="321" eb="322">
      <t>ミ</t>
    </rPh>
    <rPh sb="324" eb="326">
      <t>ドウイ</t>
    </rPh>
    <rPh sb="334" eb="335">
      <t>ユビ</t>
    </rPh>
    <rPh sb="342" eb="343">
      <t>カイ</t>
    </rPh>
    <rPh sb="347" eb="349">
      <t>カンリョウ</t>
    </rPh>
    <phoneticPr fontId="6"/>
  </si>
  <si>
    <r>
      <t xml:space="preserve">＜手順＞
</t>
    </r>
    <r>
      <rPr>
        <sz val="11"/>
        <color rgb="FFFF0000"/>
        <rFont val="ＭＳ Ｐゴシック"/>
        <family val="3"/>
        <charset val="128"/>
      </rPr>
      <t>※GOTA後は、①の設定が保持されている事と緊急SOSは動作確認(No15 ～16)してください。</t>
    </r>
    <r>
      <rPr>
        <sz val="11"/>
        <rFont val="ＭＳ Ｐゴシック"/>
        <family val="3"/>
        <charset val="128"/>
      </rPr>
      <t xml:space="preserve">
①設定→安全性と緊急情報→医療に関する情報→各情報を全て設定
②設定→安全性と緊急情報→緊急SOS→緊急通報→緊急通報用の電話番号を110番から必ず変更してください。(例えば自分の業務端末等)
</t>
    </r>
    <r>
      <rPr>
        <sz val="11"/>
        <color rgb="FFFF0000"/>
        <rFont val="ＭＳ Ｐゴシック"/>
        <family val="3"/>
        <charset val="128"/>
      </rPr>
      <t>　※右記の＜緊急通報用の電話番号設定の初期設定時の手順＞を参照してください。</t>
    </r>
    <r>
      <rPr>
        <sz val="11"/>
        <rFont val="ＭＳ Ｐゴシック"/>
        <family val="3"/>
        <charset val="128"/>
      </rPr>
      <t xml:space="preserve">
</t>
    </r>
    <r>
      <rPr>
        <sz val="11"/>
        <color rgb="FFFF0000"/>
        <rFont val="ＭＳ Ｐゴシック"/>
        <family val="3"/>
        <charset val="128"/>
      </rPr>
      <t>　※1回変更するとGoogleアカウントに紐づくので以降の変更は要りませんが、試験前に必ず確認してください。</t>
    </r>
    <r>
      <rPr>
        <sz val="11"/>
        <rFont val="ＭＳ Ｐゴシック"/>
        <family val="3"/>
        <charset val="128"/>
      </rPr>
      <t xml:space="preserve">
</t>
    </r>
    <rPh sb="1" eb="3">
      <t>テジュン</t>
    </rPh>
    <rPh sb="27" eb="29">
      <t>キンキュウ</t>
    </rPh>
    <rPh sb="181" eb="183">
      <t>サンショウ</t>
    </rPh>
    <phoneticPr fontId="6"/>
  </si>
  <si>
    <r>
      <t xml:space="preserve">＜手順＞
</t>
    </r>
    <r>
      <rPr>
        <sz val="11"/>
        <color rgb="FFFF0000"/>
        <rFont val="ＭＳ Ｐゴシック"/>
        <family val="3"/>
        <charset val="128"/>
      </rPr>
      <t>※GOTA後は、設定が保持されている事を確認してください。</t>
    </r>
    <r>
      <rPr>
        <b/>
        <sz val="11"/>
        <color rgb="FFFF0000"/>
        <rFont val="ＭＳ Ｐゴシック"/>
        <family val="3"/>
        <charset val="128"/>
      </rPr>
      <t xml:space="preserve">
</t>
    </r>
    <r>
      <rPr>
        <sz val="11"/>
        <rFont val="ＭＳ Ｐゴシック"/>
        <family val="3"/>
        <charset val="128"/>
      </rPr>
      <t>①設定→ネットワークとインターネット⇒SIM⇒pSIM側を選択⇒アクセスポイント⇒「＋」⇒アクセスポイントの編集⇒…⇒保存
　＜AP設定内容＞　※adbtoolを使ってください
　　名前：linemo
　　APN：plus.acs.jp.v6
　　ユーザー名：lm
　　パスワード：lm
　　認証タイプ：CHAP</t>
    </r>
    <rPh sb="1" eb="3">
      <t>テジュン</t>
    </rPh>
    <rPh sb="25" eb="27">
      <t>カクニン</t>
    </rPh>
    <rPh sb="62" eb="63">
      <t>ガワ</t>
    </rPh>
    <rPh sb="64" eb="66">
      <t>センタク</t>
    </rPh>
    <rPh sb="102" eb="104">
      <t>セッテイ</t>
    </rPh>
    <rPh sb="104" eb="106">
      <t>ナイヨウ</t>
    </rPh>
    <rPh sb="117" eb="118">
      <t>ツカ</t>
    </rPh>
    <phoneticPr fontId="6"/>
  </si>
  <si>
    <r>
      <rPr>
        <sz val="11"/>
        <color rgb="FF000000"/>
        <rFont val="ＭＳ Ｐゴシック"/>
        <family val="3"/>
        <charset val="128"/>
      </rPr>
      <t xml:space="preserve">＜準備＞
①ダウンロードツールにて前回MRへFULL_DL
②リブート後、電源オフしてDNANDLoaderでUSB有効化
　※「SUCCESS」表示後に電源オフの場合は電源オンしてください
③待ち受け画面まで設定をして下さい(「待ち受け設定」シート参照）
　pSIMを入れていると初期設定画面でSIMの選択画面になりますので、下の表示(こちらがeSIM)をデータ通信・通話・SMSで選択してください。
④GOTA組み合わせ：前回MR⇒最新MR
</t>
    </r>
    <r>
      <rPr>
        <sz val="11"/>
        <color rgb="FFFF0000"/>
        <rFont val="ＭＳ Ｐゴシック"/>
        <family val="3"/>
        <charset val="128"/>
      </rPr>
      <t xml:space="preserve">⑤モバイルネットワーク使用(WiFiオフしてください）
</t>
    </r>
    <r>
      <rPr>
        <sz val="11"/>
        <color rgb="FF000000"/>
        <rFont val="ＭＳ Ｐゴシック"/>
        <family val="3"/>
        <charset val="128"/>
      </rPr>
      <t xml:space="preserve">⑥eSIMを優先SIM設定(データ通信、通話、SMS使用）
　設定→ネットワークとインターネット→デュアルSIM設定→優先SIMがSIM2になっている事を確認
＜手順＞
</t>
    </r>
    <r>
      <rPr>
        <sz val="11"/>
        <color rgb="FFFF0000"/>
        <rFont val="ＭＳ Ｐゴシック"/>
        <family val="3"/>
        <charset val="128"/>
      </rPr>
      <t xml:space="preserve">①GOTA前スクショ
　設定→デバイス情報→技術基準適合証明書
</t>
    </r>
    <r>
      <rPr>
        <sz val="11"/>
        <color rgb="FF000000"/>
        <rFont val="ＭＳ Ｐゴシック"/>
        <family val="3"/>
        <charset val="128"/>
      </rPr>
      <t xml:space="preserve">②アップデート
　設定→システム→システムアップデート→システムアップデート利用可能の画面で【更新内容】のビルド番号が最新MRの番号である事を確認→ダウンロードしてインストール→モバイルネットワークを使用をタップ→アップデートが完了するまで暫く待ちます。(10分程度)→今すぐ再起動をタップ
③電源オフとしてDNANDLoaderでUSBデバッグオンを設定
④GOTA後スクショ
　設定→デバイス情報→技術基準適合証明書
</t>
    </r>
    <r>
      <rPr>
        <sz val="11"/>
        <color rgb="FFFF0000"/>
        <rFont val="ＭＳ Ｐゴシック"/>
        <family val="3"/>
        <charset val="128"/>
      </rPr>
      <t>⑤GOTA前後の画像をWinMergeで比較して差を確認してください。詳しくは別シートを参照下さい</t>
    </r>
    <r>
      <rPr>
        <sz val="11"/>
        <rFont val="ＭＳ Ｐゴシック"/>
        <family val="3"/>
        <charset val="128"/>
      </rPr>
      <t xml:space="preserve">
</t>
    </r>
    <r>
      <rPr>
        <b/>
        <sz val="11"/>
        <color rgb="FFFF0000"/>
        <rFont val="ＭＳ Ｐゴシック"/>
        <family val="3"/>
        <charset val="128"/>
      </rPr>
      <t>※この試験はNo7～17の試験の中で行ってもOKです。</t>
    </r>
    <rPh sb="115" eb="116">
      <t>マ</t>
    </rPh>
    <rPh sb="117" eb="118">
      <t>ウ</t>
    </rPh>
    <rPh sb="119" eb="121">
      <t>セッテイ</t>
    </rPh>
    <rPh sb="164" eb="165">
      <t>シタ</t>
    </rPh>
    <rPh sb="633" eb="635">
      <t>シケン</t>
    </rPh>
    <rPh sb="643" eb="645">
      <t>シケン</t>
    </rPh>
    <rPh sb="646" eb="647">
      <t>ナカ</t>
    </rPh>
    <rPh sb="648" eb="649">
      <t>オコナ</t>
    </rPh>
    <phoneticPr fontId="6"/>
  </si>
  <si>
    <t>＜ツール＞
①ブタ
②adbtool
③Vysor(スクショとミラキャスト）or adb_capture.bat
【注意事項】
①アップデートが正常に終了しない場合や、極端に時間が長い場合は松井まで連絡してください。
②OSVの場合は自動的にダウンロードが開始されない(ソフトウェア更新通知→ユーザー操後にダウンロード開始）
　※モデルによって異なりますが、通知エリア(Nortification)に通知されるので、それからユーザー操作でダウンロードする</t>
    <phoneticPr fontId="6"/>
  </si>
  <si>
    <r>
      <rPr>
        <sz val="11"/>
        <color rgb="FF000000"/>
        <rFont val="ＭＳ Ｐゴシック"/>
        <family val="3"/>
        <charset val="128"/>
      </rPr>
      <t>＜準備＞
①ダウンロードツールにて前回MRへFULL_DL
②リブート後、電源オフしてDNANDLoaderでUSB有効化
　※「SUCCESS」表示後に電源オフの場合は電源オンしてください
③待ち受け画面まで設定をして下さい(別ワークシート参照）
　pSIMを入れていると初期設定画面でSIMの選択画面になりますので、</t>
    </r>
    <r>
      <rPr>
        <sz val="11"/>
        <color rgb="FFFF0000"/>
        <rFont val="ＭＳ Ｐゴシック"/>
        <family val="3"/>
        <charset val="128"/>
      </rPr>
      <t>下</t>
    </r>
    <r>
      <rPr>
        <sz val="11"/>
        <color rgb="FF000000"/>
        <rFont val="ＭＳ Ｐゴシック"/>
        <family val="3"/>
        <charset val="128"/>
      </rPr>
      <t>の表示(こちらが</t>
    </r>
    <r>
      <rPr>
        <sz val="11"/>
        <color rgb="FFFF0000"/>
        <rFont val="ＭＳ Ｐゴシック"/>
        <family val="3"/>
        <charset val="128"/>
      </rPr>
      <t>eSIM</t>
    </r>
    <r>
      <rPr>
        <sz val="11"/>
        <color rgb="FF000000"/>
        <rFont val="ＭＳ Ｐゴシック"/>
        <family val="3"/>
        <charset val="128"/>
      </rPr>
      <t xml:space="preserve">)をデータ通信・通話・SMSで選択してください。
</t>
    </r>
    <r>
      <rPr>
        <sz val="11"/>
        <color rgb="FFFF0000"/>
        <rFont val="ＭＳ Ｐゴシック"/>
        <family val="3"/>
        <charset val="128"/>
      </rPr>
      <t xml:space="preserve">④アプリを最新にします。
　Playストア→右上アカウントアイコンタップ→アプリとデバイスの管理(マイアプり＆ゲーム)→アップデート利用可能の「すべて更新」タップ→「詳細を表示」→全てのアプリが更新されるのを暫く待ちます
</t>
    </r>
    <r>
      <rPr>
        <sz val="11"/>
        <color rgb="FF000000"/>
        <rFont val="ＭＳ Ｐゴシック"/>
        <family val="3"/>
        <charset val="128"/>
      </rPr>
      <t xml:space="preserve">⑤GOTA組み合わせ：前回MR⇒最新MR
</t>
    </r>
    <r>
      <rPr>
        <sz val="11"/>
        <color rgb="FFFF0000"/>
        <rFont val="ＭＳ Ｐゴシック"/>
        <family val="3"/>
        <charset val="128"/>
      </rPr>
      <t>⑥モバイルネットワーク使用(WiFiオフしてください）
⑦eSIMを優先SIM設定(データ通信、通話、SMS使用）</t>
    </r>
    <r>
      <rPr>
        <sz val="11"/>
        <color rgb="FF000000"/>
        <rFont val="ＭＳ Ｐゴシック"/>
        <family val="3"/>
        <charset val="128"/>
      </rPr>
      <t xml:space="preserve">
　設定→ネットワークとインターネット→デュアルSIM設定→優先SIMが</t>
    </r>
    <r>
      <rPr>
        <sz val="11"/>
        <color rgb="FFFF0000"/>
        <rFont val="ＭＳ Ｐゴシック"/>
        <family val="3"/>
        <charset val="128"/>
      </rPr>
      <t>eSIM</t>
    </r>
    <r>
      <rPr>
        <sz val="11"/>
        <color rgb="FF000000"/>
        <rFont val="ＭＳ Ｐゴシック"/>
        <family val="3"/>
        <charset val="128"/>
      </rPr>
      <t xml:space="preserve">になっている事を確認
⑧＋メッセージの初期設定をしておいて下さい。
</t>
    </r>
    <r>
      <rPr>
        <sz val="11"/>
        <color rgb="FFFF0000"/>
        <rFont val="ＭＳ Ｐゴシック"/>
        <family val="3"/>
        <charset val="128"/>
      </rPr>
      <t xml:space="preserve">⑨No20の動作確認をGOTA前に実施してください。(音声通話・データ通信・SMS受信)
</t>
    </r>
    <r>
      <rPr>
        <sz val="11"/>
        <color rgb="FF000000"/>
        <rFont val="ＭＳ Ｐゴシック"/>
        <family val="3"/>
        <charset val="128"/>
      </rPr>
      <t xml:space="preserve">
＜手順＞
①GOTA前のeSIM設定確認
　設定→デバイス情報→電話番号(SIMスロット2)をタップ→背面のQRコードラベルと同じ電話番号が表示される事を確認
②アップデート
　設定→システム→システムアップデート→システムアップデート利用可能の画面で【更新内容】のビルド番号が最新MRの番号である事を確認→ダウンロードしてインストール→モバイルネットワークを使用をタップ→アップデートが完了するまで暫く待ちます。(10分程度)→今すぐ再起動をタップ
③電源オフとしてDNANDLoaderでUSBデバッグオンを設定
④GOTA後のeSIM設定確認
　設定→デバイス情報→電話番号(SIMスロット2)をタップ→背面のQRコードラベルと同じ電話番号が表示される事を確認
</t>
    </r>
    <r>
      <rPr>
        <sz val="11"/>
        <color rgb="FFFF0000"/>
        <rFont val="ＭＳ Ｐゴシック"/>
        <family val="3"/>
        <charset val="128"/>
      </rPr>
      <t>⑤No20をGOTA後に確認する</t>
    </r>
    <rPh sb="851" eb="852">
      <t>ゴ</t>
    </rPh>
    <rPh sb="853" eb="855">
      <t>カクニン</t>
    </rPh>
    <phoneticPr fontId="6"/>
  </si>
  <si>
    <r>
      <rPr>
        <sz val="11"/>
        <color rgb="FF000000"/>
        <rFont val="ＭＳ Ｐゴシック"/>
        <family val="3"/>
        <charset val="128"/>
      </rPr>
      <t xml:space="preserve">＜準備＞　※対抗機
①前回MRのソフトバージョンにFull_DLを行って待ち受けまで設定を試験機と同様に行う
②対抗機はpSIMのみで良いので、キャリアSIM(SB or YM）を入れて下さい
③アプリを最新にします。
　Playストア→右上アカウントアイコンタップ→アプリとデバイスの管理→アップデート利用可能の「すべて更新」タップ→「詳細を表示」→全てのアプリが更新されるのを暫く待ちます
④＋メッセージの初期設定をしておいて下さい。
＜手順＞　※試験機
●音声通話
　試験機→対抗機、対抗機→試験機へ発信して通話確認
●SMS送受信
　＋メッセージアプリで、試験機⇔対抗機にテキストデータ、画像(例えばカメラで取得した画像)の送受信を行う
</t>
    </r>
    <r>
      <rPr>
        <sz val="11"/>
        <color rgb="FFFF0000"/>
        <rFont val="ＭＳ Ｐゴシック"/>
        <family val="3"/>
        <charset val="128"/>
      </rPr>
      <t xml:space="preserve">　※GOTA後にテキストデータと画像が消えていない事を確認
</t>
    </r>
    <r>
      <rPr>
        <sz val="11"/>
        <color rgb="FF000000"/>
        <rFont val="ＭＳ Ｐゴシック"/>
        <family val="3"/>
        <charset val="128"/>
      </rPr>
      <t xml:space="preserve">●データ通信
　Chrome⇒アカウント選択が聞かれた場合は設定したアカウントを選択⇒ブラウジングが正常に行える事を確認(タップして画面遷移する事を確認⇒画像データがある画面で画像をロングタップして「画像をダウンロード」を選択→ダウンロードした画像を開いて確認
</t>
    </r>
    <r>
      <rPr>
        <sz val="11"/>
        <color rgb="FFFF0000"/>
        <rFont val="ＭＳ Ｐゴシック"/>
        <family val="3"/>
        <charset val="128"/>
      </rPr>
      <t>　　※GOTA後にダウンロードした画像が消えていない事を確認
　　　(Filesアプリ→ダウンロード⇒ダウンロードした画像が残っている事を確認</t>
    </r>
    <rPh sb="227" eb="230">
      <t>シケンキ</t>
    </rPh>
    <rPh sb="302" eb="303">
      <t>タト</t>
    </rPh>
    <phoneticPr fontId="6"/>
  </si>
  <si>
    <r>
      <rPr>
        <sz val="11"/>
        <color rgb="FF000000"/>
        <rFont val="ＭＳ Ｐゴシック"/>
        <family val="3"/>
        <charset val="128"/>
      </rPr>
      <t xml:space="preserve">＜準備＞　※対抗機
①前回MRのソフトバージョンにFull_DLを行って待ち受けまで設定を試験機と同様に行う
②対抗機はpSIMのみで良いので、キャリアSIM(SB or YM）を入れて下さい
③アプリを最新にします。
　Playストア→右上アカウントアイコンタップ→アプリとデバイスの管理→アップデート利用可能の「すべて更新」タップ→「詳細を表示」→全てのアプリが更新されるのを暫く待ちます
④＋メッセージの初期設定をしておいて下さい。
＜手順＞　※試験機
●音声通話
　試験機→対抗機、対抗機→試験機へ発信して通話確認
●SMS送受信
　＋メッセージアプリで、試験機⇔対抗機にテキストデータ、画像(例えばカメラで取得した画像)の送受信を行う
</t>
    </r>
    <r>
      <rPr>
        <sz val="11"/>
        <color rgb="FFFF0000"/>
        <rFont val="ＭＳ Ｐゴシック"/>
        <family val="3"/>
        <charset val="128"/>
      </rPr>
      <t xml:space="preserve">　※GOTA後にテキストデータと画像が消えていない事を確認
</t>
    </r>
    <r>
      <rPr>
        <sz val="11"/>
        <color rgb="FF000000"/>
        <rFont val="ＭＳ Ｐゴシック"/>
        <family val="3"/>
        <charset val="128"/>
      </rPr>
      <t xml:space="preserve">●データ通信
　Chrome⇒アカウント選択が聞かれた場合は設定したアカウントを選択⇒web検索が正常に行える事を確認(タップして画面遷移する事を確認⇒画像データがある画面で画像をロングタップして「画像をダウンロード」を選択→ダウンロードした画像を開いて確認
</t>
    </r>
    <r>
      <rPr>
        <sz val="11"/>
        <color rgb="FFFF0000"/>
        <rFont val="ＭＳ Ｐゴシック"/>
        <family val="3"/>
        <charset val="128"/>
      </rPr>
      <t>　　※GOTA後にダウンロードした画像が消えていない事を確認
　　　(Filesアプリ→ダウンロード⇒ダウンロードした画像が残っている事を確認</t>
    </r>
    <rPh sb="227" eb="230">
      <t>シケンキ</t>
    </rPh>
    <rPh sb="302" eb="303">
      <t>タト</t>
    </rPh>
    <rPh sb="400" eb="402">
      <t>ケンサク</t>
    </rPh>
    <phoneticPr fontId="6"/>
  </si>
  <si>
    <r>
      <rPr>
        <sz val="11"/>
        <color rgb="FF000000"/>
        <rFont val="ＭＳ Ｐゴシック"/>
        <family val="3"/>
        <charset val="128"/>
      </rPr>
      <t xml:space="preserve">＜準備＞
①ダウンロードツールにて前回MRへFULL_DL
②リブート後、電源オフしてDNANDLoaderでUSB有効化
　※「SUCCESS」表示後に電源オフの場合は電源オンしてください
③待ち受け画面まで設定をして下さい(「待ち受け設定」シート参照）
　pSIMを入れていると初期設定画面でSIMの選択画面になりますので、上の表示(こちらがpSIM)をデータ通信・通話・SMSで選択してください。
④GOTA組み合わせ:前回MR⇒最新MR
</t>
    </r>
    <r>
      <rPr>
        <sz val="11"/>
        <color rgb="FFFF0000"/>
        <rFont val="ＭＳ Ｐゴシック"/>
        <family val="3"/>
        <charset val="128"/>
      </rPr>
      <t xml:space="preserve">⑤WiFiのAPを使用(モバイルネットワークは使用しません）
</t>
    </r>
    <r>
      <rPr>
        <sz val="11"/>
        <color rgb="FF000000"/>
        <rFont val="ＭＳ Ｐゴシック"/>
        <family val="3"/>
        <charset val="128"/>
      </rPr>
      <t xml:space="preserve">⑥下記を設定
</t>
    </r>
    <r>
      <rPr>
        <sz val="11"/>
        <color rgb="FFFF0000"/>
        <rFont val="ＭＳ Ｐゴシック"/>
        <family val="3"/>
        <charset val="128"/>
      </rPr>
      <t xml:space="preserve">　・設定⇒ネットワークとインターネット⇒SIM⇒SB⇒ローミング：OFF・モバイルデータ：OFF
　・設定⇒安全性と緊急情報⇒緊急速報メール⇒メッセージ受信を再通知する：1回・常に最大音量で通知音を鳴らす：on(デフォルト）
　・バイブレーションはグレイアウトしてることを確認。
</t>
    </r>
    <r>
      <rPr>
        <sz val="11"/>
        <color rgb="FF000000"/>
        <rFont val="ＭＳ Ｐゴシック"/>
        <family val="3"/>
        <charset val="128"/>
      </rPr>
      <t xml:space="preserve">
＜手順＞
①アップデート
　設定→システム→システムアップデート→システムアップデート利用可能の画面で【更新内容】のビルド番号が最新MRの番号である事を確認→ダウンロードしてインストール→アップデートが完了するまで暫く待ちます。(10分程度)→今すぐ再起動をタップ
②上記の⑥の設定が保持されている事を確認</t>
    </r>
    <rPh sb="115" eb="116">
      <t>マ</t>
    </rPh>
    <rPh sb="117" eb="118">
      <t>ウ</t>
    </rPh>
    <rPh sb="119" eb="121">
      <t>セッテイ</t>
    </rPh>
    <phoneticPr fontId="6"/>
  </si>
  <si>
    <r>
      <rPr>
        <sz val="11"/>
        <color rgb="FF000000"/>
        <rFont val="ＭＳ Ｐゴシック"/>
        <family val="3"/>
        <charset val="128"/>
      </rPr>
      <t xml:space="preserve">＜準備＞
①ダウンロードツールにて2回前MRへFULL_DL
②リブート後、電源オフしてDNANDLoaderでUSB有効化
　※「SUCCESS」表示後に電源オフの場合は電源オンしてください
③待ち受け画面まで設定をして下さい
　pSIMを入れていると初期設定画面でSIMの選択画面になりますので、上の表示(こちらがpSIM)をデータ通信・通話・SMSで選択してください。
④GOTA組み合わせ：2回前MR⇒最新MR
⑤モバイルネットワーク使用(WiFiオフしてください）
⑥pSIMを優先SIM設定(データ通信、通話、SMS使用）
　設定→ネットワークとインターネット→デュアルSIM設定→優先SIMがSIM1になっている事を確認
⑦アプリを最新にします。
　Playストア→右上アカウントアイコンタップ→アプリとデバイスの管理→アップデート利用可能の「すべて更新」タップ→「詳細を表示」→全てのアプリが更新されるのを暫く待ちます
⑧＋メッセージの初期設定をしておいて下さい。
＜手順＞
</t>
    </r>
    <r>
      <rPr>
        <sz val="11"/>
        <color rgb="FFFF0000"/>
        <rFont val="ＭＳ Ｐゴシック"/>
        <family val="3"/>
        <charset val="128"/>
      </rPr>
      <t>①GOTA前スクショ
　設定→デバイス情報→IMEI1/2とビルド番号　※1枚に入らない時は2枚に分ける
②GOTA前にNo37～No42の設定と確認を行う</t>
    </r>
    <r>
      <rPr>
        <sz val="11"/>
        <color rgb="FF000000"/>
        <rFont val="ＭＳ Ｐゴシック"/>
        <family val="3"/>
        <charset val="128"/>
      </rPr>
      <t xml:space="preserve">
③アップデート
　設定→システム→システムアップデート→システムアップデート利用可能の画面で【更新内容】のビルド番号が最新MRの番号である事を確認→ダウンロードしてインストール→モバイルネットワークを使用をタップ→アップデートが完了するまで暫く待ちます。(10分程度)→今すぐ再起動をタップ
④電源オフしてDNANDLoaderでUSBデバッグオンを設定
</t>
    </r>
    <r>
      <rPr>
        <sz val="11"/>
        <color rgb="FFFF0000"/>
        <rFont val="ＭＳ Ｐゴシック"/>
        <family val="3"/>
        <charset val="128"/>
      </rPr>
      <t xml:space="preserve">⑤GOTA後スクショ
　設定→デバイス情報→IMEI1/2とビルド番号　※1枚に入らない時は2枚に分ける
</t>
    </r>
    <r>
      <rPr>
        <sz val="11"/>
        <color rgb="FF000000"/>
        <rFont val="ＭＳ Ｐゴシック"/>
        <family val="3"/>
        <charset val="128"/>
      </rPr>
      <t>⑥GOTA前後の画像をWinMergeで比較して差を確認してください。詳しくは別シートを参照下さい
⑦GOTA後のNo37～No42の確認を行って下さい</t>
    </r>
    <rPh sb="19" eb="20">
      <t>マエ</t>
    </rPh>
    <rPh sb="520" eb="522">
      <t>カクニン</t>
    </rPh>
    <rPh sb="811" eb="812">
      <t>ゴ</t>
    </rPh>
    <rPh sb="823" eb="825">
      <t>カクニン</t>
    </rPh>
    <rPh sb="826" eb="827">
      <t>オコナ</t>
    </rPh>
    <rPh sb="829" eb="830">
      <t>クダ</t>
    </rPh>
    <phoneticPr fontId="6"/>
  </si>
  <si>
    <r>
      <t xml:space="preserve">＜手順＞
※各データは2個以上用意する
</t>
    </r>
    <r>
      <rPr>
        <sz val="11"/>
        <color rgb="FFFF0000"/>
        <rFont val="ＭＳ Ｐゴシック"/>
        <family val="3"/>
        <charset val="128"/>
      </rPr>
      <t>※GOTA後は動作確認は不要で、電話帳・画像・LINEトーク・SMSが消えていない事を確認してください。</t>
    </r>
    <r>
      <rPr>
        <sz val="11"/>
        <rFont val="ＭＳ Ｐゴシック"/>
        <family val="3"/>
        <charset val="128"/>
      </rPr>
      <t xml:space="preserve">
●電話帳登録
　「電話帳登録」ワークシート参照
●画像(カメラ撮影、ダウンロード)
　・カメラで2枚以上撮影
　　フォトアプリで画像確認
　・ダウンロード
　　ブラウザ(Chrome)⇒適当なサイトに飛ぶ⇒「画像」をタップ(上の方)⇒画像をロングタップして「画像をダウンロード」
　　Filesアプリで画像を確認
</t>
    </r>
    <r>
      <rPr>
        <sz val="11"/>
        <color rgb="FFFF0000"/>
        <rFont val="ＭＳ Ｐゴシック"/>
        <family val="3"/>
        <charset val="128"/>
      </rPr>
      <t xml:space="preserve">●LINEトーク
　・【LINEトーク設定方法】でアプリを設定
　・対抗機とラインメッセージ(テキスト、画像)の送受信実施(2回以上）
</t>
    </r>
    <r>
      <rPr>
        <sz val="11"/>
        <rFont val="ＭＳ Ｐゴシック"/>
        <family val="3"/>
        <charset val="128"/>
      </rPr>
      <t>●メール(プラスメッセージ）
　No37と同じなので実施不要です</t>
    </r>
    <rPh sb="1" eb="3">
      <t>テジュン</t>
    </rPh>
    <rPh sb="6" eb="7">
      <t>カク</t>
    </rPh>
    <rPh sb="12" eb="13">
      <t>コ</t>
    </rPh>
    <rPh sb="13" eb="15">
      <t>イジョウ</t>
    </rPh>
    <rPh sb="15" eb="17">
      <t>ヨウイ</t>
    </rPh>
    <rPh sb="25" eb="26">
      <t>ゴ</t>
    </rPh>
    <rPh sb="27" eb="29">
      <t>ドウサ</t>
    </rPh>
    <rPh sb="29" eb="31">
      <t>カクニン</t>
    </rPh>
    <rPh sb="32" eb="34">
      <t>フヨウ</t>
    </rPh>
    <rPh sb="36" eb="39">
      <t>デンワチョウ</t>
    </rPh>
    <rPh sb="40" eb="42">
      <t>ガゾウ</t>
    </rPh>
    <rPh sb="55" eb="56">
      <t>キ</t>
    </rPh>
    <rPh sb="61" eb="62">
      <t>コト</t>
    </rPh>
    <rPh sb="63" eb="65">
      <t>カクニン</t>
    </rPh>
    <rPh sb="74" eb="77">
      <t>デンワチョウ</t>
    </rPh>
    <rPh sb="77" eb="79">
      <t>トウロク</t>
    </rPh>
    <rPh sb="82" eb="85">
      <t>デンワチョウ</t>
    </rPh>
    <rPh sb="85" eb="87">
      <t>トウロク</t>
    </rPh>
    <rPh sb="94" eb="96">
      <t>サンショウ</t>
    </rPh>
    <rPh sb="105" eb="107">
      <t>ガゾウ</t>
    </rPh>
    <rPh sb="107" eb="109">
      <t>カクニン</t>
    </rPh>
    <rPh sb="134" eb="136">
      <t>テキトウ</t>
    </rPh>
    <rPh sb="141" eb="142">
      <t>ト</t>
    </rPh>
    <rPh sb="145" eb="147">
      <t>ガゾウ</t>
    </rPh>
    <rPh sb="153" eb="154">
      <t>ウエ</t>
    </rPh>
    <rPh sb="155" eb="156">
      <t>ホウ</t>
    </rPh>
    <rPh sb="158" eb="160">
      <t>ガゾウ</t>
    </rPh>
    <rPh sb="170" eb="172">
      <t>ガゾウ</t>
    </rPh>
    <rPh sb="192" eb="194">
      <t>ガゾウ</t>
    </rPh>
    <rPh sb="195" eb="197">
      <t>カクニン</t>
    </rPh>
    <rPh sb="217" eb="219">
      <t>セッテイ</t>
    </rPh>
    <rPh sb="219" eb="221">
      <t>ホウホウ</t>
    </rPh>
    <rPh sb="227" eb="229">
      <t>セッテイ</t>
    </rPh>
    <rPh sb="232" eb="235">
      <t>タイコウキ</t>
    </rPh>
    <rPh sb="250" eb="252">
      <t>ガゾウ</t>
    </rPh>
    <rPh sb="254" eb="257">
      <t>ソウジュシン</t>
    </rPh>
    <rPh sb="257" eb="259">
      <t>ジッシ</t>
    </rPh>
    <rPh sb="261" eb="262">
      <t>カイ</t>
    </rPh>
    <rPh sb="262" eb="264">
      <t>イジョウ</t>
    </rPh>
    <rPh sb="287" eb="288">
      <t>オナ</t>
    </rPh>
    <rPh sb="292" eb="294">
      <t>ジッシ</t>
    </rPh>
    <rPh sb="294" eb="296">
      <t>フヨウ</t>
    </rPh>
    <phoneticPr fontId="6"/>
  </si>
  <si>
    <r>
      <t xml:space="preserve">＜手順＞
</t>
    </r>
    <r>
      <rPr>
        <sz val="11"/>
        <color rgb="FFFF0000"/>
        <rFont val="ＭＳ Ｐゴシック"/>
        <family val="3"/>
        <charset val="128"/>
      </rPr>
      <t>※GOTA後は、画面ロック・生体認証設定が保持されている事を動作確認してください。(No40～42を実施)</t>
    </r>
    <r>
      <rPr>
        <sz val="11"/>
        <rFont val="ＭＳ Ｐゴシック"/>
        <family val="3"/>
        <charset val="128"/>
      </rPr>
      <t xml:space="preserve">
●画面ロック　※パターン、PIN、パスワードの何れかを備考欄へ記載する事
　【注記】パターンの場合は「Ｚ」、　パスワードの場合は「１２３４」
　設定⇒セキュリティとプライバシー⇒画面ロックを設定⇒例：パターン⇒Ｚ⇒次へ⇒Ｚ⇒確認⇒完了
●生体認証(顔認証)
　設定⇒セキュリティとプライバシー⇒デバイスのロック解除⇒顔認証と指紋認証によるロック解除⇒Z⇒同意する⇒スタート⇒カメラ起動⇒完了
●生体認証(指紋認証)
　設定⇒セキュリティとプライバシー⇒デバイスのロック解除⇒顔認証と指紋認証によるロック解除⇒Z⇒指紋⇒もっと見る⇒同意する⇒センサーを指でタッチ⇒20回タッチ⇒完了
</t>
    </r>
    <rPh sb="1" eb="3">
      <t>テジュン</t>
    </rPh>
    <rPh sb="13" eb="15">
      <t>ガメン</t>
    </rPh>
    <rPh sb="19" eb="23">
      <t>セイタイニンショウ</t>
    </rPh>
    <rPh sb="23" eb="25">
      <t>セッテイ</t>
    </rPh>
    <rPh sb="26" eb="28">
      <t>ホジ</t>
    </rPh>
    <rPh sb="35" eb="37">
      <t>ドウサ</t>
    </rPh>
    <rPh sb="55" eb="57">
      <t>ジッシ</t>
    </rPh>
    <rPh sb="60" eb="62">
      <t>ガメン</t>
    </rPh>
    <rPh sb="82" eb="83">
      <t>イズ</t>
    </rPh>
    <rPh sb="86" eb="88">
      <t>ビコウ</t>
    </rPh>
    <rPh sb="88" eb="89">
      <t>ラン</t>
    </rPh>
    <rPh sb="90" eb="92">
      <t>キサイ</t>
    </rPh>
    <rPh sb="94" eb="95">
      <t>コト</t>
    </rPh>
    <rPh sb="98" eb="100">
      <t>チュウキ</t>
    </rPh>
    <rPh sb="106" eb="108">
      <t>バアイ</t>
    </rPh>
    <rPh sb="120" eb="122">
      <t>バアイ</t>
    </rPh>
    <rPh sb="131" eb="133">
      <t>セッテイ</t>
    </rPh>
    <rPh sb="148" eb="150">
      <t>ガメン</t>
    </rPh>
    <rPh sb="154" eb="156">
      <t>セッテイ</t>
    </rPh>
    <rPh sb="157" eb="158">
      <t>レイ</t>
    </rPh>
    <rPh sb="166" eb="167">
      <t>ツギ</t>
    </rPh>
    <rPh sb="171" eb="173">
      <t>カクニン</t>
    </rPh>
    <rPh sb="174" eb="176">
      <t>カンリョウ</t>
    </rPh>
    <rPh sb="178" eb="182">
      <t>セイタイニンショウ</t>
    </rPh>
    <rPh sb="183" eb="184">
      <t>カオ</t>
    </rPh>
    <rPh sb="184" eb="186">
      <t>ニンショウ</t>
    </rPh>
    <rPh sb="189" eb="191">
      <t>セッテイ</t>
    </rPh>
    <rPh sb="214" eb="216">
      <t>カイジョ</t>
    </rPh>
    <rPh sb="217" eb="218">
      <t>カオ</t>
    </rPh>
    <rPh sb="218" eb="220">
      <t>ニンショウ</t>
    </rPh>
    <rPh sb="221" eb="223">
      <t>シモン</t>
    </rPh>
    <rPh sb="223" eb="225">
      <t>ニンショウ</t>
    </rPh>
    <rPh sb="231" eb="233">
      <t>カイジョ</t>
    </rPh>
    <rPh sb="236" eb="238">
      <t>ドウイ</t>
    </rPh>
    <rPh sb="249" eb="251">
      <t>キドウ</t>
    </rPh>
    <rPh sb="252" eb="254">
      <t>カンリョウ</t>
    </rPh>
    <rPh sb="256" eb="258">
      <t>セイタイ</t>
    </rPh>
    <rPh sb="258" eb="260">
      <t>ニンショウ</t>
    </rPh>
    <rPh sb="261" eb="263">
      <t>シモン</t>
    </rPh>
    <rPh sb="263" eb="265">
      <t>ニンショウ</t>
    </rPh>
    <rPh sb="315" eb="317">
      <t>シモン</t>
    </rPh>
    <rPh sb="321" eb="322">
      <t>ミ</t>
    </rPh>
    <rPh sb="324" eb="326">
      <t>ドウイ</t>
    </rPh>
    <rPh sb="334" eb="335">
      <t>ユビ</t>
    </rPh>
    <rPh sb="342" eb="343">
      <t>カイ</t>
    </rPh>
    <rPh sb="347" eb="349">
      <t>カンリョウ</t>
    </rPh>
    <phoneticPr fontId="6"/>
  </si>
  <si>
    <r>
      <t xml:space="preserve">＜手順＞
</t>
    </r>
    <r>
      <rPr>
        <sz val="11"/>
        <color rgb="FFFF0000"/>
        <rFont val="ＭＳ Ｐゴシック"/>
        <family val="3"/>
        <charset val="128"/>
      </rPr>
      <t>※GOTA後は、①の設定が保持されている事と緊急SOSは動作確認(No44 ～45)してください。</t>
    </r>
    <r>
      <rPr>
        <sz val="11"/>
        <rFont val="ＭＳ Ｐゴシック"/>
        <family val="3"/>
        <charset val="128"/>
      </rPr>
      <t xml:space="preserve">
①設定→安全性と緊急情報→医療に関する情報→各情報を全て設定
②設定→安全性と緊急情報→緊急SOS→緊急通報→緊急通報用の電話番号を110番から必ず変更してください。(例えば自分の業務端末等)
</t>
    </r>
    <r>
      <rPr>
        <sz val="11"/>
        <color rgb="FFFF0000"/>
        <rFont val="ＭＳ Ｐゴシック"/>
        <family val="3"/>
        <charset val="128"/>
      </rPr>
      <t>　※右記の＜緊急通報用の電話番号設定の初期設定時の手順＞を参照してください。</t>
    </r>
    <r>
      <rPr>
        <sz val="11"/>
        <rFont val="ＭＳ Ｐゴシック"/>
        <family val="3"/>
        <charset val="128"/>
      </rPr>
      <t xml:space="preserve">
</t>
    </r>
    <r>
      <rPr>
        <sz val="11"/>
        <color rgb="FFFF0000"/>
        <rFont val="ＭＳ Ｐゴシック"/>
        <family val="3"/>
        <charset val="128"/>
      </rPr>
      <t>　※1回変更するとGoogleアカウントに紐づくので以降の変更は要りませんが、試験前に必ず確認してください。</t>
    </r>
    <r>
      <rPr>
        <sz val="11"/>
        <rFont val="ＭＳ Ｐゴシック"/>
        <family val="3"/>
        <charset val="128"/>
      </rPr>
      <t xml:space="preserve">
</t>
    </r>
    <rPh sb="1" eb="3">
      <t>テジュン</t>
    </rPh>
    <rPh sb="27" eb="29">
      <t>キンキュウ</t>
    </rPh>
    <rPh sb="181" eb="183">
      <t>サンショウ</t>
    </rPh>
    <phoneticPr fontId="6"/>
  </si>
  <si>
    <r>
      <t xml:space="preserve">＜手順＞
</t>
    </r>
    <r>
      <rPr>
        <sz val="11"/>
        <color rgb="FFFF0000"/>
        <rFont val="ＭＳ Ｐゴシック"/>
        <family val="3"/>
        <charset val="128"/>
      </rPr>
      <t xml:space="preserve">※GOTA後は、設定が保持されている事を確認してください。
</t>
    </r>
    <r>
      <rPr>
        <sz val="11"/>
        <rFont val="ＭＳ Ｐゴシック"/>
        <family val="3"/>
        <charset val="128"/>
      </rPr>
      <t>①設定→ネットワークとインターネット⇒SIM⇒pSIM側を選択⇒アクセスポイント⇒「＋」⇒アクセスポイントの編集⇒…⇒保存
　＜AP設定内容＞　※adbtoolを使ってみてください
　　名前：linemo
　　APN：plus.acs.jp.v6
　　ユーザー名：lm
　　パスワード：lm
　　認証タイプ：CHAP</t>
    </r>
    <rPh sb="1" eb="3">
      <t>テジュン</t>
    </rPh>
    <rPh sb="25" eb="27">
      <t>カクニン</t>
    </rPh>
    <rPh sb="62" eb="63">
      <t>ガワ</t>
    </rPh>
    <rPh sb="64" eb="66">
      <t>センタク</t>
    </rPh>
    <rPh sb="102" eb="104">
      <t>セッテイ</t>
    </rPh>
    <rPh sb="104" eb="106">
      <t>ナイヨウ</t>
    </rPh>
    <rPh sb="117" eb="118">
      <t>ツカ</t>
    </rPh>
    <phoneticPr fontId="6"/>
  </si>
  <si>
    <r>
      <rPr>
        <sz val="11"/>
        <color rgb="FF000000"/>
        <rFont val="ＭＳ Ｐゴシック"/>
        <family val="3"/>
        <charset val="128"/>
      </rPr>
      <t>＜準備＞
①ダウンロードツールにて2回MRへFULL_DL
②リブート後、電源オフしてDNANDLoaderでUSB有効化
　※「SUCCESS」表示後に電源オフの場合は電源オンしてください
③待ち受け画面まで設定をして下さい
　pSIMを入れていると初期設定画面でSIMの選択画面になりますので、</t>
    </r>
    <r>
      <rPr>
        <sz val="11"/>
        <color rgb="FFFF0000"/>
        <rFont val="ＭＳ Ｐゴシック"/>
        <family val="3"/>
        <charset val="128"/>
      </rPr>
      <t>下</t>
    </r>
    <r>
      <rPr>
        <sz val="11"/>
        <color rgb="FF000000"/>
        <rFont val="ＭＳ Ｐゴシック"/>
        <family val="3"/>
        <charset val="128"/>
      </rPr>
      <t>の表示(こちらが</t>
    </r>
    <r>
      <rPr>
        <sz val="11"/>
        <color rgb="FFFF0000"/>
        <rFont val="ＭＳ Ｐゴシック"/>
        <family val="3"/>
        <charset val="128"/>
      </rPr>
      <t>eSIM</t>
    </r>
    <r>
      <rPr>
        <sz val="11"/>
        <color rgb="FF000000"/>
        <rFont val="ＭＳ Ｐゴシック"/>
        <family val="3"/>
        <charset val="128"/>
      </rPr>
      <t xml:space="preserve">)をデータ通信・通話・SMSで選択してください。
</t>
    </r>
    <r>
      <rPr>
        <sz val="11"/>
        <color rgb="FFFF0000"/>
        <rFont val="ＭＳ Ｐゴシック"/>
        <family val="3"/>
        <charset val="128"/>
      </rPr>
      <t xml:space="preserve">④アプリを最新にします。
　Playストア→右上アカウントアイコンタップ→アプリとデバイスの管理(マイアプり＆ゲーム)→アップデート利用可能の「すべて更新」タップ→「詳細を表示」→全てのアプリが更新されるのを暫く待ちます
</t>
    </r>
    <r>
      <rPr>
        <sz val="11"/>
        <color rgb="FF000000"/>
        <rFont val="ＭＳ Ｐゴシック"/>
        <family val="3"/>
        <charset val="128"/>
      </rPr>
      <t xml:space="preserve">⑤GOTA組み合わせ：2回前MR⇒最新MR
</t>
    </r>
    <r>
      <rPr>
        <sz val="11"/>
        <color rgb="FFFF0000"/>
        <rFont val="ＭＳ Ｐゴシック"/>
        <family val="3"/>
        <charset val="128"/>
      </rPr>
      <t xml:space="preserve">⑥モバイルネットワーク使用(WiFiオフしてください）
</t>
    </r>
    <r>
      <rPr>
        <sz val="11"/>
        <color rgb="FF000000"/>
        <rFont val="ＭＳ Ｐゴシック"/>
        <family val="3"/>
        <charset val="128"/>
      </rPr>
      <t>⑦</t>
    </r>
    <r>
      <rPr>
        <sz val="11"/>
        <color rgb="FFFF0000"/>
        <rFont val="ＭＳ Ｐゴシック"/>
        <family val="3"/>
        <charset val="128"/>
      </rPr>
      <t>eSIM</t>
    </r>
    <r>
      <rPr>
        <sz val="11"/>
        <color rgb="FF000000"/>
        <rFont val="ＭＳ Ｐゴシック"/>
        <family val="3"/>
        <charset val="128"/>
      </rPr>
      <t>を優先SIM設定(データ通信、通話、SMS使用）
　設定→ネットワークとインターネット→デュアルSIM設定→優先SIMが</t>
    </r>
    <r>
      <rPr>
        <sz val="11"/>
        <color rgb="FFFF0000"/>
        <rFont val="ＭＳ Ｐゴシック"/>
        <family val="3"/>
        <charset val="128"/>
      </rPr>
      <t>eSIM</t>
    </r>
    <r>
      <rPr>
        <sz val="11"/>
        <color rgb="FF000000"/>
        <rFont val="ＭＳ Ｐゴシック"/>
        <family val="3"/>
        <charset val="128"/>
      </rPr>
      <t xml:space="preserve">になっている事を確認
⑧＋メッセージの初期設定をしておいて下さい。
</t>
    </r>
    <r>
      <rPr>
        <sz val="11"/>
        <color rgb="FFFF0000"/>
        <rFont val="ＭＳ Ｐゴシック"/>
        <family val="3"/>
        <charset val="128"/>
      </rPr>
      <t>⑨No48の動作確認をGOTA前に実施してください。(音声通話・データ通信・SMS受信)</t>
    </r>
    <r>
      <rPr>
        <sz val="11"/>
        <color rgb="FF000000"/>
        <rFont val="ＭＳ Ｐゴシック"/>
        <family val="3"/>
        <charset val="128"/>
      </rPr>
      <t xml:space="preserve">
＜手順＞
①GOTA前のeSIM設定確認
　設定→デバイス情報→電話番号(SIMスロット2)をタップ→背面のQRコードラベルと同じ電話番号が表示される事を確認
②アップデート
　設定→システム→システムアップデート→システムアップデート利用可能の画面で【更新内容】のビルド番号が最新MRの番号である事を確認→ダウンロードしてインストール→モバイルネットワークを使用をタップ→アップデートが完了するまで暫く待ちます。(10分程度)→今すぐ再起動をタップ
③電源オフとしてDNANDLoaderでUSBデバッグオンを設定
④GOTA後のeSIM設定確認
　設定→デバイス情報→電話番号(SIMスロット2)をタップ→背面のQRコードラベルと同じ電話番号が表示される事を確認
</t>
    </r>
    <r>
      <rPr>
        <sz val="11"/>
        <color rgb="FFFF0000"/>
        <rFont val="ＭＳ Ｐゴシック"/>
        <family val="3"/>
        <charset val="128"/>
      </rPr>
      <t>⑤No48をGOTA後に確認する</t>
    </r>
    <rPh sb="840" eb="841">
      <t>ゴ</t>
    </rPh>
    <rPh sb="842" eb="844">
      <t>カクニン</t>
    </rPh>
    <phoneticPr fontId="6"/>
  </si>
  <si>
    <r>
      <rPr>
        <sz val="11"/>
        <color rgb="FF000000"/>
        <rFont val="ＭＳ Ｐゴシック"/>
        <family val="3"/>
        <charset val="128"/>
      </rPr>
      <t xml:space="preserve">＜準備＞
①ダウンロードツールにて前回MRへFULL_DL
②リブート後、電源オフしてDNANDLoaderでUSB有効化
　※「SUCCESS」表示後に電源オフの場合は電源オンしてください
③待ち受け画面まで設定をして下さい
　pSIMを入れていると初期設定画面でSIMの選択画面になりますので、上の表示(こちらがpSIM)をデータ通信・通話・SMSで選択してください。
④GOTA組み合わせ：2回前MR⇒最新MR
</t>
    </r>
    <r>
      <rPr>
        <sz val="11"/>
        <color rgb="FFFF0000"/>
        <rFont val="ＭＳ Ｐゴシック"/>
        <family val="3"/>
        <charset val="128"/>
      </rPr>
      <t xml:space="preserve">⑤WiFiのAPを使用(モバイルネットワークは使用しません）
</t>
    </r>
    <r>
      <rPr>
        <sz val="11"/>
        <color rgb="FF000000"/>
        <rFont val="ＭＳ Ｐゴシック"/>
        <family val="3"/>
        <charset val="128"/>
      </rPr>
      <t xml:space="preserve">⑥下記を設定
</t>
    </r>
    <r>
      <rPr>
        <sz val="11"/>
        <color rgb="FFFF0000"/>
        <rFont val="ＭＳ Ｐゴシック"/>
        <family val="3"/>
        <charset val="128"/>
      </rPr>
      <t xml:space="preserve">　・設定⇒ネットワークとインターネット⇒SIM⇒SB⇒ローミング：OFF・モバイルデータ：OFF
　・設定⇒安全性と緊急情報⇒緊急速報メール⇒メッセージ受信を再通知する：1回・常に最大音量で通知音を鳴らす：on(デフォルト）
　・バイブレーションはグレイアウトしてることを確認。
</t>
    </r>
    <r>
      <rPr>
        <sz val="11"/>
        <color rgb="FF000000"/>
        <rFont val="ＭＳ Ｐゴシック"/>
        <family val="3"/>
        <charset val="128"/>
      </rPr>
      <t xml:space="preserve">
＜手順＞
①アップデート
　設定→システム→システムアップデート→システムアップデート利用可能の画面で【更新内容】のビルド番号が最新MRの番号である事を確認→ダウンロードしてインストール→アップデートが完了するまで暫く待ちます。(10分程度)→今すぐ再起動をタップ
②上記の⑥の設定が保持されている事を確認</t>
    </r>
    <phoneticPr fontId="6"/>
  </si>
  <si>
    <r>
      <rPr>
        <sz val="11"/>
        <color rgb="FF000000"/>
        <rFont val="ＭＳ Ｐゴシック"/>
        <family val="3"/>
        <charset val="128"/>
      </rPr>
      <t xml:space="preserve">＜準備＞
①ダウンロードツールにてx回前のMRへFULL_DL
②リブート後、電源オフしてDNANDLoaderでUSB有効化
　※「SUCCESS」表示後に電源オフの場合は電源オンしてください
③待ち受け画面まで設定をして下さい
　pSIMを入れていると初期設定画面でSIMの選択画面になりますので、上の表示(こちらがpSIM)をデータ通信・通話・SMSで選択してください。
④GOTA組み合わせ：ｘ回前MR⇒最新MR
⑤モバイルネットワーク使用(WiFiオフしてください）
⑥pSIMを優先SIM設定(データ通信、通話、SMS使用）
　設定→ネットワークとインターネット→デュアルSIM設定→優先SIMがSIM1になっている事を確認
⑦アプリを最新にします。
　Playストア→右上アカウントアイコンタップ→アプリとデバイスの管理→アップデート利用可能の「すべて更新」タップ→「詳細を表示」→全てのアプリが更新されるのを暫く待ちます
⑧＋メッセージの初期設定をしておいて下さい。
＜手順＞
</t>
    </r>
    <r>
      <rPr>
        <sz val="11"/>
        <color rgb="FFFF0000"/>
        <rFont val="ＭＳ Ｐゴシック"/>
        <family val="3"/>
        <charset val="128"/>
      </rPr>
      <t>①GOTA前スクショ
　設定→デバイス情報→IMEI1/2とビルド番号　※1枚に入らない時は2枚に分ける
②GOTA前にNo23～No28の設定と確認を行う</t>
    </r>
    <r>
      <rPr>
        <sz val="11"/>
        <color rgb="FF000000"/>
        <rFont val="ＭＳ Ｐゴシック"/>
        <family val="3"/>
        <charset val="128"/>
      </rPr>
      <t xml:space="preserve">
③アップデート
　設定→システム→システムアップデート→システムアップデート利用可能の画面で【更新内容】のビルド番号が最新MRの番号である事を確認→ダウンロードしてインストール→モバイルネットワークを使用をタップ→アップデートが完了するまで暫く待ちます。(10分程度)→今すぐ再起動をタップ
④電源オフしてDNANDLoaderでUSBデバッグオンを設定
</t>
    </r>
    <r>
      <rPr>
        <sz val="11"/>
        <color rgb="FFFF0000"/>
        <rFont val="ＭＳ Ｐゴシック"/>
        <family val="3"/>
        <charset val="128"/>
      </rPr>
      <t xml:space="preserve">⑤GOTA後スクショ
　設定→デバイス情報→IMEI1/2とビルド番号　※1枚に入らない時は2枚に分ける
</t>
    </r>
    <r>
      <rPr>
        <sz val="11"/>
        <color rgb="FF000000"/>
        <rFont val="ＭＳ Ｐゴシック"/>
        <family val="3"/>
        <charset val="128"/>
      </rPr>
      <t>⑥GOTA前後の画像をWinMergeで比較して差を確認してください。詳しくは別シートを参照下さい
⑦GOTA後のNo23～No28の確認を行って下さい</t>
    </r>
    <rPh sb="18" eb="20">
      <t>カイマエ</t>
    </rPh>
    <rPh sb="520" eb="522">
      <t>カクニン</t>
    </rPh>
    <rPh sb="811" eb="812">
      <t>ゴ</t>
    </rPh>
    <rPh sb="823" eb="825">
      <t>カクニン</t>
    </rPh>
    <rPh sb="826" eb="827">
      <t>オコナ</t>
    </rPh>
    <rPh sb="829" eb="830">
      <t>クダ</t>
    </rPh>
    <phoneticPr fontId="6"/>
  </si>
  <si>
    <r>
      <t xml:space="preserve">＜手順＞
※各データは2個以上用意する
</t>
    </r>
    <r>
      <rPr>
        <sz val="11"/>
        <color rgb="FFFF0000"/>
        <rFont val="ＭＳ Ｐゴシック"/>
        <family val="3"/>
        <charset val="128"/>
      </rPr>
      <t>※GOTA後は動作確認は不要で、電話帳・画像・LINEトーク・SMSが消えていない事を確認してください。</t>
    </r>
    <r>
      <rPr>
        <sz val="11"/>
        <rFont val="ＭＳ Ｐゴシック"/>
        <family val="3"/>
        <charset val="128"/>
      </rPr>
      <t xml:space="preserve">
●電話帳登録
　「電話帳登録」ワークシート参照
●画像(カメラ撮影、ダウンロード)
　・カメラで2枚以上撮影
　　フォトアプリで画像確認
　・ダウンロード
　　ブラウザ(Chrome)⇒適当なサイトに飛ぶ⇒「画像」をタップ(上の方)⇒画像をロングタップして「画像をダウンロード」
　　Filesアプリで画像を確認
</t>
    </r>
    <r>
      <rPr>
        <sz val="11"/>
        <color rgb="FFFF0000"/>
        <rFont val="ＭＳ Ｐゴシック"/>
        <family val="3"/>
        <charset val="128"/>
      </rPr>
      <t xml:space="preserve">●LINEトーク
　・【LINEトーク設定方法】でアプリを設定
　・対抗機とラインメッセージ(テキスト、画像)の送受信実施(2回以上）
</t>
    </r>
    <r>
      <rPr>
        <sz val="11"/>
        <rFont val="ＭＳ Ｐゴシック"/>
        <family val="3"/>
        <charset val="128"/>
      </rPr>
      <t>●メール(プラスメッセージ）
　No23と同じなので実施不要です</t>
    </r>
    <rPh sb="1" eb="3">
      <t>テジュン</t>
    </rPh>
    <rPh sb="6" eb="7">
      <t>カク</t>
    </rPh>
    <rPh sb="12" eb="13">
      <t>コ</t>
    </rPh>
    <rPh sb="13" eb="15">
      <t>イジョウ</t>
    </rPh>
    <rPh sb="15" eb="17">
      <t>ヨウイ</t>
    </rPh>
    <rPh sb="25" eb="26">
      <t>ゴ</t>
    </rPh>
    <rPh sb="27" eb="29">
      <t>ドウサ</t>
    </rPh>
    <rPh sb="29" eb="31">
      <t>カクニン</t>
    </rPh>
    <rPh sb="32" eb="34">
      <t>フヨウ</t>
    </rPh>
    <rPh sb="36" eb="39">
      <t>デンワチョウ</t>
    </rPh>
    <rPh sb="40" eb="42">
      <t>ガゾウ</t>
    </rPh>
    <rPh sb="55" eb="56">
      <t>キ</t>
    </rPh>
    <rPh sb="61" eb="62">
      <t>コト</t>
    </rPh>
    <rPh sb="63" eb="65">
      <t>カクニン</t>
    </rPh>
    <rPh sb="74" eb="77">
      <t>デンワチョウ</t>
    </rPh>
    <rPh sb="77" eb="79">
      <t>トウロク</t>
    </rPh>
    <rPh sb="82" eb="85">
      <t>デンワチョウ</t>
    </rPh>
    <rPh sb="85" eb="87">
      <t>トウロク</t>
    </rPh>
    <rPh sb="94" eb="96">
      <t>サンショウ</t>
    </rPh>
    <rPh sb="98" eb="100">
      <t>ガゾウ</t>
    </rPh>
    <rPh sb="104" eb="106">
      <t>サツエイ</t>
    </rPh>
    <rPh sb="122" eb="123">
      <t>マイ</t>
    </rPh>
    <rPh sb="123" eb="125">
      <t>イジョウ</t>
    </rPh>
    <rPh sb="125" eb="127">
      <t>サツエイ</t>
    </rPh>
    <rPh sb="137" eb="139">
      <t>ガゾウ</t>
    </rPh>
    <rPh sb="139" eb="141">
      <t>カクニン</t>
    </rPh>
    <rPh sb="166" eb="168">
      <t>テキトウ</t>
    </rPh>
    <rPh sb="173" eb="174">
      <t>ト</t>
    </rPh>
    <rPh sb="177" eb="179">
      <t>ガゾウ</t>
    </rPh>
    <rPh sb="185" eb="186">
      <t>ウエ</t>
    </rPh>
    <rPh sb="187" eb="188">
      <t>ホウ</t>
    </rPh>
    <rPh sb="190" eb="192">
      <t>ガゾウ</t>
    </rPh>
    <rPh sb="202" eb="204">
      <t>ガゾウ</t>
    </rPh>
    <rPh sb="224" eb="226">
      <t>ガゾウ</t>
    </rPh>
    <rPh sb="227" eb="229">
      <t>カクニン</t>
    </rPh>
    <rPh sb="249" eb="251">
      <t>セッテイ</t>
    </rPh>
    <rPh sb="251" eb="253">
      <t>ホウホウ</t>
    </rPh>
    <rPh sb="259" eb="261">
      <t>セッテイ</t>
    </rPh>
    <rPh sb="264" eb="267">
      <t>タイコウキ</t>
    </rPh>
    <rPh sb="282" eb="284">
      <t>ガゾウ</t>
    </rPh>
    <rPh sb="286" eb="289">
      <t>ソウジュシン</t>
    </rPh>
    <rPh sb="289" eb="291">
      <t>ジッシ</t>
    </rPh>
    <rPh sb="293" eb="294">
      <t>カイ</t>
    </rPh>
    <rPh sb="294" eb="296">
      <t>イジョウ</t>
    </rPh>
    <rPh sb="319" eb="320">
      <t>オナ</t>
    </rPh>
    <rPh sb="324" eb="326">
      <t>ジッシ</t>
    </rPh>
    <rPh sb="326" eb="328">
      <t>フヨウ</t>
    </rPh>
    <phoneticPr fontId="6"/>
  </si>
  <si>
    <r>
      <t xml:space="preserve">＜手順＞
</t>
    </r>
    <r>
      <rPr>
        <sz val="11"/>
        <color rgb="FFFF0000"/>
        <rFont val="ＭＳ Ｐゴシック"/>
        <family val="3"/>
        <charset val="128"/>
      </rPr>
      <t>※GOTA後は、画面ロック・生体認証設定が保持されている事を動作確認してください。(No26～28を実施)</t>
    </r>
    <r>
      <rPr>
        <sz val="11"/>
        <rFont val="ＭＳ Ｐゴシック"/>
        <family val="3"/>
        <charset val="128"/>
      </rPr>
      <t xml:space="preserve">
●画面ロック　※パターン、PIN、パスワードの何れかを備考欄へ記載する事
　【注記】パターンの場合は「Ｚ」、　パスワードの場合は「１２３４」
　設定⇒セキュリティとプライバシー⇒画面ロックを設定⇒例：パターン⇒Ｚ⇒次へ⇒Ｚ⇒確認⇒完了
●生体認証(顔認証)
　設定⇒セキュリティとプライバシー⇒デバイスのロック解除⇒顔認証と指紋認証によるロック解除⇒Z⇒同意する⇒スタート⇒カメラ起動⇒完了
●生体認証(指紋認証)
　設定⇒セキュリティとプライバシー⇒デバイスのロック解除⇒顔認証と指紋認証によるロック解除⇒Z⇒指紋⇒もっと見る⇒同意する⇒センサーを指でタッチ⇒20回タッチ⇒完了
</t>
    </r>
    <rPh sb="1" eb="3">
      <t>テジュン</t>
    </rPh>
    <rPh sb="13" eb="15">
      <t>ガメン</t>
    </rPh>
    <rPh sb="19" eb="23">
      <t>セイタイニンショウ</t>
    </rPh>
    <rPh sb="23" eb="25">
      <t>セッテイ</t>
    </rPh>
    <rPh sb="26" eb="28">
      <t>ホジ</t>
    </rPh>
    <rPh sb="35" eb="37">
      <t>ドウサ</t>
    </rPh>
    <rPh sb="55" eb="57">
      <t>ジッシ</t>
    </rPh>
    <rPh sb="60" eb="62">
      <t>ガメン</t>
    </rPh>
    <rPh sb="82" eb="83">
      <t>イズ</t>
    </rPh>
    <rPh sb="86" eb="88">
      <t>ビコウ</t>
    </rPh>
    <rPh sb="88" eb="89">
      <t>ラン</t>
    </rPh>
    <rPh sb="90" eb="92">
      <t>キサイ</t>
    </rPh>
    <rPh sb="94" eb="95">
      <t>コト</t>
    </rPh>
    <rPh sb="98" eb="100">
      <t>チュウキ</t>
    </rPh>
    <rPh sb="106" eb="108">
      <t>バアイ</t>
    </rPh>
    <rPh sb="120" eb="122">
      <t>バアイ</t>
    </rPh>
    <rPh sb="131" eb="133">
      <t>セッテイ</t>
    </rPh>
    <rPh sb="148" eb="150">
      <t>ガメン</t>
    </rPh>
    <rPh sb="154" eb="156">
      <t>セッテイ</t>
    </rPh>
    <rPh sb="157" eb="158">
      <t>レイ</t>
    </rPh>
    <rPh sb="166" eb="167">
      <t>ツギ</t>
    </rPh>
    <rPh sb="171" eb="173">
      <t>カクニン</t>
    </rPh>
    <rPh sb="174" eb="176">
      <t>カンリョウ</t>
    </rPh>
    <rPh sb="178" eb="182">
      <t>セイタイニンショウ</t>
    </rPh>
    <rPh sb="183" eb="184">
      <t>カオ</t>
    </rPh>
    <rPh sb="184" eb="186">
      <t>ニンショウ</t>
    </rPh>
    <rPh sb="189" eb="191">
      <t>セッテイ</t>
    </rPh>
    <rPh sb="214" eb="216">
      <t>カイジョ</t>
    </rPh>
    <rPh sb="217" eb="218">
      <t>カオ</t>
    </rPh>
    <rPh sb="218" eb="220">
      <t>ニンショウ</t>
    </rPh>
    <rPh sb="221" eb="223">
      <t>シモン</t>
    </rPh>
    <rPh sb="223" eb="225">
      <t>ニンショウ</t>
    </rPh>
    <rPh sb="231" eb="233">
      <t>カイジョ</t>
    </rPh>
    <rPh sb="236" eb="238">
      <t>ドウイ</t>
    </rPh>
    <rPh sb="249" eb="251">
      <t>キドウ</t>
    </rPh>
    <rPh sb="252" eb="254">
      <t>カンリョウ</t>
    </rPh>
    <rPh sb="256" eb="258">
      <t>セイタイ</t>
    </rPh>
    <rPh sb="258" eb="260">
      <t>ニンショウ</t>
    </rPh>
    <rPh sb="261" eb="263">
      <t>シモン</t>
    </rPh>
    <rPh sb="263" eb="265">
      <t>ニンショウ</t>
    </rPh>
    <rPh sb="315" eb="317">
      <t>シモン</t>
    </rPh>
    <rPh sb="321" eb="322">
      <t>ミ</t>
    </rPh>
    <rPh sb="324" eb="326">
      <t>ドウイ</t>
    </rPh>
    <rPh sb="334" eb="335">
      <t>ユビ</t>
    </rPh>
    <rPh sb="342" eb="343">
      <t>カイ</t>
    </rPh>
    <rPh sb="347" eb="349">
      <t>カンリョウ</t>
    </rPh>
    <phoneticPr fontId="6"/>
  </si>
  <si>
    <r>
      <t xml:space="preserve">＜手順＞
</t>
    </r>
    <r>
      <rPr>
        <sz val="11"/>
        <color rgb="FFFF0000"/>
        <rFont val="ＭＳ Ｐゴシック"/>
        <family val="3"/>
        <charset val="128"/>
      </rPr>
      <t>※GOTA後は、①の設定が保持されている事と緊急SOSは動作確認(No30 ～31)してください。</t>
    </r>
    <r>
      <rPr>
        <sz val="11"/>
        <rFont val="ＭＳ Ｐゴシック"/>
        <family val="3"/>
        <charset val="128"/>
      </rPr>
      <t xml:space="preserve">
①設定→安全性と緊急情報→医療に関する情報→各情報を全て設定
②設定→安全性と緊急情報→緊急SOS→緊急通報→緊急通報用の電話番号を110番から必ず変更してください。(例えば自分の業務端末等)
</t>
    </r>
    <r>
      <rPr>
        <sz val="11"/>
        <color rgb="FFFF0000"/>
        <rFont val="ＭＳ Ｐゴシック"/>
        <family val="3"/>
        <charset val="128"/>
      </rPr>
      <t>　※右記の＜緊急通報用の電話番号設定の初期設定時の手順＞を参照してください。</t>
    </r>
    <r>
      <rPr>
        <sz val="11"/>
        <rFont val="ＭＳ Ｐゴシック"/>
        <family val="3"/>
        <charset val="128"/>
      </rPr>
      <t xml:space="preserve">
</t>
    </r>
    <r>
      <rPr>
        <sz val="11"/>
        <color rgb="FFFF0000"/>
        <rFont val="ＭＳ Ｐゴシック"/>
        <family val="3"/>
        <charset val="128"/>
      </rPr>
      <t>　※1回変更するとGoogleアカウントに紐づくので以降の変更は要りませんが、試験前に必ず確認してください。</t>
    </r>
    <r>
      <rPr>
        <sz val="11"/>
        <rFont val="ＭＳ Ｐゴシック"/>
        <family val="3"/>
        <charset val="128"/>
      </rPr>
      <t xml:space="preserve">
</t>
    </r>
    <rPh sb="1" eb="3">
      <t>テジュン</t>
    </rPh>
    <rPh sb="27" eb="29">
      <t>キンキュウ</t>
    </rPh>
    <rPh sb="181" eb="183">
      <t>サンショウ</t>
    </rPh>
    <phoneticPr fontId="6"/>
  </si>
  <si>
    <r>
      <rPr>
        <sz val="11"/>
        <color rgb="FF000000"/>
        <rFont val="ＭＳ Ｐゴシック"/>
        <family val="3"/>
        <charset val="128"/>
      </rPr>
      <t>＜準備＞
①ダウンロードツールにてx回MRへFULL_DL
②リブート後、電源オフしてDNANDLoaderでUSB有効化
　※「SUCCESS」表示後に電源オフの場合は電源オンしてください
③待ち受け画面まで設定をして下さい
　pSIMを入れていると初期設定画面でSIMの選択画面になりますので、</t>
    </r>
    <r>
      <rPr>
        <sz val="11"/>
        <color rgb="FFFF0000"/>
        <rFont val="ＭＳ Ｐゴシック"/>
        <family val="3"/>
        <charset val="128"/>
      </rPr>
      <t>下</t>
    </r>
    <r>
      <rPr>
        <sz val="11"/>
        <color rgb="FF000000"/>
        <rFont val="ＭＳ Ｐゴシック"/>
        <family val="3"/>
        <charset val="128"/>
      </rPr>
      <t>の表示(こちらが</t>
    </r>
    <r>
      <rPr>
        <sz val="11"/>
        <color rgb="FFFF0000"/>
        <rFont val="ＭＳ Ｐゴシック"/>
        <family val="3"/>
        <charset val="128"/>
      </rPr>
      <t>eSIM</t>
    </r>
    <r>
      <rPr>
        <sz val="11"/>
        <color rgb="FF000000"/>
        <rFont val="ＭＳ Ｐゴシック"/>
        <family val="3"/>
        <charset val="128"/>
      </rPr>
      <t xml:space="preserve">)をデータ通信・通話・SMSで選択してください。
</t>
    </r>
    <r>
      <rPr>
        <sz val="11"/>
        <color rgb="FFFF0000"/>
        <rFont val="ＭＳ Ｐゴシック"/>
        <family val="3"/>
        <charset val="128"/>
      </rPr>
      <t xml:space="preserve">④アプリを最新にします。
　Playストア→右上アカウントアイコンタップ→アプリとデバイスの管理(マイアプり＆ゲーム)→アップデート利用可能の「すべて更新」タップ→「詳細を表示」→全てのアプリが更新されるのを暫く待ちます
</t>
    </r>
    <r>
      <rPr>
        <sz val="11"/>
        <color rgb="FF000000"/>
        <rFont val="ＭＳ Ｐゴシック"/>
        <family val="3"/>
        <charset val="128"/>
      </rPr>
      <t xml:space="preserve">⑤GOTA組み合わせ：ｘ回前MR⇒最新MR
</t>
    </r>
    <r>
      <rPr>
        <sz val="11"/>
        <color rgb="FFFF0000"/>
        <rFont val="ＭＳ Ｐゴシック"/>
        <family val="3"/>
        <charset val="128"/>
      </rPr>
      <t xml:space="preserve">⑥モバイルネットワーク使用(WiFiオフしてください）
</t>
    </r>
    <r>
      <rPr>
        <sz val="11"/>
        <color rgb="FF000000"/>
        <rFont val="ＭＳ Ｐゴシック"/>
        <family val="3"/>
        <charset val="128"/>
      </rPr>
      <t>⑦</t>
    </r>
    <r>
      <rPr>
        <sz val="11"/>
        <color rgb="FFFF0000"/>
        <rFont val="ＭＳ Ｐゴシック"/>
        <family val="3"/>
        <charset val="128"/>
      </rPr>
      <t>eSIM</t>
    </r>
    <r>
      <rPr>
        <sz val="11"/>
        <color rgb="FF000000"/>
        <rFont val="ＭＳ Ｐゴシック"/>
        <family val="3"/>
        <charset val="128"/>
      </rPr>
      <t>を優先SIM設定(データ通信、通話、SMS使用）
　設定→ネットワークとインターネット→デュアルSIM設定→優先SIMが</t>
    </r>
    <r>
      <rPr>
        <sz val="11"/>
        <color rgb="FFFF0000"/>
        <rFont val="ＭＳ Ｐゴシック"/>
        <family val="3"/>
        <charset val="128"/>
      </rPr>
      <t>eSIM</t>
    </r>
    <r>
      <rPr>
        <sz val="11"/>
        <color rgb="FF000000"/>
        <rFont val="ＭＳ Ｐゴシック"/>
        <family val="3"/>
        <charset val="128"/>
      </rPr>
      <t xml:space="preserve">になっている事を確認
⑧＋メッセージの初期設定をしておいて下さい。
</t>
    </r>
    <r>
      <rPr>
        <sz val="11"/>
        <color rgb="FFFF0000"/>
        <rFont val="ＭＳ Ｐゴシック"/>
        <family val="3"/>
        <charset val="128"/>
      </rPr>
      <t>⑨No34の動作確認をGOTA前に実施してください。(音声通話・データ通信・SMS受信)</t>
    </r>
    <r>
      <rPr>
        <sz val="11"/>
        <color rgb="FF000000"/>
        <rFont val="ＭＳ Ｐゴシック"/>
        <family val="3"/>
        <charset val="128"/>
      </rPr>
      <t xml:space="preserve">
＜手順＞
①GOTA前のeSIM設定確認
　設定→デバイス情報→電話番号(SIMスロット2)をタップ→背面のQRコードラベルと同じ電話番号が表示される事を確認
②アップデート
　設定→システム→システムアップデート→システムアップデート利用可能の画面で【更新内容】のビルド番号が最新MRの番号である事を確認→ダウンロードしてインストール→モバイルネットワークを使用をタップ→アップデートが完了するまで暫く待ちます。(10分程度)→今すぐ再起動をタップ
③電源オフとしてDNANDLoaderでUSBデバッグオンを設定
④GOTA後のeSIM設定確認
　設定→デバイス情報→電話番号(SIMスロット2)をタップ→背面のQRコードラベルと同じ電話番号が表示される事を確認
</t>
    </r>
    <r>
      <rPr>
        <sz val="11"/>
        <color rgb="FFFF0000"/>
        <rFont val="ＭＳ Ｐゴシック"/>
        <family val="3"/>
        <charset val="128"/>
      </rPr>
      <t>⑤No34をGOTA後に確認する</t>
    </r>
    <rPh sb="18" eb="19">
      <t>カイ</t>
    </rPh>
    <rPh sb="840" eb="841">
      <t>ゴ</t>
    </rPh>
    <rPh sb="842" eb="844">
      <t>カクニン</t>
    </rPh>
    <phoneticPr fontId="6"/>
  </si>
  <si>
    <r>
      <rPr>
        <sz val="11"/>
        <color rgb="FF000000"/>
        <rFont val="ＭＳ Ｐゴシック"/>
        <family val="3"/>
        <charset val="128"/>
      </rPr>
      <t xml:space="preserve">＜準備＞
①ダウンロードツールにて前回MRへFULL_DL
②リブート後、電源オフしてDNANDLoaderでUSB有効化
　※「SUCCESS」表示後に電源オフの場合は電源オンしてください
③待ち受け画面まで設定をして下さい
　pSIMを入れていると初期設定画面でSIMの選択画面になりますので、上の表示(こちらがpSIM)をデータ通信・通話・SMSで選択してください。
④GOTA組み合わせ：ｘ回前MR⇒最新MR
</t>
    </r>
    <r>
      <rPr>
        <sz val="11"/>
        <color rgb="FFFF0000"/>
        <rFont val="ＭＳ Ｐゴシック"/>
        <family val="3"/>
        <charset val="128"/>
      </rPr>
      <t xml:space="preserve">⑤WiFiのAPを使用(モバイルネットワークは使用しません）
</t>
    </r>
    <r>
      <rPr>
        <sz val="11"/>
        <color rgb="FF000000"/>
        <rFont val="ＭＳ Ｐゴシック"/>
        <family val="3"/>
        <charset val="128"/>
      </rPr>
      <t xml:space="preserve">⑥下記を設定
</t>
    </r>
    <r>
      <rPr>
        <sz val="11"/>
        <color rgb="FFFF0000"/>
        <rFont val="ＭＳ Ｐゴシック"/>
        <family val="3"/>
        <charset val="128"/>
      </rPr>
      <t xml:space="preserve">　・設定⇒ネットワークとインターネット⇒SIM⇒SB⇒ローミング：OFF・モバイルデータ：OFF
　・設定⇒安全性と緊急情報⇒緊急速報メール⇒メッセージ受信を再通知する：1回・常に最大音量で通知音を鳴らす：on(デフォルト）
　・バイブレーションはグレイアウトしてることを確認。
</t>
    </r>
    <r>
      <rPr>
        <sz val="11"/>
        <color rgb="FF000000"/>
        <rFont val="ＭＳ Ｐゴシック"/>
        <family val="3"/>
        <charset val="128"/>
      </rPr>
      <t xml:space="preserve">
＜手順＞
①アップデート
　設定→システム→システムアップデート→システムアップデート利用可能の画面で【更新内容】のビルド番号が最新MRの番号である事を確認→ダウンロードしてインストール→アップデートが完了するまで暫く待ちます。(10分程度)→今すぐ再起動をタップ
②上記の⑥の設定が保持されている事を確認</t>
    </r>
    <phoneticPr fontId="6"/>
  </si>
  <si>
    <t>【マスターファイル】</t>
    <phoneticPr fontId="6"/>
  </si>
  <si>
    <t>試験書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</si>
</sst>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0_ "/>
    <numFmt numFmtId="178" formatCode="h:mm:ss;@"/>
    <numFmt numFmtId="179" formatCode="0_);[Red]\(0\)"/>
  </numFmts>
  <fonts count="46">
    <font>
      <sz val="11"/>
      <color theme="1"/>
      <name val="ＭＳ Ｐゴシック"/>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ＭＳ Ｐゴシック"/>
      <family val="2"/>
      <charset val="128"/>
    </font>
    <font>
      <sz val="11"/>
      <color theme="1"/>
      <name val="ＭＳ Ｐゴシック"/>
      <family val="3"/>
      <charset val="128"/>
    </font>
    <font>
      <sz val="11"/>
      <color rgb="FFFF0000"/>
      <name val="ＭＳ Ｐゴシック"/>
      <family val="2"/>
      <charset val="128"/>
    </font>
    <font>
      <strike/>
      <sz val="11"/>
      <color theme="1"/>
      <name val="ＭＳ Ｐゴシック"/>
      <family val="3"/>
      <charset val="128"/>
    </font>
    <font>
      <sz val="11"/>
      <color rgb="FFFF0000"/>
      <name val="ＭＳ Ｐゴシック"/>
      <family val="3"/>
      <charset val="128"/>
    </font>
    <font>
      <sz val="9"/>
      <color indexed="81"/>
      <name val="MS P ゴシック"/>
      <family val="3"/>
      <charset val="128"/>
    </font>
    <font>
      <sz val="11"/>
      <name val="ＭＳ Ｐゴシック"/>
      <family val="3"/>
      <charset val="128"/>
    </font>
    <font>
      <strike/>
      <sz val="11"/>
      <color theme="0" tint="-0.249977111117893"/>
      <name val="ＭＳ Ｐゴシック"/>
      <family val="3"/>
      <charset val="128"/>
    </font>
    <font>
      <sz val="11"/>
      <color theme="0" tint="-0.249977111117893"/>
      <name val="ＭＳ Ｐゴシック"/>
      <family val="3"/>
      <charset val="128"/>
    </font>
    <font>
      <sz val="11"/>
      <name val="ＭＳ Ｐゴシック"/>
      <family val="2"/>
      <charset val="128"/>
    </font>
    <font>
      <sz val="11"/>
      <color rgb="FF000000"/>
      <name val="ＭＳ Ｐゴシック"/>
      <family val="3"/>
      <charset val="128"/>
    </font>
    <font>
      <strike/>
      <sz val="11"/>
      <color rgb="FFBFBFBF"/>
      <name val="ＭＳ Ｐゴシック"/>
      <family val="3"/>
      <charset val="128"/>
    </font>
    <font>
      <b/>
      <sz val="11"/>
      <color rgb="FFFF0000"/>
      <name val="ＭＳ Ｐゴシック"/>
      <family val="3"/>
      <charset val="128"/>
    </font>
    <font>
      <strike/>
      <sz val="11"/>
      <color theme="1"/>
      <name val="ＭＳ Ｐゴシック"/>
      <family val="2"/>
      <charset val="128"/>
    </font>
    <font>
      <strike/>
      <sz val="11"/>
      <color rgb="FFFF0000"/>
      <name val="ＭＳ Ｐゴシック"/>
      <family val="2"/>
      <charset val="128"/>
    </font>
    <font>
      <strike/>
      <sz val="11"/>
      <color rgb="FFFF0000"/>
      <name val="ＭＳ Ｐゴシック"/>
      <family val="3"/>
      <charset val="128"/>
    </font>
    <font>
      <sz val="11"/>
      <color theme="1"/>
      <name val="ＭＳ Ｐゴシック"/>
      <family val="2"/>
      <charset val="128"/>
    </font>
    <font>
      <sz val="11"/>
      <color theme="1"/>
      <name val="游ゴシック"/>
      <family val="3"/>
      <charset val="128"/>
    </font>
    <font>
      <b/>
      <sz val="11"/>
      <color theme="1"/>
      <name val="游ゴシック"/>
      <family val="3"/>
      <charset val="128"/>
    </font>
    <font>
      <sz val="11"/>
      <color theme="0" tint="-4.9989318521683403E-2"/>
      <name val="游ゴシック"/>
      <family val="3"/>
      <charset val="128"/>
    </font>
    <font>
      <sz val="6"/>
      <name val="游ゴシック"/>
      <family val="2"/>
      <charset val="128"/>
      <scheme val="minor"/>
    </font>
    <font>
      <sz val="11"/>
      <color rgb="FF0070C0"/>
      <name val="游ゴシック"/>
      <family val="3"/>
      <charset val="128"/>
    </font>
    <font>
      <sz val="12"/>
      <color theme="1"/>
      <name val="游ゴシック"/>
      <family val="3"/>
      <charset val="128"/>
    </font>
    <font>
      <sz val="11"/>
      <name val="游ゴシック"/>
      <family val="3"/>
      <charset val="128"/>
    </font>
    <font>
      <sz val="11"/>
      <color rgb="FF000000"/>
      <name val="游ゴシック"/>
      <family val="3"/>
      <charset val="128"/>
    </font>
    <font>
      <sz val="16"/>
      <color theme="1"/>
      <name val="游ゴシック"/>
      <family val="3"/>
      <charset val="128"/>
    </font>
    <font>
      <b/>
      <sz val="18"/>
      <color theme="1"/>
      <name val="游ゴシック"/>
      <family val="3"/>
      <charset val="128"/>
    </font>
    <font>
      <b/>
      <sz val="11"/>
      <name val="ＭＳ Ｐゴシック"/>
      <family val="3"/>
      <charset val="128"/>
    </font>
    <font>
      <b/>
      <sz val="11"/>
      <color rgb="FF000000"/>
      <name val="ＭＳ Ｐゴシック"/>
      <family val="3"/>
      <charset val="128"/>
    </font>
    <font>
      <b/>
      <sz val="9"/>
      <color indexed="81"/>
      <name val="MS P ゴシック"/>
      <family val="3"/>
      <charset val="128"/>
    </font>
    <font>
      <sz val="8"/>
      <color rgb="FF222222"/>
      <name val="Verdana"/>
      <family val="2"/>
    </font>
    <font>
      <sz val="8"/>
      <color theme="1"/>
      <name val="Verdana"/>
      <family val="2"/>
    </font>
    <font>
      <b/>
      <sz val="11"/>
      <color theme="1"/>
      <name val="ＭＳ Ｐゴシック"/>
      <family val="3"/>
      <charset val="128"/>
    </font>
    <font>
      <sz val="8"/>
      <color theme="4"/>
      <name val="ＭＳ Ｐゴシック"/>
      <family val="3"/>
      <charset val="128"/>
    </font>
    <font>
      <sz val="11"/>
      <color theme="8"/>
      <name val="ＭＳ Ｐゴシック"/>
      <family val="3"/>
      <charset val="128"/>
    </font>
    <font>
      <u/>
      <sz val="11"/>
      <color theme="10"/>
      <name val="ＭＳ Ｐゴシック"/>
      <family val="2"/>
      <charset val="128"/>
    </font>
    <font>
      <sz val="8"/>
      <color rgb="FFFF0000"/>
      <name val="ＭＳ Ｐゴシック"/>
      <family val="2"/>
      <charset val="128"/>
    </font>
    <font>
      <b/>
      <sz val="14"/>
      <color theme="1"/>
      <name val="游ゴシック"/>
      <family val="3"/>
      <charset val="128"/>
      <scheme val="minor"/>
    </font>
    <font>
      <u/>
      <sz val="11"/>
      <color theme="10"/>
      <name val="游ゴシック"/>
      <family val="2"/>
      <charset val="128"/>
      <scheme val="minor"/>
    </font>
    <font>
      <sz val="9"/>
      <color rgb="FFFF0000"/>
      <name val="ＭＳ Ｐゴシック"/>
      <family val="2"/>
      <charset val="128"/>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CCFFFF"/>
        <bgColor indexed="64"/>
      </patternFill>
    </fill>
    <fill>
      <patternFill patternType="solid">
        <fgColor rgb="FFCCFFFF"/>
        <bgColor rgb="FF000000"/>
      </patternFill>
    </fill>
    <fill>
      <patternFill patternType="solid">
        <fgColor theme="0" tint="-0.249977111117893"/>
        <bgColor indexed="64"/>
      </patternFill>
    </fill>
    <fill>
      <patternFill patternType="solid">
        <fgColor theme="5" tint="0.7999816888943144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medium">
        <color rgb="FF000000"/>
      </left>
      <right style="thin">
        <color indexed="64"/>
      </right>
      <top/>
      <bottom style="medium">
        <color rgb="FF000000"/>
      </bottom>
      <diagonal/>
    </border>
    <border>
      <left/>
      <right/>
      <top style="thin">
        <color indexed="64"/>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medium">
        <color rgb="FF00000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s>
  <cellStyleXfs count="12">
    <xf numFmtId="0" fontId="0" fillId="0" borderId="0">
      <alignment vertical="center"/>
    </xf>
    <xf numFmtId="0" fontId="22" fillId="0" borderId="0">
      <alignment vertical="center"/>
    </xf>
    <xf numFmtId="0" fontId="5" fillId="0" borderId="0">
      <alignment vertical="center"/>
    </xf>
    <xf numFmtId="0" fontId="22" fillId="0" borderId="0">
      <alignment vertical="center"/>
    </xf>
    <xf numFmtId="0" fontId="22"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41" fillId="0" borderId="0" applyNumberFormat="0" applyFill="0" applyBorder="0" applyAlignment="0" applyProtection="0">
      <alignment vertical="center"/>
    </xf>
    <xf numFmtId="0" fontId="1" fillId="0" borderId="0">
      <alignment vertical="center"/>
    </xf>
    <xf numFmtId="0" fontId="44" fillId="0" borderId="0" applyNumberFormat="0" applyFill="0" applyBorder="0" applyAlignment="0" applyProtection="0">
      <alignment vertical="center"/>
    </xf>
  </cellStyleXfs>
  <cellXfs count="178">
    <xf numFmtId="0" fontId="0" fillId="0" borderId="0" xfId="0">
      <alignment vertical="center"/>
    </xf>
    <xf numFmtId="0" fontId="22" fillId="0" borderId="0" xfId="3">
      <alignment vertical="center"/>
    </xf>
    <xf numFmtId="0" fontId="12" fillId="0" borderId="0" xfId="3" applyFont="1">
      <alignment vertical="center"/>
    </xf>
    <xf numFmtId="0" fontId="22" fillId="0" borderId="0" xfId="3" applyAlignment="1">
      <alignment horizontal="center" vertical="center"/>
    </xf>
    <xf numFmtId="0" fontId="22" fillId="0" borderId="0" xfId="3" applyAlignment="1">
      <alignment vertical="center" wrapText="1"/>
    </xf>
    <xf numFmtId="0" fontId="22" fillId="0" borderId="7" xfId="3" applyBorder="1">
      <alignment vertical="center"/>
    </xf>
    <xf numFmtId="0" fontId="22" fillId="0" borderId="8" xfId="3" applyBorder="1">
      <alignment vertical="center"/>
    </xf>
    <xf numFmtId="0" fontId="22" fillId="0" borderId="1" xfId="3" applyBorder="1" applyAlignment="1">
      <alignment horizontal="center" vertical="center"/>
    </xf>
    <xf numFmtId="0" fontId="22" fillId="0" borderId="9" xfId="3" applyBorder="1">
      <alignment vertical="center"/>
    </xf>
    <xf numFmtId="0" fontId="22" fillId="0" borderId="10" xfId="3" applyBorder="1">
      <alignment vertical="center"/>
    </xf>
    <xf numFmtId="0" fontId="22" fillId="0" borderId="11" xfId="3" applyBorder="1">
      <alignment vertical="center"/>
    </xf>
    <xf numFmtId="0" fontId="22" fillId="0" borderId="5" xfId="3" applyBorder="1">
      <alignment vertical="center"/>
    </xf>
    <xf numFmtId="0" fontId="22" fillId="0" borderId="6" xfId="3" applyBorder="1">
      <alignment vertical="center"/>
    </xf>
    <xf numFmtId="0" fontId="22" fillId="0" borderId="1" xfId="3" applyBorder="1">
      <alignment vertical="center"/>
    </xf>
    <xf numFmtId="14" fontId="22" fillId="0" borderId="1" xfId="3" applyNumberFormat="1" applyBorder="1" applyAlignment="1">
      <alignment horizontal="center" vertical="center"/>
    </xf>
    <xf numFmtId="20" fontId="22" fillId="0" borderId="1" xfId="3" applyNumberFormat="1" applyBorder="1" applyAlignment="1">
      <alignment horizontal="center" vertical="center"/>
    </xf>
    <xf numFmtId="0" fontId="22" fillId="0" borderId="12" xfId="3" applyBorder="1">
      <alignment vertical="center"/>
    </xf>
    <xf numFmtId="176" fontId="22" fillId="0" borderId="6" xfId="3" applyNumberFormat="1" applyBorder="1">
      <alignment vertical="center"/>
    </xf>
    <xf numFmtId="20" fontId="22" fillId="0" borderId="0" xfId="3" applyNumberFormat="1">
      <alignment vertical="center"/>
    </xf>
    <xf numFmtId="0" fontId="22" fillId="0" borderId="1" xfId="3" applyBorder="1" applyAlignment="1">
      <alignment horizontal="center" vertical="center" wrapText="1"/>
    </xf>
    <xf numFmtId="0" fontId="12" fillId="0" borderId="1" xfId="3" applyFont="1" applyBorder="1" applyAlignment="1">
      <alignment horizontal="center" vertical="center"/>
    </xf>
    <xf numFmtId="0" fontId="22" fillId="2" borderId="6" xfId="3" applyFill="1" applyBorder="1" applyAlignment="1">
      <alignment vertical="center" wrapText="1"/>
    </xf>
    <xf numFmtId="0" fontId="22" fillId="2" borderId="1" xfId="3" applyFill="1" applyBorder="1" applyAlignment="1">
      <alignment vertical="center" wrapText="1"/>
    </xf>
    <xf numFmtId="0" fontId="22" fillId="0" borderId="1" xfId="3" applyBorder="1" applyAlignment="1">
      <alignment vertical="top" wrapText="1"/>
    </xf>
    <xf numFmtId="0" fontId="7" fillId="0" borderId="1" xfId="3" applyFont="1" applyBorder="1" applyAlignment="1">
      <alignment vertical="top" wrapText="1"/>
    </xf>
    <xf numFmtId="0" fontId="22" fillId="0" borderId="1" xfId="4" applyBorder="1" applyAlignment="1">
      <alignment horizontal="center" vertical="center" wrapText="1"/>
    </xf>
    <xf numFmtId="0" fontId="12" fillId="0" borderId="1" xfId="3" applyFont="1" applyBorder="1" applyAlignment="1">
      <alignment vertical="center" wrapText="1"/>
    </xf>
    <xf numFmtId="0" fontId="22" fillId="0" borderId="1" xfId="3" applyBorder="1" applyAlignment="1">
      <alignment vertical="center" wrapText="1"/>
    </xf>
    <xf numFmtId="0" fontId="22" fillId="4" borderId="0" xfId="3" applyFill="1" applyAlignment="1">
      <alignment vertical="center" wrapText="1"/>
    </xf>
    <xf numFmtId="0" fontId="22" fillId="2" borderId="2" xfId="3" applyFill="1" applyBorder="1" applyAlignment="1">
      <alignment vertical="top" wrapText="1"/>
    </xf>
    <xf numFmtId="0" fontId="22" fillId="0" borderId="2" xfId="3" applyBorder="1" applyAlignment="1">
      <alignment vertical="top" wrapText="1"/>
    </xf>
    <xf numFmtId="0" fontId="8" fillId="0" borderId="1" xfId="3" applyFont="1" applyBorder="1" applyAlignment="1">
      <alignment vertical="top" wrapText="1"/>
    </xf>
    <xf numFmtId="0" fontId="22" fillId="4" borderId="0" xfId="3" applyFill="1">
      <alignment vertical="center"/>
    </xf>
    <xf numFmtId="0" fontId="22" fillId="2" borderId="3" xfId="3" applyFill="1" applyBorder="1" applyAlignment="1">
      <alignment vertical="top" wrapText="1"/>
    </xf>
    <xf numFmtId="0" fontId="22" fillId="0" borderId="3" xfId="3" applyBorder="1" applyAlignment="1">
      <alignment vertical="top" wrapText="1"/>
    </xf>
    <xf numFmtId="0" fontId="10" fillId="0" borderId="1" xfId="3" applyFont="1" applyBorder="1" applyAlignment="1">
      <alignment vertical="top" wrapText="1"/>
    </xf>
    <xf numFmtId="0" fontId="22" fillId="2" borderId="3" xfId="3" applyFill="1" applyBorder="1">
      <alignment vertical="center"/>
    </xf>
    <xf numFmtId="0" fontId="22" fillId="0" borderId="3" xfId="3" applyBorder="1">
      <alignment vertical="center"/>
    </xf>
    <xf numFmtId="0" fontId="22" fillId="4" borderId="14" xfId="3" applyFill="1" applyBorder="1">
      <alignment vertical="center"/>
    </xf>
    <xf numFmtId="0" fontId="22" fillId="2" borderId="4" xfId="3" applyFill="1" applyBorder="1">
      <alignment vertical="center"/>
    </xf>
    <xf numFmtId="0" fontId="22" fillId="0" borderId="4" xfId="3" applyBorder="1">
      <alignment vertical="center"/>
    </xf>
    <xf numFmtId="0" fontId="22" fillId="0" borderId="4" xfId="3" applyBorder="1" applyAlignment="1">
      <alignment vertical="top" wrapText="1"/>
    </xf>
    <xf numFmtId="0" fontId="22" fillId="2" borderId="0" xfId="3" applyFill="1" applyAlignment="1">
      <alignment vertical="center" wrapText="1"/>
    </xf>
    <xf numFmtId="0" fontId="22" fillId="2" borderId="2" xfId="3" applyFill="1" applyBorder="1" applyAlignment="1">
      <alignment vertical="center" wrapText="1"/>
    </xf>
    <xf numFmtId="0" fontId="22" fillId="0" borderId="2" xfId="3" applyBorder="1" applyAlignment="1">
      <alignment vertical="center" wrapText="1"/>
    </xf>
    <xf numFmtId="0" fontId="22" fillId="3" borderId="2" xfId="3" applyFill="1" applyBorder="1" applyAlignment="1">
      <alignment vertical="top" wrapText="1"/>
    </xf>
    <xf numFmtId="0" fontId="22" fillId="2" borderId="0" xfId="3" applyFill="1">
      <alignment vertical="center"/>
    </xf>
    <xf numFmtId="0" fontId="22" fillId="2" borderId="4" xfId="3" applyFill="1" applyBorder="1" applyAlignment="1">
      <alignment vertical="center" wrapText="1"/>
    </xf>
    <xf numFmtId="0" fontId="22" fillId="0" borderId="4" xfId="3" applyBorder="1" applyAlignment="1">
      <alignment vertical="center" wrapText="1"/>
    </xf>
    <xf numFmtId="0" fontId="22" fillId="3" borderId="4" xfId="3" applyFill="1" applyBorder="1" applyAlignment="1">
      <alignment vertical="top" wrapText="1"/>
    </xf>
    <xf numFmtId="0" fontId="7" fillId="3" borderId="1" xfId="3" applyFont="1" applyFill="1" applyBorder="1" applyAlignment="1">
      <alignment vertical="top" wrapText="1"/>
    </xf>
    <xf numFmtId="0" fontId="22" fillId="2" borderId="3" xfId="3" applyFill="1" applyBorder="1" applyAlignment="1">
      <alignment vertical="center" wrapText="1"/>
    </xf>
    <xf numFmtId="0" fontId="22" fillId="0" borderId="3" xfId="3" applyBorder="1" applyAlignment="1">
      <alignment vertical="center" wrapText="1"/>
    </xf>
    <xf numFmtId="0" fontId="22" fillId="3" borderId="3" xfId="3" applyFill="1" applyBorder="1" applyAlignment="1">
      <alignment vertical="top" wrapText="1"/>
    </xf>
    <xf numFmtId="0" fontId="22" fillId="2" borderId="14" xfId="3" applyFill="1" applyBorder="1">
      <alignment vertical="center"/>
    </xf>
    <xf numFmtId="0" fontId="22" fillId="3" borderId="1" xfId="3" applyFill="1" applyBorder="1" applyAlignment="1">
      <alignment vertical="top" wrapText="1"/>
    </xf>
    <xf numFmtId="0" fontId="22" fillId="4" borderId="6" xfId="3" applyFill="1" applyBorder="1" applyAlignment="1">
      <alignment vertical="center" wrapText="1"/>
    </xf>
    <xf numFmtId="0" fontId="7" fillId="3" borderId="2" xfId="3" applyFont="1" applyFill="1" applyBorder="1" applyAlignment="1">
      <alignment vertical="top" wrapText="1"/>
    </xf>
    <xf numFmtId="0" fontId="22" fillId="3" borderId="2" xfId="3" applyFill="1" applyBorder="1" applyAlignment="1">
      <alignment vertical="center" wrapText="1"/>
    </xf>
    <xf numFmtId="0" fontId="22" fillId="3" borderId="4" xfId="3" applyFill="1" applyBorder="1" applyAlignment="1">
      <alignment vertical="center" wrapText="1"/>
    </xf>
    <xf numFmtId="0" fontId="22" fillId="3" borderId="1" xfId="3" applyFill="1" applyBorder="1" applyAlignment="1">
      <alignment vertical="center" wrapText="1"/>
    </xf>
    <xf numFmtId="0" fontId="22" fillId="3" borderId="3" xfId="3" applyFill="1" applyBorder="1" applyAlignment="1">
      <alignment vertical="center" wrapText="1"/>
    </xf>
    <xf numFmtId="0" fontId="10" fillId="0" borderId="1" xfId="3" applyFont="1" applyBorder="1" applyAlignment="1">
      <alignment vertical="center" wrapText="1"/>
    </xf>
    <xf numFmtId="0" fontId="18" fillId="0" borderId="1" xfId="3" applyFont="1" applyBorder="1" applyAlignment="1">
      <alignment vertical="center" wrapText="1"/>
    </xf>
    <xf numFmtId="0" fontId="19" fillId="0" borderId="1" xfId="3" applyFont="1" applyBorder="1" applyAlignment="1">
      <alignment vertical="center" wrapText="1"/>
    </xf>
    <xf numFmtId="0" fontId="7" fillId="0" borderId="1" xfId="3" applyFont="1" applyBorder="1" applyAlignment="1">
      <alignment vertical="center" wrapText="1"/>
    </xf>
    <xf numFmtId="0" fontId="15" fillId="0" borderId="1" xfId="3" applyFont="1" applyBorder="1" applyAlignment="1">
      <alignment vertical="center" wrapText="1"/>
    </xf>
    <xf numFmtId="0" fontId="8" fillId="0" borderId="1" xfId="3" applyFont="1" applyBorder="1" applyAlignment="1">
      <alignment vertical="center" wrapText="1"/>
    </xf>
    <xf numFmtId="0" fontId="20" fillId="0" borderId="1" xfId="3" applyFont="1" applyBorder="1" applyAlignment="1">
      <alignment vertical="center" wrapText="1"/>
    </xf>
    <xf numFmtId="0" fontId="12" fillId="0" borderId="1" xfId="3" applyFont="1" applyBorder="1" applyAlignment="1">
      <alignment vertical="top" wrapText="1"/>
    </xf>
    <xf numFmtId="0" fontId="7" fillId="0" borderId="2" xfId="3" applyFont="1" applyBorder="1" applyAlignment="1">
      <alignment vertical="top" wrapText="1"/>
    </xf>
    <xf numFmtId="0" fontId="15" fillId="0" borderId="1" xfId="3" applyFont="1" applyBorder="1" applyAlignment="1">
      <alignment vertical="top" wrapText="1"/>
    </xf>
    <xf numFmtId="0" fontId="33" fillId="0" borderId="26" xfId="3" applyFont="1" applyBorder="1" applyAlignment="1">
      <alignment horizontal="center" vertical="center"/>
    </xf>
    <xf numFmtId="0" fontId="33" fillId="0" borderId="27" xfId="3" applyFont="1" applyBorder="1" applyAlignment="1">
      <alignment horizontal="center" vertical="center"/>
    </xf>
    <xf numFmtId="0" fontId="33" fillId="0" borderId="28" xfId="3" applyFont="1" applyBorder="1" applyAlignment="1">
      <alignment horizontal="center" vertical="center"/>
    </xf>
    <xf numFmtId="0" fontId="12" fillId="0" borderId="29" xfId="3" applyFont="1" applyBorder="1" applyAlignment="1">
      <alignment horizontal="center" vertical="center"/>
    </xf>
    <xf numFmtId="0" fontId="12" fillId="0" borderId="30" xfId="3" applyFont="1" applyBorder="1">
      <alignment vertical="center"/>
    </xf>
    <xf numFmtId="0" fontId="37" fillId="0" borderId="30" xfId="0" applyFont="1" applyBorder="1">
      <alignment vertical="center"/>
    </xf>
    <xf numFmtId="0" fontId="36" fillId="0" borderId="30" xfId="0" applyFont="1" applyBorder="1">
      <alignment vertical="center"/>
    </xf>
    <xf numFmtId="0" fontId="12" fillId="0" borderId="31" xfId="3" applyFont="1" applyBorder="1">
      <alignment vertical="center"/>
    </xf>
    <xf numFmtId="0" fontId="12" fillId="0" borderId="32" xfId="3" applyFont="1" applyBorder="1">
      <alignment vertical="center"/>
    </xf>
    <xf numFmtId="0" fontId="12" fillId="0" borderId="33" xfId="3" applyFont="1" applyBorder="1">
      <alignment vertical="center"/>
    </xf>
    <xf numFmtId="0" fontId="22" fillId="2" borderId="1" xfId="3" applyFill="1" applyBorder="1" applyAlignment="1">
      <alignment horizontal="center" vertical="center"/>
    </xf>
    <xf numFmtId="0" fontId="38" fillId="0" borderId="0" xfId="3" applyFont="1">
      <alignment vertical="center"/>
    </xf>
    <xf numFmtId="0" fontId="22" fillId="0" borderId="1" xfId="3" applyBorder="1" applyAlignment="1">
      <alignment horizontal="right" vertical="center"/>
    </xf>
    <xf numFmtId="0" fontId="22" fillId="2" borderId="1" xfId="4" applyFill="1" applyBorder="1" applyAlignment="1">
      <alignment horizontal="center" vertical="center" wrapText="1"/>
    </xf>
    <xf numFmtId="179" fontId="39" fillId="0" borderId="0" xfId="3" applyNumberFormat="1" applyFont="1">
      <alignment vertical="center"/>
    </xf>
    <xf numFmtId="0" fontId="39" fillId="2" borderId="1" xfId="3" applyFont="1" applyFill="1" applyBorder="1" applyAlignment="1">
      <alignment horizontal="center" vertical="center"/>
    </xf>
    <xf numFmtId="0" fontId="39" fillId="0" borderId="1" xfId="3" applyFont="1" applyBorder="1" applyAlignment="1">
      <alignment horizontal="center" vertical="center"/>
    </xf>
    <xf numFmtId="0" fontId="22" fillId="8" borderId="1" xfId="3" applyFill="1" applyBorder="1" applyAlignment="1">
      <alignment horizontal="center" vertical="center"/>
    </xf>
    <xf numFmtId="0" fontId="18" fillId="0" borderId="0" xfId="3" applyFont="1" applyAlignment="1">
      <alignment horizontal="center" vertical="center"/>
    </xf>
    <xf numFmtId="0" fontId="0" fillId="0" borderId="1" xfId="3" applyFont="1" applyBorder="1" applyAlignment="1">
      <alignment horizontal="center" vertical="center" wrapText="1"/>
    </xf>
    <xf numFmtId="0" fontId="38" fillId="0" borderId="0" xfId="3" applyFont="1" applyAlignment="1">
      <alignment horizontal="left" vertical="center"/>
    </xf>
    <xf numFmtId="20" fontId="22" fillId="8" borderId="1" xfId="3" applyNumberFormat="1" applyFill="1" applyBorder="1" applyAlignment="1">
      <alignment horizontal="center" vertical="center"/>
    </xf>
    <xf numFmtId="179" fontId="39" fillId="9" borderId="0" xfId="3" applyNumberFormat="1" applyFont="1" applyFill="1">
      <alignment vertical="center"/>
    </xf>
    <xf numFmtId="179" fontId="39" fillId="3" borderId="0" xfId="3" applyNumberFormat="1" applyFont="1" applyFill="1">
      <alignment vertical="center"/>
    </xf>
    <xf numFmtId="0" fontId="7" fillId="0" borderId="0" xfId="3" applyFont="1" applyAlignment="1">
      <alignment vertical="top" wrapText="1"/>
    </xf>
    <xf numFmtId="0" fontId="22" fillId="0" borderId="0" xfId="3" applyAlignment="1">
      <alignment vertical="top" wrapText="1"/>
    </xf>
    <xf numFmtId="0" fontId="22" fillId="0" borderId="0" xfId="4" applyAlignment="1">
      <alignment horizontal="center" vertical="center" wrapText="1"/>
    </xf>
    <xf numFmtId="0" fontId="12" fillId="0" borderId="0" xfId="3" applyFont="1" applyAlignment="1">
      <alignment vertical="center" wrapText="1"/>
    </xf>
    <xf numFmtId="20" fontId="22" fillId="0" borderId="23" xfId="3" applyNumberFormat="1" applyBorder="1" applyAlignment="1">
      <alignment horizontal="center" vertical="center"/>
    </xf>
    <xf numFmtId="0" fontId="22" fillId="0" borderId="23" xfId="3" applyBorder="1" applyAlignment="1">
      <alignment horizontal="center" vertical="center"/>
    </xf>
    <xf numFmtId="0" fontId="23" fillId="0" borderId="23" xfId="8" applyFont="1" applyBorder="1">
      <alignment vertical="center"/>
    </xf>
    <xf numFmtId="0" fontId="2" fillId="0" borderId="0" xfId="8">
      <alignment vertical="center"/>
    </xf>
    <xf numFmtId="20" fontId="2" fillId="0" borderId="0" xfId="8" applyNumberFormat="1">
      <alignment vertical="center"/>
    </xf>
    <xf numFmtId="178" fontId="30" fillId="7" borderId="25" xfId="8" applyNumberFormat="1" applyFont="1" applyFill="1" applyBorder="1" applyAlignment="1">
      <alignment horizontal="center" vertical="center"/>
    </xf>
    <xf numFmtId="0" fontId="30" fillId="7" borderId="24" xfId="8" applyFont="1" applyFill="1" applyBorder="1" applyAlignment="1">
      <alignment horizontal="center" vertical="center"/>
    </xf>
    <xf numFmtId="0" fontId="28" fillId="0" borderId="1" xfId="8" applyFont="1" applyBorder="1" applyAlignment="1">
      <alignment horizontal="center" vertical="center"/>
    </xf>
    <xf numFmtId="178" fontId="30" fillId="0" borderId="22" xfId="8" applyNumberFormat="1" applyFont="1" applyBorder="1" applyAlignment="1">
      <alignment horizontal="center" vertical="center"/>
    </xf>
    <xf numFmtId="177" fontId="29" fillId="0" borderId="21" xfId="8" applyNumberFormat="1" applyFont="1" applyBorder="1" applyAlignment="1">
      <alignment horizontal="center" vertical="center"/>
    </xf>
    <xf numFmtId="0" fontId="27" fillId="0" borderId="0" xfId="8" applyFont="1" applyAlignment="1">
      <alignment vertical="top"/>
    </xf>
    <xf numFmtId="0" fontId="27" fillId="0" borderId="0" xfId="8" applyFont="1">
      <alignment vertical="center"/>
    </xf>
    <xf numFmtId="0" fontId="23" fillId="0" borderId="0" xfId="8" applyFont="1">
      <alignment vertical="center"/>
    </xf>
    <xf numFmtId="0" fontId="25" fillId="5" borderId="0" xfId="8" applyFont="1" applyFill="1">
      <alignment vertical="center"/>
    </xf>
    <xf numFmtId="0" fontId="25" fillId="0" borderId="0" xfId="8" applyFont="1">
      <alignment vertical="center"/>
    </xf>
    <xf numFmtId="0" fontId="24" fillId="0" borderId="0" xfId="8" applyFont="1">
      <alignment vertical="center"/>
    </xf>
    <xf numFmtId="0" fontId="0" fillId="0" borderId="1" xfId="0" applyBorder="1">
      <alignment vertical="center"/>
    </xf>
    <xf numFmtId="0" fontId="41" fillId="0" borderId="0" xfId="9">
      <alignment vertical="center"/>
    </xf>
    <xf numFmtId="0" fontId="38" fillId="0" borderId="0" xfId="0" applyFont="1">
      <alignment vertical="center"/>
    </xf>
    <xf numFmtId="0" fontId="18" fillId="0" borderId="0" xfId="0" applyFont="1">
      <alignment vertical="center"/>
    </xf>
    <xf numFmtId="0" fontId="19" fillId="0" borderId="0" xfId="0" applyFont="1">
      <alignment vertical="center"/>
    </xf>
    <xf numFmtId="0" fontId="8" fillId="0" borderId="0" xfId="0" applyFont="1">
      <alignment vertical="center"/>
    </xf>
    <xf numFmtId="0" fontId="42" fillId="0" borderId="0" xfId="0" applyFont="1">
      <alignment vertical="center"/>
    </xf>
    <xf numFmtId="0" fontId="43" fillId="0" borderId="0" xfId="10" applyFont="1">
      <alignment vertical="center"/>
    </xf>
    <xf numFmtId="0" fontId="1" fillId="0" borderId="0" xfId="10">
      <alignment vertical="center"/>
    </xf>
    <xf numFmtId="0" fontId="44" fillId="0" borderId="0" xfId="11">
      <alignment vertical="center"/>
    </xf>
    <xf numFmtId="0" fontId="1" fillId="0" borderId="0" xfId="10" quotePrefix="1">
      <alignment vertical="center"/>
    </xf>
    <xf numFmtId="0" fontId="45" fillId="0" borderId="0" xfId="0" applyFont="1">
      <alignment vertical="center"/>
    </xf>
    <xf numFmtId="0" fontId="19" fillId="0" borderId="0" xfId="0" applyFont="1" applyAlignment="1">
      <alignment vertical="center" wrapText="1"/>
    </xf>
    <xf numFmtId="0" fontId="24" fillId="0" borderId="13" xfId="8" applyFont="1" applyBorder="1" applyAlignment="1">
      <alignment horizontal="center" vertical="center"/>
    </xf>
    <xf numFmtId="0" fontId="24" fillId="0" borderId="17" xfId="8" applyFont="1" applyBorder="1" applyAlignment="1">
      <alignment horizontal="center" vertical="center"/>
    </xf>
    <xf numFmtId="0" fontId="24" fillId="0" borderId="16" xfId="8" applyFont="1" applyBorder="1" applyAlignment="1">
      <alignment horizontal="center" vertical="center"/>
    </xf>
    <xf numFmtId="0" fontId="24" fillId="0" borderId="14" xfId="8" applyFont="1" applyBorder="1" applyAlignment="1">
      <alignment horizontal="center" vertical="center"/>
    </xf>
    <xf numFmtId="179" fontId="23" fillId="6" borderId="34" xfId="8" applyNumberFormat="1" applyFont="1" applyFill="1" applyBorder="1" applyAlignment="1">
      <alignment horizontal="center" vertical="center"/>
    </xf>
    <xf numFmtId="179" fontId="23" fillId="6" borderId="23" xfId="8" applyNumberFormat="1" applyFont="1" applyFill="1" applyBorder="1" applyAlignment="1">
      <alignment horizontal="center" vertical="center"/>
    </xf>
    <xf numFmtId="179" fontId="23" fillId="6" borderId="6" xfId="8" applyNumberFormat="1" applyFont="1" applyFill="1" applyBorder="1" applyAlignment="1">
      <alignment horizontal="center" vertical="center"/>
    </xf>
    <xf numFmtId="0" fontId="23" fillId="6" borderId="20" xfId="8" applyFont="1" applyFill="1" applyBorder="1" applyAlignment="1">
      <alignment horizontal="left" vertical="center"/>
    </xf>
    <xf numFmtId="0" fontId="23" fillId="6" borderId="19" xfId="8" applyFont="1" applyFill="1" applyBorder="1" applyAlignment="1">
      <alignment horizontal="left" vertical="center"/>
    </xf>
    <xf numFmtId="0" fontId="23" fillId="6" borderId="18" xfId="8" applyFont="1" applyFill="1" applyBorder="1" applyAlignment="1">
      <alignment horizontal="left" vertical="center"/>
    </xf>
    <xf numFmtId="0" fontId="23" fillId="6" borderId="13" xfId="8" applyFont="1" applyFill="1" applyBorder="1" applyAlignment="1">
      <alignment horizontal="left" vertical="center"/>
    </xf>
    <xf numFmtId="0" fontId="23" fillId="6" borderId="0" xfId="8" applyFont="1" applyFill="1" applyAlignment="1">
      <alignment horizontal="left" vertical="center"/>
    </xf>
    <xf numFmtId="0" fontId="23" fillId="6" borderId="17" xfId="8" applyFont="1" applyFill="1" applyBorder="1" applyAlignment="1">
      <alignment horizontal="left" vertical="center"/>
    </xf>
    <xf numFmtId="0" fontId="23" fillId="6" borderId="16" xfId="8" applyFont="1" applyFill="1" applyBorder="1" applyAlignment="1">
      <alignment horizontal="left" vertical="center"/>
    </xf>
    <xf numFmtId="0" fontId="23" fillId="6" borderId="15" xfId="8" applyFont="1" applyFill="1" applyBorder="1" applyAlignment="1">
      <alignment horizontal="left" vertical="center"/>
    </xf>
    <xf numFmtId="0" fontId="23" fillId="6" borderId="14" xfId="8" applyFont="1" applyFill="1" applyBorder="1" applyAlignment="1">
      <alignment horizontal="left" vertical="center"/>
    </xf>
    <xf numFmtId="0" fontId="23" fillId="6" borderId="20" xfId="5" applyFont="1" applyFill="1" applyBorder="1" applyAlignment="1">
      <alignment horizontal="left" vertical="center"/>
    </xf>
    <xf numFmtId="0" fontId="23" fillId="6" borderId="19" xfId="5" applyFont="1" applyFill="1" applyBorder="1" applyAlignment="1">
      <alignment horizontal="left" vertical="center"/>
    </xf>
    <xf numFmtId="0" fontId="23" fillId="6" borderId="18" xfId="5" applyFont="1" applyFill="1" applyBorder="1" applyAlignment="1">
      <alignment horizontal="left" vertical="center"/>
    </xf>
    <xf numFmtId="0" fontId="23" fillId="6" borderId="13" xfId="5" applyFont="1" applyFill="1" applyBorder="1" applyAlignment="1">
      <alignment horizontal="left" vertical="center"/>
    </xf>
    <xf numFmtId="0" fontId="23" fillId="6" borderId="0" xfId="5" applyFont="1" applyFill="1" applyAlignment="1">
      <alignment horizontal="left" vertical="center"/>
    </xf>
    <xf numFmtId="0" fontId="23" fillId="6" borderId="17" xfId="5" applyFont="1" applyFill="1" applyBorder="1" applyAlignment="1">
      <alignment horizontal="left" vertical="center"/>
    </xf>
    <xf numFmtId="0" fontId="28" fillId="0" borderId="1" xfId="8" applyFont="1" applyBorder="1" applyAlignment="1">
      <alignment horizontal="center" vertical="center"/>
    </xf>
    <xf numFmtId="0" fontId="28" fillId="6" borderId="1" xfId="8" applyFont="1" applyFill="1" applyBorder="1" applyAlignment="1">
      <alignment horizontal="center" vertical="center"/>
    </xf>
    <xf numFmtId="0" fontId="24" fillId="0" borderId="20" xfId="8" applyFont="1" applyBorder="1" applyAlignment="1">
      <alignment horizontal="center" vertical="center"/>
    </xf>
    <xf numFmtId="0" fontId="24" fillId="0" borderId="18" xfId="8" applyFont="1" applyBorder="1" applyAlignment="1">
      <alignment horizontal="center" vertical="center"/>
    </xf>
    <xf numFmtId="0" fontId="23" fillId="0" borderId="20" xfId="8" applyFont="1" applyBorder="1" applyAlignment="1">
      <alignment horizontal="center" vertical="center"/>
    </xf>
    <xf numFmtId="0" fontId="23" fillId="0" borderId="19" xfId="8" applyFont="1" applyBorder="1" applyAlignment="1">
      <alignment horizontal="center" vertical="center"/>
    </xf>
    <xf numFmtId="0" fontId="23" fillId="0" borderId="16" xfId="8" applyFont="1" applyBorder="1" applyAlignment="1">
      <alignment horizontal="center" vertical="center"/>
    </xf>
    <xf numFmtId="0" fontId="23" fillId="0" borderId="15" xfId="8" applyFont="1" applyBorder="1" applyAlignment="1">
      <alignment horizontal="center" vertical="center"/>
    </xf>
    <xf numFmtId="0" fontId="23" fillId="6" borderId="1" xfId="5" applyFont="1" applyFill="1" applyBorder="1" applyAlignment="1">
      <alignment horizontal="left" vertical="center"/>
    </xf>
    <xf numFmtId="0" fontId="23" fillId="0" borderId="16" xfId="8" applyFont="1" applyBorder="1" applyAlignment="1">
      <alignment horizontal="center" vertical="center" wrapText="1"/>
    </xf>
    <xf numFmtId="0" fontId="23" fillId="0" borderId="15" xfId="8" applyFont="1" applyBorder="1" applyAlignment="1">
      <alignment horizontal="center" vertical="center" wrapText="1"/>
    </xf>
    <xf numFmtId="179" fontId="23" fillId="6" borderId="35" xfId="8" applyNumberFormat="1" applyFont="1" applyFill="1" applyBorder="1" applyAlignment="1">
      <alignment horizontal="center" vertical="center"/>
    </xf>
    <xf numFmtId="0" fontId="32" fillId="0" borderId="5" xfId="8" applyFont="1" applyBorder="1" applyAlignment="1">
      <alignment horizontal="center" vertical="center"/>
    </xf>
    <xf numFmtId="0" fontId="32" fillId="0" borderId="23" xfId="8" applyFont="1" applyBorder="1" applyAlignment="1">
      <alignment horizontal="center" vertical="center"/>
    </xf>
    <xf numFmtId="0" fontId="23" fillId="0" borderId="15" xfId="8" quotePrefix="1" applyFont="1" applyBorder="1" applyAlignment="1">
      <alignment horizontal="center" vertical="center"/>
    </xf>
    <xf numFmtId="0" fontId="23" fillId="0" borderId="14" xfId="8" quotePrefix="1" applyFont="1" applyBorder="1" applyAlignment="1">
      <alignment horizontal="center" vertical="center"/>
    </xf>
    <xf numFmtId="0" fontId="31" fillId="6" borderId="5" xfId="8" applyFont="1" applyFill="1" applyBorder="1" applyAlignment="1">
      <alignment horizontal="center" vertical="center" wrapText="1" shrinkToFit="1"/>
    </xf>
    <xf numFmtId="0" fontId="31" fillId="6" borderId="23" xfId="8" applyFont="1" applyFill="1" applyBorder="1" applyAlignment="1">
      <alignment horizontal="center" vertical="center" wrapText="1" shrinkToFit="1"/>
    </xf>
    <xf numFmtId="0" fontId="31" fillId="6" borderId="6" xfId="8" applyFont="1" applyFill="1" applyBorder="1" applyAlignment="1">
      <alignment horizontal="center" vertical="center" wrapText="1" shrinkToFit="1"/>
    </xf>
    <xf numFmtId="0" fontId="28" fillId="0" borderId="5" xfId="8" applyFont="1" applyBorder="1" applyAlignment="1">
      <alignment horizontal="center" vertical="center"/>
    </xf>
    <xf numFmtId="0" fontId="28" fillId="0" borderId="23" xfId="8" applyFont="1" applyBorder="1" applyAlignment="1">
      <alignment horizontal="center" vertical="center"/>
    </xf>
    <xf numFmtId="0" fontId="28" fillId="0" borderId="6" xfId="8" applyFont="1" applyBorder="1" applyAlignment="1">
      <alignment horizontal="center" vertical="center"/>
    </xf>
    <xf numFmtId="0" fontId="28" fillId="6" borderId="5" xfId="8" applyFont="1" applyFill="1" applyBorder="1" applyAlignment="1">
      <alignment horizontal="center" vertical="center"/>
    </xf>
    <xf numFmtId="0" fontId="28" fillId="6" borderId="23" xfId="8" applyFont="1" applyFill="1" applyBorder="1" applyAlignment="1">
      <alignment horizontal="center" vertical="center"/>
    </xf>
    <xf numFmtId="0" fontId="28" fillId="6" borderId="6" xfId="8" applyFont="1" applyFill="1" applyBorder="1" applyAlignment="1">
      <alignment horizontal="center" vertical="center"/>
    </xf>
    <xf numFmtId="56" fontId="28" fillId="6" borderId="5" xfId="8" applyNumberFormat="1" applyFont="1" applyFill="1" applyBorder="1" applyAlignment="1">
      <alignment horizontal="center" vertical="center"/>
    </xf>
    <xf numFmtId="0" fontId="22" fillId="0" borderId="13" xfId="3" applyBorder="1" applyAlignment="1">
      <alignment horizontal="center" vertical="center"/>
    </xf>
  </cellXfs>
  <cellStyles count="12">
    <cellStyle name="ハイパーリンク" xfId="9" builtinId="8"/>
    <cellStyle name="ハイパーリンク 2" xfId="11" xr:uid="{85746A70-B367-4193-8434-C7157E50486F}"/>
    <cellStyle name="標準" xfId="0" builtinId="0"/>
    <cellStyle name="標準 2" xfId="2" xr:uid="{85F11227-883D-46E1-8C9C-6B611DCCB7A0}"/>
    <cellStyle name="標準 2 2" xfId="5" xr:uid="{2F325FEB-32F6-43AB-AFBA-EECB65E8CCF7}"/>
    <cellStyle name="標準 2 2 2" xfId="7" xr:uid="{D5153096-D572-4AEA-86D0-ED417FF3C108}"/>
    <cellStyle name="標準 2 3" xfId="6" xr:uid="{94E91A56-FC1F-487C-89C4-A6F964E2A16A}"/>
    <cellStyle name="標準 3" xfId="8" xr:uid="{DCA34BF6-1B99-4CCF-8152-6F7EFB76C710}"/>
    <cellStyle name="標準 4" xfId="1" xr:uid="{37882976-590E-4C64-9858-E92B40C15579}"/>
    <cellStyle name="標準 4 2" xfId="4" xr:uid="{BCB5E4CE-3391-4194-B019-B3C9301EBBBB}"/>
    <cellStyle name="標準 5" xfId="10" xr:uid="{2AE35510-053B-4372-BF07-0175A6083821}"/>
    <cellStyle name="標準 8" xfId="3" xr:uid="{D5918A11-7E57-462D-B446-CF888CC3373D}"/>
  </cellStyles>
  <dxfs count="37">
    <dxf>
      <fill>
        <patternFill>
          <bgColor rgb="FFCCFFFF"/>
        </patternFill>
      </fill>
    </dxf>
    <dxf>
      <fill>
        <patternFill>
          <bgColor rgb="FFCCFFFF"/>
        </patternFill>
      </fill>
    </dxf>
    <dxf>
      <fill>
        <patternFill>
          <bgColor theme="5"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CCFFFF"/>
        </patternFill>
      </fill>
    </dxf>
    <dxf>
      <fill>
        <patternFill>
          <bgColor theme="0" tint="-0.24994659260841701"/>
        </patternFill>
      </fill>
    </dxf>
    <dxf>
      <fill>
        <patternFill>
          <bgColor rgb="FFCCFFFF"/>
        </patternFill>
      </fill>
    </dxf>
    <dxf>
      <fill>
        <patternFill>
          <bgColor theme="0" tint="-0.24994659260841701"/>
        </patternFill>
      </fill>
    </dxf>
    <dxf>
      <fill>
        <patternFill>
          <bgColor rgb="FFCCFFFF"/>
        </patternFill>
      </fill>
    </dxf>
    <dxf>
      <fill>
        <patternFill>
          <bgColor theme="0" tint="-0.24994659260841701"/>
        </patternFill>
      </fill>
    </dxf>
    <dxf>
      <fill>
        <patternFill>
          <bgColor rgb="FFCCFFFF"/>
        </patternFill>
      </fill>
    </dxf>
    <dxf>
      <fill>
        <patternFill>
          <bgColor theme="0" tint="-0.24994659260841701"/>
        </patternFill>
      </fill>
    </dxf>
    <dxf>
      <fill>
        <patternFill>
          <bgColor rgb="FFCCFFFF"/>
        </patternFill>
      </fill>
    </dxf>
    <dxf>
      <fill>
        <patternFill>
          <bgColor theme="0" tint="-0.24994659260841701"/>
        </patternFill>
      </fill>
    </dxf>
    <dxf>
      <fill>
        <patternFill>
          <bgColor rgb="FFCCFFFF"/>
        </patternFill>
      </fill>
    </dxf>
    <dxf>
      <fill>
        <patternFill>
          <bgColor theme="0" tint="-0.24994659260841701"/>
        </patternFill>
      </fill>
    </dxf>
    <dxf>
      <fill>
        <patternFill>
          <bgColor rgb="FFCCFFFF"/>
        </patternFill>
      </fill>
    </dxf>
    <dxf>
      <fill>
        <patternFill>
          <bgColor theme="0" tint="-0.24994659260841701"/>
        </patternFill>
      </fill>
    </dxf>
    <dxf>
      <fill>
        <patternFill>
          <bgColor rgb="FFCCFFFF"/>
        </patternFill>
      </fill>
    </dxf>
    <dxf>
      <fill>
        <patternFill>
          <bgColor theme="0" tint="-0.24994659260841701"/>
        </patternFill>
      </fill>
    </dxf>
    <dxf>
      <fill>
        <patternFill>
          <bgColor rgb="FFCCFFFF"/>
        </patternFill>
      </fill>
    </dxf>
    <dxf>
      <fill>
        <patternFill>
          <bgColor theme="5" tint="0.79998168889431442"/>
        </patternFill>
      </fill>
    </dxf>
    <dxf>
      <font>
        <color rgb="FFFF0000"/>
      </font>
      <fill>
        <patternFill patternType="none">
          <bgColor auto="1"/>
        </patternFill>
      </fill>
    </dxf>
    <dxf>
      <fill>
        <patternFill>
          <bgColor rgb="FFCCFFFF"/>
        </patternFill>
      </fill>
    </dxf>
    <dxf>
      <fill>
        <patternFill>
          <bgColor theme="0" tint="-0.24994659260841701"/>
        </patternFill>
      </fill>
    </dxf>
    <dxf>
      <fill>
        <patternFill>
          <bgColor rgb="FFCCFFFF"/>
        </patternFill>
      </fill>
    </dxf>
    <dxf>
      <fill>
        <patternFill>
          <bgColor rgb="FFCCFFFF"/>
        </patternFill>
      </fill>
    </dxf>
    <dxf>
      <fill>
        <patternFill>
          <bgColor theme="0" tint="-0.24994659260841701"/>
        </patternFill>
      </fill>
    </dxf>
    <dxf>
      <fill>
        <patternFill>
          <bgColor theme="0"/>
        </patternFill>
      </fill>
    </dxf>
    <dxf>
      <fill>
        <patternFill>
          <bgColor rgb="FFCCFFFF"/>
        </patternFill>
      </fill>
    </dxf>
    <dxf>
      <fill>
        <patternFill>
          <bgColor rgb="FFCCFFFF"/>
        </patternFill>
      </fill>
    </dxf>
    <dxf>
      <fill>
        <patternFill>
          <bgColor theme="0"/>
        </patternFill>
      </fill>
    </dxf>
    <dxf>
      <fill>
        <patternFill>
          <bgColor theme="0"/>
        </patternFill>
      </fill>
    </dxf>
  </dxfs>
  <tableStyles count="0" defaultTableStyle="TableStyleMedium2" defaultPivotStyle="PivotStyleLight16"/>
  <colors>
    <mruColors>
      <color rgb="FFCC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 Id="rId4" Type="http://schemas.openxmlformats.org/officeDocument/2006/relationships/image" Target="../media/image4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 Id="rId4" Type="http://schemas.openxmlformats.org/officeDocument/2006/relationships/image" Target="../media/image46.png"/></Relationships>
</file>

<file path=xl/drawings/_rels/drawing4.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 Id="rId5" Type="http://schemas.openxmlformats.org/officeDocument/2006/relationships/image" Target="../media/image51.png"/><Relationship Id="rId4" Type="http://schemas.openxmlformats.org/officeDocument/2006/relationships/image" Target="../media/image50.png"/></Relationships>
</file>

<file path=xl/drawings/_rels/drawing5.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openxmlformats.org/officeDocument/2006/relationships/image" Target="../media/image53.png"/><Relationship Id="rId1" Type="http://schemas.openxmlformats.org/officeDocument/2006/relationships/image" Target="../media/image52.png"/><Relationship Id="rId6" Type="http://schemas.openxmlformats.org/officeDocument/2006/relationships/image" Target="../media/image57.png"/><Relationship Id="rId11" Type="http://schemas.openxmlformats.org/officeDocument/2006/relationships/image" Target="../media/image62.png"/><Relationship Id="rId5" Type="http://schemas.openxmlformats.org/officeDocument/2006/relationships/image" Target="../media/image56.png"/><Relationship Id="rId10" Type="http://schemas.openxmlformats.org/officeDocument/2006/relationships/image" Target="../media/image61.png"/><Relationship Id="rId4" Type="http://schemas.openxmlformats.org/officeDocument/2006/relationships/image" Target="../media/image55.png"/><Relationship Id="rId9" Type="http://schemas.openxmlformats.org/officeDocument/2006/relationships/image" Target="../media/image60.png"/></Relationships>
</file>

<file path=xl/drawings/_rels/drawing6.x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png"/><Relationship Id="rId1" Type="http://schemas.openxmlformats.org/officeDocument/2006/relationships/image" Target="../media/image63.png"/><Relationship Id="rId4"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xdr:from>
      <xdr:col>1</xdr:col>
      <xdr:colOff>207645</xdr:colOff>
      <xdr:row>24</xdr:row>
      <xdr:rowOff>93345</xdr:rowOff>
    </xdr:from>
    <xdr:to>
      <xdr:col>6</xdr:col>
      <xdr:colOff>436702</xdr:colOff>
      <xdr:row>31</xdr:row>
      <xdr:rowOff>93513</xdr:rowOff>
    </xdr:to>
    <xdr:grpSp>
      <xdr:nvGrpSpPr>
        <xdr:cNvPr id="4" name="グループ化 3">
          <a:extLst>
            <a:ext uri="{FF2B5EF4-FFF2-40B4-BE49-F238E27FC236}">
              <a16:creationId xmlns:a16="http://schemas.microsoft.com/office/drawing/2014/main" id="{A413C7F3-7EB1-0F86-8811-AA008116B07D}"/>
            </a:ext>
          </a:extLst>
        </xdr:cNvPr>
        <xdr:cNvGrpSpPr/>
      </xdr:nvGrpSpPr>
      <xdr:grpSpPr>
        <a:xfrm>
          <a:off x="817245" y="4116705"/>
          <a:ext cx="3277057" cy="1173648"/>
          <a:chOff x="1114425" y="3171825"/>
          <a:chExt cx="3277057" cy="1200318"/>
        </a:xfrm>
      </xdr:grpSpPr>
      <xdr:pic>
        <xdr:nvPicPr>
          <xdr:cNvPr id="2" name="図 1">
            <a:extLst>
              <a:ext uri="{FF2B5EF4-FFF2-40B4-BE49-F238E27FC236}">
                <a16:creationId xmlns:a16="http://schemas.microsoft.com/office/drawing/2014/main" id="{6464BDF9-345D-7DF6-33EF-E5767222BB41}"/>
              </a:ext>
            </a:extLst>
          </xdr:cNvPr>
          <xdr:cNvPicPr>
            <a:picLocks noChangeAspect="1"/>
          </xdr:cNvPicPr>
        </xdr:nvPicPr>
        <xdr:blipFill>
          <a:blip xmlns:r="http://schemas.openxmlformats.org/officeDocument/2006/relationships" r:embed="rId1"/>
          <a:stretch>
            <a:fillRect/>
          </a:stretch>
        </xdr:blipFill>
        <xdr:spPr>
          <a:xfrm>
            <a:off x="1114425" y="3171825"/>
            <a:ext cx="3277057" cy="1200318"/>
          </a:xfrm>
          <a:prstGeom prst="rect">
            <a:avLst/>
          </a:prstGeom>
        </xdr:spPr>
      </xdr:pic>
      <xdr:sp macro="" textlink="">
        <xdr:nvSpPr>
          <xdr:cNvPr id="3" name="正方形/長方形 2">
            <a:extLst>
              <a:ext uri="{FF2B5EF4-FFF2-40B4-BE49-F238E27FC236}">
                <a16:creationId xmlns:a16="http://schemas.microsoft.com/office/drawing/2014/main" id="{2FBE0D76-4D1C-2742-59C6-38386AD30C88}"/>
              </a:ext>
            </a:extLst>
          </xdr:cNvPr>
          <xdr:cNvSpPr/>
        </xdr:nvSpPr>
        <xdr:spPr>
          <a:xfrm>
            <a:off x="1291590" y="3897630"/>
            <a:ext cx="1165860" cy="30099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grpSp>
    <xdr:clientData/>
  </xdr:twoCellAnchor>
  <xdr:twoCellAnchor editAs="oneCell">
    <xdr:from>
      <xdr:col>7</xdr:col>
      <xdr:colOff>19050</xdr:colOff>
      <xdr:row>24</xdr:row>
      <xdr:rowOff>0</xdr:rowOff>
    </xdr:from>
    <xdr:to>
      <xdr:col>14</xdr:col>
      <xdr:colOff>115938</xdr:colOff>
      <xdr:row>49</xdr:row>
      <xdr:rowOff>131445</xdr:rowOff>
    </xdr:to>
    <xdr:pic>
      <xdr:nvPicPr>
        <xdr:cNvPr id="5" name="図 4">
          <a:extLst>
            <a:ext uri="{FF2B5EF4-FFF2-40B4-BE49-F238E27FC236}">
              <a16:creationId xmlns:a16="http://schemas.microsoft.com/office/drawing/2014/main" id="{BC153492-898F-67B8-C70E-4624E88202CD}"/>
            </a:ext>
          </a:extLst>
        </xdr:cNvPr>
        <xdr:cNvPicPr>
          <a:picLocks noChangeAspect="1"/>
        </xdr:cNvPicPr>
      </xdr:nvPicPr>
      <xdr:blipFill>
        <a:blip xmlns:r="http://schemas.openxmlformats.org/officeDocument/2006/relationships" r:embed="rId2"/>
        <a:stretch>
          <a:fillRect/>
        </a:stretch>
      </xdr:blipFill>
      <xdr:spPr>
        <a:xfrm>
          <a:off x="4286250" y="3429000"/>
          <a:ext cx="4364088" cy="4427220"/>
        </a:xfrm>
        <a:prstGeom prst="rect">
          <a:avLst/>
        </a:prstGeom>
      </xdr:spPr>
    </xdr:pic>
    <xdr:clientData/>
  </xdr:twoCellAnchor>
  <xdr:twoCellAnchor>
    <xdr:from>
      <xdr:col>6</xdr:col>
      <xdr:colOff>342900</xdr:colOff>
      <xdr:row>27</xdr:row>
      <xdr:rowOff>104775</xdr:rowOff>
    </xdr:from>
    <xdr:to>
      <xdr:col>7</xdr:col>
      <xdr:colOff>123825</xdr:colOff>
      <xdr:row>29</xdr:row>
      <xdr:rowOff>161925</xdr:rowOff>
    </xdr:to>
    <xdr:sp macro="" textlink="">
      <xdr:nvSpPr>
        <xdr:cNvPr id="6" name="矢印: 右 5">
          <a:extLst>
            <a:ext uri="{FF2B5EF4-FFF2-40B4-BE49-F238E27FC236}">
              <a16:creationId xmlns:a16="http://schemas.microsoft.com/office/drawing/2014/main" id="{E09CCAC9-F841-929E-01E3-441F83573B7E}"/>
            </a:ext>
          </a:extLst>
        </xdr:cNvPr>
        <xdr:cNvSpPr/>
      </xdr:nvSpPr>
      <xdr:spPr>
        <a:xfrm>
          <a:off x="4000500" y="4048125"/>
          <a:ext cx="390525" cy="400050"/>
        </a:xfrm>
        <a:prstGeom prst="rightArrow">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76200</xdr:colOff>
      <xdr:row>33</xdr:row>
      <xdr:rowOff>0</xdr:rowOff>
    </xdr:from>
    <xdr:to>
      <xdr:col>12</xdr:col>
      <xdr:colOff>161925</xdr:colOff>
      <xdr:row>39</xdr:row>
      <xdr:rowOff>0</xdr:rowOff>
    </xdr:to>
    <xdr:sp macro="" textlink="">
      <xdr:nvSpPr>
        <xdr:cNvPr id="7" name="正方形/長方形 6">
          <a:extLst>
            <a:ext uri="{FF2B5EF4-FFF2-40B4-BE49-F238E27FC236}">
              <a16:creationId xmlns:a16="http://schemas.microsoft.com/office/drawing/2014/main" id="{E7E8090E-D795-5914-0F3A-991D3C7C3A50}"/>
            </a:ext>
          </a:extLst>
        </xdr:cNvPr>
        <xdr:cNvSpPr/>
      </xdr:nvSpPr>
      <xdr:spPr>
        <a:xfrm>
          <a:off x="4343400" y="4972050"/>
          <a:ext cx="3133725" cy="1028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9</xdr:col>
      <xdr:colOff>354330</xdr:colOff>
      <xdr:row>27</xdr:row>
      <xdr:rowOff>125730</xdr:rowOff>
    </xdr:from>
    <xdr:to>
      <xdr:col>11</xdr:col>
      <xdr:colOff>352425</xdr:colOff>
      <xdr:row>28</xdr:row>
      <xdr:rowOff>104775</xdr:rowOff>
    </xdr:to>
    <xdr:sp macro="" textlink="">
      <xdr:nvSpPr>
        <xdr:cNvPr id="8" name="正方形/長方形 7">
          <a:extLst>
            <a:ext uri="{FF2B5EF4-FFF2-40B4-BE49-F238E27FC236}">
              <a16:creationId xmlns:a16="http://schemas.microsoft.com/office/drawing/2014/main" id="{090C1826-3A3A-4D0A-BDBB-A3EC19B05B8E}"/>
            </a:ext>
          </a:extLst>
        </xdr:cNvPr>
        <xdr:cNvSpPr/>
      </xdr:nvSpPr>
      <xdr:spPr>
        <a:xfrm>
          <a:off x="5840730" y="4069080"/>
          <a:ext cx="1217295" cy="15049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2</xdr:col>
      <xdr:colOff>0</xdr:colOff>
      <xdr:row>54</xdr:row>
      <xdr:rowOff>0</xdr:rowOff>
    </xdr:from>
    <xdr:to>
      <xdr:col>7</xdr:col>
      <xdr:colOff>59055</xdr:colOff>
      <xdr:row>72</xdr:row>
      <xdr:rowOff>53446</xdr:rowOff>
    </xdr:to>
    <xdr:pic>
      <xdr:nvPicPr>
        <xdr:cNvPr id="9" name="図 8">
          <a:extLst>
            <a:ext uri="{FF2B5EF4-FFF2-40B4-BE49-F238E27FC236}">
              <a16:creationId xmlns:a16="http://schemas.microsoft.com/office/drawing/2014/main" id="{4B00EAA0-D27E-0B47-BFE7-3575BA6AED0B}"/>
            </a:ext>
          </a:extLst>
        </xdr:cNvPr>
        <xdr:cNvPicPr>
          <a:picLocks noChangeAspect="1"/>
        </xdr:cNvPicPr>
      </xdr:nvPicPr>
      <xdr:blipFill>
        <a:blip xmlns:r="http://schemas.openxmlformats.org/officeDocument/2006/relationships" r:embed="rId3"/>
        <a:stretch>
          <a:fillRect/>
        </a:stretch>
      </xdr:blipFill>
      <xdr:spPr>
        <a:xfrm>
          <a:off x="1219200" y="9258300"/>
          <a:ext cx="3114675" cy="3143356"/>
        </a:xfrm>
        <a:prstGeom prst="rect">
          <a:avLst/>
        </a:prstGeom>
      </xdr:spPr>
    </xdr:pic>
    <xdr:clientData/>
  </xdr:twoCellAnchor>
  <xdr:twoCellAnchor>
    <xdr:from>
      <xdr:col>4</xdr:col>
      <xdr:colOff>28575</xdr:colOff>
      <xdr:row>56</xdr:row>
      <xdr:rowOff>85725</xdr:rowOff>
    </xdr:from>
    <xdr:to>
      <xdr:col>4</xdr:col>
      <xdr:colOff>219075</xdr:colOff>
      <xdr:row>57</xdr:row>
      <xdr:rowOff>95250</xdr:rowOff>
    </xdr:to>
    <xdr:sp macro="" textlink="">
      <xdr:nvSpPr>
        <xdr:cNvPr id="10" name="正方形/長方形 9">
          <a:extLst>
            <a:ext uri="{FF2B5EF4-FFF2-40B4-BE49-F238E27FC236}">
              <a16:creationId xmlns:a16="http://schemas.microsoft.com/office/drawing/2014/main" id="{980E795C-1777-3054-1D9C-0D40B8C96165}"/>
            </a:ext>
          </a:extLst>
        </xdr:cNvPr>
        <xdr:cNvSpPr/>
      </xdr:nvSpPr>
      <xdr:spPr>
        <a:xfrm>
          <a:off x="2466975" y="9686925"/>
          <a:ext cx="190500" cy="1809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104775</xdr:colOff>
      <xdr:row>59</xdr:row>
      <xdr:rowOff>104775</xdr:rowOff>
    </xdr:from>
    <xdr:to>
      <xdr:col>7</xdr:col>
      <xdr:colOff>581025</xdr:colOff>
      <xdr:row>64</xdr:row>
      <xdr:rowOff>57150</xdr:rowOff>
    </xdr:to>
    <xdr:sp macro="" textlink="">
      <xdr:nvSpPr>
        <xdr:cNvPr id="12" name="矢印: 右 11">
          <a:extLst>
            <a:ext uri="{FF2B5EF4-FFF2-40B4-BE49-F238E27FC236}">
              <a16:creationId xmlns:a16="http://schemas.microsoft.com/office/drawing/2014/main" id="{31A1916B-65A6-6B56-390B-434FF77F5ADC}"/>
            </a:ext>
          </a:extLst>
        </xdr:cNvPr>
        <xdr:cNvSpPr/>
      </xdr:nvSpPr>
      <xdr:spPr>
        <a:xfrm>
          <a:off x="4371975" y="10220325"/>
          <a:ext cx="476250" cy="809625"/>
        </a:xfrm>
        <a:prstGeom prst="rightArrow">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8</xdr:col>
      <xdr:colOff>0</xdr:colOff>
      <xdr:row>54</xdr:row>
      <xdr:rowOff>1</xdr:rowOff>
    </xdr:from>
    <xdr:to>
      <xdr:col>10</xdr:col>
      <xdr:colOff>83407</xdr:colOff>
      <xdr:row>72</xdr:row>
      <xdr:rowOff>53340</xdr:rowOff>
    </xdr:to>
    <xdr:pic>
      <xdr:nvPicPr>
        <xdr:cNvPr id="13" name="図 12">
          <a:extLst>
            <a:ext uri="{FF2B5EF4-FFF2-40B4-BE49-F238E27FC236}">
              <a16:creationId xmlns:a16="http://schemas.microsoft.com/office/drawing/2014/main" id="{698A2DE1-D4DC-BFA3-57C4-775A078913B6}"/>
            </a:ext>
          </a:extLst>
        </xdr:cNvPr>
        <xdr:cNvPicPr>
          <a:picLocks noChangeAspect="1"/>
        </xdr:cNvPicPr>
      </xdr:nvPicPr>
      <xdr:blipFill>
        <a:blip xmlns:r="http://schemas.openxmlformats.org/officeDocument/2006/relationships" r:embed="rId4"/>
        <a:stretch>
          <a:fillRect/>
        </a:stretch>
      </xdr:blipFill>
      <xdr:spPr>
        <a:xfrm>
          <a:off x="4876800" y="9258301"/>
          <a:ext cx="1300702" cy="3143249"/>
        </a:xfrm>
        <a:prstGeom prst="rect">
          <a:avLst/>
        </a:prstGeom>
      </xdr:spPr>
    </xdr:pic>
    <xdr:clientData/>
  </xdr:twoCellAnchor>
  <xdr:twoCellAnchor editAs="oneCell">
    <xdr:from>
      <xdr:col>2</xdr:col>
      <xdr:colOff>0</xdr:colOff>
      <xdr:row>78</xdr:row>
      <xdr:rowOff>0</xdr:rowOff>
    </xdr:from>
    <xdr:to>
      <xdr:col>5</xdr:col>
      <xdr:colOff>228343</xdr:colOff>
      <xdr:row>104</xdr:row>
      <xdr:rowOff>113729</xdr:rowOff>
    </xdr:to>
    <xdr:pic>
      <xdr:nvPicPr>
        <xdr:cNvPr id="14" name="図 13">
          <a:extLst>
            <a:ext uri="{FF2B5EF4-FFF2-40B4-BE49-F238E27FC236}">
              <a16:creationId xmlns:a16="http://schemas.microsoft.com/office/drawing/2014/main" id="{69CD241C-6AFE-5D89-2652-4B6CC244AC72}"/>
            </a:ext>
          </a:extLst>
        </xdr:cNvPr>
        <xdr:cNvPicPr>
          <a:picLocks noChangeAspect="1"/>
        </xdr:cNvPicPr>
      </xdr:nvPicPr>
      <xdr:blipFill>
        <a:blip xmlns:r="http://schemas.openxmlformats.org/officeDocument/2006/relationships" r:embed="rId5"/>
        <a:stretch>
          <a:fillRect/>
        </a:stretch>
      </xdr:blipFill>
      <xdr:spPr>
        <a:xfrm>
          <a:off x="1219200" y="13373100"/>
          <a:ext cx="2057143" cy="4571429"/>
        </a:xfrm>
        <a:prstGeom prst="rect">
          <a:avLst/>
        </a:prstGeom>
      </xdr:spPr>
    </xdr:pic>
    <xdr:clientData/>
  </xdr:twoCellAnchor>
  <xdr:twoCellAnchor editAs="oneCell">
    <xdr:from>
      <xdr:col>17</xdr:col>
      <xdr:colOff>609024</xdr:colOff>
      <xdr:row>77</xdr:row>
      <xdr:rowOff>114300</xdr:rowOff>
    </xdr:from>
    <xdr:to>
      <xdr:col>25</xdr:col>
      <xdr:colOff>149597</xdr:colOff>
      <xdr:row>103</xdr:row>
      <xdr:rowOff>129540</xdr:rowOff>
    </xdr:to>
    <xdr:pic>
      <xdr:nvPicPr>
        <xdr:cNvPr id="15" name="図 14">
          <a:extLst>
            <a:ext uri="{FF2B5EF4-FFF2-40B4-BE49-F238E27FC236}">
              <a16:creationId xmlns:a16="http://schemas.microsoft.com/office/drawing/2014/main" id="{477571A8-3FFA-90A4-9B21-63F2B354196B}"/>
            </a:ext>
          </a:extLst>
        </xdr:cNvPr>
        <xdr:cNvPicPr>
          <a:picLocks noChangeAspect="1"/>
        </xdr:cNvPicPr>
      </xdr:nvPicPr>
      <xdr:blipFill>
        <a:blip xmlns:r="http://schemas.openxmlformats.org/officeDocument/2006/relationships" r:embed="rId6"/>
        <a:stretch>
          <a:fillRect/>
        </a:stretch>
      </xdr:blipFill>
      <xdr:spPr>
        <a:xfrm>
          <a:off x="10972224" y="13315950"/>
          <a:ext cx="4417373" cy="4472940"/>
        </a:xfrm>
        <a:prstGeom prst="rect">
          <a:avLst/>
        </a:prstGeom>
      </xdr:spPr>
    </xdr:pic>
    <xdr:clientData/>
  </xdr:twoCellAnchor>
  <xdr:twoCellAnchor editAs="oneCell">
    <xdr:from>
      <xdr:col>6</xdr:col>
      <xdr:colOff>0</xdr:colOff>
      <xdr:row>78</xdr:row>
      <xdr:rowOff>0</xdr:rowOff>
    </xdr:from>
    <xdr:to>
      <xdr:col>9</xdr:col>
      <xdr:colOff>228343</xdr:colOff>
      <xdr:row>104</xdr:row>
      <xdr:rowOff>113729</xdr:rowOff>
    </xdr:to>
    <xdr:pic>
      <xdr:nvPicPr>
        <xdr:cNvPr id="16" name="図 15">
          <a:extLst>
            <a:ext uri="{FF2B5EF4-FFF2-40B4-BE49-F238E27FC236}">
              <a16:creationId xmlns:a16="http://schemas.microsoft.com/office/drawing/2014/main" id="{016D94BA-E209-655D-FDA2-DDCBB49E0CD5}"/>
            </a:ext>
          </a:extLst>
        </xdr:cNvPr>
        <xdr:cNvPicPr>
          <a:picLocks noChangeAspect="1"/>
        </xdr:cNvPicPr>
      </xdr:nvPicPr>
      <xdr:blipFill>
        <a:blip xmlns:r="http://schemas.openxmlformats.org/officeDocument/2006/relationships" r:embed="rId7"/>
        <a:stretch>
          <a:fillRect/>
        </a:stretch>
      </xdr:blipFill>
      <xdr:spPr>
        <a:xfrm>
          <a:off x="3657600" y="13373100"/>
          <a:ext cx="2057143" cy="4571429"/>
        </a:xfrm>
        <a:prstGeom prst="rect">
          <a:avLst/>
        </a:prstGeom>
      </xdr:spPr>
    </xdr:pic>
    <xdr:clientData/>
  </xdr:twoCellAnchor>
  <xdr:twoCellAnchor editAs="oneCell">
    <xdr:from>
      <xdr:col>10</xdr:col>
      <xdr:colOff>0</xdr:colOff>
      <xdr:row>78</xdr:row>
      <xdr:rowOff>0</xdr:rowOff>
    </xdr:from>
    <xdr:to>
      <xdr:col>13</xdr:col>
      <xdr:colOff>228343</xdr:colOff>
      <xdr:row>104</xdr:row>
      <xdr:rowOff>113729</xdr:rowOff>
    </xdr:to>
    <xdr:pic>
      <xdr:nvPicPr>
        <xdr:cNvPr id="17" name="図 16">
          <a:extLst>
            <a:ext uri="{FF2B5EF4-FFF2-40B4-BE49-F238E27FC236}">
              <a16:creationId xmlns:a16="http://schemas.microsoft.com/office/drawing/2014/main" id="{8C3B59E6-7C26-FE0A-652D-7030E4FDC219}"/>
            </a:ext>
          </a:extLst>
        </xdr:cNvPr>
        <xdr:cNvPicPr>
          <a:picLocks noChangeAspect="1"/>
        </xdr:cNvPicPr>
      </xdr:nvPicPr>
      <xdr:blipFill>
        <a:blip xmlns:r="http://schemas.openxmlformats.org/officeDocument/2006/relationships" r:embed="rId8"/>
        <a:stretch>
          <a:fillRect/>
        </a:stretch>
      </xdr:blipFill>
      <xdr:spPr>
        <a:xfrm>
          <a:off x="6096000" y="13373100"/>
          <a:ext cx="2057143" cy="4571429"/>
        </a:xfrm>
        <a:prstGeom prst="rect">
          <a:avLst/>
        </a:prstGeom>
      </xdr:spPr>
    </xdr:pic>
    <xdr:clientData/>
  </xdr:twoCellAnchor>
  <xdr:twoCellAnchor editAs="oneCell">
    <xdr:from>
      <xdr:col>14</xdr:col>
      <xdr:colOff>0</xdr:colOff>
      <xdr:row>78</xdr:row>
      <xdr:rowOff>0</xdr:rowOff>
    </xdr:from>
    <xdr:to>
      <xdr:col>17</xdr:col>
      <xdr:colOff>228343</xdr:colOff>
      <xdr:row>104</xdr:row>
      <xdr:rowOff>113729</xdr:rowOff>
    </xdr:to>
    <xdr:pic>
      <xdr:nvPicPr>
        <xdr:cNvPr id="18" name="図 17">
          <a:extLst>
            <a:ext uri="{FF2B5EF4-FFF2-40B4-BE49-F238E27FC236}">
              <a16:creationId xmlns:a16="http://schemas.microsoft.com/office/drawing/2014/main" id="{8A678A07-1B63-F4EC-B32E-155C7A28B03A}"/>
            </a:ext>
          </a:extLst>
        </xdr:cNvPr>
        <xdr:cNvPicPr>
          <a:picLocks noChangeAspect="1"/>
        </xdr:cNvPicPr>
      </xdr:nvPicPr>
      <xdr:blipFill>
        <a:blip xmlns:r="http://schemas.openxmlformats.org/officeDocument/2006/relationships" r:embed="rId9"/>
        <a:stretch>
          <a:fillRect/>
        </a:stretch>
      </xdr:blipFill>
      <xdr:spPr>
        <a:xfrm>
          <a:off x="8534400" y="13373100"/>
          <a:ext cx="2057143" cy="4571429"/>
        </a:xfrm>
        <a:prstGeom prst="rect">
          <a:avLst/>
        </a:prstGeom>
      </xdr:spPr>
    </xdr:pic>
    <xdr:clientData/>
  </xdr:twoCellAnchor>
  <xdr:twoCellAnchor editAs="oneCell">
    <xdr:from>
      <xdr:col>26</xdr:col>
      <xdr:colOff>0</xdr:colOff>
      <xdr:row>78</xdr:row>
      <xdr:rowOff>0</xdr:rowOff>
    </xdr:from>
    <xdr:to>
      <xdr:col>33</xdr:col>
      <xdr:colOff>71447</xdr:colOff>
      <xdr:row>103</xdr:row>
      <xdr:rowOff>123825</xdr:rowOff>
    </xdr:to>
    <xdr:pic>
      <xdr:nvPicPr>
        <xdr:cNvPr id="19" name="図 18">
          <a:extLst>
            <a:ext uri="{FF2B5EF4-FFF2-40B4-BE49-F238E27FC236}">
              <a16:creationId xmlns:a16="http://schemas.microsoft.com/office/drawing/2014/main" id="{67E5075E-041A-3642-4956-E57CCC1FF951}"/>
            </a:ext>
          </a:extLst>
        </xdr:cNvPr>
        <xdr:cNvPicPr>
          <a:picLocks noChangeAspect="1"/>
        </xdr:cNvPicPr>
      </xdr:nvPicPr>
      <xdr:blipFill>
        <a:blip xmlns:r="http://schemas.openxmlformats.org/officeDocument/2006/relationships" r:embed="rId10"/>
        <a:stretch>
          <a:fillRect/>
        </a:stretch>
      </xdr:blipFill>
      <xdr:spPr>
        <a:xfrm>
          <a:off x="15849600" y="13373100"/>
          <a:ext cx="4338647" cy="4410075"/>
        </a:xfrm>
        <a:prstGeom prst="rect">
          <a:avLst/>
        </a:prstGeom>
      </xdr:spPr>
    </xdr:pic>
    <xdr:clientData/>
  </xdr:twoCellAnchor>
  <xdr:twoCellAnchor editAs="oneCell">
    <xdr:from>
      <xdr:col>34</xdr:col>
      <xdr:colOff>0</xdr:colOff>
      <xdr:row>78</xdr:row>
      <xdr:rowOff>0</xdr:rowOff>
    </xdr:from>
    <xdr:to>
      <xdr:col>37</xdr:col>
      <xdr:colOff>228343</xdr:colOff>
      <xdr:row>104</xdr:row>
      <xdr:rowOff>113729</xdr:rowOff>
    </xdr:to>
    <xdr:pic>
      <xdr:nvPicPr>
        <xdr:cNvPr id="20" name="図 19">
          <a:extLst>
            <a:ext uri="{FF2B5EF4-FFF2-40B4-BE49-F238E27FC236}">
              <a16:creationId xmlns:a16="http://schemas.microsoft.com/office/drawing/2014/main" id="{7F5EC487-DD4F-85AE-8E78-0A5900D5C830}"/>
            </a:ext>
          </a:extLst>
        </xdr:cNvPr>
        <xdr:cNvPicPr>
          <a:picLocks noChangeAspect="1"/>
        </xdr:cNvPicPr>
      </xdr:nvPicPr>
      <xdr:blipFill>
        <a:blip xmlns:r="http://schemas.openxmlformats.org/officeDocument/2006/relationships" r:embed="rId11"/>
        <a:stretch>
          <a:fillRect/>
        </a:stretch>
      </xdr:blipFill>
      <xdr:spPr>
        <a:xfrm>
          <a:off x="20726400" y="13373100"/>
          <a:ext cx="2057143" cy="4571429"/>
        </a:xfrm>
        <a:prstGeom prst="rect">
          <a:avLst/>
        </a:prstGeom>
      </xdr:spPr>
    </xdr:pic>
    <xdr:clientData/>
  </xdr:twoCellAnchor>
  <xdr:twoCellAnchor editAs="oneCell">
    <xdr:from>
      <xdr:col>2</xdr:col>
      <xdr:colOff>0</xdr:colOff>
      <xdr:row>108</xdr:row>
      <xdr:rowOff>0</xdr:rowOff>
    </xdr:from>
    <xdr:to>
      <xdr:col>5</xdr:col>
      <xdr:colOff>228343</xdr:colOff>
      <xdr:row>134</xdr:row>
      <xdr:rowOff>113729</xdr:rowOff>
    </xdr:to>
    <xdr:pic>
      <xdr:nvPicPr>
        <xdr:cNvPr id="21" name="図 20">
          <a:extLst>
            <a:ext uri="{FF2B5EF4-FFF2-40B4-BE49-F238E27FC236}">
              <a16:creationId xmlns:a16="http://schemas.microsoft.com/office/drawing/2014/main" id="{68DD3CE0-F734-8C60-0D79-B1D0E5092EF5}"/>
            </a:ext>
          </a:extLst>
        </xdr:cNvPr>
        <xdr:cNvPicPr>
          <a:picLocks noChangeAspect="1"/>
        </xdr:cNvPicPr>
      </xdr:nvPicPr>
      <xdr:blipFill>
        <a:blip xmlns:r="http://schemas.openxmlformats.org/officeDocument/2006/relationships" r:embed="rId12"/>
        <a:stretch>
          <a:fillRect/>
        </a:stretch>
      </xdr:blipFill>
      <xdr:spPr>
        <a:xfrm>
          <a:off x="1219200" y="18516600"/>
          <a:ext cx="2057143" cy="4571429"/>
        </a:xfrm>
        <a:prstGeom prst="rect">
          <a:avLst/>
        </a:prstGeom>
      </xdr:spPr>
    </xdr:pic>
    <xdr:clientData/>
  </xdr:twoCellAnchor>
  <xdr:twoCellAnchor editAs="oneCell">
    <xdr:from>
      <xdr:col>6</xdr:col>
      <xdr:colOff>0</xdr:colOff>
      <xdr:row>108</xdr:row>
      <xdr:rowOff>0</xdr:rowOff>
    </xdr:from>
    <xdr:to>
      <xdr:col>9</xdr:col>
      <xdr:colOff>228343</xdr:colOff>
      <xdr:row>134</xdr:row>
      <xdr:rowOff>113729</xdr:rowOff>
    </xdr:to>
    <xdr:pic>
      <xdr:nvPicPr>
        <xdr:cNvPr id="22" name="図 21">
          <a:extLst>
            <a:ext uri="{FF2B5EF4-FFF2-40B4-BE49-F238E27FC236}">
              <a16:creationId xmlns:a16="http://schemas.microsoft.com/office/drawing/2014/main" id="{8A0E2B03-4E3C-8217-6D3A-9DB2864D38D6}"/>
            </a:ext>
          </a:extLst>
        </xdr:cNvPr>
        <xdr:cNvPicPr>
          <a:picLocks noChangeAspect="1"/>
        </xdr:cNvPicPr>
      </xdr:nvPicPr>
      <xdr:blipFill>
        <a:blip xmlns:r="http://schemas.openxmlformats.org/officeDocument/2006/relationships" r:embed="rId13"/>
        <a:stretch>
          <a:fillRect/>
        </a:stretch>
      </xdr:blipFill>
      <xdr:spPr>
        <a:xfrm>
          <a:off x="3657600" y="18516600"/>
          <a:ext cx="2057143" cy="4571429"/>
        </a:xfrm>
        <a:prstGeom prst="rect">
          <a:avLst/>
        </a:prstGeom>
      </xdr:spPr>
    </xdr:pic>
    <xdr:clientData/>
  </xdr:twoCellAnchor>
  <xdr:twoCellAnchor editAs="oneCell">
    <xdr:from>
      <xdr:col>10</xdr:col>
      <xdr:colOff>0</xdr:colOff>
      <xdr:row>108</xdr:row>
      <xdr:rowOff>0</xdr:rowOff>
    </xdr:from>
    <xdr:to>
      <xdr:col>13</xdr:col>
      <xdr:colOff>228343</xdr:colOff>
      <xdr:row>134</xdr:row>
      <xdr:rowOff>113729</xdr:rowOff>
    </xdr:to>
    <xdr:pic>
      <xdr:nvPicPr>
        <xdr:cNvPr id="23" name="図 22">
          <a:extLst>
            <a:ext uri="{FF2B5EF4-FFF2-40B4-BE49-F238E27FC236}">
              <a16:creationId xmlns:a16="http://schemas.microsoft.com/office/drawing/2014/main" id="{B31E49A5-85BE-06D3-5FBB-7E502FF0ECC8}"/>
            </a:ext>
          </a:extLst>
        </xdr:cNvPr>
        <xdr:cNvPicPr>
          <a:picLocks noChangeAspect="1"/>
        </xdr:cNvPicPr>
      </xdr:nvPicPr>
      <xdr:blipFill>
        <a:blip xmlns:r="http://schemas.openxmlformats.org/officeDocument/2006/relationships" r:embed="rId14"/>
        <a:stretch>
          <a:fillRect/>
        </a:stretch>
      </xdr:blipFill>
      <xdr:spPr>
        <a:xfrm>
          <a:off x="6096000" y="18516600"/>
          <a:ext cx="2057143" cy="4571429"/>
        </a:xfrm>
        <a:prstGeom prst="rect">
          <a:avLst/>
        </a:prstGeom>
      </xdr:spPr>
    </xdr:pic>
    <xdr:clientData/>
  </xdr:twoCellAnchor>
  <xdr:twoCellAnchor editAs="oneCell">
    <xdr:from>
      <xdr:col>14</xdr:col>
      <xdr:colOff>0</xdr:colOff>
      <xdr:row>108</xdr:row>
      <xdr:rowOff>0</xdr:rowOff>
    </xdr:from>
    <xdr:to>
      <xdr:col>17</xdr:col>
      <xdr:colOff>228343</xdr:colOff>
      <xdr:row>134</xdr:row>
      <xdr:rowOff>113729</xdr:rowOff>
    </xdr:to>
    <xdr:pic>
      <xdr:nvPicPr>
        <xdr:cNvPr id="25" name="図 24">
          <a:extLst>
            <a:ext uri="{FF2B5EF4-FFF2-40B4-BE49-F238E27FC236}">
              <a16:creationId xmlns:a16="http://schemas.microsoft.com/office/drawing/2014/main" id="{A9584AF6-0370-D048-E595-0A147389248A}"/>
            </a:ext>
          </a:extLst>
        </xdr:cNvPr>
        <xdr:cNvPicPr>
          <a:picLocks noChangeAspect="1"/>
        </xdr:cNvPicPr>
      </xdr:nvPicPr>
      <xdr:blipFill>
        <a:blip xmlns:r="http://schemas.openxmlformats.org/officeDocument/2006/relationships" r:embed="rId15"/>
        <a:stretch>
          <a:fillRect/>
        </a:stretch>
      </xdr:blipFill>
      <xdr:spPr>
        <a:xfrm>
          <a:off x="8534400" y="18516600"/>
          <a:ext cx="2057143" cy="4571429"/>
        </a:xfrm>
        <a:prstGeom prst="rect">
          <a:avLst/>
        </a:prstGeom>
      </xdr:spPr>
    </xdr:pic>
    <xdr:clientData/>
  </xdr:twoCellAnchor>
  <xdr:twoCellAnchor editAs="oneCell">
    <xdr:from>
      <xdr:col>18</xdr:col>
      <xdr:colOff>28575</xdr:colOff>
      <xdr:row>108</xdr:row>
      <xdr:rowOff>0</xdr:rowOff>
    </xdr:from>
    <xdr:to>
      <xdr:col>25</xdr:col>
      <xdr:colOff>196215</xdr:colOff>
      <xdr:row>134</xdr:row>
      <xdr:rowOff>59818</xdr:rowOff>
    </xdr:to>
    <xdr:pic>
      <xdr:nvPicPr>
        <xdr:cNvPr id="26" name="図 25">
          <a:extLst>
            <a:ext uri="{FF2B5EF4-FFF2-40B4-BE49-F238E27FC236}">
              <a16:creationId xmlns:a16="http://schemas.microsoft.com/office/drawing/2014/main" id="{6E2D38E3-3C00-86DB-C853-B13F76F43C2D}"/>
            </a:ext>
          </a:extLst>
        </xdr:cNvPr>
        <xdr:cNvPicPr>
          <a:picLocks noChangeAspect="1"/>
        </xdr:cNvPicPr>
      </xdr:nvPicPr>
      <xdr:blipFill>
        <a:blip xmlns:r="http://schemas.openxmlformats.org/officeDocument/2006/relationships" r:embed="rId16"/>
        <a:stretch>
          <a:fillRect/>
        </a:stretch>
      </xdr:blipFill>
      <xdr:spPr>
        <a:xfrm>
          <a:off x="11001375" y="18516600"/>
          <a:ext cx="4434840" cy="4517518"/>
        </a:xfrm>
        <a:prstGeom prst="rect">
          <a:avLst/>
        </a:prstGeom>
      </xdr:spPr>
    </xdr:pic>
    <xdr:clientData/>
  </xdr:twoCellAnchor>
  <xdr:twoCellAnchor editAs="oneCell">
    <xdr:from>
      <xdr:col>26</xdr:col>
      <xdr:colOff>0</xdr:colOff>
      <xdr:row>108</xdr:row>
      <xdr:rowOff>0</xdr:rowOff>
    </xdr:from>
    <xdr:to>
      <xdr:col>29</xdr:col>
      <xdr:colOff>228343</xdr:colOff>
      <xdr:row>134</xdr:row>
      <xdr:rowOff>113729</xdr:rowOff>
    </xdr:to>
    <xdr:pic>
      <xdr:nvPicPr>
        <xdr:cNvPr id="27" name="図 26">
          <a:extLst>
            <a:ext uri="{FF2B5EF4-FFF2-40B4-BE49-F238E27FC236}">
              <a16:creationId xmlns:a16="http://schemas.microsoft.com/office/drawing/2014/main" id="{81EB9F95-6730-D9BC-60E8-F8A73A6FC6D2}"/>
            </a:ext>
          </a:extLst>
        </xdr:cNvPr>
        <xdr:cNvPicPr>
          <a:picLocks noChangeAspect="1"/>
        </xdr:cNvPicPr>
      </xdr:nvPicPr>
      <xdr:blipFill>
        <a:blip xmlns:r="http://schemas.openxmlformats.org/officeDocument/2006/relationships" r:embed="rId17"/>
        <a:stretch>
          <a:fillRect/>
        </a:stretch>
      </xdr:blipFill>
      <xdr:spPr>
        <a:xfrm>
          <a:off x="15849600" y="18516600"/>
          <a:ext cx="2057143" cy="4571429"/>
        </a:xfrm>
        <a:prstGeom prst="rect">
          <a:avLst/>
        </a:prstGeom>
      </xdr:spPr>
    </xdr:pic>
    <xdr:clientData/>
  </xdr:twoCellAnchor>
  <xdr:twoCellAnchor editAs="oneCell">
    <xdr:from>
      <xdr:col>30</xdr:col>
      <xdr:colOff>0</xdr:colOff>
      <xdr:row>108</xdr:row>
      <xdr:rowOff>0</xdr:rowOff>
    </xdr:from>
    <xdr:to>
      <xdr:col>33</xdr:col>
      <xdr:colOff>228343</xdr:colOff>
      <xdr:row>134</xdr:row>
      <xdr:rowOff>113729</xdr:rowOff>
    </xdr:to>
    <xdr:pic>
      <xdr:nvPicPr>
        <xdr:cNvPr id="28" name="図 27">
          <a:extLst>
            <a:ext uri="{FF2B5EF4-FFF2-40B4-BE49-F238E27FC236}">
              <a16:creationId xmlns:a16="http://schemas.microsoft.com/office/drawing/2014/main" id="{D59E4F6B-C687-7ED0-3A5F-D4224D7B3633}"/>
            </a:ext>
          </a:extLst>
        </xdr:cNvPr>
        <xdr:cNvPicPr>
          <a:picLocks noChangeAspect="1"/>
        </xdr:cNvPicPr>
      </xdr:nvPicPr>
      <xdr:blipFill>
        <a:blip xmlns:r="http://schemas.openxmlformats.org/officeDocument/2006/relationships" r:embed="rId18"/>
        <a:stretch>
          <a:fillRect/>
        </a:stretch>
      </xdr:blipFill>
      <xdr:spPr>
        <a:xfrm>
          <a:off x="18288000" y="18516600"/>
          <a:ext cx="2057143" cy="4571429"/>
        </a:xfrm>
        <a:prstGeom prst="rect">
          <a:avLst/>
        </a:prstGeom>
      </xdr:spPr>
    </xdr:pic>
    <xdr:clientData/>
  </xdr:twoCellAnchor>
  <xdr:twoCellAnchor editAs="oneCell">
    <xdr:from>
      <xdr:col>34</xdr:col>
      <xdr:colOff>0</xdr:colOff>
      <xdr:row>108</xdr:row>
      <xdr:rowOff>0</xdr:rowOff>
    </xdr:from>
    <xdr:to>
      <xdr:col>37</xdr:col>
      <xdr:colOff>228343</xdr:colOff>
      <xdr:row>134</xdr:row>
      <xdr:rowOff>113729</xdr:rowOff>
    </xdr:to>
    <xdr:pic>
      <xdr:nvPicPr>
        <xdr:cNvPr id="29" name="図 28">
          <a:extLst>
            <a:ext uri="{FF2B5EF4-FFF2-40B4-BE49-F238E27FC236}">
              <a16:creationId xmlns:a16="http://schemas.microsoft.com/office/drawing/2014/main" id="{D4FD6E34-0DFE-64EF-4C98-A390AC64C357}"/>
            </a:ext>
          </a:extLst>
        </xdr:cNvPr>
        <xdr:cNvPicPr>
          <a:picLocks noChangeAspect="1"/>
        </xdr:cNvPicPr>
      </xdr:nvPicPr>
      <xdr:blipFill>
        <a:blip xmlns:r="http://schemas.openxmlformats.org/officeDocument/2006/relationships" r:embed="rId19"/>
        <a:stretch>
          <a:fillRect/>
        </a:stretch>
      </xdr:blipFill>
      <xdr:spPr>
        <a:xfrm>
          <a:off x="20726400" y="18516600"/>
          <a:ext cx="2057143" cy="4571429"/>
        </a:xfrm>
        <a:prstGeom prst="rect">
          <a:avLst/>
        </a:prstGeom>
      </xdr:spPr>
    </xdr:pic>
    <xdr:clientData/>
  </xdr:twoCellAnchor>
  <xdr:twoCellAnchor editAs="oneCell">
    <xdr:from>
      <xdr:col>9</xdr:col>
      <xdr:colOff>567690</xdr:colOff>
      <xdr:row>137</xdr:row>
      <xdr:rowOff>7620</xdr:rowOff>
    </xdr:from>
    <xdr:to>
      <xdr:col>13</xdr:col>
      <xdr:colOff>180718</xdr:colOff>
      <xdr:row>163</xdr:row>
      <xdr:rowOff>125159</xdr:rowOff>
    </xdr:to>
    <xdr:pic>
      <xdr:nvPicPr>
        <xdr:cNvPr id="31" name="図 30">
          <a:extLst>
            <a:ext uri="{FF2B5EF4-FFF2-40B4-BE49-F238E27FC236}">
              <a16:creationId xmlns:a16="http://schemas.microsoft.com/office/drawing/2014/main" id="{3D1DFCEB-7CA8-0BDF-CC9C-516475223EE8}"/>
            </a:ext>
          </a:extLst>
        </xdr:cNvPr>
        <xdr:cNvPicPr>
          <a:picLocks noChangeAspect="1"/>
        </xdr:cNvPicPr>
      </xdr:nvPicPr>
      <xdr:blipFill>
        <a:blip xmlns:r="http://schemas.openxmlformats.org/officeDocument/2006/relationships" r:embed="rId20"/>
        <a:stretch>
          <a:fillRect/>
        </a:stretch>
      </xdr:blipFill>
      <xdr:spPr>
        <a:xfrm>
          <a:off x="6054090" y="23496270"/>
          <a:ext cx="2051428" cy="4575239"/>
        </a:xfrm>
        <a:prstGeom prst="rect">
          <a:avLst/>
        </a:prstGeom>
      </xdr:spPr>
    </xdr:pic>
    <xdr:clientData/>
  </xdr:twoCellAnchor>
  <xdr:twoCellAnchor editAs="oneCell">
    <xdr:from>
      <xdr:col>2</xdr:col>
      <xdr:colOff>0</xdr:colOff>
      <xdr:row>137</xdr:row>
      <xdr:rowOff>3809</xdr:rowOff>
    </xdr:from>
    <xdr:to>
      <xdr:col>9</xdr:col>
      <xdr:colOff>143288</xdr:colOff>
      <xdr:row>163</xdr:row>
      <xdr:rowOff>11429</xdr:rowOff>
    </xdr:to>
    <xdr:pic>
      <xdr:nvPicPr>
        <xdr:cNvPr id="32" name="図 31">
          <a:extLst>
            <a:ext uri="{FF2B5EF4-FFF2-40B4-BE49-F238E27FC236}">
              <a16:creationId xmlns:a16="http://schemas.microsoft.com/office/drawing/2014/main" id="{B908E215-C188-D803-FF8D-596DCBBC25AF}"/>
            </a:ext>
          </a:extLst>
        </xdr:cNvPr>
        <xdr:cNvPicPr>
          <a:picLocks noChangeAspect="1"/>
        </xdr:cNvPicPr>
      </xdr:nvPicPr>
      <xdr:blipFill>
        <a:blip xmlns:r="http://schemas.openxmlformats.org/officeDocument/2006/relationships" r:embed="rId21"/>
        <a:stretch>
          <a:fillRect/>
        </a:stretch>
      </xdr:blipFill>
      <xdr:spPr>
        <a:xfrm>
          <a:off x="1219200" y="23492459"/>
          <a:ext cx="4410488" cy="4465320"/>
        </a:xfrm>
        <a:prstGeom prst="rect">
          <a:avLst/>
        </a:prstGeom>
      </xdr:spPr>
    </xdr:pic>
    <xdr:clientData/>
  </xdr:twoCellAnchor>
  <xdr:twoCellAnchor editAs="oneCell">
    <xdr:from>
      <xdr:col>14</xdr:col>
      <xdr:colOff>0</xdr:colOff>
      <xdr:row>137</xdr:row>
      <xdr:rowOff>0</xdr:rowOff>
    </xdr:from>
    <xdr:to>
      <xdr:col>17</xdr:col>
      <xdr:colOff>228343</xdr:colOff>
      <xdr:row>163</xdr:row>
      <xdr:rowOff>113729</xdr:rowOff>
    </xdr:to>
    <xdr:pic>
      <xdr:nvPicPr>
        <xdr:cNvPr id="33" name="図 32">
          <a:extLst>
            <a:ext uri="{FF2B5EF4-FFF2-40B4-BE49-F238E27FC236}">
              <a16:creationId xmlns:a16="http://schemas.microsoft.com/office/drawing/2014/main" id="{F5309B0B-BF2A-BAFE-69DA-D23F4D01560C}"/>
            </a:ext>
          </a:extLst>
        </xdr:cNvPr>
        <xdr:cNvPicPr>
          <a:picLocks noChangeAspect="1"/>
        </xdr:cNvPicPr>
      </xdr:nvPicPr>
      <xdr:blipFill>
        <a:blip xmlns:r="http://schemas.openxmlformats.org/officeDocument/2006/relationships" r:embed="rId22"/>
        <a:stretch>
          <a:fillRect/>
        </a:stretch>
      </xdr:blipFill>
      <xdr:spPr>
        <a:xfrm>
          <a:off x="8534400" y="23488650"/>
          <a:ext cx="2057143" cy="4571429"/>
        </a:xfrm>
        <a:prstGeom prst="rect">
          <a:avLst/>
        </a:prstGeom>
      </xdr:spPr>
    </xdr:pic>
    <xdr:clientData/>
  </xdr:twoCellAnchor>
  <xdr:twoCellAnchor editAs="oneCell">
    <xdr:from>
      <xdr:col>18</xdr:col>
      <xdr:colOff>0</xdr:colOff>
      <xdr:row>137</xdr:row>
      <xdr:rowOff>0</xdr:rowOff>
    </xdr:from>
    <xdr:to>
      <xdr:col>21</xdr:col>
      <xdr:colOff>228343</xdr:colOff>
      <xdr:row>163</xdr:row>
      <xdr:rowOff>113729</xdr:rowOff>
    </xdr:to>
    <xdr:pic>
      <xdr:nvPicPr>
        <xdr:cNvPr id="34" name="図 33">
          <a:extLst>
            <a:ext uri="{FF2B5EF4-FFF2-40B4-BE49-F238E27FC236}">
              <a16:creationId xmlns:a16="http://schemas.microsoft.com/office/drawing/2014/main" id="{A6C56D5F-AAA8-49D3-3297-8402E65A477D}"/>
            </a:ext>
          </a:extLst>
        </xdr:cNvPr>
        <xdr:cNvPicPr>
          <a:picLocks noChangeAspect="1"/>
        </xdr:cNvPicPr>
      </xdr:nvPicPr>
      <xdr:blipFill>
        <a:blip xmlns:r="http://schemas.openxmlformats.org/officeDocument/2006/relationships" r:embed="rId23"/>
        <a:stretch>
          <a:fillRect/>
        </a:stretch>
      </xdr:blipFill>
      <xdr:spPr>
        <a:xfrm>
          <a:off x="10972800" y="23488650"/>
          <a:ext cx="2057143" cy="4571429"/>
        </a:xfrm>
        <a:prstGeom prst="rect">
          <a:avLst/>
        </a:prstGeom>
      </xdr:spPr>
    </xdr:pic>
    <xdr:clientData/>
  </xdr:twoCellAnchor>
  <xdr:twoCellAnchor editAs="oneCell">
    <xdr:from>
      <xdr:col>22</xdr:col>
      <xdr:colOff>0</xdr:colOff>
      <xdr:row>137</xdr:row>
      <xdr:rowOff>0</xdr:rowOff>
    </xdr:from>
    <xdr:to>
      <xdr:col>25</xdr:col>
      <xdr:colOff>228343</xdr:colOff>
      <xdr:row>163</xdr:row>
      <xdr:rowOff>113729</xdr:rowOff>
    </xdr:to>
    <xdr:pic>
      <xdr:nvPicPr>
        <xdr:cNvPr id="35" name="図 34">
          <a:extLst>
            <a:ext uri="{FF2B5EF4-FFF2-40B4-BE49-F238E27FC236}">
              <a16:creationId xmlns:a16="http://schemas.microsoft.com/office/drawing/2014/main" id="{2C90FCAA-EACA-CA04-7F2B-C07D56A67DA7}"/>
            </a:ext>
          </a:extLst>
        </xdr:cNvPr>
        <xdr:cNvPicPr>
          <a:picLocks noChangeAspect="1"/>
        </xdr:cNvPicPr>
      </xdr:nvPicPr>
      <xdr:blipFill>
        <a:blip xmlns:r="http://schemas.openxmlformats.org/officeDocument/2006/relationships" r:embed="rId24"/>
        <a:stretch>
          <a:fillRect/>
        </a:stretch>
      </xdr:blipFill>
      <xdr:spPr>
        <a:xfrm>
          <a:off x="13411200" y="23488650"/>
          <a:ext cx="2057143" cy="4571429"/>
        </a:xfrm>
        <a:prstGeom prst="rect">
          <a:avLst/>
        </a:prstGeom>
      </xdr:spPr>
    </xdr:pic>
    <xdr:clientData/>
  </xdr:twoCellAnchor>
  <xdr:twoCellAnchor editAs="oneCell">
    <xdr:from>
      <xdr:col>26</xdr:col>
      <xdr:colOff>0</xdr:colOff>
      <xdr:row>137</xdr:row>
      <xdr:rowOff>0</xdr:rowOff>
    </xdr:from>
    <xdr:to>
      <xdr:col>29</xdr:col>
      <xdr:colOff>228343</xdr:colOff>
      <xdr:row>163</xdr:row>
      <xdr:rowOff>113729</xdr:rowOff>
    </xdr:to>
    <xdr:pic>
      <xdr:nvPicPr>
        <xdr:cNvPr id="36" name="図 35">
          <a:extLst>
            <a:ext uri="{FF2B5EF4-FFF2-40B4-BE49-F238E27FC236}">
              <a16:creationId xmlns:a16="http://schemas.microsoft.com/office/drawing/2014/main" id="{1198B17D-18E5-C3FB-E0F1-BC7A4A4AA77D}"/>
            </a:ext>
          </a:extLst>
        </xdr:cNvPr>
        <xdr:cNvPicPr>
          <a:picLocks noChangeAspect="1"/>
        </xdr:cNvPicPr>
      </xdr:nvPicPr>
      <xdr:blipFill>
        <a:blip xmlns:r="http://schemas.openxmlformats.org/officeDocument/2006/relationships" r:embed="rId25"/>
        <a:stretch>
          <a:fillRect/>
        </a:stretch>
      </xdr:blipFill>
      <xdr:spPr>
        <a:xfrm>
          <a:off x="15849600" y="23488650"/>
          <a:ext cx="2057143" cy="4571429"/>
        </a:xfrm>
        <a:prstGeom prst="rect">
          <a:avLst/>
        </a:prstGeom>
      </xdr:spPr>
    </xdr:pic>
    <xdr:clientData/>
  </xdr:twoCellAnchor>
  <xdr:twoCellAnchor editAs="oneCell">
    <xdr:from>
      <xdr:col>30</xdr:col>
      <xdr:colOff>0</xdr:colOff>
      <xdr:row>137</xdr:row>
      <xdr:rowOff>0</xdr:rowOff>
    </xdr:from>
    <xdr:to>
      <xdr:col>33</xdr:col>
      <xdr:colOff>228343</xdr:colOff>
      <xdr:row>163</xdr:row>
      <xdr:rowOff>113729</xdr:rowOff>
    </xdr:to>
    <xdr:pic>
      <xdr:nvPicPr>
        <xdr:cNvPr id="37" name="図 36">
          <a:extLst>
            <a:ext uri="{FF2B5EF4-FFF2-40B4-BE49-F238E27FC236}">
              <a16:creationId xmlns:a16="http://schemas.microsoft.com/office/drawing/2014/main" id="{32706CF4-CF33-F25F-635D-C0064296A593}"/>
            </a:ext>
          </a:extLst>
        </xdr:cNvPr>
        <xdr:cNvPicPr>
          <a:picLocks noChangeAspect="1"/>
        </xdr:cNvPicPr>
      </xdr:nvPicPr>
      <xdr:blipFill>
        <a:blip xmlns:r="http://schemas.openxmlformats.org/officeDocument/2006/relationships" r:embed="rId26"/>
        <a:stretch>
          <a:fillRect/>
        </a:stretch>
      </xdr:blipFill>
      <xdr:spPr>
        <a:xfrm>
          <a:off x="18288000" y="23488650"/>
          <a:ext cx="2057143" cy="4571429"/>
        </a:xfrm>
        <a:prstGeom prst="rect">
          <a:avLst/>
        </a:prstGeom>
      </xdr:spPr>
    </xdr:pic>
    <xdr:clientData/>
  </xdr:twoCellAnchor>
  <xdr:twoCellAnchor editAs="oneCell">
    <xdr:from>
      <xdr:col>34</xdr:col>
      <xdr:colOff>0</xdr:colOff>
      <xdr:row>137</xdr:row>
      <xdr:rowOff>0</xdr:rowOff>
    </xdr:from>
    <xdr:to>
      <xdr:col>37</xdr:col>
      <xdr:colOff>228343</xdr:colOff>
      <xdr:row>163</xdr:row>
      <xdr:rowOff>113729</xdr:rowOff>
    </xdr:to>
    <xdr:pic>
      <xdr:nvPicPr>
        <xdr:cNvPr id="38" name="図 37">
          <a:extLst>
            <a:ext uri="{FF2B5EF4-FFF2-40B4-BE49-F238E27FC236}">
              <a16:creationId xmlns:a16="http://schemas.microsoft.com/office/drawing/2014/main" id="{602AB79B-3C3A-4B47-BC24-AB1B477F7D3A}"/>
            </a:ext>
          </a:extLst>
        </xdr:cNvPr>
        <xdr:cNvPicPr>
          <a:picLocks noChangeAspect="1"/>
        </xdr:cNvPicPr>
      </xdr:nvPicPr>
      <xdr:blipFill>
        <a:blip xmlns:r="http://schemas.openxmlformats.org/officeDocument/2006/relationships" r:embed="rId27"/>
        <a:stretch>
          <a:fillRect/>
        </a:stretch>
      </xdr:blipFill>
      <xdr:spPr>
        <a:xfrm>
          <a:off x="20726400" y="23488650"/>
          <a:ext cx="2057143" cy="4571429"/>
        </a:xfrm>
        <a:prstGeom prst="rect">
          <a:avLst/>
        </a:prstGeom>
      </xdr:spPr>
    </xdr:pic>
    <xdr:clientData/>
  </xdr:twoCellAnchor>
  <xdr:twoCellAnchor editAs="oneCell">
    <xdr:from>
      <xdr:col>2</xdr:col>
      <xdr:colOff>0</xdr:colOff>
      <xdr:row>166</xdr:row>
      <xdr:rowOff>0</xdr:rowOff>
    </xdr:from>
    <xdr:to>
      <xdr:col>5</xdr:col>
      <xdr:colOff>228343</xdr:colOff>
      <xdr:row>192</xdr:row>
      <xdr:rowOff>113729</xdr:rowOff>
    </xdr:to>
    <xdr:pic>
      <xdr:nvPicPr>
        <xdr:cNvPr id="39" name="図 38">
          <a:extLst>
            <a:ext uri="{FF2B5EF4-FFF2-40B4-BE49-F238E27FC236}">
              <a16:creationId xmlns:a16="http://schemas.microsoft.com/office/drawing/2014/main" id="{C30868E9-5900-95B7-7243-2A18D16CD6E1}"/>
            </a:ext>
          </a:extLst>
        </xdr:cNvPr>
        <xdr:cNvPicPr>
          <a:picLocks noChangeAspect="1"/>
        </xdr:cNvPicPr>
      </xdr:nvPicPr>
      <xdr:blipFill>
        <a:blip xmlns:r="http://schemas.openxmlformats.org/officeDocument/2006/relationships" r:embed="rId28"/>
        <a:stretch>
          <a:fillRect/>
        </a:stretch>
      </xdr:blipFill>
      <xdr:spPr>
        <a:xfrm>
          <a:off x="1219200" y="28460700"/>
          <a:ext cx="2057143" cy="4571429"/>
        </a:xfrm>
        <a:prstGeom prst="rect">
          <a:avLst/>
        </a:prstGeom>
      </xdr:spPr>
    </xdr:pic>
    <xdr:clientData/>
  </xdr:twoCellAnchor>
  <xdr:twoCellAnchor editAs="oneCell">
    <xdr:from>
      <xdr:col>6</xdr:col>
      <xdr:colOff>0</xdr:colOff>
      <xdr:row>166</xdr:row>
      <xdr:rowOff>0</xdr:rowOff>
    </xdr:from>
    <xdr:to>
      <xdr:col>9</xdr:col>
      <xdr:colOff>228343</xdr:colOff>
      <xdr:row>192</xdr:row>
      <xdr:rowOff>113729</xdr:rowOff>
    </xdr:to>
    <xdr:pic>
      <xdr:nvPicPr>
        <xdr:cNvPr id="40" name="図 39">
          <a:extLst>
            <a:ext uri="{FF2B5EF4-FFF2-40B4-BE49-F238E27FC236}">
              <a16:creationId xmlns:a16="http://schemas.microsoft.com/office/drawing/2014/main" id="{486D019A-DD23-4C47-85AC-AD71ED7564E0}"/>
            </a:ext>
          </a:extLst>
        </xdr:cNvPr>
        <xdr:cNvPicPr>
          <a:picLocks noChangeAspect="1"/>
        </xdr:cNvPicPr>
      </xdr:nvPicPr>
      <xdr:blipFill>
        <a:blip xmlns:r="http://schemas.openxmlformats.org/officeDocument/2006/relationships" r:embed="rId29"/>
        <a:stretch>
          <a:fillRect/>
        </a:stretch>
      </xdr:blipFill>
      <xdr:spPr>
        <a:xfrm>
          <a:off x="3657600" y="28460700"/>
          <a:ext cx="2057143" cy="4571429"/>
        </a:xfrm>
        <a:prstGeom prst="rect">
          <a:avLst/>
        </a:prstGeom>
      </xdr:spPr>
    </xdr:pic>
    <xdr:clientData/>
  </xdr:twoCellAnchor>
  <xdr:twoCellAnchor editAs="oneCell">
    <xdr:from>
      <xdr:col>10</xdr:col>
      <xdr:colOff>0</xdr:colOff>
      <xdr:row>166</xdr:row>
      <xdr:rowOff>0</xdr:rowOff>
    </xdr:from>
    <xdr:to>
      <xdr:col>13</xdr:col>
      <xdr:colOff>228343</xdr:colOff>
      <xdr:row>192</xdr:row>
      <xdr:rowOff>113729</xdr:rowOff>
    </xdr:to>
    <xdr:pic>
      <xdr:nvPicPr>
        <xdr:cNvPr id="41" name="図 40">
          <a:extLst>
            <a:ext uri="{FF2B5EF4-FFF2-40B4-BE49-F238E27FC236}">
              <a16:creationId xmlns:a16="http://schemas.microsoft.com/office/drawing/2014/main" id="{D4200DFE-7D20-83DB-B1CA-3A9E1E2568FB}"/>
            </a:ext>
          </a:extLst>
        </xdr:cNvPr>
        <xdr:cNvPicPr>
          <a:picLocks noChangeAspect="1"/>
        </xdr:cNvPicPr>
      </xdr:nvPicPr>
      <xdr:blipFill>
        <a:blip xmlns:r="http://schemas.openxmlformats.org/officeDocument/2006/relationships" r:embed="rId30"/>
        <a:stretch>
          <a:fillRect/>
        </a:stretch>
      </xdr:blipFill>
      <xdr:spPr>
        <a:xfrm>
          <a:off x="6096000" y="28460700"/>
          <a:ext cx="2057143" cy="4571429"/>
        </a:xfrm>
        <a:prstGeom prst="rect">
          <a:avLst/>
        </a:prstGeom>
      </xdr:spPr>
    </xdr:pic>
    <xdr:clientData/>
  </xdr:twoCellAnchor>
  <xdr:twoCellAnchor editAs="oneCell">
    <xdr:from>
      <xdr:col>14</xdr:col>
      <xdr:colOff>0</xdr:colOff>
      <xdr:row>166</xdr:row>
      <xdr:rowOff>0</xdr:rowOff>
    </xdr:from>
    <xdr:to>
      <xdr:col>17</xdr:col>
      <xdr:colOff>228343</xdr:colOff>
      <xdr:row>192</xdr:row>
      <xdr:rowOff>113729</xdr:rowOff>
    </xdr:to>
    <xdr:pic>
      <xdr:nvPicPr>
        <xdr:cNvPr id="42" name="図 41">
          <a:extLst>
            <a:ext uri="{FF2B5EF4-FFF2-40B4-BE49-F238E27FC236}">
              <a16:creationId xmlns:a16="http://schemas.microsoft.com/office/drawing/2014/main" id="{1C7048D6-DC7D-A7BB-A99E-5A1DCF38B97D}"/>
            </a:ext>
          </a:extLst>
        </xdr:cNvPr>
        <xdr:cNvPicPr>
          <a:picLocks noChangeAspect="1"/>
        </xdr:cNvPicPr>
      </xdr:nvPicPr>
      <xdr:blipFill>
        <a:blip xmlns:r="http://schemas.openxmlformats.org/officeDocument/2006/relationships" r:embed="rId31"/>
        <a:stretch>
          <a:fillRect/>
        </a:stretch>
      </xdr:blipFill>
      <xdr:spPr>
        <a:xfrm>
          <a:off x="8534400" y="28460700"/>
          <a:ext cx="2057143" cy="4571429"/>
        </a:xfrm>
        <a:prstGeom prst="rect">
          <a:avLst/>
        </a:prstGeom>
      </xdr:spPr>
    </xdr:pic>
    <xdr:clientData/>
  </xdr:twoCellAnchor>
  <xdr:twoCellAnchor editAs="oneCell">
    <xdr:from>
      <xdr:col>18</xdr:col>
      <xdr:colOff>0</xdr:colOff>
      <xdr:row>166</xdr:row>
      <xdr:rowOff>0</xdr:rowOff>
    </xdr:from>
    <xdr:to>
      <xdr:col>21</xdr:col>
      <xdr:colOff>228343</xdr:colOff>
      <xdr:row>192</xdr:row>
      <xdr:rowOff>113729</xdr:rowOff>
    </xdr:to>
    <xdr:pic>
      <xdr:nvPicPr>
        <xdr:cNvPr id="44" name="図 43">
          <a:extLst>
            <a:ext uri="{FF2B5EF4-FFF2-40B4-BE49-F238E27FC236}">
              <a16:creationId xmlns:a16="http://schemas.microsoft.com/office/drawing/2014/main" id="{51EBEA96-0077-45A3-70AC-56203108D713}"/>
            </a:ext>
          </a:extLst>
        </xdr:cNvPr>
        <xdr:cNvPicPr>
          <a:picLocks noChangeAspect="1"/>
        </xdr:cNvPicPr>
      </xdr:nvPicPr>
      <xdr:blipFill>
        <a:blip xmlns:r="http://schemas.openxmlformats.org/officeDocument/2006/relationships" r:embed="rId32"/>
        <a:stretch>
          <a:fillRect/>
        </a:stretch>
      </xdr:blipFill>
      <xdr:spPr>
        <a:xfrm>
          <a:off x="10972800" y="28460700"/>
          <a:ext cx="2057143" cy="4571429"/>
        </a:xfrm>
        <a:prstGeom prst="rect">
          <a:avLst/>
        </a:prstGeom>
      </xdr:spPr>
    </xdr:pic>
    <xdr:clientData/>
  </xdr:twoCellAnchor>
  <xdr:twoCellAnchor editAs="oneCell">
    <xdr:from>
      <xdr:col>22</xdr:col>
      <xdr:colOff>0</xdr:colOff>
      <xdr:row>166</xdr:row>
      <xdr:rowOff>0</xdr:rowOff>
    </xdr:from>
    <xdr:to>
      <xdr:col>25</xdr:col>
      <xdr:colOff>228343</xdr:colOff>
      <xdr:row>192</xdr:row>
      <xdr:rowOff>113729</xdr:rowOff>
    </xdr:to>
    <xdr:pic>
      <xdr:nvPicPr>
        <xdr:cNvPr id="45" name="図 44">
          <a:extLst>
            <a:ext uri="{FF2B5EF4-FFF2-40B4-BE49-F238E27FC236}">
              <a16:creationId xmlns:a16="http://schemas.microsoft.com/office/drawing/2014/main" id="{8FFF2FF2-6431-F0C6-2BCE-81F46F41A525}"/>
            </a:ext>
          </a:extLst>
        </xdr:cNvPr>
        <xdr:cNvPicPr>
          <a:picLocks noChangeAspect="1"/>
        </xdr:cNvPicPr>
      </xdr:nvPicPr>
      <xdr:blipFill>
        <a:blip xmlns:r="http://schemas.openxmlformats.org/officeDocument/2006/relationships" r:embed="rId33"/>
        <a:stretch>
          <a:fillRect/>
        </a:stretch>
      </xdr:blipFill>
      <xdr:spPr>
        <a:xfrm>
          <a:off x="13411200" y="28460700"/>
          <a:ext cx="2057143" cy="4571429"/>
        </a:xfrm>
        <a:prstGeom prst="rect">
          <a:avLst/>
        </a:prstGeom>
      </xdr:spPr>
    </xdr:pic>
    <xdr:clientData/>
  </xdr:twoCellAnchor>
  <xdr:twoCellAnchor editAs="oneCell">
    <xdr:from>
      <xdr:col>26</xdr:col>
      <xdr:colOff>0</xdr:colOff>
      <xdr:row>166</xdr:row>
      <xdr:rowOff>0</xdr:rowOff>
    </xdr:from>
    <xdr:to>
      <xdr:col>29</xdr:col>
      <xdr:colOff>228343</xdr:colOff>
      <xdr:row>192</xdr:row>
      <xdr:rowOff>113729</xdr:rowOff>
    </xdr:to>
    <xdr:pic>
      <xdr:nvPicPr>
        <xdr:cNvPr id="46" name="図 45">
          <a:extLst>
            <a:ext uri="{FF2B5EF4-FFF2-40B4-BE49-F238E27FC236}">
              <a16:creationId xmlns:a16="http://schemas.microsoft.com/office/drawing/2014/main" id="{5B4B487F-6D09-8CF4-E7E2-99F36808D83E}"/>
            </a:ext>
          </a:extLst>
        </xdr:cNvPr>
        <xdr:cNvPicPr>
          <a:picLocks noChangeAspect="1"/>
        </xdr:cNvPicPr>
      </xdr:nvPicPr>
      <xdr:blipFill>
        <a:blip xmlns:r="http://schemas.openxmlformats.org/officeDocument/2006/relationships" r:embed="rId34"/>
        <a:stretch>
          <a:fillRect/>
        </a:stretch>
      </xdr:blipFill>
      <xdr:spPr>
        <a:xfrm>
          <a:off x="15849600" y="28460700"/>
          <a:ext cx="2057143" cy="4571429"/>
        </a:xfrm>
        <a:prstGeom prst="rect">
          <a:avLst/>
        </a:prstGeom>
      </xdr:spPr>
    </xdr:pic>
    <xdr:clientData/>
  </xdr:twoCellAnchor>
  <xdr:twoCellAnchor editAs="oneCell">
    <xdr:from>
      <xdr:col>34</xdr:col>
      <xdr:colOff>38100</xdr:colOff>
      <xdr:row>165</xdr:row>
      <xdr:rowOff>163830</xdr:rowOff>
    </xdr:from>
    <xdr:to>
      <xdr:col>37</xdr:col>
      <xdr:colOff>266443</xdr:colOff>
      <xdr:row>192</xdr:row>
      <xdr:rowOff>102299</xdr:rowOff>
    </xdr:to>
    <xdr:pic>
      <xdr:nvPicPr>
        <xdr:cNvPr id="47" name="図 46">
          <a:extLst>
            <a:ext uri="{FF2B5EF4-FFF2-40B4-BE49-F238E27FC236}">
              <a16:creationId xmlns:a16="http://schemas.microsoft.com/office/drawing/2014/main" id="{52AE1328-91B4-7F00-1257-8ED15D0DFC5D}"/>
            </a:ext>
          </a:extLst>
        </xdr:cNvPr>
        <xdr:cNvPicPr>
          <a:picLocks noChangeAspect="1"/>
        </xdr:cNvPicPr>
      </xdr:nvPicPr>
      <xdr:blipFill>
        <a:blip xmlns:r="http://schemas.openxmlformats.org/officeDocument/2006/relationships" r:embed="rId35"/>
        <a:stretch>
          <a:fillRect/>
        </a:stretch>
      </xdr:blipFill>
      <xdr:spPr>
        <a:xfrm>
          <a:off x="20764500" y="28453080"/>
          <a:ext cx="2057143" cy="4567619"/>
        </a:xfrm>
        <a:prstGeom prst="rect">
          <a:avLst/>
        </a:prstGeom>
      </xdr:spPr>
    </xdr:pic>
    <xdr:clientData/>
  </xdr:twoCellAnchor>
  <xdr:twoCellAnchor editAs="oneCell">
    <xdr:from>
      <xdr:col>30</xdr:col>
      <xdr:colOff>0</xdr:colOff>
      <xdr:row>166</xdr:row>
      <xdr:rowOff>0</xdr:rowOff>
    </xdr:from>
    <xdr:to>
      <xdr:col>33</xdr:col>
      <xdr:colOff>285772</xdr:colOff>
      <xdr:row>193</xdr:row>
      <xdr:rowOff>9525</xdr:rowOff>
    </xdr:to>
    <xdr:pic>
      <xdr:nvPicPr>
        <xdr:cNvPr id="48" name="図 47">
          <a:extLst>
            <a:ext uri="{FF2B5EF4-FFF2-40B4-BE49-F238E27FC236}">
              <a16:creationId xmlns:a16="http://schemas.microsoft.com/office/drawing/2014/main" id="{66064990-0836-A861-E042-8DB124C82F3D}"/>
            </a:ext>
          </a:extLst>
        </xdr:cNvPr>
        <xdr:cNvPicPr>
          <a:picLocks noChangeAspect="1"/>
        </xdr:cNvPicPr>
      </xdr:nvPicPr>
      <xdr:blipFill>
        <a:blip xmlns:r="http://schemas.openxmlformats.org/officeDocument/2006/relationships" r:embed="rId36"/>
        <a:stretch>
          <a:fillRect/>
        </a:stretch>
      </xdr:blipFill>
      <xdr:spPr>
        <a:xfrm>
          <a:off x="18288000" y="28460700"/>
          <a:ext cx="2114572" cy="4638675"/>
        </a:xfrm>
        <a:prstGeom prst="rect">
          <a:avLst/>
        </a:prstGeom>
      </xdr:spPr>
    </xdr:pic>
    <xdr:clientData/>
  </xdr:twoCellAnchor>
  <xdr:twoCellAnchor editAs="oneCell">
    <xdr:from>
      <xdr:col>2</xdr:col>
      <xdr:colOff>0</xdr:colOff>
      <xdr:row>195</xdr:row>
      <xdr:rowOff>0</xdr:rowOff>
    </xdr:from>
    <xdr:to>
      <xdr:col>5</xdr:col>
      <xdr:colOff>228343</xdr:colOff>
      <xdr:row>221</xdr:row>
      <xdr:rowOff>113729</xdr:rowOff>
    </xdr:to>
    <xdr:pic>
      <xdr:nvPicPr>
        <xdr:cNvPr id="49" name="図 48">
          <a:extLst>
            <a:ext uri="{FF2B5EF4-FFF2-40B4-BE49-F238E27FC236}">
              <a16:creationId xmlns:a16="http://schemas.microsoft.com/office/drawing/2014/main" id="{7A36179C-30BC-154A-D1A2-AC7F10D9967C}"/>
            </a:ext>
          </a:extLst>
        </xdr:cNvPr>
        <xdr:cNvPicPr>
          <a:picLocks noChangeAspect="1"/>
        </xdr:cNvPicPr>
      </xdr:nvPicPr>
      <xdr:blipFill>
        <a:blip xmlns:r="http://schemas.openxmlformats.org/officeDocument/2006/relationships" r:embed="rId37"/>
        <a:stretch>
          <a:fillRect/>
        </a:stretch>
      </xdr:blipFill>
      <xdr:spPr>
        <a:xfrm>
          <a:off x="1219200" y="33432750"/>
          <a:ext cx="2057143" cy="4571429"/>
        </a:xfrm>
        <a:prstGeom prst="rect">
          <a:avLst/>
        </a:prstGeom>
      </xdr:spPr>
    </xdr:pic>
    <xdr:clientData/>
  </xdr:twoCellAnchor>
  <xdr:twoCellAnchor editAs="oneCell">
    <xdr:from>
      <xdr:col>6</xdr:col>
      <xdr:colOff>0</xdr:colOff>
      <xdr:row>195</xdr:row>
      <xdr:rowOff>0</xdr:rowOff>
    </xdr:from>
    <xdr:to>
      <xdr:col>9</xdr:col>
      <xdr:colOff>228343</xdr:colOff>
      <xdr:row>221</xdr:row>
      <xdr:rowOff>113729</xdr:rowOff>
    </xdr:to>
    <xdr:pic>
      <xdr:nvPicPr>
        <xdr:cNvPr id="50" name="図 49">
          <a:extLst>
            <a:ext uri="{FF2B5EF4-FFF2-40B4-BE49-F238E27FC236}">
              <a16:creationId xmlns:a16="http://schemas.microsoft.com/office/drawing/2014/main" id="{56B58E67-8626-C60E-7B99-0D5C7A4BD6D9}"/>
            </a:ext>
          </a:extLst>
        </xdr:cNvPr>
        <xdr:cNvPicPr>
          <a:picLocks noChangeAspect="1"/>
        </xdr:cNvPicPr>
      </xdr:nvPicPr>
      <xdr:blipFill>
        <a:blip xmlns:r="http://schemas.openxmlformats.org/officeDocument/2006/relationships" r:embed="rId38"/>
        <a:stretch>
          <a:fillRect/>
        </a:stretch>
      </xdr:blipFill>
      <xdr:spPr>
        <a:xfrm>
          <a:off x="3657600" y="33432750"/>
          <a:ext cx="2057143" cy="4571429"/>
        </a:xfrm>
        <a:prstGeom prst="rect">
          <a:avLst/>
        </a:prstGeom>
      </xdr:spPr>
    </xdr:pic>
    <xdr:clientData/>
  </xdr:twoCellAnchor>
  <xdr:twoCellAnchor>
    <xdr:from>
      <xdr:col>4</xdr:col>
      <xdr:colOff>304800</xdr:colOff>
      <xdr:row>101</xdr:row>
      <xdr:rowOff>104775</xdr:rowOff>
    </xdr:from>
    <xdr:to>
      <xdr:col>5</xdr:col>
      <xdr:colOff>152400</xdr:colOff>
      <xdr:row>102</xdr:row>
      <xdr:rowOff>142875</xdr:rowOff>
    </xdr:to>
    <xdr:sp macro="" textlink="">
      <xdr:nvSpPr>
        <xdr:cNvPr id="51" name="正方形/長方形 50">
          <a:extLst>
            <a:ext uri="{FF2B5EF4-FFF2-40B4-BE49-F238E27FC236}">
              <a16:creationId xmlns:a16="http://schemas.microsoft.com/office/drawing/2014/main" id="{14F015E0-179C-800F-1567-BF85A6E100AB}"/>
            </a:ext>
          </a:extLst>
        </xdr:cNvPr>
        <xdr:cNvSpPr/>
      </xdr:nvSpPr>
      <xdr:spPr>
        <a:xfrm>
          <a:off x="2743200" y="17421225"/>
          <a:ext cx="457200" cy="2095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6</xdr:col>
      <xdr:colOff>64770</xdr:colOff>
      <xdr:row>93</xdr:row>
      <xdr:rowOff>62864</xdr:rowOff>
    </xdr:from>
    <xdr:to>
      <xdr:col>9</xdr:col>
      <xdr:colOff>76200</xdr:colOff>
      <xdr:row>94</xdr:row>
      <xdr:rowOff>114299</xdr:rowOff>
    </xdr:to>
    <xdr:sp macro="" textlink="">
      <xdr:nvSpPr>
        <xdr:cNvPr id="52" name="正方形/長方形 51">
          <a:extLst>
            <a:ext uri="{FF2B5EF4-FFF2-40B4-BE49-F238E27FC236}">
              <a16:creationId xmlns:a16="http://schemas.microsoft.com/office/drawing/2014/main" id="{2EDB9FBA-ACB2-4927-933B-65B66EC60ADC}"/>
            </a:ext>
          </a:extLst>
        </xdr:cNvPr>
        <xdr:cNvSpPr/>
      </xdr:nvSpPr>
      <xdr:spPr>
        <a:xfrm>
          <a:off x="3722370" y="16007714"/>
          <a:ext cx="1840230" cy="22288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10</xdr:col>
      <xdr:colOff>34290</xdr:colOff>
      <xdr:row>99</xdr:row>
      <xdr:rowOff>68579</xdr:rowOff>
    </xdr:from>
    <xdr:to>
      <xdr:col>13</xdr:col>
      <xdr:colOff>55245</xdr:colOff>
      <xdr:row>100</xdr:row>
      <xdr:rowOff>133349</xdr:rowOff>
    </xdr:to>
    <xdr:sp macro="" textlink="">
      <xdr:nvSpPr>
        <xdr:cNvPr id="53" name="正方形/長方形 52">
          <a:extLst>
            <a:ext uri="{FF2B5EF4-FFF2-40B4-BE49-F238E27FC236}">
              <a16:creationId xmlns:a16="http://schemas.microsoft.com/office/drawing/2014/main" id="{3317244E-28B3-4387-903E-2E8B991A8C15}"/>
            </a:ext>
          </a:extLst>
        </xdr:cNvPr>
        <xdr:cNvSpPr/>
      </xdr:nvSpPr>
      <xdr:spPr>
        <a:xfrm>
          <a:off x="6130290" y="17042129"/>
          <a:ext cx="1849755" cy="23622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14</xdr:col>
      <xdr:colOff>110490</xdr:colOff>
      <xdr:row>85</xdr:row>
      <xdr:rowOff>19049</xdr:rowOff>
    </xdr:from>
    <xdr:to>
      <xdr:col>17</xdr:col>
      <xdr:colOff>135255</xdr:colOff>
      <xdr:row>86</xdr:row>
      <xdr:rowOff>85724</xdr:rowOff>
    </xdr:to>
    <xdr:sp macro="" textlink="">
      <xdr:nvSpPr>
        <xdr:cNvPr id="54" name="正方形/長方形 53">
          <a:extLst>
            <a:ext uri="{FF2B5EF4-FFF2-40B4-BE49-F238E27FC236}">
              <a16:creationId xmlns:a16="http://schemas.microsoft.com/office/drawing/2014/main" id="{21D01FBF-1EAB-4DE5-BCF6-55F22BE4C659}"/>
            </a:ext>
          </a:extLst>
        </xdr:cNvPr>
        <xdr:cNvSpPr/>
      </xdr:nvSpPr>
      <xdr:spPr>
        <a:xfrm>
          <a:off x="8644890" y="14592299"/>
          <a:ext cx="1853565" cy="2381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タップ</a:t>
          </a:r>
        </a:p>
      </xdr:txBody>
    </xdr:sp>
    <xdr:clientData/>
  </xdr:twoCellAnchor>
  <xdr:twoCellAnchor>
    <xdr:from>
      <xdr:col>18</xdr:col>
      <xdr:colOff>95250</xdr:colOff>
      <xdr:row>86</xdr:row>
      <xdr:rowOff>76200</xdr:rowOff>
    </xdr:from>
    <xdr:to>
      <xdr:col>23</xdr:col>
      <xdr:colOff>243840</xdr:colOff>
      <xdr:row>87</xdr:row>
      <xdr:rowOff>114300</xdr:rowOff>
    </xdr:to>
    <xdr:sp macro="" textlink="">
      <xdr:nvSpPr>
        <xdr:cNvPr id="55" name="正方形/長方形 54">
          <a:extLst>
            <a:ext uri="{FF2B5EF4-FFF2-40B4-BE49-F238E27FC236}">
              <a16:creationId xmlns:a16="http://schemas.microsoft.com/office/drawing/2014/main" id="{AD92EFEC-2214-4089-A709-D761E8A489E2}"/>
            </a:ext>
          </a:extLst>
        </xdr:cNvPr>
        <xdr:cNvSpPr/>
      </xdr:nvSpPr>
      <xdr:spPr>
        <a:xfrm>
          <a:off x="11068050" y="14820900"/>
          <a:ext cx="3196590" cy="2095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クリック</a:t>
          </a:r>
        </a:p>
      </xdr:txBody>
    </xdr:sp>
    <xdr:clientData/>
  </xdr:twoCellAnchor>
  <xdr:twoCellAnchor>
    <xdr:from>
      <xdr:col>32</xdr:col>
      <xdr:colOff>19050</xdr:colOff>
      <xdr:row>84</xdr:row>
      <xdr:rowOff>57150</xdr:rowOff>
    </xdr:from>
    <xdr:to>
      <xdr:col>32</xdr:col>
      <xdr:colOff>544831</xdr:colOff>
      <xdr:row>85</xdr:row>
      <xdr:rowOff>57150</xdr:rowOff>
    </xdr:to>
    <xdr:sp macro="" textlink="">
      <xdr:nvSpPr>
        <xdr:cNvPr id="56" name="正方形/長方形 55">
          <a:extLst>
            <a:ext uri="{FF2B5EF4-FFF2-40B4-BE49-F238E27FC236}">
              <a16:creationId xmlns:a16="http://schemas.microsoft.com/office/drawing/2014/main" id="{C5DB9344-80F2-42FC-B784-332021724651}"/>
            </a:ext>
          </a:extLst>
        </xdr:cNvPr>
        <xdr:cNvSpPr/>
      </xdr:nvSpPr>
      <xdr:spPr>
        <a:xfrm>
          <a:off x="19526250" y="14458950"/>
          <a:ext cx="525781" cy="1714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36</xdr:col>
      <xdr:colOff>339091</xdr:colOff>
      <xdr:row>91</xdr:row>
      <xdr:rowOff>0</xdr:rowOff>
    </xdr:from>
    <xdr:to>
      <xdr:col>37</xdr:col>
      <xdr:colOff>76201</xdr:colOff>
      <xdr:row>92</xdr:row>
      <xdr:rowOff>0</xdr:rowOff>
    </xdr:to>
    <xdr:sp macro="" textlink="">
      <xdr:nvSpPr>
        <xdr:cNvPr id="57" name="正方形/長方形 56">
          <a:extLst>
            <a:ext uri="{FF2B5EF4-FFF2-40B4-BE49-F238E27FC236}">
              <a16:creationId xmlns:a16="http://schemas.microsoft.com/office/drawing/2014/main" id="{447D6639-46E2-490C-8247-0E1D2DFF6288}"/>
            </a:ext>
          </a:extLst>
        </xdr:cNvPr>
        <xdr:cNvSpPr/>
      </xdr:nvSpPr>
      <xdr:spPr>
        <a:xfrm>
          <a:off x="22284691" y="15601950"/>
          <a:ext cx="346710" cy="1714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34</xdr:col>
      <xdr:colOff>236221</xdr:colOff>
      <xdr:row>85</xdr:row>
      <xdr:rowOff>38100</xdr:rowOff>
    </xdr:from>
    <xdr:to>
      <xdr:col>36</xdr:col>
      <xdr:colOff>600075</xdr:colOff>
      <xdr:row>86</xdr:row>
      <xdr:rowOff>57150</xdr:rowOff>
    </xdr:to>
    <xdr:sp macro="" textlink="">
      <xdr:nvSpPr>
        <xdr:cNvPr id="58" name="正方形/長方形 57">
          <a:extLst>
            <a:ext uri="{FF2B5EF4-FFF2-40B4-BE49-F238E27FC236}">
              <a16:creationId xmlns:a16="http://schemas.microsoft.com/office/drawing/2014/main" id="{C13B78CD-0EDF-412A-ADBF-A1AE7B1DAB0F}"/>
            </a:ext>
          </a:extLst>
        </xdr:cNvPr>
        <xdr:cNvSpPr/>
      </xdr:nvSpPr>
      <xdr:spPr>
        <a:xfrm>
          <a:off x="20962621" y="14611350"/>
          <a:ext cx="1583054" cy="1905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確認</a:t>
          </a:r>
        </a:p>
      </xdr:txBody>
    </xdr:sp>
    <xdr:clientData/>
  </xdr:twoCellAnchor>
  <xdr:twoCellAnchor>
    <xdr:from>
      <xdr:col>5</xdr:col>
      <xdr:colOff>600076</xdr:colOff>
      <xdr:row>131</xdr:row>
      <xdr:rowOff>93344</xdr:rowOff>
    </xdr:from>
    <xdr:to>
      <xdr:col>7</xdr:col>
      <xdr:colOff>66675</xdr:colOff>
      <xdr:row>132</xdr:row>
      <xdr:rowOff>133349</xdr:rowOff>
    </xdr:to>
    <xdr:sp macro="" textlink="">
      <xdr:nvSpPr>
        <xdr:cNvPr id="59" name="正方形/長方形 58">
          <a:extLst>
            <a:ext uri="{FF2B5EF4-FFF2-40B4-BE49-F238E27FC236}">
              <a16:creationId xmlns:a16="http://schemas.microsoft.com/office/drawing/2014/main" id="{C6AA39A6-C51A-4EC7-B41A-7EC7F97CFA74}"/>
            </a:ext>
          </a:extLst>
        </xdr:cNvPr>
        <xdr:cNvSpPr/>
      </xdr:nvSpPr>
      <xdr:spPr>
        <a:xfrm>
          <a:off x="3648076" y="22553294"/>
          <a:ext cx="685799" cy="21145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10</xdr:col>
      <xdr:colOff>139066</xdr:colOff>
      <xdr:row>117</xdr:row>
      <xdr:rowOff>1904</xdr:rowOff>
    </xdr:from>
    <xdr:to>
      <xdr:col>13</xdr:col>
      <xdr:colOff>152400</xdr:colOff>
      <xdr:row>118</xdr:row>
      <xdr:rowOff>85725</xdr:rowOff>
    </xdr:to>
    <xdr:sp macro="" textlink="">
      <xdr:nvSpPr>
        <xdr:cNvPr id="60" name="正方形/長方形 59">
          <a:extLst>
            <a:ext uri="{FF2B5EF4-FFF2-40B4-BE49-F238E27FC236}">
              <a16:creationId xmlns:a16="http://schemas.microsoft.com/office/drawing/2014/main" id="{BC41F178-A713-43B8-9D05-6C07F2C537B8}"/>
            </a:ext>
          </a:extLst>
        </xdr:cNvPr>
        <xdr:cNvSpPr/>
      </xdr:nvSpPr>
      <xdr:spPr>
        <a:xfrm>
          <a:off x="6235066" y="20061554"/>
          <a:ext cx="1842134" cy="25527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クリック</a:t>
          </a:r>
        </a:p>
      </xdr:txBody>
    </xdr:sp>
    <xdr:clientData/>
  </xdr:twoCellAnchor>
  <xdr:twoCellAnchor>
    <xdr:from>
      <xdr:col>14</xdr:col>
      <xdr:colOff>116206</xdr:colOff>
      <xdr:row>124</xdr:row>
      <xdr:rowOff>116203</xdr:rowOff>
    </xdr:from>
    <xdr:to>
      <xdr:col>17</xdr:col>
      <xdr:colOff>171450</xdr:colOff>
      <xdr:row>133</xdr:row>
      <xdr:rowOff>66674</xdr:rowOff>
    </xdr:to>
    <xdr:sp macro="" textlink="">
      <xdr:nvSpPr>
        <xdr:cNvPr id="61" name="正方形/長方形 60">
          <a:extLst>
            <a:ext uri="{FF2B5EF4-FFF2-40B4-BE49-F238E27FC236}">
              <a16:creationId xmlns:a16="http://schemas.microsoft.com/office/drawing/2014/main" id="{F27D3EE7-779F-4FAF-B7F6-A640E4BB431A}"/>
            </a:ext>
          </a:extLst>
        </xdr:cNvPr>
        <xdr:cNvSpPr/>
      </xdr:nvSpPr>
      <xdr:spPr>
        <a:xfrm>
          <a:off x="8650606" y="21376003"/>
          <a:ext cx="1884044" cy="14935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確認</a:t>
          </a:r>
        </a:p>
      </xdr:txBody>
    </xdr:sp>
    <xdr:clientData/>
  </xdr:twoCellAnchor>
  <xdr:twoCellAnchor>
    <xdr:from>
      <xdr:col>18</xdr:col>
      <xdr:colOff>24765</xdr:colOff>
      <xdr:row>117</xdr:row>
      <xdr:rowOff>114301</xdr:rowOff>
    </xdr:from>
    <xdr:to>
      <xdr:col>23</xdr:col>
      <xdr:colOff>203834</xdr:colOff>
      <xdr:row>118</xdr:row>
      <xdr:rowOff>133351</xdr:rowOff>
    </xdr:to>
    <xdr:sp macro="" textlink="">
      <xdr:nvSpPr>
        <xdr:cNvPr id="62" name="正方形/長方形 61">
          <a:extLst>
            <a:ext uri="{FF2B5EF4-FFF2-40B4-BE49-F238E27FC236}">
              <a16:creationId xmlns:a16="http://schemas.microsoft.com/office/drawing/2014/main" id="{C638D0F7-583C-4A25-B3BF-7164EB90F176}"/>
            </a:ext>
          </a:extLst>
        </xdr:cNvPr>
        <xdr:cNvSpPr/>
      </xdr:nvSpPr>
      <xdr:spPr>
        <a:xfrm>
          <a:off x="10997565" y="20173951"/>
          <a:ext cx="3227069" cy="1905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①クリック</a:t>
          </a:r>
        </a:p>
      </xdr:txBody>
    </xdr:sp>
    <xdr:clientData/>
  </xdr:twoCellAnchor>
  <xdr:twoCellAnchor>
    <xdr:from>
      <xdr:col>19</xdr:col>
      <xdr:colOff>15240</xdr:colOff>
      <xdr:row>114</xdr:row>
      <xdr:rowOff>53340</xdr:rowOff>
    </xdr:from>
    <xdr:to>
      <xdr:col>24</xdr:col>
      <xdr:colOff>38100</xdr:colOff>
      <xdr:row>115</xdr:row>
      <xdr:rowOff>95249</xdr:rowOff>
    </xdr:to>
    <xdr:sp macro="" textlink="">
      <xdr:nvSpPr>
        <xdr:cNvPr id="63" name="正方形/長方形 62">
          <a:extLst>
            <a:ext uri="{FF2B5EF4-FFF2-40B4-BE49-F238E27FC236}">
              <a16:creationId xmlns:a16="http://schemas.microsoft.com/office/drawing/2014/main" id="{267ABDB6-A745-44F8-BBAF-4756664F7AF9}"/>
            </a:ext>
          </a:extLst>
        </xdr:cNvPr>
        <xdr:cNvSpPr/>
      </xdr:nvSpPr>
      <xdr:spPr>
        <a:xfrm>
          <a:off x="11597640" y="19598640"/>
          <a:ext cx="3070860" cy="21335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②確認</a:t>
          </a:r>
        </a:p>
      </xdr:txBody>
    </xdr:sp>
    <xdr:clientData/>
  </xdr:twoCellAnchor>
  <xdr:twoCellAnchor>
    <xdr:from>
      <xdr:col>24</xdr:col>
      <xdr:colOff>123825</xdr:colOff>
      <xdr:row>114</xdr:row>
      <xdr:rowOff>38100</xdr:rowOff>
    </xdr:from>
    <xdr:to>
      <xdr:col>25</xdr:col>
      <xdr:colOff>95250</xdr:colOff>
      <xdr:row>115</xdr:row>
      <xdr:rowOff>95250</xdr:rowOff>
    </xdr:to>
    <xdr:sp macro="" textlink="">
      <xdr:nvSpPr>
        <xdr:cNvPr id="64" name="正方形/長方形 63">
          <a:extLst>
            <a:ext uri="{FF2B5EF4-FFF2-40B4-BE49-F238E27FC236}">
              <a16:creationId xmlns:a16="http://schemas.microsoft.com/office/drawing/2014/main" id="{A2A8AD7D-3136-487A-BF3D-309DEB688D41}"/>
            </a:ext>
          </a:extLst>
        </xdr:cNvPr>
        <xdr:cNvSpPr/>
      </xdr:nvSpPr>
      <xdr:spPr>
        <a:xfrm>
          <a:off x="14754225" y="19583400"/>
          <a:ext cx="581025" cy="2286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③</a:t>
          </a:r>
        </a:p>
      </xdr:txBody>
    </xdr:sp>
    <xdr:clientData/>
  </xdr:twoCellAnchor>
  <xdr:twoCellAnchor>
    <xdr:from>
      <xdr:col>26</xdr:col>
      <xdr:colOff>129540</xdr:colOff>
      <xdr:row>116</xdr:row>
      <xdr:rowOff>140970</xdr:rowOff>
    </xdr:from>
    <xdr:to>
      <xdr:col>29</xdr:col>
      <xdr:colOff>95250</xdr:colOff>
      <xdr:row>118</xdr:row>
      <xdr:rowOff>114300</xdr:rowOff>
    </xdr:to>
    <xdr:sp macro="" textlink="">
      <xdr:nvSpPr>
        <xdr:cNvPr id="65" name="正方形/長方形 64">
          <a:extLst>
            <a:ext uri="{FF2B5EF4-FFF2-40B4-BE49-F238E27FC236}">
              <a16:creationId xmlns:a16="http://schemas.microsoft.com/office/drawing/2014/main" id="{792F8E65-ACAF-4B4B-8ACE-C565C9E5F07A}"/>
            </a:ext>
          </a:extLst>
        </xdr:cNvPr>
        <xdr:cNvSpPr/>
      </xdr:nvSpPr>
      <xdr:spPr>
        <a:xfrm>
          <a:off x="15979140" y="20029170"/>
          <a:ext cx="1794510" cy="31623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①確認</a:t>
          </a:r>
        </a:p>
      </xdr:txBody>
    </xdr:sp>
    <xdr:clientData/>
  </xdr:twoCellAnchor>
  <xdr:twoCellAnchor>
    <xdr:from>
      <xdr:col>28</xdr:col>
      <xdr:colOff>306705</xdr:colOff>
      <xdr:row>123</xdr:row>
      <xdr:rowOff>0</xdr:rowOff>
    </xdr:from>
    <xdr:to>
      <xdr:col>29</xdr:col>
      <xdr:colOff>171450</xdr:colOff>
      <xdr:row>124</xdr:row>
      <xdr:rowOff>95250</xdr:rowOff>
    </xdr:to>
    <xdr:sp macro="" textlink="">
      <xdr:nvSpPr>
        <xdr:cNvPr id="66" name="正方形/長方形 65">
          <a:extLst>
            <a:ext uri="{FF2B5EF4-FFF2-40B4-BE49-F238E27FC236}">
              <a16:creationId xmlns:a16="http://schemas.microsoft.com/office/drawing/2014/main" id="{60D5DC5C-8B23-459D-AAD2-6665DDFEEAA9}"/>
            </a:ext>
          </a:extLst>
        </xdr:cNvPr>
        <xdr:cNvSpPr/>
      </xdr:nvSpPr>
      <xdr:spPr>
        <a:xfrm>
          <a:off x="17375505" y="21088350"/>
          <a:ext cx="474345" cy="266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②</a:t>
          </a:r>
        </a:p>
      </xdr:txBody>
    </xdr:sp>
    <xdr:clientData/>
  </xdr:twoCellAnchor>
  <xdr:twoCellAnchor>
    <xdr:from>
      <xdr:col>30</xdr:col>
      <xdr:colOff>116206</xdr:colOff>
      <xdr:row>115</xdr:row>
      <xdr:rowOff>78104</xdr:rowOff>
    </xdr:from>
    <xdr:to>
      <xdr:col>33</xdr:col>
      <xdr:colOff>142875</xdr:colOff>
      <xdr:row>117</xdr:row>
      <xdr:rowOff>0</xdr:rowOff>
    </xdr:to>
    <xdr:sp macro="" textlink="">
      <xdr:nvSpPr>
        <xdr:cNvPr id="67" name="正方形/長方形 66">
          <a:extLst>
            <a:ext uri="{FF2B5EF4-FFF2-40B4-BE49-F238E27FC236}">
              <a16:creationId xmlns:a16="http://schemas.microsoft.com/office/drawing/2014/main" id="{46289D2D-1F34-472D-A29A-5B03965C04F7}"/>
            </a:ext>
          </a:extLst>
        </xdr:cNvPr>
        <xdr:cNvSpPr/>
      </xdr:nvSpPr>
      <xdr:spPr>
        <a:xfrm>
          <a:off x="18404206" y="19794854"/>
          <a:ext cx="1855469" cy="26479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クリック</a:t>
          </a:r>
        </a:p>
      </xdr:txBody>
    </xdr:sp>
    <xdr:clientData/>
  </xdr:twoCellAnchor>
  <xdr:twoCellAnchor>
    <xdr:from>
      <xdr:col>34</xdr:col>
      <xdr:colOff>38099</xdr:colOff>
      <xdr:row>124</xdr:row>
      <xdr:rowOff>140970</xdr:rowOff>
    </xdr:from>
    <xdr:to>
      <xdr:col>37</xdr:col>
      <xdr:colOff>180974</xdr:colOff>
      <xdr:row>133</xdr:row>
      <xdr:rowOff>152400</xdr:rowOff>
    </xdr:to>
    <xdr:sp macro="" textlink="">
      <xdr:nvSpPr>
        <xdr:cNvPr id="68" name="正方形/長方形 67">
          <a:extLst>
            <a:ext uri="{FF2B5EF4-FFF2-40B4-BE49-F238E27FC236}">
              <a16:creationId xmlns:a16="http://schemas.microsoft.com/office/drawing/2014/main" id="{A793344D-6094-4680-9801-5890CB5F2FF0}"/>
            </a:ext>
          </a:extLst>
        </xdr:cNvPr>
        <xdr:cNvSpPr/>
      </xdr:nvSpPr>
      <xdr:spPr>
        <a:xfrm>
          <a:off x="20764499" y="21400770"/>
          <a:ext cx="1971675" cy="15544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確認</a:t>
          </a:r>
        </a:p>
      </xdr:txBody>
    </xdr:sp>
    <xdr:clientData/>
  </xdr:twoCellAnchor>
  <xdr:twoCellAnchor>
    <xdr:from>
      <xdr:col>2</xdr:col>
      <xdr:colOff>47625</xdr:colOff>
      <xdr:row>147</xdr:row>
      <xdr:rowOff>47625</xdr:rowOff>
    </xdr:from>
    <xdr:to>
      <xdr:col>7</xdr:col>
      <xdr:colOff>241934</xdr:colOff>
      <xdr:row>148</xdr:row>
      <xdr:rowOff>62865</xdr:rowOff>
    </xdr:to>
    <xdr:sp macro="" textlink="">
      <xdr:nvSpPr>
        <xdr:cNvPr id="69" name="正方形/長方形 68">
          <a:extLst>
            <a:ext uri="{FF2B5EF4-FFF2-40B4-BE49-F238E27FC236}">
              <a16:creationId xmlns:a16="http://schemas.microsoft.com/office/drawing/2014/main" id="{31B1E4B2-C7C2-459B-9FF6-4A8D219E9947}"/>
            </a:ext>
          </a:extLst>
        </xdr:cNvPr>
        <xdr:cNvSpPr/>
      </xdr:nvSpPr>
      <xdr:spPr>
        <a:xfrm>
          <a:off x="1266825" y="25250775"/>
          <a:ext cx="3242309" cy="18669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①クリック</a:t>
          </a:r>
        </a:p>
      </xdr:txBody>
    </xdr:sp>
    <xdr:clientData/>
  </xdr:twoCellAnchor>
  <xdr:twoCellAnchor>
    <xdr:from>
      <xdr:col>2</xdr:col>
      <xdr:colOff>550545</xdr:colOff>
      <xdr:row>143</xdr:row>
      <xdr:rowOff>66674</xdr:rowOff>
    </xdr:from>
    <xdr:to>
      <xdr:col>7</xdr:col>
      <xdr:colOff>569595</xdr:colOff>
      <xdr:row>144</xdr:row>
      <xdr:rowOff>108583</xdr:rowOff>
    </xdr:to>
    <xdr:sp macro="" textlink="">
      <xdr:nvSpPr>
        <xdr:cNvPr id="70" name="正方形/長方形 69">
          <a:extLst>
            <a:ext uri="{FF2B5EF4-FFF2-40B4-BE49-F238E27FC236}">
              <a16:creationId xmlns:a16="http://schemas.microsoft.com/office/drawing/2014/main" id="{18955807-4946-4E53-8B96-149ED5DA224C}"/>
            </a:ext>
          </a:extLst>
        </xdr:cNvPr>
        <xdr:cNvSpPr/>
      </xdr:nvSpPr>
      <xdr:spPr>
        <a:xfrm>
          <a:off x="1769745" y="24584024"/>
          <a:ext cx="3067050" cy="21335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②確認</a:t>
          </a:r>
        </a:p>
      </xdr:txBody>
    </xdr:sp>
    <xdr:clientData/>
  </xdr:twoCellAnchor>
  <xdr:twoCellAnchor>
    <xdr:from>
      <xdr:col>8</xdr:col>
      <xdr:colOff>36195</xdr:colOff>
      <xdr:row>143</xdr:row>
      <xdr:rowOff>70484</xdr:rowOff>
    </xdr:from>
    <xdr:to>
      <xdr:col>9</xdr:col>
      <xdr:colOff>1905</xdr:colOff>
      <xdr:row>144</xdr:row>
      <xdr:rowOff>127634</xdr:rowOff>
    </xdr:to>
    <xdr:sp macro="" textlink="">
      <xdr:nvSpPr>
        <xdr:cNvPr id="71" name="正方形/長方形 70">
          <a:extLst>
            <a:ext uri="{FF2B5EF4-FFF2-40B4-BE49-F238E27FC236}">
              <a16:creationId xmlns:a16="http://schemas.microsoft.com/office/drawing/2014/main" id="{3AD6A7ED-D57E-4800-9695-73E9061A1A86}"/>
            </a:ext>
          </a:extLst>
        </xdr:cNvPr>
        <xdr:cNvSpPr/>
      </xdr:nvSpPr>
      <xdr:spPr>
        <a:xfrm>
          <a:off x="4912995" y="24587834"/>
          <a:ext cx="575310" cy="2286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③</a:t>
          </a:r>
        </a:p>
      </xdr:txBody>
    </xdr:sp>
    <xdr:clientData/>
  </xdr:twoCellAnchor>
  <xdr:twoCellAnchor>
    <xdr:from>
      <xdr:col>10</xdr:col>
      <xdr:colOff>100965</xdr:colOff>
      <xdr:row>144</xdr:row>
      <xdr:rowOff>74295</xdr:rowOff>
    </xdr:from>
    <xdr:to>
      <xdr:col>13</xdr:col>
      <xdr:colOff>66675</xdr:colOff>
      <xdr:row>146</xdr:row>
      <xdr:rowOff>53340</xdr:rowOff>
    </xdr:to>
    <xdr:sp macro="" textlink="">
      <xdr:nvSpPr>
        <xdr:cNvPr id="72" name="正方形/長方形 71">
          <a:extLst>
            <a:ext uri="{FF2B5EF4-FFF2-40B4-BE49-F238E27FC236}">
              <a16:creationId xmlns:a16="http://schemas.microsoft.com/office/drawing/2014/main" id="{28D705CA-DEF7-402F-AFEC-F905D89DA4E5}"/>
            </a:ext>
          </a:extLst>
        </xdr:cNvPr>
        <xdr:cNvSpPr/>
      </xdr:nvSpPr>
      <xdr:spPr>
        <a:xfrm>
          <a:off x="6196965" y="24763095"/>
          <a:ext cx="1794510" cy="32194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①確認</a:t>
          </a:r>
        </a:p>
      </xdr:txBody>
    </xdr:sp>
    <xdr:clientData/>
  </xdr:twoCellAnchor>
  <xdr:twoCellAnchor>
    <xdr:from>
      <xdr:col>12</xdr:col>
      <xdr:colOff>257175</xdr:colOff>
      <xdr:row>152</xdr:row>
      <xdr:rowOff>24765</xdr:rowOff>
    </xdr:from>
    <xdr:to>
      <xdr:col>13</xdr:col>
      <xdr:colOff>121920</xdr:colOff>
      <xdr:row>153</xdr:row>
      <xdr:rowOff>112395</xdr:rowOff>
    </xdr:to>
    <xdr:sp macro="" textlink="">
      <xdr:nvSpPr>
        <xdr:cNvPr id="73" name="正方形/長方形 72">
          <a:extLst>
            <a:ext uri="{FF2B5EF4-FFF2-40B4-BE49-F238E27FC236}">
              <a16:creationId xmlns:a16="http://schemas.microsoft.com/office/drawing/2014/main" id="{6147892C-C982-4214-B446-782A7C2EE2F4}"/>
            </a:ext>
          </a:extLst>
        </xdr:cNvPr>
        <xdr:cNvSpPr/>
      </xdr:nvSpPr>
      <xdr:spPr>
        <a:xfrm>
          <a:off x="7572375" y="26085165"/>
          <a:ext cx="474345" cy="2590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rgbClr val="FF0000"/>
              </a:solidFill>
            </a:rPr>
            <a:t>②</a:t>
          </a:r>
        </a:p>
      </xdr:txBody>
    </xdr:sp>
    <xdr:clientData/>
  </xdr:twoCellAnchor>
  <xdr:twoCellAnchor>
    <xdr:from>
      <xdr:col>16</xdr:col>
      <xdr:colOff>200025</xdr:colOff>
      <xdr:row>151</xdr:row>
      <xdr:rowOff>0</xdr:rowOff>
    </xdr:from>
    <xdr:to>
      <xdr:col>17</xdr:col>
      <xdr:colOff>85725</xdr:colOff>
      <xdr:row>152</xdr:row>
      <xdr:rowOff>47625</xdr:rowOff>
    </xdr:to>
    <xdr:sp macro="" textlink="">
      <xdr:nvSpPr>
        <xdr:cNvPr id="74" name="正方形/長方形 73">
          <a:extLst>
            <a:ext uri="{FF2B5EF4-FFF2-40B4-BE49-F238E27FC236}">
              <a16:creationId xmlns:a16="http://schemas.microsoft.com/office/drawing/2014/main" id="{AB77767C-452F-5958-8C07-E8F73243B155}"/>
            </a:ext>
          </a:extLst>
        </xdr:cNvPr>
        <xdr:cNvSpPr/>
      </xdr:nvSpPr>
      <xdr:spPr>
        <a:xfrm>
          <a:off x="9953625" y="25888950"/>
          <a:ext cx="495300" cy="2190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18</xdr:col>
      <xdr:colOff>78104</xdr:colOff>
      <xdr:row>144</xdr:row>
      <xdr:rowOff>0</xdr:rowOff>
    </xdr:from>
    <xdr:to>
      <xdr:col>21</xdr:col>
      <xdr:colOff>95249</xdr:colOff>
      <xdr:row>146</xdr:row>
      <xdr:rowOff>0</xdr:rowOff>
    </xdr:to>
    <xdr:sp macro="" textlink="">
      <xdr:nvSpPr>
        <xdr:cNvPr id="75" name="正方形/長方形 74">
          <a:extLst>
            <a:ext uri="{FF2B5EF4-FFF2-40B4-BE49-F238E27FC236}">
              <a16:creationId xmlns:a16="http://schemas.microsoft.com/office/drawing/2014/main" id="{86CEFAE1-7516-4883-9407-16A8BF525419}"/>
            </a:ext>
          </a:extLst>
        </xdr:cNvPr>
        <xdr:cNvSpPr/>
      </xdr:nvSpPr>
      <xdr:spPr>
        <a:xfrm>
          <a:off x="11050904" y="24688800"/>
          <a:ext cx="1845945" cy="3429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22</xdr:col>
      <xdr:colOff>30479</xdr:colOff>
      <xdr:row>144</xdr:row>
      <xdr:rowOff>104775</xdr:rowOff>
    </xdr:from>
    <xdr:to>
      <xdr:col>25</xdr:col>
      <xdr:colOff>47624</xdr:colOff>
      <xdr:row>146</xdr:row>
      <xdr:rowOff>104775</xdr:rowOff>
    </xdr:to>
    <xdr:sp macro="" textlink="">
      <xdr:nvSpPr>
        <xdr:cNvPr id="76" name="正方形/長方形 75">
          <a:extLst>
            <a:ext uri="{FF2B5EF4-FFF2-40B4-BE49-F238E27FC236}">
              <a16:creationId xmlns:a16="http://schemas.microsoft.com/office/drawing/2014/main" id="{A3913364-FE33-4E99-B3F4-6E9B6E563558}"/>
            </a:ext>
          </a:extLst>
        </xdr:cNvPr>
        <xdr:cNvSpPr/>
      </xdr:nvSpPr>
      <xdr:spPr>
        <a:xfrm>
          <a:off x="13441679" y="24793575"/>
          <a:ext cx="1845945" cy="3429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26</xdr:col>
      <xdr:colOff>47625</xdr:colOff>
      <xdr:row>145</xdr:row>
      <xdr:rowOff>76200</xdr:rowOff>
    </xdr:from>
    <xdr:to>
      <xdr:col>29</xdr:col>
      <xdr:colOff>68580</xdr:colOff>
      <xdr:row>147</xdr:row>
      <xdr:rowOff>76200</xdr:rowOff>
    </xdr:to>
    <xdr:sp macro="" textlink="">
      <xdr:nvSpPr>
        <xdr:cNvPr id="77" name="正方形/長方形 76">
          <a:extLst>
            <a:ext uri="{FF2B5EF4-FFF2-40B4-BE49-F238E27FC236}">
              <a16:creationId xmlns:a16="http://schemas.microsoft.com/office/drawing/2014/main" id="{6EE3C6D6-CDBE-4305-BE18-A9AEC108BF99}"/>
            </a:ext>
          </a:extLst>
        </xdr:cNvPr>
        <xdr:cNvSpPr/>
      </xdr:nvSpPr>
      <xdr:spPr>
        <a:xfrm>
          <a:off x="15897225" y="24936450"/>
          <a:ext cx="1849755" cy="3429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30</xdr:col>
      <xdr:colOff>53341</xdr:colOff>
      <xdr:row>160</xdr:row>
      <xdr:rowOff>26670</xdr:rowOff>
    </xdr:from>
    <xdr:to>
      <xdr:col>30</xdr:col>
      <xdr:colOff>552451</xdr:colOff>
      <xdr:row>162</xdr:row>
      <xdr:rowOff>19050</xdr:rowOff>
    </xdr:to>
    <xdr:sp macro="" textlink="">
      <xdr:nvSpPr>
        <xdr:cNvPr id="78" name="正方形/長方形 77">
          <a:extLst>
            <a:ext uri="{FF2B5EF4-FFF2-40B4-BE49-F238E27FC236}">
              <a16:creationId xmlns:a16="http://schemas.microsoft.com/office/drawing/2014/main" id="{1049D291-1BFC-4C15-B0E6-1E6CC2FD6D1B}"/>
            </a:ext>
          </a:extLst>
        </xdr:cNvPr>
        <xdr:cNvSpPr/>
      </xdr:nvSpPr>
      <xdr:spPr>
        <a:xfrm>
          <a:off x="18341341" y="27458670"/>
          <a:ext cx="499110" cy="3352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36</xdr:col>
      <xdr:colOff>257176</xdr:colOff>
      <xdr:row>160</xdr:row>
      <xdr:rowOff>15240</xdr:rowOff>
    </xdr:from>
    <xdr:to>
      <xdr:col>37</xdr:col>
      <xdr:colOff>139066</xdr:colOff>
      <xdr:row>162</xdr:row>
      <xdr:rowOff>11430</xdr:rowOff>
    </xdr:to>
    <xdr:sp macro="" textlink="">
      <xdr:nvSpPr>
        <xdr:cNvPr id="79" name="正方形/長方形 78">
          <a:extLst>
            <a:ext uri="{FF2B5EF4-FFF2-40B4-BE49-F238E27FC236}">
              <a16:creationId xmlns:a16="http://schemas.microsoft.com/office/drawing/2014/main" id="{63193547-69DB-450A-B328-5FB4EF271797}"/>
            </a:ext>
          </a:extLst>
        </xdr:cNvPr>
        <xdr:cNvSpPr/>
      </xdr:nvSpPr>
      <xdr:spPr>
        <a:xfrm>
          <a:off x="22202776" y="27447240"/>
          <a:ext cx="491490" cy="33909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4</xdr:col>
      <xdr:colOff>257175</xdr:colOff>
      <xdr:row>189</xdr:row>
      <xdr:rowOff>28575</xdr:rowOff>
    </xdr:from>
    <xdr:to>
      <xdr:col>5</xdr:col>
      <xdr:colOff>148590</xdr:colOff>
      <xdr:row>191</xdr:row>
      <xdr:rowOff>30480</xdr:rowOff>
    </xdr:to>
    <xdr:sp macro="" textlink="">
      <xdr:nvSpPr>
        <xdr:cNvPr id="80" name="正方形/長方形 79">
          <a:extLst>
            <a:ext uri="{FF2B5EF4-FFF2-40B4-BE49-F238E27FC236}">
              <a16:creationId xmlns:a16="http://schemas.microsoft.com/office/drawing/2014/main" id="{268FE429-7FFC-47C8-82D8-E61BE0DDF277}"/>
            </a:ext>
          </a:extLst>
        </xdr:cNvPr>
        <xdr:cNvSpPr/>
      </xdr:nvSpPr>
      <xdr:spPr>
        <a:xfrm>
          <a:off x="2695575" y="32432625"/>
          <a:ext cx="501015" cy="34480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6</xdr:col>
      <xdr:colOff>100964</xdr:colOff>
      <xdr:row>189</xdr:row>
      <xdr:rowOff>9526</xdr:rowOff>
    </xdr:from>
    <xdr:to>
      <xdr:col>7</xdr:col>
      <xdr:colOff>247649</xdr:colOff>
      <xdr:row>190</xdr:row>
      <xdr:rowOff>161926</xdr:rowOff>
    </xdr:to>
    <xdr:sp macro="" textlink="">
      <xdr:nvSpPr>
        <xdr:cNvPr id="81" name="正方形/長方形 80">
          <a:extLst>
            <a:ext uri="{FF2B5EF4-FFF2-40B4-BE49-F238E27FC236}">
              <a16:creationId xmlns:a16="http://schemas.microsoft.com/office/drawing/2014/main" id="{0130B452-FBCA-4325-8178-68F1C13C96FE}"/>
            </a:ext>
          </a:extLst>
        </xdr:cNvPr>
        <xdr:cNvSpPr/>
      </xdr:nvSpPr>
      <xdr:spPr>
        <a:xfrm>
          <a:off x="3758564" y="32413576"/>
          <a:ext cx="756285" cy="3238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12</xdr:col>
      <xdr:colOff>190500</xdr:colOff>
      <xdr:row>189</xdr:row>
      <xdr:rowOff>93346</xdr:rowOff>
    </xdr:from>
    <xdr:to>
      <xdr:col>13</xdr:col>
      <xdr:colOff>118109</xdr:colOff>
      <xdr:row>190</xdr:row>
      <xdr:rowOff>152400</xdr:rowOff>
    </xdr:to>
    <xdr:sp macro="" textlink="">
      <xdr:nvSpPr>
        <xdr:cNvPr id="82" name="正方形/長方形 81">
          <a:extLst>
            <a:ext uri="{FF2B5EF4-FFF2-40B4-BE49-F238E27FC236}">
              <a16:creationId xmlns:a16="http://schemas.microsoft.com/office/drawing/2014/main" id="{267191F4-0A97-4224-89FC-3BADC01EDCC3}"/>
            </a:ext>
          </a:extLst>
        </xdr:cNvPr>
        <xdr:cNvSpPr/>
      </xdr:nvSpPr>
      <xdr:spPr>
        <a:xfrm>
          <a:off x="7505700" y="32497396"/>
          <a:ext cx="537209" cy="23050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14</xdr:col>
      <xdr:colOff>28575</xdr:colOff>
      <xdr:row>189</xdr:row>
      <xdr:rowOff>97156</xdr:rowOff>
    </xdr:from>
    <xdr:to>
      <xdr:col>14</xdr:col>
      <xdr:colOff>565784</xdr:colOff>
      <xdr:row>190</xdr:row>
      <xdr:rowOff>152400</xdr:rowOff>
    </xdr:to>
    <xdr:sp macro="" textlink="">
      <xdr:nvSpPr>
        <xdr:cNvPr id="83" name="正方形/長方形 82">
          <a:extLst>
            <a:ext uri="{FF2B5EF4-FFF2-40B4-BE49-F238E27FC236}">
              <a16:creationId xmlns:a16="http://schemas.microsoft.com/office/drawing/2014/main" id="{93216220-655F-4BEF-966D-9EFC70665596}"/>
            </a:ext>
          </a:extLst>
        </xdr:cNvPr>
        <xdr:cNvSpPr/>
      </xdr:nvSpPr>
      <xdr:spPr>
        <a:xfrm>
          <a:off x="8562975" y="32501206"/>
          <a:ext cx="537209" cy="22669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17</xdr:col>
      <xdr:colOff>588645</xdr:colOff>
      <xdr:row>189</xdr:row>
      <xdr:rowOff>83821</xdr:rowOff>
    </xdr:from>
    <xdr:to>
      <xdr:col>18</xdr:col>
      <xdr:colOff>516254</xdr:colOff>
      <xdr:row>190</xdr:row>
      <xdr:rowOff>142875</xdr:rowOff>
    </xdr:to>
    <xdr:sp macro="" textlink="">
      <xdr:nvSpPr>
        <xdr:cNvPr id="84" name="正方形/長方形 83">
          <a:extLst>
            <a:ext uri="{FF2B5EF4-FFF2-40B4-BE49-F238E27FC236}">
              <a16:creationId xmlns:a16="http://schemas.microsoft.com/office/drawing/2014/main" id="{13B0438E-E86D-45BF-A348-E51CB7776888}"/>
            </a:ext>
          </a:extLst>
        </xdr:cNvPr>
        <xdr:cNvSpPr/>
      </xdr:nvSpPr>
      <xdr:spPr>
        <a:xfrm>
          <a:off x="10951845" y="32487871"/>
          <a:ext cx="537209" cy="23050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24</xdr:col>
      <xdr:colOff>249555</xdr:colOff>
      <xdr:row>189</xdr:row>
      <xdr:rowOff>85726</xdr:rowOff>
    </xdr:from>
    <xdr:to>
      <xdr:col>25</xdr:col>
      <xdr:colOff>169544</xdr:colOff>
      <xdr:row>190</xdr:row>
      <xdr:rowOff>135255</xdr:rowOff>
    </xdr:to>
    <xdr:sp macro="" textlink="">
      <xdr:nvSpPr>
        <xdr:cNvPr id="86" name="正方形/長方形 85">
          <a:extLst>
            <a:ext uri="{FF2B5EF4-FFF2-40B4-BE49-F238E27FC236}">
              <a16:creationId xmlns:a16="http://schemas.microsoft.com/office/drawing/2014/main" id="{7F4381A6-17F5-4846-9A47-746EE0823F03}"/>
            </a:ext>
          </a:extLst>
        </xdr:cNvPr>
        <xdr:cNvSpPr/>
      </xdr:nvSpPr>
      <xdr:spPr>
        <a:xfrm>
          <a:off x="14879955" y="32489776"/>
          <a:ext cx="529589" cy="22097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26</xdr:col>
      <xdr:colOff>28575</xdr:colOff>
      <xdr:row>189</xdr:row>
      <xdr:rowOff>76200</xdr:rowOff>
    </xdr:from>
    <xdr:to>
      <xdr:col>26</xdr:col>
      <xdr:colOff>565784</xdr:colOff>
      <xdr:row>190</xdr:row>
      <xdr:rowOff>131444</xdr:rowOff>
    </xdr:to>
    <xdr:sp macro="" textlink="">
      <xdr:nvSpPr>
        <xdr:cNvPr id="87" name="正方形/長方形 86">
          <a:extLst>
            <a:ext uri="{FF2B5EF4-FFF2-40B4-BE49-F238E27FC236}">
              <a16:creationId xmlns:a16="http://schemas.microsoft.com/office/drawing/2014/main" id="{CE68B222-2B10-4B95-B599-1E81D807002A}"/>
            </a:ext>
          </a:extLst>
        </xdr:cNvPr>
        <xdr:cNvSpPr/>
      </xdr:nvSpPr>
      <xdr:spPr>
        <a:xfrm>
          <a:off x="15878175" y="32480250"/>
          <a:ext cx="537209" cy="22669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30</xdr:col>
      <xdr:colOff>19050</xdr:colOff>
      <xdr:row>190</xdr:row>
      <xdr:rowOff>9525</xdr:rowOff>
    </xdr:from>
    <xdr:to>
      <xdr:col>30</xdr:col>
      <xdr:colOff>556259</xdr:colOff>
      <xdr:row>191</xdr:row>
      <xdr:rowOff>64769</xdr:rowOff>
    </xdr:to>
    <xdr:sp macro="" textlink="">
      <xdr:nvSpPr>
        <xdr:cNvPr id="88" name="正方形/長方形 87">
          <a:extLst>
            <a:ext uri="{FF2B5EF4-FFF2-40B4-BE49-F238E27FC236}">
              <a16:creationId xmlns:a16="http://schemas.microsoft.com/office/drawing/2014/main" id="{1E4AC362-422C-4AF0-8A32-ADF3C0A14F5C}"/>
            </a:ext>
          </a:extLst>
        </xdr:cNvPr>
        <xdr:cNvSpPr/>
      </xdr:nvSpPr>
      <xdr:spPr>
        <a:xfrm>
          <a:off x="18307050" y="32585025"/>
          <a:ext cx="537209" cy="22669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34</xdr:col>
      <xdr:colOff>76200</xdr:colOff>
      <xdr:row>189</xdr:row>
      <xdr:rowOff>68580</xdr:rowOff>
    </xdr:from>
    <xdr:to>
      <xdr:col>35</xdr:col>
      <xdr:colOff>3809</xdr:colOff>
      <xdr:row>190</xdr:row>
      <xdr:rowOff>118109</xdr:rowOff>
    </xdr:to>
    <xdr:sp macro="" textlink="">
      <xdr:nvSpPr>
        <xdr:cNvPr id="89" name="正方形/長方形 88">
          <a:extLst>
            <a:ext uri="{FF2B5EF4-FFF2-40B4-BE49-F238E27FC236}">
              <a16:creationId xmlns:a16="http://schemas.microsoft.com/office/drawing/2014/main" id="{02BDAA49-1367-46E1-B954-39F82E98078E}"/>
            </a:ext>
          </a:extLst>
        </xdr:cNvPr>
        <xdr:cNvSpPr/>
      </xdr:nvSpPr>
      <xdr:spPr>
        <a:xfrm>
          <a:off x="20802600" y="32472630"/>
          <a:ext cx="537209" cy="22097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twoCellAnchor>
    <xdr:from>
      <xdr:col>2</xdr:col>
      <xdr:colOff>47625</xdr:colOff>
      <xdr:row>218</xdr:row>
      <xdr:rowOff>123825</xdr:rowOff>
    </xdr:from>
    <xdr:to>
      <xdr:col>2</xdr:col>
      <xdr:colOff>584834</xdr:colOff>
      <xdr:row>220</xdr:row>
      <xdr:rowOff>7619</xdr:rowOff>
    </xdr:to>
    <xdr:sp macro="" textlink="">
      <xdr:nvSpPr>
        <xdr:cNvPr id="90" name="正方形/長方形 89">
          <a:extLst>
            <a:ext uri="{FF2B5EF4-FFF2-40B4-BE49-F238E27FC236}">
              <a16:creationId xmlns:a16="http://schemas.microsoft.com/office/drawing/2014/main" id="{381D3916-AA83-467C-A065-E1417B52C3E2}"/>
            </a:ext>
          </a:extLst>
        </xdr:cNvPr>
        <xdr:cNvSpPr/>
      </xdr:nvSpPr>
      <xdr:spPr>
        <a:xfrm>
          <a:off x="1266825" y="37499925"/>
          <a:ext cx="537209" cy="22669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596266</xdr:colOff>
      <xdr:row>19</xdr:row>
      <xdr:rowOff>167641</xdr:rowOff>
    </xdr:from>
    <xdr:to>
      <xdr:col>5</xdr:col>
      <xdr:colOff>38101</xdr:colOff>
      <xdr:row>33</xdr:row>
      <xdr:rowOff>85726</xdr:rowOff>
    </xdr:to>
    <xdr:pic>
      <xdr:nvPicPr>
        <xdr:cNvPr id="2" name="図 1">
          <a:extLst>
            <a:ext uri="{FF2B5EF4-FFF2-40B4-BE49-F238E27FC236}">
              <a16:creationId xmlns:a16="http://schemas.microsoft.com/office/drawing/2014/main" id="{A48C2956-3714-1952-C6A6-2107A7B1C0F0}"/>
            </a:ext>
          </a:extLst>
        </xdr:cNvPr>
        <xdr:cNvPicPr>
          <a:picLocks noChangeAspect="1"/>
        </xdr:cNvPicPr>
      </xdr:nvPicPr>
      <xdr:blipFill>
        <a:blip xmlns:r="http://schemas.openxmlformats.org/officeDocument/2006/relationships" r:embed="rId1"/>
        <a:stretch>
          <a:fillRect/>
        </a:stretch>
      </xdr:blipFill>
      <xdr:spPr>
        <a:xfrm>
          <a:off x="1205866" y="3425191"/>
          <a:ext cx="1880235" cy="2318385"/>
        </a:xfrm>
        <a:prstGeom prst="rect">
          <a:avLst/>
        </a:prstGeom>
      </xdr:spPr>
    </xdr:pic>
    <xdr:clientData/>
  </xdr:twoCellAnchor>
  <xdr:twoCellAnchor>
    <xdr:from>
      <xdr:col>2</xdr:col>
      <xdr:colOff>66675</xdr:colOff>
      <xdr:row>25</xdr:row>
      <xdr:rowOff>57150</xdr:rowOff>
    </xdr:from>
    <xdr:to>
      <xdr:col>4</xdr:col>
      <xdr:colOff>457200</xdr:colOff>
      <xdr:row>26</xdr:row>
      <xdr:rowOff>142875</xdr:rowOff>
    </xdr:to>
    <xdr:sp macro="" textlink="">
      <xdr:nvSpPr>
        <xdr:cNvPr id="3" name="正方形/長方形 2">
          <a:extLst>
            <a:ext uri="{FF2B5EF4-FFF2-40B4-BE49-F238E27FC236}">
              <a16:creationId xmlns:a16="http://schemas.microsoft.com/office/drawing/2014/main" id="{32F34F80-AC55-598F-9E76-C4D295ACFB10}"/>
            </a:ext>
          </a:extLst>
        </xdr:cNvPr>
        <xdr:cNvSpPr/>
      </xdr:nvSpPr>
      <xdr:spPr>
        <a:xfrm>
          <a:off x="1285875" y="4343400"/>
          <a:ext cx="1609725" cy="2571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6</xdr:col>
      <xdr:colOff>57150</xdr:colOff>
      <xdr:row>20</xdr:row>
      <xdr:rowOff>47625</xdr:rowOff>
    </xdr:from>
    <xdr:to>
      <xdr:col>9</xdr:col>
      <xdr:colOff>453701</xdr:colOff>
      <xdr:row>27</xdr:row>
      <xdr:rowOff>2066</xdr:rowOff>
    </xdr:to>
    <xdr:pic>
      <xdr:nvPicPr>
        <xdr:cNvPr id="4" name="図 3">
          <a:extLst>
            <a:ext uri="{FF2B5EF4-FFF2-40B4-BE49-F238E27FC236}">
              <a16:creationId xmlns:a16="http://schemas.microsoft.com/office/drawing/2014/main" id="{E5FEEE6A-464E-C5D9-BB73-E9C0A86651CE}"/>
            </a:ext>
          </a:extLst>
        </xdr:cNvPr>
        <xdr:cNvPicPr>
          <a:picLocks noChangeAspect="1"/>
        </xdr:cNvPicPr>
      </xdr:nvPicPr>
      <xdr:blipFill>
        <a:blip xmlns:r="http://schemas.openxmlformats.org/officeDocument/2006/relationships" r:embed="rId2"/>
        <a:stretch>
          <a:fillRect/>
        </a:stretch>
      </xdr:blipFill>
      <xdr:spPr>
        <a:xfrm>
          <a:off x="3714750" y="3476625"/>
          <a:ext cx="2225351" cy="1154591"/>
        </a:xfrm>
        <a:prstGeom prst="rect">
          <a:avLst/>
        </a:prstGeom>
      </xdr:spPr>
    </xdr:pic>
    <xdr:clientData/>
  </xdr:twoCellAnchor>
  <xdr:twoCellAnchor>
    <xdr:from>
      <xdr:col>5</xdr:col>
      <xdr:colOff>9525</xdr:colOff>
      <xdr:row>21</xdr:row>
      <xdr:rowOff>142875</xdr:rowOff>
    </xdr:from>
    <xdr:to>
      <xdr:col>5</xdr:col>
      <xdr:colOff>581025</xdr:colOff>
      <xdr:row>25</xdr:row>
      <xdr:rowOff>76200</xdr:rowOff>
    </xdr:to>
    <xdr:sp macro="" textlink="">
      <xdr:nvSpPr>
        <xdr:cNvPr id="5" name="矢印: 右 4">
          <a:extLst>
            <a:ext uri="{FF2B5EF4-FFF2-40B4-BE49-F238E27FC236}">
              <a16:creationId xmlns:a16="http://schemas.microsoft.com/office/drawing/2014/main" id="{AC970A3F-CF05-05DE-AA5D-D8CA3BF31B7A}"/>
            </a:ext>
          </a:extLst>
        </xdr:cNvPr>
        <xdr:cNvSpPr/>
      </xdr:nvSpPr>
      <xdr:spPr>
        <a:xfrm>
          <a:off x="3057525" y="3743325"/>
          <a:ext cx="571500" cy="619125"/>
        </a:xfrm>
        <a:prstGeom prst="rightArrow">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2</xdr:col>
      <xdr:colOff>49530</xdr:colOff>
      <xdr:row>44</xdr:row>
      <xdr:rowOff>9526</xdr:rowOff>
    </xdr:from>
    <xdr:to>
      <xdr:col>4</xdr:col>
      <xdr:colOff>234315</xdr:colOff>
      <xdr:row>50</xdr:row>
      <xdr:rowOff>144306</xdr:rowOff>
    </xdr:to>
    <xdr:pic>
      <xdr:nvPicPr>
        <xdr:cNvPr id="6" name="図 5">
          <a:extLst>
            <a:ext uri="{FF2B5EF4-FFF2-40B4-BE49-F238E27FC236}">
              <a16:creationId xmlns:a16="http://schemas.microsoft.com/office/drawing/2014/main" id="{102DBCD0-67DC-AAA3-3D67-1374D1A47DF0}"/>
            </a:ext>
          </a:extLst>
        </xdr:cNvPr>
        <xdr:cNvPicPr>
          <a:picLocks noChangeAspect="1"/>
        </xdr:cNvPicPr>
      </xdr:nvPicPr>
      <xdr:blipFill>
        <a:blip xmlns:r="http://schemas.openxmlformats.org/officeDocument/2006/relationships" r:embed="rId3"/>
        <a:stretch>
          <a:fillRect/>
        </a:stretch>
      </xdr:blipFill>
      <xdr:spPr>
        <a:xfrm>
          <a:off x="1268730" y="7553326"/>
          <a:ext cx="1403985" cy="1163480"/>
        </a:xfrm>
        <a:prstGeom prst="rect">
          <a:avLst/>
        </a:prstGeom>
      </xdr:spPr>
    </xdr:pic>
    <xdr:clientData/>
  </xdr:twoCellAnchor>
  <xdr:twoCellAnchor editAs="oneCell">
    <xdr:from>
      <xdr:col>5</xdr:col>
      <xdr:colOff>0</xdr:colOff>
      <xdr:row>44</xdr:row>
      <xdr:rowOff>1</xdr:rowOff>
    </xdr:from>
    <xdr:to>
      <xdr:col>7</xdr:col>
      <xdr:colOff>114300</xdr:colOff>
      <xdr:row>51</xdr:row>
      <xdr:rowOff>2261</xdr:rowOff>
    </xdr:to>
    <xdr:pic>
      <xdr:nvPicPr>
        <xdr:cNvPr id="7" name="図 6">
          <a:extLst>
            <a:ext uri="{FF2B5EF4-FFF2-40B4-BE49-F238E27FC236}">
              <a16:creationId xmlns:a16="http://schemas.microsoft.com/office/drawing/2014/main" id="{D9CBE856-BD46-AFBE-F093-E3E3F2BAF2CE}"/>
            </a:ext>
          </a:extLst>
        </xdr:cNvPr>
        <xdr:cNvPicPr>
          <a:picLocks noChangeAspect="1"/>
        </xdr:cNvPicPr>
      </xdr:nvPicPr>
      <xdr:blipFill>
        <a:blip xmlns:r="http://schemas.openxmlformats.org/officeDocument/2006/relationships" r:embed="rId4"/>
        <a:stretch>
          <a:fillRect/>
        </a:stretch>
      </xdr:blipFill>
      <xdr:spPr>
        <a:xfrm>
          <a:off x="3048000" y="7543801"/>
          <a:ext cx="1333500" cy="12024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14</xdr:row>
      <xdr:rowOff>0</xdr:rowOff>
    </xdr:from>
    <xdr:to>
      <xdr:col>9</xdr:col>
      <xdr:colOff>402438</xdr:colOff>
      <xdr:row>28</xdr:row>
      <xdr:rowOff>53683</xdr:rowOff>
    </xdr:to>
    <xdr:pic>
      <xdr:nvPicPr>
        <xdr:cNvPr id="2" name="図 1">
          <a:extLst>
            <a:ext uri="{FF2B5EF4-FFF2-40B4-BE49-F238E27FC236}">
              <a16:creationId xmlns:a16="http://schemas.microsoft.com/office/drawing/2014/main" id="{2930EBCC-D277-DFA3-760A-099A33B63199}"/>
            </a:ext>
          </a:extLst>
        </xdr:cNvPr>
        <xdr:cNvPicPr>
          <a:picLocks noChangeAspect="1"/>
        </xdr:cNvPicPr>
      </xdr:nvPicPr>
      <xdr:blipFill>
        <a:blip xmlns:r="http://schemas.openxmlformats.org/officeDocument/2006/relationships" r:embed="rId1"/>
        <a:stretch>
          <a:fillRect/>
        </a:stretch>
      </xdr:blipFill>
      <xdr:spPr>
        <a:xfrm>
          <a:off x="2438400" y="1543050"/>
          <a:ext cx="3458058" cy="2457793"/>
        </a:xfrm>
        <a:prstGeom prst="rect">
          <a:avLst/>
        </a:prstGeom>
      </xdr:spPr>
    </xdr:pic>
    <xdr:clientData/>
  </xdr:twoCellAnchor>
  <xdr:twoCellAnchor>
    <xdr:from>
      <xdr:col>8</xdr:col>
      <xdr:colOff>171450</xdr:colOff>
      <xdr:row>21</xdr:row>
      <xdr:rowOff>135255</xdr:rowOff>
    </xdr:from>
    <xdr:to>
      <xdr:col>14</xdr:col>
      <xdr:colOff>495300</xdr:colOff>
      <xdr:row>28</xdr:row>
      <xdr:rowOff>49530</xdr:rowOff>
    </xdr:to>
    <xdr:sp macro="" textlink="">
      <xdr:nvSpPr>
        <xdr:cNvPr id="3" name="吹き出し: 線 2">
          <a:extLst>
            <a:ext uri="{FF2B5EF4-FFF2-40B4-BE49-F238E27FC236}">
              <a16:creationId xmlns:a16="http://schemas.microsoft.com/office/drawing/2014/main" id="{776B95C7-2CCE-21A8-A76C-D2FD1343FB63}"/>
            </a:ext>
          </a:extLst>
        </xdr:cNvPr>
        <xdr:cNvSpPr/>
      </xdr:nvSpPr>
      <xdr:spPr>
        <a:xfrm>
          <a:off x="5048250" y="2878455"/>
          <a:ext cx="3981450" cy="1114425"/>
        </a:xfrm>
        <a:prstGeom prst="borderCallout1">
          <a:avLst>
            <a:gd name="adj1" fmla="val 3347"/>
            <a:gd name="adj2" fmla="val -111"/>
            <a:gd name="adj3" fmla="val -64897"/>
            <a:gd name="adj4" fmla="val -305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ここのゲージが流れている事と、</a:t>
          </a:r>
          <a:r>
            <a:rPr kumimoji="1" lang="en-US" altLang="ja-JP" sz="1100"/>
            <a:t>(Auto)</a:t>
          </a:r>
          <a:r>
            <a:rPr kumimoji="1" lang="ja-JP" altLang="en-US" sz="1100"/>
            <a:t>になっている事を確認してください。</a:t>
          </a:r>
          <a:endParaRPr kumimoji="1" lang="en-US" altLang="ja-JP" sz="1100"/>
        </a:p>
        <a:p>
          <a:pPr algn="l"/>
          <a:r>
            <a:rPr kumimoji="1" lang="en-US" altLang="ja-JP" sz="1100"/>
            <a:t>Auto</a:t>
          </a:r>
          <a:r>
            <a:rPr kumimoji="1" lang="ja-JP" altLang="en-US" sz="1100"/>
            <a:t>になっていない場合は「</a:t>
          </a:r>
          <a:r>
            <a:rPr kumimoji="1" lang="en-US" altLang="ja-JP" sz="1100"/>
            <a:t>Auto&lt;--&gt;Manual</a:t>
          </a:r>
          <a:r>
            <a:rPr kumimoji="1" lang="ja-JP" altLang="en-US" sz="1100"/>
            <a:t>」のボタンを押して</a:t>
          </a:r>
          <a:r>
            <a:rPr kumimoji="1" lang="en-US" altLang="ja-JP" sz="1100"/>
            <a:t>Auto</a:t>
          </a:r>
          <a:r>
            <a:rPr kumimoji="1" lang="ja-JP" altLang="en-US" sz="1100"/>
            <a:t>表示になる様にしてください。</a:t>
          </a:r>
        </a:p>
      </xdr:txBody>
    </xdr:sp>
    <xdr:clientData/>
  </xdr:twoCellAnchor>
  <xdr:twoCellAnchor>
    <xdr:from>
      <xdr:col>7</xdr:col>
      <xdr:colOff>123825</xdr:colOff>
      <xdr:row>15</xdr:row>
      <xdr:rowOff>142875</xdr:rowOff>
    </xdr:from>
    <xdr:to>
      <xdr:col>8</xdr:col>
      <xdr:colOff>152400</xdr:colOff>
      <xdr:row>21</xdr:row>
      <xdr:rowOff>140970</xdr:rowOff>
    </xdr:to>
    <xdr:cxnSp macro="">
      <xdr:nvCxnSpPr>
        <xdr:cNvPr id="5" name="直線コネクタ 4">
          <a:extLst>
            <a:ext uri="{FF2B5EF4-FFF2-40B4-BE49-F238E27FC236}">
              <a16:creationId xmlns:a16="http://schemas.microsoft.com/office/drawing/2014/main" id="{BA8B3F36-ABBD-262C-2607-609563E1E3A0}"/>
            </a:ext>
          </a:extLst>
        </xdr:cNvPr>
        <xdr:cNvCxnSpPr/>
      </xdr:nvCxnSpPr>
      <xdr:spPr>
        <a:xfrm flipH="1" flipV="1">
          <a:off x="4391025" y="1857375"/>
          <a:ext cx="638175" cy="102679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227529</xdr:colOff>
      <xdr:row>40</xdr:row>
      <xdr:rowOff>1905</xdr:rowOff>
    </xdr:from>
    <xdr:to>
      <xdr:col>20</xdr:col>
      <xdr:colOff>588758</xdr:colOff>
      <xdr:row>56</xdr:row>
      <xdr:rowOff>28574</xdr:rowOff>
    </xdr:to>
    <xdr:pic>
      <xdr:nvPicPr>
        <xdr:cNvPr id="8" name="図 7">
          <a:extLst>
            <a:ext uri="{FF2B5EF4-FFF2-40B4-BE49-F238E27FC236}">
              <a16:creationId xmlns:a16="http://schemas.microsoft.com/office/drawing/2014/main" id="{B9EB437E-F890-A03C-486F-9E0F64DEEA36}"/>
            </a:ext>
          </a:extLst>
        </xdr:cNvPr>
        <xdr:cNvPicPr>
          <a:picLocks noChangeAspect="1"/>
        </xdr:cNvPicPr>
      </xdr:nvPicPr>
      <xdr:blipFill>
        <a:blip xmlns:r="http://schemas.openxmlformats.org/officeDocument/2006/relationships" r:embed="rId2"/>
        <a:stretch>
          <a:fillRect/>
        </a:stretch>
      </xdr:blipFill>
      <xdr:spPr>
        <a:xfrm>
          <a:off x="7542729" y="6002655"/>
          <a:ext cx="5241839" cy="2771774"/>
        </a:xfrm>
        <a:prstGeom prst="rect">
          <a:avLst/>
        </a:prstGeom>
      </xdr:spPr>
    </xdr:pic>
    <xdr:clientData/>
  </xdr:twoCellAnchor>
  <xdr:twoCellAnchor editAs="oneCell">
    <xdr:from>
      <xdr:col>2</xdr:col>
      <xdr:colOff>276226</xdr:colOff>
      <xdr:row>46</xdr:row>
      <xdr:rowOff>59055</xdr:rowOff>
    </xdr:from>
    <xdr:to>
      <xdr:col>11</xdr:col>
      <xdr:colOff>101204</xdr:colOff>
      <xdr:row>62</xdr:row>
      <xdr:rowOff>86572</xdr:rowOff>
    </xdr:to>
    <xdr:pic>
      <xdr:nvPicPr>
        <xdr:cNvPr id="9" name="図 8">
          <a:extLst>
            <a:ext uri="{FF2B5EF4-FFF2-40B4-BE49-F238E27FC236}">
              <a16:creationId xmlns:a16="http://schemas.microsoft.com/office/drawing/2014/main" id="{69C8BB2B-97FF-89E4-59B9-43B07A95D3F7}"/>
            </a:ext>
          </a:extLst>
        </xdr:cNvPr>
        <xdr:cNvPicPr>
          <a:picLocks noChangeAspect="1"/>
        </xdr:cNvPicPr>
      </xdr:nvPicPr>
      <xdr:blipFill>
        <a:blip xmlns:r="http://schemas.openxmlformats.org/officeDocument/2006/relationships" r:embed="rId3"/>
        <a:stretch>
          <a:fillRect/>
        </a:stretch>
      </xdr:blipFill>
      <xdr:spPr>
        <a:xfrm>
          <a:off x="1495426" y="7088505"/>
          <a:ext cx="5313283" cy="2768812"/>
        </a:xfrm>
        <a:prstGeom prst="rect">
          <a:avLst/>
        </a:prstGeom>
      </xdr:spPr>
    </xdr:pic>
    <xdr:clientData/>
  </xdr:twoCellAnchor>
  <xdr:twoCellAnchor editAs="oneCell">
    <xdr:from>
      <xdr:col>2</xdr:col>
      <xdr:colOff>0</xdr:colOff>
      <xdr:row>70</xdr:row>
      <xdr:rowOff>0</xdr:rowOff>
    </xdr:from>
    <xdr:to>
      <xdr:col>12</xdr:col>
      <xdr:colOff>40301</xdr:colOff>
      <xdr:row>90</xdr:row>
      <xdr:rowOff>28575</xdr:rowOff>
    </xdr:to>
    <xdr:pic>
      <xdr:nvPicPr>
        <xdr:cNvPr id="10" name="図 9">
          <a:extLst>
            <a:ext uri="{FF2B5EF4-FFF2-40B4-BE49-F238E27FC236}">
              <a16:creationId xmlns:a16="http://schemas.microsoft.com/office/drawing/2014/main" id="{01CA8143-8F98-DA26-70B0-95738E6C394D}"/>
            </a:ext>
          </a:extLst>
        </xdr:cNvPr>
        <xdr:cNvPicPr>
          <a:picLocks noChangeAspect="1"/>
        </xdr:cNvPicPr>
      </xdr:nvPicPr>
      <xdr:blipFill>
        <a:blip xmlns:r="http://schemas.openxmlformats.org/officeDocument/2006/relationships" r:embed="rId4"/>
        <a:stretch>
          <a:fillRect/>
        </a:stretch>
      </xdr:blipFill>
      <xdr:spPr>
        <a:xfrm>
          <a:off x="1219200" y="12001500"/>
          <a:ext cx="6136301"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11</xdr:col>
      <xdr:colOff>278135</xdr:colOff>
      <xdr:row>28</xdr:row>
      <xdr:rowOff>15240</xdr:rowOff>
    </xdr:to>
    <xdr:pic>
      <xdr:nvPicPr>
        <xdr:cNvPr id="2" name="図 1">
          <a:extLst>
            <a:ext uri="{FF2B5EF4-FFF2-40B4-BE49-F238E27FC236}">
              <a16:creationId xmlns:a16="http://schemas.microsoft.com/office/drawing/2014/main" id="{A72B90C1-55D5-32DD-BACE-4DE2D5FE8710}"/>
            </a:ext>
          </a:extLst>
        </xdr:cNvPr>
        <xdr:cNvPicPr>
          <a:picLocks noChangeAspect="1"/>
        </xdr:cNvPicPr>
      </xdr:nvPicPr>
      <xdr:blipFill>
        <a:blip xmlns:r="http://schemas.openxmlformats.org/officeDocument/2006/relationships" r:embed="rId1"/>
        <a:stretch>
          <a:fillRect/>
        </a:stretch>
      </xdr:blipFill>
      <xdr:spPr>
        <a:xfrm>
          <a:off x="1219200" y="2057400"/>
          <a:ext cx="5758820" cy="3276600"/>
        </a:xfrm>
        <a:prstGeom prst="rect">
          <a:avLst/>
        </a:prstGeom>
      </xdr:spPr>
    </xdr:pic>
    <xdr:clientData/>
  </xdr:twoCellAnchor>
  <xdr:twoCellAnchor editAs="oneCell">
    <xdr:from>
      <xdr:col>13</xdr:col>
      <xdr:colOff>47625</xdr:colOff>
      <xdr:row>12</xdr:row>
      <xdr:rowOff>38100</xdr:rowOff>
    </xdr:from>
    <xdr:to>
      <xdr:col>13</xdr:col>
      <xdr:colOff>55246</xdr:colOff>
      <xdr:row>12</xdr:row>
      <xdr:rowOff>53341</xdr:rowOff>
    </xdr:to>
    <xdr:pic>
      <xdr:nvPicPr>
        <xdr:cNvPr id="3" name="図 2">
          <a:extLst>
            <a:ext uri="{FF2B5EF4-FFF2-40B4-BE49-F238E27FC236}">
              <a16:creationId xmlns:a16="http://schemas.microsoft.com/office/drawing/2014/main" id="{D7DE8536-A66D-3EE2-57D5-52B5048006E4}"/>
            </a:ext>
          </a:extLst>
        </xdr:cNvPr>
        <xdr:cNvPicPr>
          <a:picLocks noChangeAspect="1"/>
        </xdr:cNvPicPr>
      </xdr:nvPicPr>
      <xdr:blipFill>
        <a:blip xmlns:r="http://schemas.openxmlformats.org/officeDocument/2006/relationships" r:embed="rId2"/>
        <a:stretch>
          <a:fillRect/>
        </a:stretch>
      </xdr:blipFill>
      <xdr:spPr>
        <a:xfrm>
          <a:off x="7972425" y="2609850"/>
          <a:ext cx="11431" cy="11431"/>
        </a:xfrm>
        <a:prstGeom prst="rect">
          <a:avLst/>
        </a:prstGeom>
      </xdr:spPr>
    </xdr:pic>
    <xdr:clientData/>
  </xdr:twoCellAnchor>
  <xdr:twoCellAnchor editAs="oneCell">
    <xdr:from>
      <xdr:col>12</xdr:col>
      <xdr:colOff>0</xdr:colOff>
      <xdr:row>9</xdr:row>
      <xdr:rowOff>1</xdr:rowOff>
    </xdr:from>
    <xdr:to>
      <xdr:col>21</xdr:col>
      <xdr:colOff>555641</xdr:colOff>
      <xdr:row>27</xdr:row>
      <xdr:rowOff>114300</xdr:rowOff>
    </xdr:to>
    <xdr:pic>
      <xdr:nvPicPr>
        <xdr:cNvPr id="4" name="図 3">
          <a:extLst>
            <a:ext uri="{FF2B5EF4-FFF2-40B4-BE49-F238E27FC236}">
              <a16:creationId xmlns:a16="http://schemas.microsoft.com/office/drawing/2014/main" id="{319F5FE1-2BCF-6155-58C6-74D27741B351}"/>
            </a:ext>
          </a:extLst>
        </xdr:cNvPr>
        <xdr:cNvPicPr>
          <a:picLocks noChangeAspect="1"/>
        </xdr:cNvPicPr>
      </xdr:nvPicPr>
      <xdr:blipFill>
        <a:blip xmlns:r="http://schemas.openxmlformats.org/officeDocument/2006/relationships" r:embed="rId3"/>
        <a:stretch>
          <a:fillRect/>
        </a:stretch>
      </xdr:blipFill>
      <xdr:spPr>
        <a:xfrm>
          <a:off x="7315200" y="2057401"/>
          <a:ext cx="6045851" cy="3200399"/>
        </a:xfrm>
        <a:prstGeom prst="rect">
          <a:avLst/>
        </a:prstGeom>
      </xdr:spPr>
    </xdr:pic>
    <xdr:clientData/>
  </xdr:twoCellAnchor>
  <xdr:twoCellAnchor editAs="oneCell">
    <xdr:from>
      <xdr:col>2</xdr:col>
      <xdr:colOff>1</xdr:colOff>
      <xdr:row>29</xdr:row>
      <xdr:rowOff>0</xdr:rowOff>
    </xdr:from>
    <xdr:to>
      <xdr:col>11</xdr:col>
      <xdr:colOff>152401</xdr:colOff>
      <xdr:row>38</xdr:row>
      <xdr:rowOff>54849</xdr:rowOff>
    </xdr:to>
    <xdr:pic>
      <xdr:nvPicPr>
        <xdr:cNvPr id="5" name="図 4">
          <a:extLst>
            <a:ext uri="{FF2B5EF4-FFF2-40B4-BE49-F238E27FC236}">
              <a16:creationId xmlns:a16="http://schemas.microsoft.com/office/drawing/2014/main" id="{F79600D6-2ADE-D494-5C5C-3E47CAAFC2AB}"/>
            </a:ext>
          </a:extLst>
        </xdr:cNvPr>
        <xdr:cNvPicPr>
          <a:picLocks noChangeAspect="1"/>
        </xdr:cNvPicPr>
      </xdr:nvPicPr>
      <xdr:blipFill>
        <a:blip xmlns:r="http://schemas.openxmlformats.org/officeDocument/2006/relationships" r:embed="rId4"/>
        <a:stretch>
          <a:fillRect/>
        </a:stretch>
      </xdr:blipFill>
      <xdr:spPr>
        <a:xfrm>
          <a:off x="1219201" y="5486400"/>
          <a:ext cx="5638800" cy="1590279"/>
        </a:xfrm>
        <a:prstGeom prst="rect">
          <a:avLst/>
        </a:prstGeom>
      </xdr:spPr>
    </xdr:pic>
    <xdr:clientData/>
  </xdr:twoCellAnchor>
  <xdr:twoCellAnchor>
    <xdr:from>
      <xdr:col>5</xdr:col>
      <xdr:colOff>11429</xdr:colOff>
      <xdr:row>24</xdr:row>
      <xdr:rowOff>123825</xdr:rowOff>
    </xdr:from>
    <xdr:to>
      <xdr:col>9</xdr:col>
      <xdr:colOff>403859</xdr:colOff>
      <xdr:row>30</xdr:row>
      <xdr:rowOff>0</xdr:rowOff>
    </xdr:to>
    <xdr:sp macro="" textlink="">
      <xdr:nvSpPr>
        <xdr:cNvPr id="6" name="矢印: 上 5">
          <a:extLst>
            <a:ext uri="{FF2B5EF4-FFF2-40B4-BE49-F238E27FC236}">
              <a16:creationId xmlns:a16="http://schemas.microsoft.com/office/drawing/2014/main" id="{A7172EF4-4919-4B37-3E52-2569BEFA3DD9}"/>
            </a:ext>
          </a:extLst>
        </xdr:cNvPr>
        <xdr:cNvSpPr/>
      </xdr:nvSpPr>
      <xdr:spPr>
        <a:xfrm>
          <a:off x="3059429" y="4752975"/>
          <a:ext cx="2830830" cy="904875"/>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a:t>
          </a:r>
          <a:r>
            <a:rPr kumimoji="1" lang="ja-JP" altLang="en-US" sz="1100"/>
            <a:t>つのファイルをドラッグ＆ドロップ</a:t>
          </a:r>
        </a:p>
      </xdr:txBody>
    </xdr:sp>
    <xdr:clientData/>
  </xdr:twoCellAnchor>
  <xdr:twoCellAnchor>
    <xdr:from>
      <xdr:col>11</xdr:col>
      <xdr:colOff>190500</xdr:colOff>
      <xdr:row>15</xdr:row>
      <xdr:rowOff>114300</xdr:rowOff>
    </xdr:from>
    <xdr:to>
      <xdr:col>12</xdr:col>
      <xdr:colOff>352425</xdr:colOff>
      <xdr:row>20</xdr:row>
      <xdr:rowOff>152400</xdr:rowOff>
    </xdr:to>
    <xdr:sp macro="" textlink="">
      <xdr:nvSpPr>
        <xdr:cNvPr id="7" name="矢印: 右 6">
          <a:extLst>
            <a:ext uri="{FF2B5EF4-FFF2-40B4-BE49-F238E27FC236}">
              <a16:creationId xmlns:a16="http://schemas.microsoft.com/office/drawing/2014/main" id="{F55388C7-7E09-6E87-DDBE-C56A8E20FBBF}"/>
            </a:ext>
          </a:extLst>
        </xdr:cNvPr>
        <xdr:cNvSpPr/>
      </xdr:nvSpPr>
      <xdr:spPr>
        <a:xfrm>
          <a:off x="6896100" y="3200400"/>
          <a:ext cx="771525" cy="8953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42</xdr:row>
      <xdr:rowOff>1</xdr:rowOff>
    </xdr:from>
    <xdr:to>
      <xdr:col>14</xdr:col>
      <xdr:colOff>180350</xdr:colOff>
      <xdr:row>64</xdr:row>
      <xdr:rowOff>129541</xdr:rowOff>
    </xdr:to>
    <xdr:pic>
      <xdr:nvPicPr>
        <xdr:cNvPr id="8" name="図 7">
          <a:extLst>
            <a:ext uri="{FF2B5EF4-FFF2-40B4-BE49-F238E27FC236}">
              <a16:creationId xmlns:a16="http://schemas.microsoft.com/office/drawing/2014/main" id="{03B19539-DB52-57BF-1FDD-359935B45EE0}"/>
            </a:ext>
          </a:extLst>
        </xdr:cNvPr>
        <xdr:cNvPicPr>
          <a:picLocks noChangeAspect="1"/>
        </xdr:cNvPicPr>
      </xdr:nvPicPr>
      <xdr:blipFill>
        <a:blip xmlns:r="http://schemas.openxmlformats.org/officeDocument/2006/relationships" r:embed="rId5"/>
        <a:stretch>
          <a:fillRect/>
        </a:stretch>
      </xdr:blipFill>
      <xdr:spPr>
        <a:xfrm>
          <a:off x="1219201" y="7200901"/>
          <a:ext cx="7497454" cy="3905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4</xdr:col>
      <xdr:colOff>228343</xdr:colOff>
      <xdr:row>38</xdr:row>
      <xdr:rowOff>113729</xdr:rowOff>
    </xdr:to>
    <xdr:pic>
      <xdr:nvPicPr>
        <xdr:cNvPr id="3" name="図 2">
          <a:extLst>
            <a:ext uri="{FF2B5EF4-FFF2-40B4-BE49-F238E27FC236}">
              <a16:creationId xmlns:a16="http://schemas.microsoft.com/office/drawing/2014/main" id="{D5355FD9-155C-B934-77D4-2256A8914015}"/>
            </a:ext>
          </a:extLst>
        </xdr:cNvPr>
        <xdr:cNvPicPr>
          <a:picLocks noChangeAspect="1"/>
        </xdr:cNvPicPr>
      </xdr:nvPicPr>
      <xdr:blipFill>
        <a:blip xmlns:r="http://schemas.openxmlformats.org/officeDocument/2006/relationships" r:embed="rId1"/>
        <a:stretch>
          <a:fillRect/>
        </a:stretch>
      </xdr:blipFill>
      <xdr:spPr>
        <a:xfrm>
          <a:off x="609600" y="857250"/>
          <a:ext cx="2057143" cy="4571429"/>
        </a:xfrm>
        <a:prstGeom prst="rect">
          <a:avLst/>
        </a:prstGeom>
      </xdr:spPr>
    </xdr:pic>
    <xdr:clientData/>
  </xdr:twoCellAnchor>
  <xdr:twoCellAnchor editAs="oneCell">
    <xdr:from>
      <xdr:col>5</xdr:col>
      <xdr:colOff>0</xdr:colOff>
      <xdr:row>12</xdr:row>
      <xdr:rowOff>0</xdr:rowOff>
    </xdr:from>
    <xdr:to>
      <xdr:col>8</xdr:col>
      <xdr:colOff>228343</xdr:colOff>
      <xdr:row>38</xdr:row>
      <xdr:rowOff>113729</xdr:rowOff>
    </xdr:to>
    <xdr:pic>
      <xdr:nvPicPr>
        <xdr:cNvPr id="4" name="図 3">
          <a:extLst>
            <a:ext uri="{FF2B5EF4-FFF2-40B4-BE49-F238E27FC236}">
              <a16:creationId xmlns:a16="http://schemas.microsoft.com/office/drawing/2014/main" id="{5C505219-228C-5A02-063C-CAE97E38272D}"/>
            </a:ext>
          </a:extLst>
        </xdr:cNvPr>
        <xdr:cNvPicPr>
          <a:picLocks noChangeAspect="1"/>
        </xdr:cNvPicPr>
      </xdr:nvPicPr>
      <xdr:blipFill>
        <a:blip xmlns:r="http://schemas.openxmlformats.org/officeDocument/2006/relationships" r:embed="rId2"/>
        <a:stretch>
          <a:fillRect/>
        </a:stretch>
      </xdr:blipFill>
      <xdr:spPr>
        <a:xfrm>
          <a:off x="3048000" y="857250"/>
          <a:ext cx="2057143" cy="4571429"/>
        </a:xfrm>
        <a:prstGeom prst="rect">
          <a:avLst/>
        </a:prstGeom>
      </xdr:spPr>
    </xdr:pic>
    <xdr:clientData/>
  </xdr:twoCellAnchor>
  <xdr:twoCellAnchor editAs="oneCell">
    <xdr:from>
      <xdr:col>9</xdr:col>
      <xdr:colOff>0</xdr:colOff>
      <xdr:row>12</xdr:row>
      <xdr:rowOff>0</xdr:rowOff>
    </xdr:from>
    <xdr:to>
      <xdr:col>12</xdr:col>
      <xdr:colOff>228343</xdr:colOff>
      <xdr:row>38</xdr:row>
      <xdr:rowOff>113729</xdr:rowOff>
    </xdr:to>
    <xdr:pic>
      <xdr:nvPicPr>
        <xdr:cNvPr id="5" name="図 4">
          <a:extLst>
            <a:ext uri="{FF2B5EF4-FFF2-40B4-BE49-F238E27FC236}">
              <a16:creationId xmlns:a16="http://schemas.microsoft.com/office/drawing/2014/main" id="{DBA1F4EE-046A-138A-A374-4A5D700555A6}"/>
            </a:ext>
          </a:extLst>
        </xdr:cNvPr>
        <xdr:cNvPicPr>
          <a:picLocks noChangeAspect="1"/>
        </xdr:cNvPicPr>
      </xdr:nvPicPr>
      <xdr:blipFill>
        <a:blip xmlns:r="http://schemas.openxmlformats.org/officeDocument/2006/relationships" r:embed="rId3"/>
        <a:stretch>
          <a:fillRect/>
        </a:stretch>
      </xdr:blipFill>
      <xdr:spPr>
        <a:xfrm>
          <a:off x="5486400" y="857250"/>
          <a:ext cx="2057143" cy="4571429"/>
        </a:xfrm>
        <a:prstGeom prst="rect">
          <a:avLst/>
        </a:prstGeom>
      </xdr:spPr>
    </xdr:pic>
    <xdr:clientData/>
  </xdr:twoCellAnchor>
  <xdr:twoCellAnchor editAs="oneCell">
    <xdr:from>
      <xdr:col>13</xdr:col>
      <xdr:colOff>0</xdr:colOff>
      <xdr:row>12</xdr:row>
      <xdr:rowOff>0</xdr:rowOff>
    </xdr:from>
    <xdr:to>
      <xdr:col>16</xdr:col>
      <xdr:colOff>228343</xdr:colOff>
      <xdr:row>38</xdr:row>
      <xdr:rowOff>113729</xdr:rowOff>
    </xdr:to>
    <xdr:pic>
      <xdr:nvPicPr>
        <xdr:cNvPr id="6" name="図 5">
          <a:extLst>
            <a:ext uri="{FF2B5EF4-FFF2-40B4-BE49-F238E27FC236}">
              <a16:creationId xmlns:a16="http://schemas.microsoft.com/office/drawing/2014/main" id="{F48D9B15-01BB-86AA-BBA8-A09FE4652227}"/>
            </a:ext>
          </a:extLst>
        </xdr:cNvPr>
        <xdr:cNvPicPr>
          <a:picLocks noChangeAspect="1"/>
        </xdr:cNvPicPr>
      </xdr:nvPicPr>
      <xdr:blipFill>
        <a:blip xmlns:r="http://schemas.openxmlformats.org/officeDocument/2006/relationships" r:embed="rId4"/>
        <a:stretch>
          <a:fillRect/>
        </a:stretch>
      </xdr:blipFill>
      <xdr:spPr>
        <a:xfrm>
          <a:off x="7924800" y="857250"/>
          <a:ext cx="2057143" cy="4571429"/>
        </a:xfrm>
        <a:prstGeom prst="rect">
          <a:avLst/>
        </a:prstGeom>
      </xdr:spPr>
    </xdr:pic>
    <xdr:clientData/>
  </xdr:twoCellAnchor>
  <xdr:twoCellAnchor editAs="oneCell">
    <xdr:from>
      <xdr:col>17</xdr:col>
      <xdr:colOff>0</xdr:colOff>
      <xdr:row>12</xdr:row>
      <xdr:rowOff>0</xdr:rowOff>
    </xdr:from>
    <xdr:to>
      <xdr:col>20</xdr:col>
      <xdr:colOff>228343</xdr:colOff>
      <xdr:row>38</xdr:row>
      <xdr:rowOff>113729</xdr:rowOff>
    </xdr:to>
    <xdr:pic>
      <xdr:nvPicPr>
        <xdr:cNvPr id="7" name="図 6">
          <a:extLst>
            <a:ext uri="{FF2B5EF4-FFF2-40B4-BE49-F238E27FC236}">
              <a16:creationId xmlns:a16="http://schemas.microsoft.com/office/drawing/2014/main" id="{FD4A980D-DE49-ADAE-EF9E-B7F63E114758}"/>
            </a:ext>
          </a:extLst>
        </xdr:cNvPr>
        <xdr:cNvPicPr>
          <a:picLocks noChangeAspect="1"/>
        </xdr:cNvPicPr>
      </xdr:nvPicPr>
      <xdr:blipFill>
        <a:blip xmlns:r="http://schemas.openxmlformats.org/officeDocument/2006/relationships" r:embed="rId5"/>
        <a:stretch>
          <a:fillRect/>
        </a:stretch>
      </xdr:blipFill>
      <xdr:spPr>
        <a:xfrm>
          <a:off x="10363200" y="857250"/>
          <a:ext cx="2057143" cy="4571429"/>
        </a:xfrm>
        <a:prstGeom prst="rect">
          <a:avLst/>
        </a:prstGeom>
      </xdr:spPr>
    </xdr:pic>
    <xdr:clientData/>
  </xdr:twoCellAnchor>
  <xdr:twoCellAnchor editAs="oneCell">
    <xdr:from>
      <xdr:col>21</xdr:col>
      <xdr:colOff>0</xdr:colOff>
      <xdr:row>12</xdr:row>
      <xdr:rowOff>0</xdr:rowOff>
    </xdr:from>
    <xdr:to>
      <xdr:col>24</xdr:col>
      <xdr:colOff>228343</xdr:colOff>
      <xdr:row>38</xdr:row>
      <xdr:rowOff>113729</xdr:rowOff>
    </xdr:to>
    <xdr:pic>
      <xdr:nvPicPr>
        <xdr:cNvPr id="8" name="図 7">
          <a:extLst>
            <a:ext uri="{FF2B5EF4-FFF2-40B4-BE49-F238E27FC236}">
              <a16:creationId xmlns:a16="http://schemas.microsoft.com/office/drawing/2014/main" id="{705524C8-6689-45ED-EDBA-10028CF8F1F0}"/>
            </a:ext>
          </a:extLst>
        </xdr:cNvPr>
        <xdr:cNvPicPr>
          <a:picLocks noChangeAspect="1"/>
        </xdr:cNvPicPr>
      </xdr:nvPicPr>
      <xdr:blipFill>
        <a:blip xmlns:r="http://schemas.openxmlformats.org/officeDocument/2006/relationships" r:embed="rId6"/>
        <a:stretch>
          <a:fillRect/>
        </a:stretch>
      </xdr:blipFill>
      <xdr:spPr>
        <a:xfrm>
          <a:off x="12801600" y="857250"/>
          <a:ext cx="2057143" cy="4571429"/>
        </a:xfrm>
        <a:prstGeom prst="rect">
          <a:avLst/>
        </a:prstGeom>
      </xdr:spPr>
    </xdr:pic>
    <xdr:clientData/>
  </xdr:twoCellAnchor>
  <xdr:twoCellAnchor editAs="oneCell">
    <xdr:from>
      <xdr:col>1</xdr:col>
      <xdr:colOff>0</xdr:colOff>
      <xdr:row>42</xdr:row>
      <xdr:rowOff>0</xdr:rowOff>
    </xdr:from>
    <xdr:to>
      <xdr:col>4</xdr:col>
      <xdr:colOff>228343</xdr:colOff>
      <xdr:row>68</xdr:row>
      <xdr:rowOff>113729</xdr:rowOff>
    </xdr:to>
    <xdr:pic>
      <xdr:nvPicPr>
        <xdr:cNvPr id="9" name="図 8">
          <a:extLst>
            <a:ext uri="{FF2B5EF4-FFF2-40B4-BE49-F238E27FC236}">
              <a16:creationId xmlns:a16="http://schemas.microsoft.com/office/drawing/2014/main" id="{E44EE16D-3852-AD64-8305-B11CF2FDDB5A}"/>
            </a:ext>
          </a:extLst>
        </xdr:cNvPr>
        <xdr:cNvPicPr>
          <a:picLocks noChangeAspect="1"/>
        </xdr:cNvPicPr>
      </xdr:nvPicPr>
      <xdr:blipFill>
        <a:blip xmlns:r="http://schemas.openxmlformats.org/officeDocument/2006/relationships" r:embed="rId7"/>
        <a:stretch>
          <a:fillRect/>
        </a:stretch>
      </xdr:blipFill>
      <xdr:spPr>
        <a:xfrm>
          <a:off x="609600" y="6000750"/>
          <a:ext cx="2057143" cy="4571429"/>
        </a:xfrm>
        <a:prstGeom prst="rect">
          <a:avLst/>
        </a:prstGeom>
      </xdr:spPr>
    </xdr:pic>
    <xdr:clientData/>
  </xdr:twoCellAnchor>
  <xdr:twoCellAnchor editAs="oneCell">
    <xdr:from>
      <xdr:col>5</xdr:col>
      <xdr:colOff>0</xdr:colOff>
      <xdr:row>42</xdr:row>
      <xdr:rowOff>0</xdr:rowOff>
    </xdr:from>
    <xdr:to>
      <xdr:col>8</xdr:col>
      <xdr:colOff>228343</xdr:colOff>
      <xdr:row>68</xdr:row>
      <xdr:rowOff>113729</xdr:rowOff>
    </xdr:to>
    <xdr:pic>
      <xdr:nvPicPr>
        <xdr:cNvPr id="10" name="図 9">
          <a:extLst>
            <a:ext uri="{FF2B5EF4-FFF2-40B4-BE49-F238E27FC236}">
              <a16:creationId xmlns:a16="http://schemas.microsoft.com/office/drawing/2014/main" id="{7136E884-4AC6-0937-C222-95136D5DC297}"/>
            </a:ext>
          </a:extLst>
        </xdr:cNvPr>
        <xdr:cNvPicPr>
          <a:picLocks noChangeAspect="1"/>
        </xdr:cNvPicPr>
      </xdr:nvPicPr>
      <xdr:blipFill>
        <a:blip xmlns:r="http://schemas.openxmlformats.org/officeDocument/2006/relationships" r:embed="rId8"/>
        <a:stretch>
          <a:fillRect/>
        </a:stretch>
      </xdr:blipFill>
      <xdr:spPr>
        <a:xfrm>
          <a:off x="3048000" y="6000750"/>
          <a:ext cx="2057143" cy="4571429"/>
        </a:xfrm>
        <a:prstGeom prst="rect">
          <a:avLst/>
        </a:prstGeom>
      </xdr:spPr>
    </xdr:pic>
    <xdr:clientData/>
  </xdr:twoCellAnchor>
  <xdr:twoCellAnchor editAs="oneCell">
    <xdr:from>
      <xdr:col>9</xdr:col>
      <xdr:colOff>0</xdr:colOff>
      <xdr:row>42</xdr:row>
      <xdr:rowOff>0</xdr:rowOff>
    </xdr:from>
    <xdr:to>
      <xdr:col>12</xdr:col>
      <xdr:colOff>228343</xdr:colOff>
      <xdr:row>68</xdr:row>
      <xdr:rowOff>113729</xdr:rowOff>
    </xdr:to>
    <xdr:pic>
      <xdr:nvPicPr>
        <xdr:cNvPr id="11" name="図 10">
          <a:extLst>
            <a:ext uri="{FF2B5EF4-FFF2-40B4-BE49-F238E27FC236}">
              <a16:creationId xmlns:a16="http://schemas.microsoft.com/office/drawing/2014/main" id="{76AFBDF4-509D-710D-5254-088880D997F2}"/>
            </a:ext>
          </a:extLst>
        </xdr:cNvPr>
        <xdr:cNvPicPr>
          <a:picLocks noChangeAspect="1"/>
        </xdr:cNvPicPr>
      </xdr:nvPicPr>
      <xdr:blipFill>
        <a:blip xmlns:r="http://schemas.openxmlformats.org/officeDocument/2006/relationships" r:embed="rId9"/>
        <a:stretch>
          <a:fillRect/>
        </a:stretch>
      </xdr:blipFill>
      <xdr:spPr>
        <a:xfrm>
          <a:off x="5486400" y="6000750"/>
          <a:ext cx="2057143" cy="4571429"/>
        </a:xfrm>
        <a:prstGeom prst="rect">
          <a:avLst/>
        </a:prstGeom>
      </xdr:spPr>
    </xdr:pic>
    <xdr:clientData/>
  </xdr:twoCellAnchor>
  <xdr:twoCellAnchor editAs="oneCell">
    <xdr:from>
      <xdr:col>13</xdr:col>
      <xdr:colOff>0</xdr:colOff>
      <xdr:row>42</xdr:row>
      <xdr:rowOff>0</xdr:rowOff>
    </xdr:from>
    <xdr:to>
      <xdr:col>16</xdr:col>
      <xdr:colOff>228343</xdr:colOff>
      <xdr:row>68</xdr:row>
      <xdr:rowOff>113729</xdr:rowOff>
    </xdr:to>
    <xdr:pic>
      <xdr:nvPicPr>
        <xdr:cNvPr id="12" name="図 11">
          <a:extLst>
            <a:ext uri="{FF2B5EF4-FFF2-40B4-BE49-F238E27FC236}">
              <a16:creationId xmlns:a16="http://schemas.microsoft.com/office/drawing/2014/main" id="{384B70AB-97FE-5279-27B1-BC35EC3C82E3}"/>
            </a:ext>
          </a:extLst>
        </xdr:cNvPr>
        <xdr:cNvPicPr>
          <a:picLocks noChangeAspect="1"/>
        </xdr:cNvPicPr>
      </xdr:nvPicPr>
      <xdr:blipFill>
        <a:blip xmlns:r="http://schemas.openxmlformats.org/officeDocument/2006/relationships" r:embed="rId10"/>
        <a:stretch>
          <a:fillRect/>
        </a:stretch>
      </xdr:blipFill>
      <xdr:spPr>
        <a:xfrm>
          <a:off x="7924800" y="6000750"/>
          <a:ext cx="2057143" cy="4571429"/>
        </a:xfrm>
        <a:prstGeom prst="rect">
          <a:avLst/>
        </a:prstGeom>
      </xdr:spPr>
    </xdr:pic>
    <xdr:clientData/>
  </xdr:twoCellAnchor>
  <xdr:twoCellAnchor editAs="oneCell">
    <xdr:from>
      <xdr:col>17</xdr:col>
      <xdr:colOff>0</xdr:colOff>
      <xdr:row>42</xdr:row>
      <xdr:rowOff>0</xdr:rowOff>
    </xdr:from>
    <xdr:to>
      <xdr:col>20</xdr:col>
      <xdr:colOff>228343</xdr:colOff>
      <xdr:row>68</xdr:row>
      <xdr:rowOff>113729</xdr:rowOff>
    </xdr:to>
    <xdr:pic>
      <xdr:nvPicPr>
        <xdr:cNvPr id="13" name="図 12">
          <a:extLst>
            <a:ext uri="{FF2B5EF4-FFF2-40B4-BE49-F238E27FC236}">
              <a16:creationId xmlns:a16="http://schemas.microsoft.com/office/drawing/2014/main" id="{9BEA9435-F980-D4CC-7CD2-BB3950A79DDD}"/>
            </a:ext>
          </a:extLst>
        </xdr:cNvPr>
        <xdr:cNvPicPr>
          <a:picLocks noChangeAspect="1"/>
        </xdr:cNvPicPr>
      </xdr:nvPicPr>
      <xdr:blipFill>
        <a:blip xmlns:r="http://schemas.openxmlformats.org/officeDocument/2006/relationships" r:embed="rId11"/>
        <a:stretch>
          <a:fillRect/>
        </a:stretch>
      </xdr:blipFill>
      <xdr:spPr>
        <a:xfrm>
          <a:off x="10363200" y="6000750"/>
          <a:ext cx="2057143" cy="4571429"/>
        </a:xfrm>
        <a:prstGeom prst="rect">
          <a:avLst/>
        </a:prstGeom>
      </xdr:spPr>
    </xdr:pic>
    <xdr:clientData/>
  </xdr:twoCellAnchor>
  <xdr:twoCellAnchor>
    <xdr:from>
      <xdr:col>3</xdr:col>
      <xdr:colOff>381000</xdr:colOff>
      <xdr:row>30</xdr:row>
      <xdr:rowOff>104775</xdr:rowOff>
    </xdr:from>
    <xdr:to>
      <xdr:col>4</xdr:col>
      <xdr:colOff>161925</xdr:colOff>
      <xdr:row>33</xdr:row>
      <xdr:rowOff>57150</xdr:rowOff>
    </xdr:to>
    <xdr:sp macro="" textlink="">
      <xdr:nvSpPr>
        <xdr:cNvPr id="14" name="正方形/長方形 13">
          <a:extLst>
            <a:ext uri="{FF2B5EF4-FFF2-40B4-BE49-F238E27FC236}">
              <a16:creationId xmlns:a16="http://schemas.microsoft.com/office/drawing/2014/main" id="{23D0A3C1-F010-0604-4BE7-5032F4872AB8}"/>
            </a:ext>
          </a:extLst>
        </xdr:cNvPr>
        <xdr:cNvSpPr/>
      </xdr:nvSpPr>
      <xdr:spPr>
        <a:xfrm>
          <a:off x="2209800" y="5248275"/>
          <a:ext cx="390525" cy="4667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57150</xdr:colOff>
      <xdr:row>29</xdr:row>
      <xdr:rowOff>11430</xdr:rowOff>
    </xdr:from>
    <xdr:to>
      <xdr:col>7</xdr:col>
      <xdr:colOff>142875</xdr:colOff>
      <xdr:row>30</xdr:row>
      <xdr:rowOff>100966</xdr:rowOff>
    </xdr:to>
    <xdr:sp macro="" textlink="">
      <xdr:nvSpPr>
        <xdr:cNvPr id="15" name="正方形/長方形 14">
          <a:extLst>
            <a:ext uri="{FF2B5EF4-FFF2-40B4-BE49-F238E27FC236}">
              <a16:creationId xmlns:a16="http://schemas.microsoft.com/office/drawing/2014/main" id="{1D9FCBAF-EC17-43F9-8746-DD596BDD9AAE}"/>
            </a:ext>
          </a:extLst>
        </xdr:cNvPr>
        <xdr:cNvSpPr/>
      </xdr:nvSpPr>
      <xdr:spPr>
        <a:xfrm>
          <a:off x="3105150" y="4983480"/>
          <a:ext cx="1304925" cy="2609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72389</xdr:colOff>
      <xdr:row>33</xdr:row>
      <xdr:rowOff>28576</xdr:rowOff>
    </xdr:from>
    <xdr:to>
      <xdr:col>12</xdr:col>
      <xdr:colOff>142874</xdr:colOff>
      <xdr:row>35</xdr:row>
      <xdr:rowOff>87630</xdr:rowOff>
    </xdr:to>
    <xdr:sp macro="" textlink="">
      <xdr:nvSpPr>
        <xdr:cNvPr id="16" name="正方形/長方形 15">
          <a:extLst>
            <a:ext uri="{FF2B5EF4-FFF2-40B4-BE49-F238E27FC236}">
              <a16:creationId xmlns:a16="http://schemas.microsoft.com/office/drawing/2014/main" id="{30F770F5-11EC-415C-B031-73A874017D1F}"/>
            </a:ext>
          </a:extLst>
        </xdr:cNvPr>
        <xdr:cNvSpPr/>
      </xdr:nvSpPr>
      <xdr:spPr>
        <a:xfrm>
          <a:off x="5558789" y="5686426"/>
          <a:ext cx="1899285" cy="40195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57149</xdr:colOff>
      <xdr:row>20</xdr:row>
      <xdr:rowOff>161926</xdr:rowOff>
    </xdr:from>
    <xdr:to>
      <xdr:col>16</xdr:col>
      <xdr:colOff>428625</xdr:colOff>
      <xdr:row>23</xdr:row>
      <xdr:rowOff>53340</xdr:rowOff>
    </xdr:to>
    <xdr:sp macro="" textlink="">
      <xdr:nvSpPr>
        <xdr:cNvPr id="17" name="正方形/長方形 16">
          <a:extLst>
            <a:ext uri="{FF2B5EF4-FFF2-40B4-BE49-F238E27FC236}">
              <a16:creationId xmlns:a16="http://schemas.microsoft.com/office/drawing/2014/main" id="{EFA6BDA8-E055-462B-9746-28E4EF484EF7}"/>
            </a:ext>
          </a:extLst>
        </xdr:cNvPr>
        <xdr:cNvSpPr/>
      </xdr:nvSpPr>
      <xdr:spPr>
        <a:xfrm>
          <a:off x="7981949" y="3590926"/>
          <a:ext cx="2200276" cy="40576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485774</xdr:colOff>
      <xdr:row>26</xdr:row>
      <xdr:rowOff>95249</xdr:rowOff>
    </xdr:from>
    <xdr:to>
      <xdr:col>23</xdr:col>
      <xdr:colOff>38100</xdr:colOff>
      <xdr:row>27</xdr:row>
      <xdr:rowOff>114300</xdr:rowOff>
    </xdr:to>
    <xdr:sp macro="" textlink="">
      <xdr:nvSpPr>
        <xdr:cNvPr id="18" name="正方形/長方形 17">
          <a:extLst>
            <a:ext uri="{FF2B5EF4-FFF2-40B4-BE49-F238E27FC236}">
              <a16:creationId xmlns:a16="http://schemas.microsoft.com/office/drawing/2014/main" id="{7FA15702-3AB1-47B7-9B72-0FFAFE5395F0}"/>
            </a:ext>
          </a:extLst>
        </xdr:cNvPr>
        <xdr:cNvSpPr/>
      </xdr:nvSpPr>
      <xdr:spPr>
        <a:xfrm>
          <a:off x="13287374" y="4552949"/>
          <a:ext cx="771526" cy="19050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30479</xdr:colOff>
      <xdr:row>64</xdr:row>
      <xdr:rowOff>135256</xdr:rowOff>
    </xdr:from>
    <xdr:to>
      <xdr:col>1</xdr:col>
      <xdr:colOff>561975</xdr:colOff>
      <xdr:row>67</xdr:row>
      <xdr:rowOff>26670</xdr:rowOff>
    </xdr:to>
    <xdr:sp macro="" textlink="">
      <xdr:nvSpPr>
        <xdr:cNvPr id="19" name="正方形/長方形 18">
          <a:extLst>
            <a:ext uri="{FF2B5EF4-FFF2-40B4-BE49-F238E27FC236}">
              <a16:creationId xmlns:a16="http://schemas.microsoft.com/office/drawing/2014/main" id="{1851616E-B751-4CD0-8A60-4D35B8CA14ED}"/>
            </a:ext>
          </a:extLst>
        </xdr:cNvPr>
        <xdr:cNvSpPr/>
      </xdr:nvSpPr>
      <xdr:spPr>
        <a:xfrm>
          <a:off x="640079" y="11108056"/>
          <a:ext cx="531496" cy="40576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57149</xdr:colOff>
      <xdr:row>45</xdr:row>
      <xdr:rowOff>11431</xdr:rowOff>
    </xdr:from>
    <xdr:to>
      <xdr:col>7</xdr:col>
      <xdr:colOff>11430</xdr:colOff>
      <xdr:row>46</xdr:row>
      <xdr:rowOff>123825</xdr:rowOff>
    </xdr:to>
    <xdr:sp macro="" textlink="">
      <xdr:nvSpPr>
        <xdr:cNvPr id="20" name="正方形/長方形 19">
          <a:extLst>
            <a:ext uri="{FF2B5EF4-FFF2-40B4-BE49-F238E27FC236}">
              <a16:creationId xmlns:a16="http://schemas.microsoft.com/office/drawing/2014/main" id="{16C67BD9-7A16-45E0-9D1B-C68E0D329D41}"/>
            </a:ext>
          </a:extLst>
        </xdr:cNvPr>
        <xdr:cNvSpPr/>
      </xdr:nvSpPr>
      <xdr:spPr>
        <a:xfrm>
          <a:off x="3105149" y="7726681"/>
          <a:ext cx="1173481" cy="28384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57149</xdr:colOff>
      <xdr:row>61</xdr:row>
      <xdr:rowOff>148591</xdr:rowOff>
    </xdr:from>
    <xdr:to>
      <xdr:col>12</xdr:col>
      <xdr:colOff>209550</xdr:colOff>
      <xdr:row>63</xdr:row>
      <xdr:rowOff>87630</xdr:rowOff>
    </xdr:to>
    <xdr:sp macro="" textlink="">
      <xdr:nvSpPr>
        <xdr:cNvPr id="21" name="正方形/長方形 20">
          <a:extLst>
            <a:ext uri="{FF2B5EF4-FFF2-40B4-BE49-F238E27FC236}">
              <a16:creationId xmlns:a16="http://schemas.microsoft.com/office/drawing/2014/main" id="{7F1BD567-57D4-49E3-948B-AA537BC37818}"/>
            </a:ext>
          </a:extLst>
        </xdr:cNvPr>
        <xdr:cNvSpPr/>
      </xdr:nvSpPr>
      <xdr:spPr>
        <a:xfrm>
          <a:off x="5543549" y="10607041"/>
          <a:ext cx="1981201" cy="28193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38101</xdr:colOff>
      <xdr:row>46</xdr:row>
      <xdr:rowOff>91441</xdr:rowOff>
    </xdr:from>
    <xdr:to>
      <xdr:col>16</xdr:col>
      <xdr:colOff>205741</xdr:colOff>
      <xdr:row>52</xdr:row>
      <xdr:rowOff>38100</xdr:rowOff>
    </xdr:to>
    <xdr:sp macro="" textlink="">
      <xdr:nvSpPr>
        <xdr:cNvPr id="22" name="正方形/長方形 21">
          <a:extLst>
            <a:ext uri="{FF2B5EF4-FFF2-40B4-BE49-F238E27FC236}">
              <a16:creationId xmlns:a16="http://schemas.microsoft.com/office/drawing/2014/main" id="{08698F96-F42F-46AC-9227-D94BED7BBD37}"/>
            </a:ext>
          </a:extLst>
        </xdr:cNvPr>
        <xdr:cNvSpPr/>
      </xdr:nvSpPr>
      <xdr:spPr>
        <a:xfrm>
          <a:off x="7962901" y="7978141"/>
          <a:ext cx="1996440" cy="97535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15241</xdr:colOff>
      <xdr:row>44</xdr:row>
      <xdr:rowOff>125731</xdr:rowOff>
    </xdr:from>
    <xdr:to>
      <xdr:col>19</xdr:col>
      <xdr:colOff>371475</xdr:colOff>
      <xdr:row>46</xdr:row>
      <xdr:rowOff>152400</xdr:rowOff>
    </xdr:to>
    <xdr:sp macro="" textlink="">
      <xdr:nvSpPr>
        <xdr:cNvPr id="23" name="正方形/長方形 22">
          <a:extLst>
            <a:ext uri="{FF2B5EF4-FFF2-40B4-BE49-F238E27FC236}">
              <a16:creationId xmlns:a16="http://schemas.microsoft.com/office/drawing/2014/main" id="{68291514-5506-4BF7-A91C-129FCE66E656}"/>
            </a:ext>
          </a:extLst>
        </xdr:cNvPr>
        <xdr:cNvSpPr/>
      </xdr:nvSpPr>
      <xdr:spPr>
        <a:xfrm>
          <a:off x="10378441" y="7669531"/>
          <a:ext cx="1575434" cy="36956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103284</xdr:colOff>
      <xdr:row>14</xdr:row>
      <xdr:rowOff>95250</xdr:rowOff>
    </xdr:from>
    <xdr:to>
      <xdr:col>10</xdr:col>
      <xdr:colOff>59358</xdr:colOff>
      <xdr:row>29</xdr:row>
      <xdr:rowOff>172414</xdr:rowOff>
    </xdr:to>
    <xdr:grpSp>
      <xdr:nvGrpSpPr>
        <xdr:cNvPr id="2" name="グループ化 1">
          <a:extLst>
            <a:ext uri="{FF2B5EF4-FFF2-40B4-BE49-F238E27FC236}">
              <a16:creationId xmlns:a16="http://schemas.microsoft.com/office/drawing/2014/main" id="{A4F5C2AC-B738-4373-B9D1-03283116466D}"/>
            </a:ext>
          </a:extLst>
        </xdr:cNvPr>
        <xdr:cNvGrpSpPr/>
      </xdr:nvGrpSpPr>
      <xdr:grpSpPr>
        <a:xfrm>
          <a:off x="712884" y="3402330"/>
          <a:ext cx="5975874" cy="3506164"/>
          <a:chOff x="775749" y="2385060"/>
          <a:chExt cx="6457839" cy="3498544"/>
        </a:xfrm>
      </xdr:grpSpPr>
      <xdr:pic>
        <xdr:nvPicPr>
          <xdr:cNvPr id="3" name="図 2">
            <a:extLst>
              <a:ext uri="{FF2B5EF4-FFF2-40B4-BE49-F238E27FC236}">
                <a16:creationId xmlns:a16="http://schemas.microsoft.com/office/drawing/2014/main" id="{539441B7-01EA-C085-89F1-5FE755A94F3A}"/>
              </a:ext>
            </a:extLst>
          </xdr:cNvPr>
          <xdr:cNvPicPr>
            <a:picLocks noChangeAspect="1"/>
          </xdr:cNvPicPr>
        </xdr:nvPicPr>
        <xdr:blipFill>
          <a:blip xmlns:r="http://schemas.openxmlformats.org/officeDocument/2006/relationships" r:embed="rId1"/>
          <a:stretch>
            <a:fillRect/>
          </a:stretch>
        </xdr:blipFill>
        <xdr:spPr>
          <a:xfrm>
            <a:off x="775749" y="2385060"/>
            <a:ext cx="6457839" cy="3498544"/>
          </a:xfrm>
          <a:prstGeom prst="rect">
            <a:avLst/>
          </a:prstGeom>
        </xdr:spPr>
      </xdr:pic>
      <xdr:sp macro="" textlink="">
        <xdr:nvSpPr>
          <xdr:cNvPr id="4" name="正方形/長方形 3">
            <a:extLst>
              <a:ext uri="{FF2B5EF4-FFF2-40B4-BE49-F238E27FC236}">
                <a16:creationId xmlns:a16="http://schemas.microsoft.com/office/drawing/2014/main" id="{8B9B8F41-C15C-64C4-C56B-279440933C4F}"/>
              </a:ext>
            </a:extLst>
          </xdr:cNvPr>
          <xdr:cNvSpPr/>
        </xdr:nvSpPr>
        <xdr:spPr>
          <a:xfrm>
            <a:off x="2339340" y="4876800"/>
            <a:ext cx="3116580" cy="9220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10</xdr:col>
      <xdr:colOff>1010</xdr:colOff>
      <xdr:row>14</xdr:row>
      <xdr:rowOff>76200</xdr:rowOff>
    </xdr:from>
    <xdr:to>
      <xdr:col>17</xdr:col>
      <xdr:colOff>104775</xdr:colOff>
      <xdr:row>30</xdr:row>
      <xdr:rowOff>145407</xdr:rowOff>
    </xdr:to>
    <xdr:grpSp>
      <xdr:nvGrpSpPr>
        <xdr:cNvPr id="5" name="グループ化 4">
          <a:extLst>
            <a:ext uri="{FF2B5EF4-FFF2-40B4-BE49-F238E27FC236}">
              <a16:creationId xmlns:a16="http://schemas.microsoft.com/office/drawing/2014/main" id="{F0EB4256-9DEE-4275-8E37-E24E6108D6BC}"/>
            </a:ext>
          </a:extLst>
        </xdr:cNvPr>
        <xdr:cNvGrpSpPr/>
      </xdr:nvGrpSpPr>
      <xdr:grpSpPr>
        <a:xfrm>
          <a:off x="6630410" y="3383280"/>
          <a:ext cx="4370965" cy="3726807"/>
          <a:chOff x="7171430" y="2362200"/>
          <a:chExt cx="4807210" cy="3728712"/>
        </a:xfrm>
      </xdr:grpSpPr>
      <xdr:pic>
        <xdr:nvPicPr>
          <xdr:cNvPr id="6" name="図 5">
            <a:extLst>
              <a:ext uri="{FF2B5EF4-FFF2-40B4-BE49-F238E27FC236}">
                <a16:creationId xmlns:a16="http://schemas.microsoft.com/office/drawing/2014/main" id="{BCFA1621-9D2B-6D32-4C06-ED057B019A22}"/>
              </a:ext>
            </a:extLst>
          </xdr:cNvPr>
          <xdr:cNvPicPr>
            <a:picLocks noChangeAspect="1"/>
          </xdr:cNvPicPr>
        </xdr:nvPicPr>
        <xdr:blipFill>
          <a:blip xmlns:r="http://schemas.openxmlformats.org/officeDocument/2006/relationships" r:embed="rId2"/>
          <a:stretch>
            <a:fillRect/>
          </a:stretch>
        </xdr:blipFill>
        <xdr:spPr>
          <a:xfrm>
            <a:off x="7171430" y="2362200"/>
            <a:ext cx="4807210" cy="3728712"/>
          </a:xfrm>
          <a:prstGeom prst="rect">
            <a:avLst/>
          </a:prstGeom>
        </xdr:spPr>
      </xdr:pic>
      <xdr:sp macro="" textlink="">
        <xdr:nvSpPr>
          <xdr:cNvPr id="7" name="正方形/長方形 6">
            <a:extLst>
              <a:ext uri="{FF2B5EF4-FFF2-40B4-BE49-F238E27FC236}">
                <a16:creationId xmlns:a16="http://schemas.microsoft.com/office/drawing/2014/main" id="{98631E60-15EE-DD1B-B2AD-10A809E61F8E}"/>
              </a:ext>
            </a:extLst>
          </xdr:cNvPr>
          <xdr:cNvSpPr/>
        </xdr:nvSpPr>
        <xdr:spPr>
          <a:xfrm>
            <a:off x="7970520" y="3375660"/>
            <a:ext cx="2971800" cy="16611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0</xdr:col>
      <xdr:colOff>662940</xdr:colOff>
      <xdr:row>40</xdr:row>
      <xdr:rowOff>213360</xdr:rowOff>
    </xdr:from>
    <xdr:to>
      <xdr:col>9</xdr:col>
      <xdr:colOff>436592</xdr:colOff>
      <xdr:row>57</xdr:row>
      <xdr:rowOff>136438</xdr:rowOff>
    </xdr:to>
    <xdr:pic>
      <xdr:nvPicPr>
        <xdr:cNvPr id="8" name="図 7">
          <a:extLst>
            <a:ext uri="{FF2B5EF4-FFF2-40B4-BE49-F238E27FC236}">
              <a16:creationId xmlns:a16="http://schemas.microsoft.com/office/drawing/2014/main" id="{FCDB9968-A67B-4B21-A986-055AB197333F}"/>
            </a:ext>
          </a:extLst>
        </xdr:cNvPr>
        <xdr:cNvPicPr>
          <a:picLocks noChangeAspect="1"/>
        </xdr:cNvPicPr>
      </xdr:nvPicPr>
      <xdr:blipFill>
        <a:blip xmlns:r="http://schemas.openxmlformats.org/officeDocument/2006/relationships" r:embed="rId3"/>
        <a:stretch>
          <a:fillRect/>
        </a:stretch>
      </xdr:blipFill>
      <xdr:spPr>
        <a:xfrm>
          <a:off x="662940" y="9288780"/>
          <a:ext cx="6256367" cy="3816898"/>
        </a:xfrm>
        <a:prstGeom prst="rect">
          <a:avLst/>
        </a:prstGeom>
      </xdr:spPr>
    </xdr:pic>
    <xdr:clientData/>
  </xdr:twoCellAnchor>
  <xdr:twoCellAnchor editAs="oneCell">
    <xdr:from>
      <xdr:col>10</xdr:col>
      <xdr:colOff>22860</xdr:colOff>
      <xdr:row>41</xdr:row>
      <xdr:rowOff>45720</xdr:rowOff>
    </xdr:from>
    <xdr:to>
      <xdr:col>19</xdr:col>
      <xdr:colOff>362151</xdr:colOff>
      <xdr:row>56</xdr:row>
      <xdr:rowOff>20955</xdr:rowOff>
    </xdr:to>
    <xdr:pic>
      <xdr:nvPicPr>
        <xdr:cNvPr id="9" name="図 8">
          <a:extLst>
            <a:ext uri="{FF2B5EF4-FFF2-40B4-BE49-F238E27FC236}">
              <a16:creationId xmlns:a16="http://schemas.microsoft.com/office/drawing/2014/main" id="{95808758-488E-4F55-A10E-A6DABEE5AEBA}"/>
            </a:ext>
          </a:extLst>
        </xdr:cNvPr>
        <xdr:cNvPicPr>
          <a:picLocks noChangeAspect="1"/>
        </xdr:cNvPicPr>
      </xdr:nvPicPr>
      <xdr:blipFill>
        <a:blip xmlns:r="http://schemas.openxmlformats.org/officeDocument/2006/relationships" r:embed="rId4"/>
        <a:stretch>
          <a:fillRect/>
        </a:stretch>
      </xdr:blipFill>
      <xdr:spPr>
        <a:xfrm>
          <a:off x="7200900" y="9349740"/>
          <a:ext cx="6340041" cy="3398520"/>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38100">
          <a:solidFill>
            <a:srgbClr val="FF0000"/>
          </a:solidFill>
        </a:ln>
      </a:spPr>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lgn="ctr">
          <a:defRPr kumimoji="1" sz="1100">
            <a:solidFill>
              <a:srgbClr val="FF0000"/>
            </a:solidFill>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kyoceragp.sharepoint.com/:f:/r/sites/msteams_2883/Shared%20Documents/309_SB%E3%83%AA%E3%82%B0%E3%83%AC%E3%83%83%E3%82%B7%E3%83%A7%E3%83%B32%E8%A9%A6%E9%A8%93/Tools?csf=1&amp;web=1&amp;e=KPZE1U"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kyoceragp.sharepoint.com/:f:/r/sites/msteams_2883/Shared%20Documents/309_SB%E3%83%AA%E3%82%B0%E3%83%AC%E3%83%83%E3%82%B7%E3%83%A7%E3%83%B32%E8%A9%A6%E9%A8%93/Tools/adb%E6%9C%89%E5%8A%B9%E5%8C%96(MTK)?csf=1&amp;web=1&amp;e=v5soZG"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kyoceragp.sharepoint.com/:f:/r/sites/msteams_2883/Shared%20Documents/309_SB%E3%83%AA%E3%82%B0%E3%83%AC%E3%83%83%E3%82%B7%E3%83%A7%E3%83%B32%E8%A9%A6%E9%A8%93/Tools/adb%E6%9C%89%E5%8A%B9%E5%8C%96(Qualcomm)?csf=1&amp;web=1&amp;e=PU18v9" TargetMode="External"/><Relationship Id="rId1" Type="http://schemas.openxmlformats.org/officeDocument/2006/relationships/hyperlink" Target="https://kyoceragp.sharepoint.com/:f:/r/sites/msteams_2883/Shared%20Documents/309_SB%E3%83%AA%E3%82%B0%E3%83%AC%E3%83%83%E3%82%B7%E3%83%A7%E3%83%B32%E8%A9%A6%E9%A8%93/Tools/Mode%E5%88%87%E6%9B%BF?csf=1&amp;web=1&amp;e=jpnw8V"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kyoceragp.sharepoint.com/:f:/r/sites/msteams_2883/Shared%20Documents/309_SB%E3%83%AA%E3%82%B0%E3%83%AC%E3%83%83%E3%82%B7%E3%83%A7%E3%83%B32%E8%A9%A6%E9%A8%93/Tools/WinMerge?csf=1&amp;web=1&amp;e=LpzJ9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id.my.ymobile.jp/sbid_auth/type1/2.0/authorization.php?response_type=code&amp;client_id=agMnDmmaN2gFx8YHK5jiR4xGWsKXtVpU&amp;redirect_uri=https%3A%2F%2Fmy.ymobile.jp%2Fmuc%2Fd%2Fauth%2FdoReceiveSbid&amp;display=touch&amp;prompt=select_account&amp;scope=openid&amp;nonce=20250819102511649hTyRLKExA0tqL2i&amp;ui_locales=ja&amp;acr_value=1&amp;amr=me" TargetMode="External"/><Relationship Id="rId1" Type="http://schemas.openxmlformats.org/officeDocument/2006/relationships/hyperlink" Target="https://id.my.softbank.jp/sbid_auth/type1/2.0/authorization.php?response_type=code&amp;client_id=o00aXYC6xABycFsvzmgFARqc0oa1nCau&amp;redirect_uri=https%3A%2F%2Fmy.softbank.jp%2Fmsb%2Fd%2Fauth%2FdoReceiveSbid&amp;display=touch&amp;prompt=login%20consent&amp;scope=openid&amp;nonce=20250819101922074R70KIRtMIrTMldf&amp;ui_locales=ja&amp;weblinkid=MSB020063&amp;acr_value=1&amp;amr=m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kyoceragp.sharepoint.com/:f:/r/sites/msteams_2883/Shared%20Documents/309_SB%E3%83%AA%E3%82%B0%E3%83%AC%E3%83%83%E3%82%B7%E3%83%A7%E3%83%B32%E8%A9%A6%E9%A8%93/%E8%A9%A6%E9%A8%93%E6%9B%B8?csf=1&amp;web=1&amp;e=mXq9C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31056-161E-4807-AF30-A1E39663750E}">
  <sheetPr>
    <pageSetUpPr fitToPage="1"/>
  </sheetPr>
  <dimension ref="A1:Z34"/>
  <sheetViews>
    <sheetView zoomScale="85" zoomScaleNormal="85" workbookViewId="0">
      <selection activeCell="AG7" sqref="AG7"/>
    </sheetView>
  </sheetViews>
  <sheetFormatPr defaultRowHeight="18" outlineLevelCol="1"/>
  <cols>
    <col min="1" max="1" width="6.44140625" style="112" customWidth="1"/>
    <col min="2" max="2" width="6.44140625" style="115" customWidth="1"/>
    <col min="3" max="19" width="6.44140625" style="112" customWidth="1"/>
    <col min="20" max="21" width="6.21875" style="112" customWidth="1"/>
    <col min="22" max="22" width="6.77734375" style="103" customWidth="1"/>
    <col min="23" max="23" width="15" style="103" hidden="1" customWidth="1" outlineLevel="1"/>
    <col min="24" max="24" width="12.77734375" style="103" hidden="1" customWidth="1" outlineLevel="1"/>
    <col min="25" max="25" width="6.77734375" style="103" hidden="1" customWidth="1" outlineLevel="1"/>
    <col min="26" max="26" width="6.77734375" style="103" customWidth="1" collapsed="1"/>
    <col min="27" max="69" width="6.77734375" style="103" customWidth="1"/>
    <col min="70" max="16384" width="8.88671875" style="103"/>
  </cols>
  <sheetData>
    <row r="1" spans="2:25" ht="54.6" customHeight="1" thickBot="1">
      <c r="B1" s="163" t="s">
        <v>0</v>
      </c>
      <c r="C1" s="164"/>
      <c r="D1" s="164"/>
      <c r="E1" s="164"/>
      <c r="F1" s="164"/>
      <c r="G1" s="164"/>
      <c r="H1" s="164"/>
      <c r="I1" s="164"/>
      <c r="J1" s="164"/>
      <c r="K1" s="164"/>
      <c r="L1" s="164"/>
      <c r="M1" s="164"/>
      <c r="N1" s="164"/>
      <c r="O1" s="164"/>
      <c r="P1" s="102" t="s">
        <v>1</v>
      </c>
      <c r="Q1" s="165" t="s">
        <v>264</v>
      </c>
      <c r="R1" s="165"/>
      <c r="S1" s="165"/>
      <c r="T1" s="165"/>
      <c r="U1" s="166"/>
      <c r="Y1" s="104"/>
    </row>
    <row r="2" spans="2:25" ht="54.6" customHeight="1">
      <c r="B2" s="167"/>
      <c r="C2" s="168"/>
      <c r="D2" s="168"/>
      <c r="E2" s="168"/>
      <c r="F2" s="168"/>
      <c r="G2" s="168"/>
      <c r="H2" s="168"/>
      <c r="I2" s="168"/>
      <c r="J2" s="168"/>
      <c r="K2" s="168"/>
      <c r="L2" s="168"/>
      <c r="M2" s="168"/>
      <c r="N2" s="168"/>
      <c r="O2" s="168"/>
      <c r="P2" s="168"/>
      <c r="Q2" s="168"/>
      <c r="R2" s="168"/>
      <c r="S2" s="168"/>
      <c r="T2" s="168"/>
      <c r="U2" s="169"/>
      <c r="W2" s="105">
        <v>0</v>
      </c>
      <c r="X2" s="106" t="s">
        <v>2</v>
      </c>
      <c r="Y2" s="104"/>
    </row>
    <row r="3" spans="2:25" ht="54.6" customHeight="1" thickBot="1">
      <c r="B3" s="170" t="s">
        <v>3</v>
      </c>
      <c r="C3" s="171"/>
      <c r="D3" s="172"/>
      <c r="E3" s="173"/>
      <c r="F3" s="174"/>
      <c r="G3" s="174"/>
      <c r="H3" s="174"/>
      <c r="I3" s="174"/>
      <c r="J3" s="174"/>
      <c r="K3" s="175"/>
      <c r="L3" s="170" t="s">
        <v>4</v>
      </c>
      <c r="M3" s="171"/>
      <c r="N3" s="172"/>
      <c r="O3" s="176"/>
      <c r="P3" s="174"/>
      <c r="Q3" s="175"/>
      <c r="R3" s="107" t="s">
        <v>5</v>
      </c>
      <c r="S3" s="176"/>
      <c r="T3" s="174"/>
      <c r="U3" s="175"/>
      <c r="W3" s="108"/>
      <c r="X3" s="109" t="str">
        <f>IF(W3="","",(HOUR(W3)*60+MINUTE(W3)+SECOND(W3)/60)/60)</f>
        <v/>
      </c>
    </row>
    <row r="4" spans="2:25" ht="54.6" customHeight="1">
      <c r="B4" s="151" t="s">
        <v>6</v>
      </c>
      <c r="C4" s="151"/>
      <c r="D4" s="151"/>
      <c r="E4" s="151" t="s">
        <v>7</v>
      </c>
      <c r="F4" s="151"/>
      <c r="G4" s="151"/>
      <c r="H4" s="151"/>
      <c r="I4" s="151"/>
      <c r="J4" s="151"/>
      <c r="K4" s="151"/>
      <c r="L4" s="151" t="s">
        <v>8</v>
      </c>
      <c r="M4" s="151"/>
      <c r="N4" s="151"/>
      <c r="O4" s="152"/>
      <c r="P4" s="152"/>
      <c r="Q4" s="152"/>
      <c r="R4" s="152"/>
      <c r="S4" s="152"/>
      <c r="T4" s="152"/>
      <c r="U4" s="152"/>
      <c r="W4" s="110" t="s">
        <v>10</v>
      </c>
      <c r="X4" s="111"/>
    </row>
    <row r="5" spans="2:25" ht="54.6" customHeight="1">
      <c r="B5" s="153" t="s">
        <v>11</v>
      </c>
      <c r="C5" s="154"/>
      <c r="D5" s="155" t="s">
        <v>12</v>
      </c>
      <c r="E5" s="156"/>
      <c r="F5" s="156"/>
      <c r="G5" s="159" t="str">
        <f>IF(試験項目!K5="","試験項目のソフトVerを自動入力します",試験項目!K5)</f>
        <v>試験項目のソフトVerを自動入力します</v>
      </c>
      <c r="H5" s="159"/>
      <c r="I5" s="159"/>
      <c r="J5" s="159"/>
      <c r="K5" s="159"/>
      <c r="L5" s="159"/>
      <c r="M5" s="159"/>
      <c r="N5" s="159"/>
      <c r="O5" s="159"/>
      <c r="P5" s="159"/>
      <c r="Q5" s="159"/>
      <c r="R5" s="159"/>
      <c r="S5" s="159"/>
      <c r="T5" s="159"/>
      <c r="U5" s="159"/>
    </row>
    <row r="6" spans="2:25" ht="54.6" customHeight="1">
      <c r="B6" s="129"/>
      <c r="C6" s="130"/>
      <c r="D6" s="157"/>
      <c r="E6" s="158"/>
      <c r="F6" s="158"/>
      <c r="G6" s="159"/>
      <c r="H6" s="159"/>
      <c r="I6" s="159"/>
      <c r="J6" s="159"/>
      <c r="K6" s="159"/>
      <c r="L6" s="159"/>
      <c r="M6" s="159"/>
      <c r="N6" s="159"/>
      <c r="O6" s="159"/>
      <c r="P6" s="159"/>
      <c r="Q6" s="159"/>
      <c r="R6" s="159"/>
      <c r="S6" s="159"/>
      <c r="T6" s="159"/>
      <c r="U6" s="159"/>
    </row>
    <row r="7" spans="2:25" ht="54.6" customHeight="1">
      <c r="B7" s="131"/>
      <c r="C7" s="132"/>
      <c r="D7" s="160" t="s">
        <v>265</v>
      </c>
      <c r="E7" s="161"/>
      <c r="F7" s="161"/>
      <c r="G7" s="133"/>
      <c r="H7" s="134"/>
      <c r="I7" s="134"/>
      <c r="J7" s="134"/>
      <c r="K7" s="162"/>
      <c r="L7" s="133"/>
      <c r="M7" s="134"/>
      <c r="N7" s="134"/>
      <c r="O7" s="134"/>
      <c r="P7" s="162"/>
      <c r="Q7" s="133"/>
      <c r="R7" s="134"/>
      <c r="S7" s="134"/>
      <c r="T7" s="134"/>
      <c r="U7" s="135"/>
    </row>
    <row r="8" spans="2:25">
      <c r="B8" s="129" t="s">
        <v>13</v>
      </c>
      <c r="C8" s="130"/>
      <c r="D8" s="145" t="str">
        <f>IF(COUNTA(試験項目!$T$4:$T$7)=0,"【"&amp;試験項目!S4&amp;"】自動入力します",IF(試験項目!T4="","【"&amp;試験項目!S4&amp;"】組み合わせ無し","【"&amp;試験項目!S4&amp;"】"&amp;試験項目!T4))</f>
        <v>【ｘ回前MR⇒最新MR】自動入力します</v>
      </c>
      <c r="E8" s="146"/>
      <c r="F8" s="146"/>
      <c r="G8" s="146"/>
      <c r="H8" s="146"/>
      <c r="I8" s="146"/>
      <c r="J8" s="146"/>
      <c r="K8" s="146"/>
      <c r="L8" s="146"/>
      <c r="M8" s="146"/>
      <c r="N8" s="146"/>
      <c r="O8" s="146"/>
      <c r="P8" s="146"/>
      <c r="Q8" s="146"/>
      <c r="R8" s="146"/>
      <c r="S8" s="146"/>
      <c r="T8" s="146"/>
      <c r="U8" s="147"/>
    </row>
    <row r="9" spans="2:25">
      <c r="B9" s="129"/>
      <c r="C9" s="130"/>
      <c r="D9" s="148" t="str">
        <f>IF(COUNTA(試験項目!$T$4:$T$7)=0,"【"&amp;試験項目!S5&amp;"】自動入力します",IF(試験項目!T5="","【"&amp;試験項目!S5&amp;"】組み合わせ無し","【"&amp;試験項目!S5&amp;"】"&amp;試験項目!T5))</f>
        <v>【2回前MR⇒最新MR】自動入力します</v>
      </c>
      <c r="E9" s="149"/>
      <c r="F9" s="149"/>
      <c r="G9" s="149"/>
      <c r="H9" s="149"/>
      <c r="I9" s="149"/>
      <c r="J9" s="149"/>
      <c r="K9" s="149"/>
      <c r="L9" s="149"/>
      <c r="M9" s="149"/>
      <c r="N9" s="149"/>
      <c r="O9" s="149"/>
      <c r="P9" s="149"/>
      <c r="Q9" s="149"/>
      <c r="R9" s="149"/>
      <c r="S9" s="149"/>
      <c r="T9" s="149"/>
      <c r="U9" s="150"/>
    </row>
    <row r="10" spans="2:25">
      <c r="B10" s="129"/>
      <c r="C10" s="130"/>
      <c r="D10" s="148" t="str">
        <f>IF(COUNTA(試験項目!$T$4:$T$7)=0,"【"&amp;試験項目!S6&amp;"】自動入力します",IF(試験項目!T6="","【"&amp;試験項目!S6&amp;"】組み合わせ無し","【"&amp;試験項目!S6&amp;"】"&amp;試験項目!T6))</f>
        <v>【前回MR⇒最新MR】自動入力します</v>
      </c>
      <c r="E10" s="149"/>
      <c r="F10" s="149"/>
      <c r="G10" s="149"/>
      <c r="H10" s="149"/>
      <c r="I10" s="149"/>
      <c r="J10" s="149"/>
      <c r="K10" s="149"/>
      <c r="L10" s="149"/>
      <c r="M10" s="149"/>
      <c r="N10" s="149"/>
      <c r="O10" s="149"/>
      <c r="P10" s="149"/>
      <c r="Q10" s="149"/>
      <c r="R10" s="149"/>
      <c r="S10" s="149"/>
      <c r="T10" s="149"/>
      <c r="U10" s="150"/>
    </row>
    <row r="11" spans="2:25">
      <c r="B11" s="129"/>
      <c r="C11" s="130"/>
      <c r="D11" s="148" t="str">
        <f>IF(COUNTA(試験項目!$T$4:$T$7)=0,"【"&amp;試験項目!S7&amp;"】自動入力します",IF(試験項目!T7="","【"&amp;試験項目!S7&amp;"】組み合わせ無し","【"&amp;試験項目!S7&amp;"】"&amp;試験項目!T7))</f>
        <v>【最新MR⇒Dummy】自動入力します</v>
      </c>
      <c r="E11" s="149"/>
      <c r="F11" s="149"/>
      <c r="G11" s="149"/>
      <c r="H11" s="149"/>
      <c r="I11" s="149"/>
      <c r="J11" s="149"/>
      <c r="K11" s="149"/>
      <c r="L11" s="149"/>
      <c r="M11" s="149"/>
      <c r="N11" s="149"/>
      <c r="O11" s="149"/>
      <c r="P11" s="149"/>
      <c r="Q11" s="149"/>
      <c r="R11" s="149"/>
      <c r="S11" s="149"/>
      <c r="T11" s="149"/>
      <c r="U11" s="150"/>
    </row>
    <row r="12" spans="2:25" ht="54.6" customHeight="1">
      <c r="B12" s="129"/>
      <c r="C12" s="130"/>
      <c r="D12" s="136"/>
      <c r="E12" s="137"/>
      <c r="F12" s="137"/>
      <c r="G12" s="137"/>
      <c r="H12" s="137"/>
      <c r="I12" s="137"/>
      <c r="J12" s="137"/>
      <c r="K12" s="137"/>
      <c r="L12" s="137"/>
      <c r="M12" s="137"/>
      <c r="N12" s="137"/>
      <c r="O12" s="137"/>
      <c r="P12" s="137"/>
      <c r="Q12" s="137"/>
      <c r="R12" s="137"/>
      <c r="S12" s="137"/>
      <c r="T12" s="137"/>
      <c r="U12" s="138"/>
    </row>
    <row r="13" spans="2:25" ht="54.6" customHeight="1">
      <c r="B13" s="129"/>
      <c r="C13" s="130"/>
      <c r="D13" s="139"/>
      <c r="E13" s="140"/>
      <c r="F13" s="140"/>
      <c r="G13" s="140"/>
      <c r="H13" s="140"/>
      <c r="I13" s="140"/>
      <c r="J13" s="140"/>
      <c r="K13" s="140"/>
      <c r="L13" s="140"/>
      <c r="M13" s="140"/>
      <c r="N13" s="140"/>
      <c r="O13" s="140"/>
      <c r="P13" s="140"/>
      <c r="Q13" s="140"/>
      <c r="R13" s="140"/>
      <c r="S13" s="140"/>
      <c r="T13" s="140"/>
      <c r="U13" s="141"/>
    </row>
    <row r="14" spans="2:25" ht="54.6" customHeight="1">
      <c r="B14" s="129"/>
      <c r="C14" s="130"/>
      <c r="D14" s="139"/>
      <c r="E14" s="140"/>
      <c r="F14" s="140"/>
      <c r="G14" s="140"/>
      <c r="H14" s="140"/>
      <c r="I14" s="140"/>
      <c r="J14" s="140"/>
      <c r="K14" s="140"/>
      <c r="L14" s="140"/>
      <c r="M14" s="140"/>
      <c r="N14" s="140"/>
      <c r="O14" s="140"/>
      <c r="P14" s="140"/>
      <c r="Q14" s="140"/>
      <c r="R14" s="140"/>
      <c r="S14" s="140"/>
      <c r="T14" s="140"/>
      <c r="U14" s="141"/>
    </row>
    <row r="15" spans="2:25" ht="54.6" customHeight="1">
      <c r="B15" s="129"/>
      <c r="C15" s="130"/>
      <c r="D15" s="139"/>
      <c r="E15" s="140"/>
      <c r="F15" s="140"/>
      <c r="G15" s="140"/>
      <c r="H15" s="140"/>
      <c r="I15" s="140"/>
      <c r="J15" s="140"/>
      <c r="K15" s="140"/>
      <c r="L15" s="140"/>
      <c r="M15" s="140"/>
      <c r="N15" s="140"/>
      <c r="O15" s="140"/>
      <c r="P15" s="140"/>
      <c r="Q15" s="140"/>
      <c r="R15" s="140"/>
      <c r="S15" s="140"/>
      <c r="T15" s="140"/>
      <c r="U15" s="141"/>
    </row>
    <row r="16" spans="2:25" ht="47.55" customHeight="1">
      <c r="B16" s="131"/>
      <c r="C16" s="132"/>
      <c r="D16" s="142"/>
      <c r="E16" s="143"/>
      <c r="F16" s="143"/>
      <c r="G16" s="143"/>
      <c r="H16" s="143"/>
      <c r="I16" s="143"/>
      <c r="J16" s="143"/>
      <c r="K16" s="143"/>
      <c r="L16" s="143"/>
      <c r="M16" s="143"/>
      <c r="N16" s="143"/>
      <c r="O16" s="143"/>
      <c r="P16" s="143"/>
      <c r="Q16" s="143"/>
      <c r="R16" s="143"/>
      <c r="S16" s="143"/>
      <c r="T16" s="143"/>
      <c r="U16" s="144"/>
    </row>
    <row r="21" spans="19:21">
      <c r="T21" s="113" t="s">
        <v>14</v>
      </c>
      <c r="U21" s="114"/>
    </row>
    <row r="22" spans="19:21">
      <c r="T22" s="113" t="s">
        <v>15</v>
      </c>
      <c r="U22" s="114"/>
    </row>
    <row r="23" spans="19:21">
      <c r="T23" s="113" t="s">
        <v>16</v>
      </c>
      <c r="U23" s="114"/>
    </row>
    <row r="24" spans="19:21">
      <c r="S24" s="115"/>
      <c r="T24" s="114" t="s">
        <v>17</v>
      </c>
      <c r="U24" s="114"/>
    </row>
    <row r="25" spans="19:21">
      <c r="T25" s="114" t="s">
        <v>18</v>
      </c>
      <c r="U25" s="114"/>
    </row>
    <row r="26" spans="19:21">
      <c r="T26" s="114" t="s">
        <v>19</v>
      </c>
      <c r="U26" s="114"/>
    </row>
    <row r="27" spans="19:21">
      <c r="T27" s="114" t="s">
        <v>20</v>
      </c>
      <c r="U27" s="114"/>
    </row>
    <row r="28" spans="19:21">
      <c r="T28" s="114" t="s">
        <v>21</v>
      </c>
      <c r="U28" s="114"/>
    </row>
    <row r="29" spans="19:21">
      <c r="T29" s="114" t="s">
        <v>22</v>
      </c>
      <c r="U29" s="114"/>
    </row>
    <row r="30" spans="19:21">
      <c r="T30" s="114" t="s">
        <v>23</v>
      </c>
      <c r="U30" s="114"/>
    </row>
    <row r="31" spans="19:21">
      <c r="T31" s="114" t="s">
        <v>24</v>
      </c>
      <c r="U31" s="114"/>
    </row>
    <row r="32" spans="19:21">
      <c r="T32" s="114" t="s">
        <v>9</v>
      </c>
      <c r="U32" s="114"/>
    </row>
    <row r="33" spans="20:21">
      <c r="T33" s="114" t="s">
        <v>25</v>
      </c>
      <c r="U33" s="114"/>
    </row>
    <row r="34" spans="20:21">
      <c r="T34" s="114" t="s">
        <v>26</v>
      </c>
      <c r="U34" s="114"/>
    </row>
  </sheetData>
  <mergeCells count="25">
    <mergeCell ref="B1:O1"/>
    <mergeCell ref="Q1:U1"/>
    <mergeCell ref="B2:U2"/>
    <mergeCell ref="B3:D3"/>
    <mergeCell ref="E3:K3"/>
    <mergeCell ref="L3:N3"/>
    <mergeCell ref="O3:Q3"/>
    <mergeCell ref="S3:U3"/>
    <mergeCell ref="B4:D4"/>
    <mergeCell ref="E4:K4"/>
    <mergeCell ref="L4:N4"/>
    <mergeCell ref="O4:U4"/>
    <mergeCell ref="B5:C7"/>
    <mergeCell ref="D5:F6"/>
    <mergeCell ref="G5:U6"/>
    <mergeCell ref="D7:F7"/>
    <mergeCell ref="G7:K7"/>
    <mergeCell ref="L7:P7"/>
    <mergeCell ref="B8:C16"/>
    <mergeCell ref="Q7:U7"/>
    <mergeCell ref="D12:U16"/>
    <mergeCell ref="D8:U8"/>
    <mergeCell ref="D9:U9"/>
    <mergeCell ref="D10:U10"/>
    <mergeCell ref="D11:U11"/>
  </mergeCells>
  <phoneticPr fontId="6"/>
  <conditionalFormatting sqref="B2 E3 S3 O3:O4 G7 L7 Q7">
    <cfRule type="notContainsBlanks" dxfId="36" priority="5">
      <formula>LEN(TRIM(B2))&gt;0</formula>
    </cfRule>
  </conditionalFormatting>
  <conditionalFormatting sqref="D8:D12">
    <cfRule type="notContainsBlanks" dxfId="35" priority="4">
      <formula>LEN(TRIM(D8))&gt;0</formula>
    </cfRule>
  </conditionalFormatting>
  <conditionalFormatting sqref="D8:U11">
    <cfRule type="expression" dxfId="34" priority="3">
      <formula>COUNTIF($D$8:$D$11, "*自動入力します")=COUNTA($D$8:$D$11)</formula>
    </cfRule>
  </conditionalFormatting>
  <conditionalFormatting sqref="G5">
    <cfRule type="expression" dxfId="33" priority="1">
      <formula>COUNTIF($D$8:$D$11, "*自動入力します")=COUNTA($D$8:$D$11)</formula>
    </cfRule>
    <cfRule type="notContainsBlanks" dxfId="32" priority="2">
      <formula>LEN(TRIM(G5))&gt;0</formula>
    </cfRule>
  </conditionalFormatting>
  <dataValidations disablePrompts="1" count="1">
    <dataValidation type="list" allowBlank="1" showInputMessage="1" showErrorMessage="1" sqref="O4:U4" xr:uid="{5A3C8C19-7C67-471E-9DFD-2704E92AA9FF}">
      <formula1>$T$21:$T$34</formula1>
    </dataValidation>
  </dataValidations>
  <pageMargins left="0.25" right="0.25"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6D570-7A1E-42BA-81AE-C4DE4D82F340}">
  <sheetPr codeName="Sheet2"/>
  <dimension ref="A2:AX65"/>
  <sheetViews>
    <sheetView tabSelected="1" zoomScale="70" zoomScaleNormal="70" workbookViewId="0">
      <pane xSplit="3" ySplit="11" topLeftCell="E12" activePane="bottomRight" state="frozen"/>
      <selection pane="topRight" activeCell="D1" sqref="D1"/>
      <selection pane="bottomLeft" activeCell="A12" sqref="A12"/>
      <selection pane="bottomRight" activeCell="H5" sqref="H5"/>
    </sheetView>
  </sheetViews>
  <sheetFormatPr defaultColWidth="8.77734375" defaultRowHeight="13.2" outlineLevelRow="1" outlineLevelCol="1"/>
  <cols>
    <col min="1" max="1" width="49.21875" style="1" customWidth="1"/>
    <col min="2" max="2" width="4.21875" style="1" bestFit="1" customWidth="1"/>
    <col min="3" max="3" width="24" style="1" customWidth="1"/>
    <col min="4" max="4" width="23.77734375" style="1" customWidth="1" outlineLevel="1"/>
    <col min="5" max="6" width="8.77734375" style="1" customWidth="1" outlineLevel="1"/>
    <col min="7" max="7" width="54" style="1" customWidth="1" outlineLevel="1"/>
    <col min="8" max="8" width="63" style="1" customWidth="1" outlineLevel="1"/>
    <col min="9" max="9" width="45" style="1" customWidth="1" outlineLevel="1"/>
    <col min="10" max="13" width="27" style="1" customWidth="1"/>
    <col min="14" max="14" width="27" style="2" customWidth="1"/>
    <col min="15" max="15" width="10.44140625" style="2" customWidth="1"/>
    <col min="16" max="18" width="10.44140625" style="3" customWidth="1"/>
    <col min="19" max="19" width="49.21875" style="2" customWidth="1"/>
    <col min="20" max="20" width="85.21875" style="2" customWidth="1"/>
    <col min="21" max="21" width="77.44140625" style="2" customWidth="1"/>
    <col min="22" max="22" width="8.77734375" style="1"/>
    <col min="24" max="25" width="4.21875" style="86" customWidth="1"/>
    <col min="26" max="35" width="10.77734375" style="1" customWidth="1"/>
    <col min="36" max="45" width="8.77734375" style="1"/>
    <col min="46" max="46" width="67" style="1" hidden="1" customWidth="1"/>
    <col min="47" max="47" width="36" style="1" hidden="1" customWidth="1"/>
    <col min="48" max="48" width="52" style="4" hidden="1" customWidth="1"/>
    <col min="49" max="49" width="47.21875" style="1" hidden="1" customWidth="1"/>
    <col min="50" max="16384" width="8.77734375" style="1"/>
  </cols>
  <sheetData>
    <row r="2" spans="1:50" ht="13.8" thickBot="1">
      <c r="G2" s="1" t="s">
        <v>27</v>
      </c>
      <c r="M2" s="83" t="s">
        <v>249</v>
      </c>
      <c r="N2" s="1"/>
      <c r="P2" s="92" t="s">
        <v>33</v>
      </c>
      <c r="S2" s="83" t="s">
        <v>250</v>
      </c>
    </row>
    <row r="3" spans="1:50" ht="13.8" outlineLevel="1" thickBot="1">
      <c r="D3" s="5" t="s">
        <v>28</v>
      </c>
      <c r="E3" s="6"/>
      <c r="F3" s="6">
        <v>49</v>
      </c>
      <c r="J3" s="7" t="s">
        <v>252</v>
      </c>
      <c r="K3" s="7"/>
      <c r="M3" s="7" t="s">
        <v>247</v>
      </c>
      <c r="N3" s="84" t="str">
        <f>IFERROR(HLOOKUP($K$3,$X$11:$AF$65,52,FALSE),"自動入力します")</f>
        <v>自動入力します</v>
      </c>
      <c r="P3" s="7" t="s">
        <v>36</v>
      </c>
      <c r="Q3" s="15">
        <f>SUM(R12:R46)</f>
        <v>0</v>
      </c>
      <c r="S3" s="72" t="s">
        <v>235</v>
      </c>
      <c r="T3" s="73" t="s">
        <v>230</v>
      </c>
      <c r="U3" s="74" t="s">
        <v>240</v>
      </c>
    </row>
    <row r="4" spans="1:50" ht="13.8" outlineLevel="1" thickTop="1">
      <c r="D4" s="8" t="s">
        <v>29</v>
      </c>
      <c r="E4" s="9"/>
      <c r="F4" s="10">
        <f>COUNTIF($K$12:$K$46,$D4)</f>
        <v>0</v>
      </c>
      <c r="J4" s="7" t="s">
        <v>241</v>
      </c>
      <c r="K4" s="7"/>
      <c r="M4" s="7" t="s">
        <v>29</v>
      </c>
      <c r="N4" s="116">
        <f>IF(COUNTIF($K$12:$K$60, M4)=0, 0, COUNTIF($K$12:$K$60, M4))</f>
        <v>0</v>
      </c>
      <c r="S4" s="75" t="s">
        <v>234</v>
      </c>
      <c r="U4" s="76"/>
    </row>
    <row r="5" spans="1:50" outlineLevel="1">
      <c r="D5" s="11" t="s">
        <v>31</v>
      </c>
      <c r="E5" s="12"/>
      <c r="F5" s="13">
        <f>COUNTIF($K$12:$K$46,$D5)</f>
        <v>0</v>
      </c>
      <c r="J5" s="7" t="s">
        <v>30</v>
      </c>
      <c r="K5" s="13"/>
      <c r="M5" s="7" t="s">
        <v>31</v>
      </c>
      <c r="N5" s="116">
        <f>IF(COUNTIF($K$12:$K$60, M5)=0, 0, COUNTIF($K$12:$K$60, M5))</f>
        <v>0</v>
      </c>
      <c r="S5" s="75" t="s">
        <v>233</v>
      </c>
      <c r="U5" s="77" t="s">
        <v>237</v>
      </c>
    </row>
    <row r="6" spans="1:50" outlineLevel="1">
      <c r="D6" s="11" t="s">
        <v>34</v>
      </c>
      <c r="E6" s="12"/>
      <c r="F6" s="13">
        <f>COUNTIF($K$12:$K$46,$D6)</f>
        <v>0</v>
      </c>
      <c r="J6" s="7" t="s">
        <v>32</v>
      </c>
      <c r="K6" s="7"/>
      <c r="M6" s="7" t="s">
        <v>37</v>
      </c>
      <c r="N6" s="116">
        <f>IF(COUNTIF($K$12:$K$60, M6)=0, 0, COUNTIF($K$12:$K$60, M6))</f>
        <v>0</v>
      </c>
      <c r="S6" s="75" t="s">
        <v>231</v>
      </c>
      <c r="U6" s="78" t="s">
        <v>238</v>
      </c>
    </row>
    <row r="7" spans="1:50" ht="13.8" outlineLevel="1" thickBot="1">
      <c r="D7" s="5" t="s">
        <v>37</v>
      </c>
      <c r="E7" s="6"/>
      <c r="F7" s="16">
        <f>COUNTIF($K$12:$K$46,$D7)</f>
        <v>0</v>
      </c>
      <c r="J7" s="7" t="s">
        <v>35</v>
      </c>
      <c r="K7" s="14"/>
      <c r="M7" s="7" t="s">
        <v>34</v>
      </c>
      <c r="N7" s="116">
        <f>IF(COUNTIF($K$12:$K$60, M7)=0, 0, COUNTIF($K$12:$K$60, M7))</f>
        <v>0</v>
      </c>
      <c r="S7" s="75" t="s">
        <v>232</v>
      </c>
      <c r="U7" s="78" t="s">
        <v>239</v>
      </c>
    </row>
    <row r="8" spans="1:50" ht="14.4" outlineLevel="1" thickTop="1" thickBot="1">
      <c r="D8" s="8" t="s">
        <v>38</v>
      </c>
      <c r="E8" s="9"/>
      <c r="F8" s="9">
        <f>SUM(F4:F7)-F5</f>
        <v>0</v>
      </c>
      <c r="M8" s="7" t="s">
        <v>248</v>
      </c>
      <c r="N8" s="13">
        <f>IFERROR(N3-SUM(N4:N6),0)</f>
        <v>0</v>
      </c>
      <c r="S8" s="79"/>
      <c r="T8" s="80"/>
      <c r="U8" s="81"/>
    </row>
    <row r="9" spans="1:50" outlineLevel="1">
      <c r="D9" s="11" t="s">
        <v>39</v>
      </c>
      <c r="E9" s="12"/>
      <c r="F9" s="17">
        <f>F8/F3</f>
        <v>0</v>
      </c>
      <c r="M9" s="90" t="str">
        <f>IF(N8&lt;&gt;0,"未記入があります","")</f>
        <v/>
      </c>
      <c r="V9" s="18"/>
      <c r="Z9" s="18"/>
      <c r="AA9" s="18"/>
      <c r="AB9" s="18"/>
      <c r="AC9" s="18"/>
      <c r="AD9" s="18"/>
      <c r="AE9" s="18"/>
      <c r="AF9" s="18"/>
      <c r="AG9" s="18"/>
      <c r="AH9" s="18"/>
      <c r="AI9" s="18"/>
      <c r="AJ9" s="18"/>
      <c r="AK9" s="18"/>
      <c r="AL9" s="18"/>
      <c r="AM9" s="18"/>
      <c r="AN9" s="18"/>
      <c r="AO9" s="18"/>
      <c r="AP9" s="18"/>
      <c r="AQ9" s="18"/>
      <c r="AR9" s="18"/>
      <c r="AS9" s="18"/>
    </row>
    <row r="10" spans="1:50" outlineLevel="1">
      <c r="P10" s="3" t="s">
        <v>257</v>
      </c>
      <c r="Z10" s="1" t="s">
        <v>227</v>
      </c>
    </row>
    <row r="11" spans="1:50" ht="26.4">
      <c r="A11" s="7" t="s">
        <v>40</v>
      </c>
      <c r="B11" s="7" t="s">
        <v>41</v>
      </c>
      <c r="C11" s="13" t="s">
        <v>42</v>
      </c>
      <c r="D11" s="19" t="s">
        <v>43</v>
      </c>
      <c r="E11" s="19" t="s">
        <v>44</v>
      </c>
      <c r="F11" s="19" t="s">
        <v>45</v>
      </c>
      <c r="G11" s="19" t="s">
        <v>46</v>
      </c>
      <c r="H11" s="19" t="s">
        <v>47</v>
      </c>
      <c r="I11" s="19" t="s">
        <v>48</v>
      </c>
      <c r="J11" s="19" t="str">
        <f>IF(K3="","自動入力　　　　(モデル名)",K3)</f>
        <v>自動入力　　　　(モデル名)</v>
      </c>
      <c r="K11" s="7" t="s">
        <v>49</v>
      </c>
      <c r="L11" s="91" t="s">
        <v>253</v>
      </c>
      <c r="M11" s="7" t="s">
        <v>258</v>
      </c>
      <c r="N11" s="20" t="s">
        <v>259</v>
      </c>
      <c r="O11" s="20" t="s">
        <v>51</v>
      </c>
      <c r="P11" s="7" t="s">
        <v>53</v>
      </c>
      <c r="Q11" s="7" t="s">
        <v>54</v>
      </c>
      <c r="R11" s="7" t="s">
        <v>55</v>
      </c>
      <c r="S11" s="20" t="s">
        <v>236</v>
      </c>
      <c r="T11" s="20" t="s">
        <v>275</v>
      </c>
      <c r="U11" s="20" t="s">
        <v>226</v>
      </c>
      <c r="X11" s="86" t="s">
        <v>255</v>
      </c>
      <c r="Y11" s="86" t="s">
        <v>256</v>
      </c>
      <c r="Z11" s="7" t="s">
        <v>228</v>
      </c>
      <c r="AA11" s="7" t="s">
        <v>261</v>
      </c>
      <c r="AB11" s="7" t="s">
        <v>242</v>
      </c>
      <c r="AC11" s="7" t="s">
        <v>243</v>
      </c>
      <c r="AD11" s="7" t="s">
        <v>263</v>
      </c>
      <c r="AE11" s="7" t="s">
        <v>254</v>
      </c>
      <c r="AF11" s="7"/>
      <c r="AG11" s="7"/>
      <c r="AH11" s="7"/>
      <c r="AI11" s="7"/>
      <c r="AT11" s="7" t="s">
        <v>52</v>
      </c>
      <c r="AU11" s="7" t="s">
        <v>50</v>
      </c>
      <c r="AV11" s="19" t="s">
        <v>56</v>
      </c>
      <c r="AW11" s="7" t="s">
        <v>57</v>
      </c>
    </row>
    <row r="12" spans="1:50" ht="409.2" customHeight="1">
      <c r="A12" s="21" t="s">
        <v>58</v>
      </c>
      <c r="B12" s="7">
        <v>1</v>
      </c>
      <c r="C12" s="22" t="s">
        <v>59</v>
      </c>
      <c r="D12" s="23" t="s">
        <v>60</v>
      </c>
      <c r="E12" s="23" t="s">
        <v>61</v>
      </c>
      <c r="F12" s="23" t="s">
        <v>62</v>
      </c>
      <c r="G12" s="24" t="s">
        <v>63</v>
      </c>
      <c r="H12" s="23" t="s">
        <v>64</v>
      </c>
      <c r="I12" s="23" t="s">
        <v>65</v>
      </c>
      <c r="J12" s="7" t="str">
        <f t="shared" ref="J12:J43" si="0">IFERROR(HLOOKUP($K$3,$Z$11:$AI$65,$X12+1,FALSE),"自動入力")</f>
        <v>自動入力</v>
      </c>
      <c r="K12" s="7"/>
      <c r="L12" s="19" t="str" cm="1">
        <f t="array" ref="L12">_xlfn.IFS($K$3="","自動入力",COUNTIF(J12,"×")=COUNTA(J12),"試験不可",COUNTIF(J12,"〇")=COUNTA(K12),IF(COUNTIF(K12,"試験不可")=COUNTA(K12),"試験不可",IF(COUNTIF(K12,"失敗")&gt;0,"NG","OK")),TRUE,"")</f>
        <v>自動入力</v>
      </c>
      <c r="M12" s="7"/>
      <c r="N12" s="7" t="str">
        <f>IF(COUNTIF(J12,"×")=COUNTA(J12),"機能が無い為。",IF(AND(COUNTIF(J12,"〇")&gt;0,$S$12=""),"ジャンプ可能なソフトが無い為。",""))</f>
        <v/>
      </c>
      <c r="O12" s="85" t="s">
        <v>66</v>
      </c>
      <c r="P12" s="15"/>
      <c r="Q12" s="15"/>
      <c r="R12" s="15">
        <f>Q12-P12</f>
        <v>0</v>
      </c>
      <c r="S12" s="25" t="str">
        <f>IF($T$7&lt;&gt;"",$T$7,"")</f>
        <v/>
      </c>
      <c r="T12" s="26" t="s">
        <v>372</v>
      </c>
      <c r="U12" s="26" t="s">
        <v>336</v>
      </c>
      <c r="V12" s="18"/>
      <c r="X12" s="94">
        <v>1</v>
      </c>
      <c r="Y12" s="86">
        <f>X12</f>
        <v>1</v>
      </c>
      <c r="Z12" s="15" t="s">
        <v>260</v>
      </c>
      <c r="AA12" s="15" t="s">
        <v>260</v>
      </c>
      <c r="AB12" s="15" t="s">
        <v>260</v>
      </c>
      <c r="AC12" s="15"/>
      <c r="AD12" s="15" t="s">
        <v>260</v>
      </c>
      <c r="AE12" s="15" t="s">
        <v>260</v>
      </c>
      <c r="AF12" s="15"/>
      <c r="AG12" s="15"/>
      <c r="AH12" s="15"/>
      <c r="AI12" s="15"/>
      <c r="AJ12" s="18"/>
      <c r="AK12" s="18"/>
      <c r="AL12" s="18"/>
      <c r="AM12" s="18"/>
      <c r="AN12" s="18"/>
      <c r="AO12" s="18"/>
      <c r="AP12" s="18"/>
      <c r="AQ12" s="18"/>
      <c r="AR12" s="18"/>
      <c r="AS12" s="18"/>
      <c r="AT12" s="27" t="s">
        <v>67</v>
      </c>
      <c r="AU12" s="27" t="s">
        <v>68</v>
      </c>
      <c r="AV12" s="64" t="s">
        <v>69</v>
      </c>
      <c r="AW12" s="27" t="s">
        <v>70</v>
      </c>
    </row>
    <row r="13" spans="1:50" ht="376.8" customHeight="1">
      <c r="A13" s="28" t="s">
        <v>71</v>
      </c>
      <c r="B13" s="7">
        <v>2</v>
      </c>
      <c r="C13" s="29" t="s">
        <v>251</v>
      </c>
      <c r="D13" s="30" t="s">
        <v>60</v>
      </c>
      <c r="E13" s="30" t="s">
        <v>61</v>
      </c>
      <c r="F13" s="30" t="s">
        <v>72</v>
      </c>
      <c r="G13" s="23" t="s">
        <v>73</v>
      </c>
      <c r="H13" s="31" t="s">
        <v>74</v>
      </c>
      <c r="I13" s="31" t="s">
        <v>75</v>
      </c>
      <c r="J13" s="7" t="str">
        <f t="shared" si="0"/>
        <v>自動入力</v>
      </c>
      <c r="K13" s="7"/>
      <c r="L13" s="19" t="str" cm="1">
        <f t="array" ref="L13">_xlfn.IFS($K$3="","自動入力",COUNTIF(J13:J17,"×")=COUNTA(J13:J17),"試験不可",COUNTIF(J13:J17,"〇")=COUNTA(K13:K17)-COUNTIF(J13:J17,"×"),IF(COUNTIF(K13:K17,"試験不可")=COUNTA(K13:K17)-COUNTIF(J13:J17,"×"),"試験不可",IF(COUNTIF(K13:K17,"失敗")&gt;0,"NG","OK")),TRUE,"")</f>
        <v>自動入力</v>
      </c>
      <c r="M13" s="7"/>
      <c r="N13" s="7"/>
      <c r="O13" s="25"/>
      <c r="P13" s="15"/>
      <c r="Q13" s="15"/>
      <c r="R13" s="15">
        <f t="shared" ref="R13:R14" si="1">Q13-P13</f>
        <v>0</v>
      </c>
      <c r="S13" s="25" t="str">
        <f>IF($T$7&lt;&gt;"",$T$7,"")</f>
        <v/>
      </c>
      <c r="T13" s="26" t="s">
        <v>373</v>
      </c>
      <c r="U13" s="26" t="s">
        <v>335</v>
      </c>
      <c r="X13" s="95">
        <f>X12+1</f>
        <v>2</v>
      </c>
      <c r="Y13" s="86">
        <f>MAX(X13:X17)-X12</f>
        <v>5</v>
      </c>
      <c r="Z13" s="15" t="s">
        <v>229</v>
      </c>
      <c r="AA13" s="15" t="s">
        <v>260</v>
      </c>
      <c r="AB13" s="15" t="s">
        <v>260</v>
      </c>
      <c r="AC13" s="7"/>
      <c r="AD13" s="15" t="s">
        <v>260</v>
      </c>
      <c r="AE13" s="15" t="s">
        <v>260</v>
      </c>
      <c r="AF13" s="7"/>
      <c r="AG13" s="7"/>
      <c r="AH13" s="7"/>
      <c r="AI13" s="7"/>
      <c r="AT13" s="27" t="s">
        <v>76</v>
      </c>
      <c r="AU13" s="27" t="s">
        <v>77</v>
      </c>
      <c r="AV13" s="64" t="s">
        <v>78</v>
      </c>
      <c r="AW13" s="27" t="s">
        <v>79</v>
      </c>
    </row>
    <row r="14" spans="1:50" ht="369.6" customHeight="1">
      <c r="A14" s="32"/>
      <c r="B14" s="7">
        <v>3</v>
      </c>
      <c r="C14" s="33"/>
      <c r="D14" s="34"/>
      <c r="E14" s="34"/>
      <c r="F14" s="34"/>
      <c r="G14" s="30" t="s">
        <v>80</v>
      </c>
      <c r="H14" s="23" t="s">
        <v>81</v>
      </c>
      <c r="I14" s="31" t="s">
        <v>82</v>
      </c>
      <c r="J14" s="7" t="str">
        <f t="shared" si="0"/>
        <v>自動入力</v>
      </c>
      <c r="K14" s="7"/>
      <c r="L14" s="89"/>
      <c r="M14" s="7"/>
      <c r="N14" s="7"/>
      <c r="O14" s="25"/>
      <c r="P14" s="93"/>
      <c r="Q14" s="93"/>
      <c r="R14" s="15">
        <f t="shared" si="1"/>
        <v>0</v>
      </c>
      <c r="S14" s="25"/>
      <c r="T14" s="65" t="s">
        <v>374</v>
      </c>
      <c r="U14" s="26" t="s">
        <v>83</v>
      </c>
      <c r="X14" s="95">
        <f t="shared" ref="X14:X46" si="2">X13+1</f>
        <v>3</v>
      </c>
      <c r="Z14" s="15" t="s">
        <v>229</v>
      </c>
      <c r="AA14" s="15" t="s">
        <v>260</v>
      </c>
      <c r="AB14" s="15" t="s">
        <v>260</v>
      </c>
      <c r="AC14" s="7"/>
      <c r="AD14" s="15" t="s">
        <v>260</v>
      </c>
      <c r="AE14" s="15" t="s">
        <v>260</v>
      </c>
      <c r="AF14" s="7"/>
      <c r="AG14" s="7"/>
      <c r="AH14" s="7"/>
      <c r="AI14" s="7"/>
      <c r="AT14" s="27" t="s">
        <v>84</v>
      </c>
      <c r="AU14" s="27"/>
      <c r="AV14" s="27"/>
      <c r="AW14" s="13"/>
      <c r="AX14" s="177" t="e">
        <f>SUM(#REF!)</f>
        <v>#REF!</v>
      </c>
    </row>
    <row r="15" spans="1:50" ht="183" customHeight="1">
      <c r="A15" s="32"/>
      <c r="B15" s="7">
        <v>4</v>
      </c>
      <c r="C15" s="33"/>
      <c r="D15" s="34"/>
      <c r="E15" s="34"/>
      <c r="F15" s="34"/>
      <c r="G15" s="34"/>
      <c r="H15" s="23" t="s">
        <v>85</v>
      </c>
      <c r="I15" s="35" t="s">
        <v>86</v>
      </c>
      <c r="J15" s="7" t="str">
        <f t="shared" si="0"/>
        <v>自動入力</v>
      </c>
      <c r="K15" s="7"/>
      <c r="L15" s="89"/>
      <c r="M15" s="7"/>
      <c r="N15" s="7"/>
      <c r="O15" s="25"/>
      <c r="P15" s="89"/>
      <c r="Q15" s="89"/>
      <c r="R15" s="15">
        <f>Q15-P15</f>
        <v>0</v>
      </c>
      <c r="S15" s="25"/>
      <c r="T15" s="26" t="s">
        <v>375</v>
      </c>
      <c r="U15" s="26"/>
      <c r="X15" s="95">
        <f t="shared" si="2"/>
        <v>4</v>
      </c>
      <c r="Z15" s="15" t="s">
        <v>229</v>
      </c>
      <c r="AA15" s="15" t="s">
        <v>260</v>
      </c>
      <c r="AB15" s="15" t="s">
        <v>260</v>
      </c>
      <c r="AC15" s="7"/>
      <c r="AD15" s="15" t="s">
        <v>260</v>
      </c>
      <c r="AE15" s="15" t="s">
        <v>260</v>
      </c>
      <c r="AF15" s="7"/>
      <c r="AG15" s="7"/>
      <c r="AH15" s="7"/>
      <c r="AI15" s="7"/>
      <c r="AT15" s="27" t="s">
        <v>87</v>
      </c>
      <c r="AU15" s="27"/>
      <c r="AV15" s="27"/>
      <c r="AW15" s="13"/>
      <c r="AX15" s="177"/>
    </row>
    <row r="16" spans="1:50" ht="257.39999999999998" customHeight="1">
      <c r="A16" s="32"/>
      <c r="B16" s="7">
        <v>5</v>
      </c>
      <c r="C16" s="36"/>
      <c r="D16" s="37"/>
      <c r="E16" s="37"/>
      <c r="F16" s="37"/>
      <c r="G16" s="34"/>
      <c r="H16" s="24" t="s">
        <v>88</v>
      </c>
      <c r="I16" s="31" t="s">
        <v>82</v>
      </c>
      <c r="J16" s="7" t="str">
        <f t="shared" si="0"/>
        <v>自動入力</v>
      </c>
      <c r="K16" s="7"/>
      <c r="L16" s="89"/>
      <c r="M16" s="7"/>
      <c r="N16" s="7"/>
      <c r="O16" s="85" t="s">
        <v>66</v>
      </c>
      <c r="P16" s="89"/>
      <c r="Q16" s="89"/>
      <c r="R16" s="15">
        <f t="shared" ref="R16:R46" si="3">Q16-P16</f>
        <v>0</v>
      </c>
      <c r="S16" s="25"/>
      <c r="T16" s="26" t="s">
        <v>376</v>
      </c>
      <c r="U16" s="26"/>
      <c r="X16" s="95">
        <f t="shared" si="2"/>
        <v>5</v>
      </c>
      <c r="Z16" s="15" t="s">
        <v>229</v>
      </c>
      <c r="AA16" s="15" t="s">
        <v>260</v>
      </c>
      <c r="AB16" s="15" t="s">
        <v>260</v>
      </c>
      <c r="AC16" s="7"/>
      <c r="AD16" s="15" t="s">
        <v>260</v>
      </c>
      <c r="AE16" s="15" t="s">
        <v>260</v>
      </c>
      <c r="AF16" s="7"/>
      <c r="AG16" s="7"/>
      <c r="AH16" s="7"/>
      <c r="AI16" s="7"/>
      <c r="AT16" s="27" t="s">
        <v>89</v>
      </c>
      <c r="AU16" s="27"/>
      <c r="AV16" s="27"/>
      <c r="AW16" s="13"/>
      <c r="AX16" s="177"/>
    </row>
    <row r="17" spans="1:50" ht="266.39999999999998" customHeight="1">
      <c r="A17" s="38"/>
      <c r="B17" s="7">
        <v>6</v>
      </c>
      <c r="C17" s="39"/>
      <c r="D17" s="40"/>
      <c r="E17" s="40"/>
      <c r="F17" s="40"/>
      <c r="G17" s="41"/>
      <c r="H17" s="23" t="s">
        <v>90</v>
      </c>
      <c r="I17" s="23" t="s">
        <v>91</v>
      </c>
      <c r="J17" s="7" t="str">
        <f t="shared" si="0"/>
        <v>自動入力</v>
      </c>
      <c r="K17" s="7"/>
      <c r="L17" s="89"/>
      <c r="M17" s="7"/>
      <c r="N17" s="7"/>
      <c r="O17" s="25"/>
      <c r="P17" s="89"/>
      <c r="Q17" s="89"/>
      <c r="R17" s="15">
        <f t="shared" si="3"/>
        <v>0</v>
      </c>
      <c r="S17" s="25"/>
      <c r="T17" s="26" t="s">
        <v>377</v>
      </c>
      <c r="U17" s="26"/>
      <c r="X17" s="95">
        <f t="shared" si="2"/>
        <v>6</v>
      </c>
      <c r="Z17" s="15" t="s">
        <v>229</v>
      </c>
      <c r="AA17" s="15" t="s">
        <v>260</v>
      </c>
      <c r="AB17" s="15" t="s">
        <v>260</v>
      </c>
      <c r="AC17" s="7"/>
      <c r="AD17" s="15" t="s">
        <v>260</v>
      </c>
      <c r="AE17" s="15" t="s">
        <v>260</v>
      </c>
      <c r="AF17" s="7"/>
      <c r="AG17" s="7"/>
      <c r="AH17" s="7"/>
      <c r="AI17" s="7"/>
      <c r="AT17" s="65" t="s">
        <v>92</v>
      </c>
      <c r="AU17" s="27"/>
      <c r="AV17" s="27"/>
      <c r="AW17" s="13"/>
      <c r="AX17" s="177"/>
    </row>
    <row r="18" spans="1:50" ht="409.6" customHeight="1">
      <c r="A18" s="42" t="s">
        <v>93</v>
      </c>
      <c r="B18" s="7">
        <v>7</v>
      </c>
      <c r="C18" s="43" t="s">
        <v>94</v>
      </c>
      <c r="D18" s="44" t="s">
        <v>95</v>
      </c>
      <c r="E18" s="44" t="s">
        <v>96</v>
      </c>
      <c r="F18" s="44" t="s">
        <v>62</v>
      </c>
      <c r="G18" s="45" t="s">
        <v>97</v>
      </c>
      <c r="H18" s="23" t="s">
        <v>98</v>
      </c>
      <c r="I18" s="23" t="s">
        <v>99</v>
      </c>
      <c r="J18" s="7" t="str">
        <f t="shared" si="0"/>
        <v>自動入力</v>
      </c>
      <c r="K18" s="7"/>
      <c r="L18" s="19" t="str" cm="1">
        <f t="array" ref="L18">_xlfn.IFS($K$3="","自動入力",COUNTIF(J18:J19,"×")=COUNTA(J18:J19),"試験不可",COUNTIF(J18:J19,"〇")=COUNTA(K18:K19),IF(COUNTIF(K18:K19,"試験不可")=COUNTA(K18:K19),"試験不可",IF(COUNTIF(K18:K19,"失敗")&gt;0,"NG","OK")),TRUE,"")</f>
        <v>自動入力</v>
      </c>
      <c r="M18" s="7"/>
      <c r="N18" s="7" t="str">
        <f>IF(COUNTIF(J18:J19,"×")=COUNTA(J18:J19),"機能が無い為。",IF(AND(COUNTIF(J18:J19,"〇")&gt;0,$S$18=""),"ジャンプ可能なソフトが無い為。",""))</f>
        <v/>
      </c>
      <c r="O18" s="85" t="s">
        <v>66</v>
      </c>
      <c r="P18" s="15"/>
      <c r="Q18" s="15"/>
      <c r="R18" s="15">
        <f t="shared" si="3"/>
        <v>0</v>
      </c>
      <c r="S18" s="25" t="str">
        <f>IF($T$6&lt;&gt;"",$T$6,"")</f>
        <v/>
      </c>
      <c r="T18" s="26" t="s">
        <v>378</v>
      </c>
      <c r="U18" s="26"/>
      <c r="X18" s="94">
        <f t="shared" si="2"/>
        <v>7</v>
      </c>
      <c r="Y18" s="86">
        <f>MAX(X18:X19)-X17</f>
        <v>2</v>
      </c>
      <c r="Z18" s="15" t="s">
        <v>229</v>
      </c>
      <c r="AA18" s="15" t="s">
        <v>260</v>
      </c>
      <c r="AB18" s="15" t="s">
        <v>260</v>
      </c>
      <c r="AC18" s="7"/>
      <c r="AD18" s="15" t="s">
        <v>260</v>
      </c>
      <c r="AE18" s="15" t="s">
        <v>260</v>
      </c>
      <c r="AF18" s="7"/>
      <c r="AG18" s="7"/>
      <c r="AH18" s="7"/>
      <c r="AI18" s="7"/>
      <c r="AT18" s="27" t="s">
        <v>100</v>
      </c>
      <c r="AU18" s="27"/>
      <c r="AV18" s="27"/>
      <c r="AW18" s="13"/>
    </row>
    <row r="19" spans="1:50" ht="175.8" customHeight="1">
      <c r="A19" s="46"/>
      <c r="B19" s="7">
        <v>8</v>
      </c>
      <c r="C19" s="47"/>
      <c r="D19" s="48"/>
      <c r="E19" s="48"/>
      <c r="F19" s="48"/>
      <c r="G19" s="49"/>
      <c r="H19" s="23" t="s">
        <v>101</v>
      </c>
      <c r="I19" s="23" t="s">
        <v>102</v>
      </c>
      <c r="J19" s="7" t="str">
        <f t="shared" si="0"/>
        <v>自動入力</v>
      </c>
      <c r="K19" s="7"/>
      <c r="L19" s="89"/>
      <c r="M19" s="7"/>
      <c r="N19" s="7"/>
      <c r="O19" s="25"/>
      <c r="P19" s="89"/>
      <c r="Q19" s="89"/>
      <c r="R19" s="15">
        <f t="shared" si="3"/>
        <v>0</v>
      </c>
      <c r="S19" s="25"/>
      <c r="T19" s="26" t="s">
        <v>379</v>
      </c>
      <c r="U19" s="26"/>
      <c r="X19" s="94">
        <f t="shared" si="2"/>
        <v>8</v>
      </c>
      <c r="Z19" s="15" t="s">
        <v>229</v>
      </c>
      <c r="AA19" s="15" t="s">
        <v>260</v>
      </c>
      <c r="AB19" s="15" t="s">
        <v>260</v>
      </c>
      <c r="AC19" s="7"/>
      <c r="AD19" s="15" t="s">
        <v>260</v>
      </c>
      <c r="AE19" s="15" t="s">
        <v>260</v>
      </c>
      <c r="AF19" s="7"/>
      <c r="AG19" s="7"/>
      <c r="AH19" s="7"/>
      <c r="AI19" s="7"/>
      <c r="AT19" s="27" t="s">
        <v>104</v>
      </c>
      <c r="AU19" s="27"/>
      <c r="AV19" s="27"/>
      <c r="AW19" s="13"/>
      <c r="AX19" s="1" t="e">
        <f>SUM(#REF!)</f>
        <v>#REF!</v>
      </c>
    </row>
    <row r="20" spans="1:50" ht="280.8" customHeight="1">
      <c r="A20" s="46"/>
      <c r="B20" s="7">
        <v>9</v>
      </c>
      <c r="C20" s="22" t="s">
        <v>105</v>
      </c>
      <c r="D20" s="27" t="s">
        <v>95</v>
      </c>
      <c r="E20" s="27" t="s">
        <v>96</v>
      </c>
      <c r="F20" s="27" t="s">
        <v>106</v>
      </c>
      <c r="G20" s="50" t="s">
        <v>107</v>
      </c>
      <c r="H20" s="23" t="s">
        <v>108</v>
      </c>
      <c r="I20" s="23" t="s">
        <v>109</v>
      </c>
      <c r="J20" s="7" t="str">
        <f t="shared" si="0"/>
        <v>自動入力</v>
      </c>
      <c r="K20" s="7"/>
      <c r="L20" s="19" t="str" cm="1">
        <f t="array" ref="L20">_xlfn.IFS($K$3="","自動入力",COUNTIF(J20,"×")=COUNTA(J20),"試験不可",COUNTIF(J20,"〇")=COUNTA(K20),IF(COUNTIF(K20,"試験不可")=COUNTA(K20),"試験不可",IF(COUNTIF(K20,"失敗")&gt;0,"NG","OK")),TRUE,"")</f>
        <v>自動入力</v>
      </c>
      <c r="M20" s="7"/>
      <c r="N20" s="7" t="str">
        <f>IF(COUNTIF(J20,"×")=COUNTA(J20),"機能が無い為。",IF(AND(COUNTIF(J20,"〇")&gt;0,$S$18=""),"ジャンプ可能なソフトが無い為。",""))</f>
        <v/>
      </c>
      <c r="O20" s="25"/>
      <c r="P20" s="93"/>
      <c r="Q20" s="93"/>
      <c r="R20" s="15">
        <f t="shared" si="3"/>
        <v>0</v>
      </c>
      <c r="S20" s="25"/>
      <c r="T20" s="26" t="s">
        <v>380</v>
      </c>
      <c r="U20" s="62" t="s">
        <v>110</v>
      </c>
      <c r="X20" s="95">
        <f t="shared" si="2"/>
        <v>9</v>
      </c>
      <c r="Y20" s="86">
        <f>MAX(X20)-X19</f>
        <v>1</v>
      </c>
      <c r="Z20" s="15" t="s">
        <v>229</v>
      </c>
      <c r="AA20" s="15" t="s">
        <v>260</v>
      </c>
      <c r="AB20" s="15" t="s">
        <v>260</v>
      </c>
      <c r="AC20" s="7"/>
      <c r="AD20" s="15" t="s">
        <v>260</v>
      </c>
      <c r="AE20" s="15" t="s">
        <v>260</v>
      </c>
      <c r="AF20" s="7"/>
      <c r="AG20" s="7"/>
      <c r="AH20" s="7"/>
      <c r="AI20" s="7"/>
      <c r="AT20" s="27" t="s">
        <v>111</v>
      </c>
      <c r="AU20" s="27"/>
      <c r="AV20" s="64" t="s">
        <v>112</v>
      </c>
      <c r="AW20" s="27" t="s">
        <v>113</v>
      </c>
    </row>
    <row r="21" spans="1:50" ht="206.4" customHeight="1">
      <c r="A21" s="46"/>
      <c r="B21" s="7">
        <v>10</v>
      </c>
      <c r="C21" s="43" t="s">
        <v>114</v>
      </c>
      <c r="D21" s="44" t="s">
        <v>95</v>
      </c>
      <c r="E21" s="44" t="s">
        <v>96</v>
      </c>
      <c r="F21" s="44" t="s">
        <v>115</v>
      </c>
      <c r="G21" s="45" t="s">
        <v>116</v>
      </c>
      <c r="H21" s="23" t="s">
        <v>117</v>
      </c>
      <c r="I21" s="31" t="s">
        <v>118</v>
      </c>
      <c r="J21" s="7" t="str">
        <f t="shared" si="0"/>
        <v>自動入力</v>
      </c>
      <c r="K21" s="7"/>
      <c r="L21" s="19" t="str" cm="1">
        <f t="array" ref="L21">_xlfn.IFS($K$3="","自動入力",COUNTIF(J21:J24,"×")=COUNTA(J21:J24),"試験不可",COUNTIF(J21:J24,"〇")=COUNTA(K21:K24),IF(COUNTIF(K21:K24,"試験不可")=COUNTA(K21:K24),"試験不可",IF(COUNTIF(K21:K24,"失敗")&gt;0,"NG","OK")),TRUE,"")</f>
        <v>自動入力</v>
      </c>
      <c r="M21" s="7"/>
      <c r="N21" s="7" t="str">
        <f>IF(COUNTIF(J21:J24,"×")=COUNTA(J21:J24),"機能が無い為。",IF(AND(COUNTIF(J21:J24,"〇")&gt;0,$S$18=""),"ジャンプ可能なソフトが無い為。",""))</f>
        <v/>
      </c>
      <c r="O21" s="25"/>
      <c r="P21" s="89"/>
      <c r="Q21" s="89"/>
      <c r="R21" s="15">
        <f t="shared" si="3"/>
        <v>0</v>
      </c>
      <c r="S21" s="25"/>
      <c r="T21" s="26" t="s">
        <v>381</v>
      </c>
      <c r="U21" s="26" t="s">
        <v>119</v>
      </c>
      <c r="X21" s="94">
        <f t="shared" si="2"/>
        <v>10</v>
      </c>
      <c r="Y21" s="86">
        <f>MAX(X21:X24)-X20</f>
        <v>4</v>
      </c>
      <c r="Z21" s="15" t="s">
        <v>229</v>
      </c>
      <c r="AA21" s="15" t="s">
        <v>260</v>
      </c>
      <c r="AB21" s="15" t="s">
        <v>260</v>
      </c>
      <c r="AC21" s="7"/>
      <c r="AD21" s="15" t="s">
        <v>260</v>
      </c>
      <c r="AE21" s="15" t="s">
        <v>260</v>
      </c>
      <c r="AF21" s="7"/>
      <c r="AG21" s="7"/>
      <c r="AH21" s="7"/>
      <c r="AI21" s="7"/>
      <c r="AT21" s="27" t="s">
        <v>120</v>
      </c>
      <c r="AU21" s="27"/>
      <c r="AV21" s="27"/>
      <c r="AW21" s="13"/>
    </row>
    <row r="22" spans="1:50" ht="108" customHeight="1">
      <c r="A22" s="46"/>
      <c r="B22" s="7">
        <v>11</v>
      </c>
      <c r="C22" s="51"/>
      <c r="D22" s="52"/>
      <c r="E22" s="52"/>
      <c r="F22" s="52"/>
      <c r="G22" s="53"/>
      <c r="H22" s="23" t="s">
        <v>121</v>
      </c>
      <c r="I22" s="23" t="s">
        <v>122</v>
      </c>
      <c r="J22" s="7" t="str">
        <f t="shared" si="0"/>
        <v>自動入力</v>
      </c>
      <c r="K22" s="7"/>
      <c r="L22" s="89"/>
      <c r="M22" s="7"/>
      <c r="N22" s="7"/>
      <c r="O22" s="25"/>
      <c r="P22" s="89"/>
      <c r="Q22" s="89"/>
      <c r="R22" s="15">
        <f t="shared" si="3"/>
        <v>0</v>
      </c>
      <c r="S22" s="25"/>
      <c r="T22" s="26" t="s">
        <v>123</v>
      </c>
      <c r="U22" s="26"/>
      <c r="X22" s="94">
        <f t="shared" si="2"/>
        <v>11</v>
      </c>
      <c r="Z22" s="15" t="s">
        <v>229</v>
      </c>
      <c r="AA22" s="15" t="s">
        <v>260</v>
      </c>
      <c r="AB22" s="15" t="s">
        <v>260</v>
      </c>
      <c r="AC22" s="7"/>
      <c r="AD22" s="15" t="s">
        <v>260</v>
      </c>
      <c r="AE22" s="15" t="s">
        <v>260</v>
      </c>
      <c r="AF22" s="7"/>
      <c r="AG22" s="7"/>
      <c r="AH22" s="7"/>
      <c r="AI22" s="7"/>
      <c r="AT22" s="27" t="s">
        <v>104</v>
      </c>
      <c r="AU22" s="27"/>
      <c r="AV22" s="27"/>
      <c r="AW22" s="13"/>
    </row>
    <row r="23" spans="1:50" ht="108" customHeight="1">
      <c r="A23" s="46"/>
      <c r="B23" s="7">
        <v>12</v>
      </c>
      <c r="C23" s="51"/>
      <c r="D23" s="52"/>
      <c r="E23" s="52"/>
      <c r="F23" s="52"/>
      <c r="G23" s="53"/>
      <c r="H23" s="69" t="s">
        <v>124</v>
      </c>
      <c r="I23" s="23" t="s">
        <v>125</v>
      </c>
      <c r="J23" s="7" t="str">
        <f t="shared" si="0"/>
        <v>自動入力</v>
      </c>
      <c r="K23" s="7"/>
      <c r="L23" s="89"/>
      <c r="M23" s="7"/>
      <c r="N23" s="7"/>
      <c r="O23" s="25"/>
      <c r="P23" s="89"/>
      <c r="Q23" s="89"/>
      <c r="R23" s="15">
        <f t="shared" si="3"/>
        <v>0</v>
      </c>
      <c r="S23" s="25"/>
      <c r="T23" s="26" t="s">
        <v>126</v>
      </c>
      <c r="U23" s="26"/>
      <c r="X23" s="94">
        <f t="shared" si="2"/>
        <v>12</v>
      </c>
      <c r="Z23" s="15" t="s">
        <v>244</v>
      </c>
      <c r="AA23" s="15" t="s">
        <v>260</v>
      </c>
      <c r="AB23" s="15" t="s">
        <v>260</v>
      </c>
      <c r="AC23" s="7"/>
      <c r="AD23" s="15" t="s">
        <v>262</v>
      </c>
      <c r="AE23" s="15" t="s">
        <v>262</v>
      </c>
      <c r="AF23" s="7"/>
      <c r="AG23" s="7"/>
      <c r="AH23" s="7"/>
      <c r="AI23" s="7"/>
      <c r="AT23" s="27" t="s">
        <v>104</v>
      </c>
      <c r="AU23" s="27"/>
      <c r="AV23" s="27"/>
      <c r="AW23" s="13"/>
    </row>
    <row r="24" spans="1:50" ht="108" customHeight="1">
      <c r="A24" s="46"/>
      <c r="B24" s="7">
        <v>13</v>
      </c>
      <c r="C24" s="47"/>
      <c r="D24" s="48"/>
      <c r="E24" s="48"/>
      <c r="F24" s="48"/>
      <c r="G24" s="49"/>
      <c r="H24" s="35" t="s">
        <v>127</v>
      </c>
      <c r="I24" s="23" t="s">
        <v>128</v>
      </c>
      <c r="J24" s="7" t="str">
        <f t="shared" si="0"/>
        <v>自動入力</v>
      </c>
      <c r="K24" s="7"/>
      <c r="L24" s="89"/>
      <c r="M24" s="7"/>
      <c r="N24" s="7"/>
      <c r="O24" s="25"/>
      <c r="P24" s="89"/>
      <c r="Q24" s="89"/>
      <c r="R24" s="15">
        <f t="shared" si="3"/>
        <v>0</v>
      </c>
      <c r="S24" s="25"/>
      <c r="T24" s="26" t="s">
        <v>129</v>
      </c>
      <c r="U24" s="26"/>
      <c r="X24" s="94">
        <f t="shared" si="2"/>
        <v>13</v>
      </c>
      <c r="Z24" s="15" t="s">
        <v>229</v>
      </c>
      <c r="AA24" s="15" t="s">
        <v>260</v>
      </c>
      <c r="AB24" s="15" t="s">
        <v>260</v>
      </c>
      <c r="AC24" s="7"/>
      <c r="AD24" s="15" t="s">
        <v>260</v>
      </c>
      <c r="AE24" s="15" t="s">
        <v>260</v>
      </c>
      <c r="AF24" s="7"/>
      <c r="AG24" s="7"/>
      <c r="AH24" s="7"/>
      <c r="AI24" s="7"/>
      <c r="AT24" s="27" t="s">
        <v>104</v>
      </c>
      <c r="AU24" s="27"/>
      <c r="AV24" s="27"/>
      <c r="AW24" s="13"/>
    </row>
    <row r="25" spans="1:50" ht="159.6" customHeight="1">
      <c r="A25" s="46"/>
      <c r="B25" s="7">
        <v>14</v>
      </c>
      <c r="C25" s="43" t="s">
        <v>130</v>
      </c>
      <c r="D25" s="44" t="s">
        <v>95</v>
      </c>
      <c r="E25" s="44" t="s">
        <v>96</v>
      </c>
      <c r="F25" s="44" t="s">
        <v>131</v>
      </c>
      <c r="G25" s="45" t="s">
        <v>132</v>
      </c>
      <c r="H25" s="30" t="s">
        <v>132</v>
      </c>
      <c r="I25" s="23" t="s">
        <v>134</v>
      </c>
      <c r="J25" s="7" t="str">
        <f t="shared" si="0"/>
        <v>自動入力</v>
      </c>
      <c r="K25" s="7"/>
      <c r="L25" s="19" t="str" cm="1">
        <f t="array" ref="L25">_xlfn.IFS($K$3="","自動入力",COUNTIF(J25:J27,"×")=COUNTA(J25:J27),"試験不可",COUNTIF(J25:J27,"〇")=COUNTA(K25:K27),IF(COUNTIF(K25:K27,"試験不可")=COUNTA(K25:K27),"試験不可",IF(COUNTIF(K25:K27,"失敗")&gt;0,"NG","OK")),TRUE,"")</f>
        <v>自動入力</v>
      </c>
      <c r="M25" s="7"/>
      <c r="N25" s="7" t="str">
        <f>IF(COUNTIF(J25:J27,"×")=COUNTA(J25:J27),"機能が無い為。",IF(AND(COUNTIF(J25:J27,"〇")&gt;0,$S$18=""),"ジャンプ可能なソフトが無い為。",""))</f>
        <v/>
      </c>
      <c r="O25" s="25"/>
      <c r="P25" s="89"/>
      <c r="Q25" s="89"/>
      <c r="R25" s="15">
        <f t="shared" si="3"/>
        <v>0</v>
      </c>
      <c r="S25" s="25"/>
      <c r="T25" s="26" t="s">
        <v>382</v>
      </c>
      <c r="U25" s="62" t="s">
        <v>135</v>
      </c>
      <c r="X25" s="95">
        <f t="shared" si="2"/>
        <v>14</v>
      </c>
      <c r="Y25" s="86">
        <f>MAX(X25:X27)-X24</f>
        <v>3</v>
      </c>
      <c r="Z25" s="15" t="s">
        <v>229</v>
      </c>
      <c r="AA25" s="15" t="s">
        <v>262</v>
      </c>
      <c r="AB25" s="15" t="s">
        <v>260</v>
      </c>
      <c r="AC25" s="7"/>
      <c r="AD25" s="15" t="s">
        <v>260</v>
      </c>
      <c r="AE25" s="15" t="s">
        <v>260</v>
      </c>
      <c r="AF25" s="7"/>
      <c r="AG25" s="7"/>
      <c r="AH25" s="7"/>
      <c r="AI25" s="7"/>
      <c r="AT25" s="66" t="s">
        <v>136</v>
      </c>
      <c r="AU25" s="27" t="s">
        <v>137</v>
      </c>
      <c r="AV25" s="64" t="s">
        <v>138</v>
      </c>
      <c r="AW25" s="13"/>
    </row>
    <row r="26" spans="1:50" ht="82.8" customHeight="1">
      <c r="A26" s="46"/>
      <c r="B26" s="7">
        <v>15</v>
      </c>
      <c r="C26" s="51"/>
      <c r="D26" s="52"/>
      <c r="E26" s="52"/>
      <c r="F26" s="52"/>
      <c r="G26" s="53"/>
      <c r="H26" s="23" t="s">
        <v>139</v>
      </c>
      <c r="I26" s="23" t="s">
        <v>140</v>
      </c>
      <c r="J26" s="7" t="str">
        <f t="shared" si="0"/>
        <v>自動入力</v>
      </c>
      <c r="K26" s="7"/>
      <c r="L26" s="89"/>
      <c r="M26" s="19"/>
      <c r="N26" s="19"/>
      <c r="O26" s="25"/>
      <c r="P26" s="89"/>
      <c r="Q26" s="89"/>
      <c r="R26" s="15">
        <f t="shared" si="3"/>
        <v>0</v>
      </c>
      <c r="S26" s="25"/>
      <c r="T26" s="26" t="s">
        <v>141</v>
      </c>
      <c r="U26" s="26"/>
      <c r="X26" s="95">
        <f t="shared" si="2"/>
        <v>15</v>
      </c>
      <c r="Z26" s="15" t="s">
        <v>229</v>
      </c>
      <c r="AA26" s="15" t="s">
        <v>262</v>
      </c>
      <c r="AB26" s="15" t="s">
        <v>260</v>
      </c>
      <c r="AC26" s="7"/>
      <c r="AD26" s="15" t="s">
        <v>260</v>
      </c>
      <c r="AE26" s="15" t="s">
        <v>260</v>
      </c>
      <c r="AF26" s="7"/>
      <c r="AG26" s="7"/>
      <c r="AH26" s="7"/>
      <c r="AI26" s="7"/>
      <c r="AT26" s="66" t="s">
        <v>142</v>
      </c>
      <c r="AU26" s="27"/>
      <c r="AV26" s="27"/>
      <c r="AW26" s="13"/>
    </row>
    <row r="27" spans="1:50" ht="82.8" customHeight="1">
      <c r="A27" s="46"/>
      <c r="B27" s="7">
        <v>16</v>
      </c>
      <c r="C27" s="47"/>
      <c r="D27" s="48"/>
      <c r="E27" s="48"/>
      <c r="F27" s="48"/>
      <c r="G27" s="49"/>
      <c r="H27" s="23" t="s">
        <v>143</v>
      </c>
      <c r="I27" s="23" t="s">
        <v>144</v>
      </c>
      <c r="J27" s="7" t="str">
        <f t="shared" si="0"/>
        <v>自動入力</v>
      </c>
      <c r="K27" s="7"/>
      <c r="L27" s="89"/>
      <c r="M27" s="19"/>
      <c r="N27" s="19"/>
      <c r="O27" s="25"/>
      <c r="P27" s="89"/>
      <c r="Q27" s="89"/>
      <c r="R27" s="15">
        <f t="shared" si="3"/>
        <v>0</v>
      </c>
      <c r="S27" s="25"/>
      <c r="T27" s="26" t="s">
        <v>145</v>
      </c>
      <c r="U27" s="26"/>
      <c r="X27" s="95">
        <f t="shared" si="2"/>
        <v>16</v>
      </c>
      <c r="Z27" s="15" t="s">
        <v>229</v>
      </c>
      <c r="AA27" s="15" t="s">
        <v>262</v>
      </c>
      <c r="AB27" s="15" t="s">
        <v>260</v>
      </c>
      <c r="AC27" s="7"/>
      <c r="AD27" s="15" t="s">
        <v>260</v>
      </c>
      <c r="AE27" s="15" t="s">
        <v>260</v>
      </c>
      <c r="AF27" s="7"/>
      <c r="AG27" s="7"/>
      <c r="AH27" s="7"/>
      <c r="AI27" s="7"/>
      <c r="AT27" s="66" t="s">
        <v>146</v>
      </c>
      <c r="AU27" s="27"/>
      <c r="AV27" s="27"/>
      <c r="AW27" s="13"/>
    </row>
    <row r="28" spans="1:50" ht="186" customHeight="1">
      <c r="A28" s="54"/>
      <c r="B28" s="7">
        <v>17</v>
      </c>
      <c r="C28" s="22" t="s">
        <v>147</v>
      </c>
      <c r="D28" s="27" t="s">
        <v>95</v>
      </c>
      <c r="E28" s="27" t="s">
        <v>96</v>
      </c>
      <c r="F28" s="27" t="s">
        <v>148</v>
      </c>
      <c r="G28" s="55" t="s">
        <v>149</v>
      </c>
      <c r="H28" s="23" t="s">
        <v>150</v>
      </c>
      <c r="I28" s="23" t="s">
        <v>151</v>
      </c>
      <c r="J28" s="7" t="str">
        <f t="shared" si="0"/>
        <v>自動入力</v>
      </c>
      <c r="K28" s="7"/>
      <c r="L28" s="19" t="str" cm="1">
        <f t="array" ref="L28">_xlfn.IFS($K$3="","自動入力",COUNTIF(J28,"×")=COUNTA(J28),"試験不可",COUNTIF(J28,"〇")=COUNTA(K28),IF(COUNTIF(K28,"試験不可")=COUNTA(K28),"試験不可",IF(COUNTIF(K28,"失敗")&gt;0,"NG","OK")),TRUE,"")</f>
        <v>自動入力</v>
      </c>
      <c r="M28" s="7"/>
      <c r="N28" s="7" t="str">
        <f>IF(COUNTIF(J28,"×")=COUNTA(J28),"機能が無い為。",IF(AND(COUNTIF(J28,"〇")&gt;0,$S$18=""),"ジャンプ可能なソフトが無い為。",""))</f>
        <v/>
      </c>
      <c r="O28" s="25"/>
      <c r="P28" s="89"/>
      <c r="Q28" s="89"/>
      <c r="R28" s="15">
        <f t="shared" si="3"/>
        <v>0</v>
      </c>
      <c r="S28" s="25"/>
      <c r="T28" s="26" t="s">
        <v>383</v>
      </c>
      <c r="U28" s="26"/>
      <c r="X28" s="94">
        <f t="shared" si="2"/>
        <v>17</v>
      </c>
      <c r="Y28" s="86">
        <f>MAX(X28)-X27</f>
        <v>1</v>
      </c>
      <c r="Z28" s="15" t="s">
        <v>229</v>
      </c>
      <c r="AA28" s="15" t="s">
        <v>260</v>
      </c>
      <c r="AB28" s="15" t="s">
        <v>260</v>
      </c>
      <c r="AC28" s="7"/>
      <c r="AD28" s="15" t="s">
        <v>260</v>
      </c>
      <c r="AE28" s="15" t="s">
        <v>260</v>
      </c>
      <c r="AF28" s="7"/>
      <c r="AG28" s="7"/>
      <c r="AH28" s="7"/>
      <c r="AI28" s="7"/>
      <c r="AT28" s="27" t="s">
        <v>152</v>
      </c>
      <c r="AU28" s="27"/>
      <c r="AV28" s="27"/>
      <c r="AW28" s="13"/>
    </row>
    <row r="29" spans="1:50" ht="378" customHeight="1">
      <c r="A29" s="56" t="s">
        <v>153</v>
      </c>
      <c r="B29" s="7">
        <v>18</v>
      </c>
      <c r="C29" s="22" t="s">
        <v>154</v>
      </c>
      <c r="D29" s="27" t="s">
        <v>155</v>
      </c>
      <c r="E29" s="27" t="s">
        <v>156</v>
      </c>
      <c r="F29" s="27" t="s">
        <v>157</v>
      </c>
      <c r="G29" s="50" t="s">
        <v>158</v>
      </c>
      <c r="H29" s="23" t="s">
        <v>159</v>
      </c>
      <c r="I29" s="23" t="s">
        <v>160</v>
      </c>
      <c r="J29" s="7" t="str">
        <f t="shared" si="0"/>
        <v>自動入力</v>
      </c>
      <c r="K29" s="7"/>
      <c r="L29" s="19" t="str" cm="1">
        <f t="array" ref="L29">_xlfn.IFS($K$3="","自動入力",COUNTIF(J29,"×")=COUNTA(J29),"試験不可",COUNTIF(J29,"〇")=COUNTA(K29),IF(COUNTIF(K29,"試験不可")=COUNTA(K29),"試験不可",IF(COUNTIF(K29,"失敗")&gt;0,"NG","OK")),TRUE,"")</f>
        <v>自動入力</v>
      </c>
      <c r="M29" s="7"/>
      <c r="N29" s="7" t="str">
        <f>IF(COUNTIF(J29,"×")=COUNTA(J29),"機能が無い為。",IF(AND(COUNTIF(J29,"〇")&gt;0,$S$29=""),"ジャンプ可能なソフトが無い為。",""))</f>
        <v/>
      </c>
      <c r="O29" s="85" t="s">
        <v>66</v>
      </c>
      <c r="P29" s="15"/>
      <c r="Q29" s="15"/>
      <c r="R29" s="15">
        <f t="shared" si="3"/>
        <v>0</v>
      </c>
      <c r="S29" s="25" t="str">
        <f>IF($T$6&lt;&gt;"",$T$6,"")</f>
        <v/>
      </c>
      <c r="T29" s="26" t="s">
        <v>384</v>
      </c>
      <c r="U29" s="26" t="s">
        <v>385</v>
      </c>
      <c r="X29" s="95">
        <f t="shared" si="2"/>
        <v>18</v>
      </c>
      <c r="Y29" s="86">
        <f>MAX(X29)-X28</f>
        <v>1</v>
      </c>
      <c r="Z29" s="15" t="s">
        <v>229</v>
      </c>
      <c r="AA29" s="15" t="s">
        <v>260</v>
      </c>
      <c r="AB29" s="15" t="s">
        <v>260</v>
      </c>
      <c r="AC29" s="7"/>
      <c r="AD29" s="15" t="s">
        <v>260</v>
      </c>
      <c r="AE29" s="15" t="s">
        <v>260</v>
      </c>
      <c r="AF29" s="7"/>
      <c r="AG29" s="7"/>
      <c r="AH29" s="7"/>
      <c r="AI29" s="7"/>
      <c r="AT29" s="27" t="s">
        <v>161</v>
      </c>
      <c r="AU29" s="27"/>
      <c r="AV29" s="27"/>
      <c r="AW29" s="13"/>
    </row>
    <row r="30" spans="1:50" ht="396">
      <c r="A30" s="42" t="s">
        <v>162</v>
      </c>
      <c r="B30" s="7">
        <v>19</v>
      </c>
      <c r="C30" s="43" t="s">
        <v>163</v>
      </c>
      <c r="D30" s="44" t="s">
        <v>95</v>
      </c>
      <c r="E30" s="44" t="s">
        <v>96</v>
      </c>
      <c r="F30" s="44" t="s">
        <v>164</v>
      </c>
      <c r="G30" s="57" t="s">
        <v>165</v>
      </c>
      <c r="H30" s="23" t="s">
        <v>166</v>
      </c>
      <c r="I30" s="23" t="s">
        <v>167</v>
      </c>
      <c r="J30" s="7" t="str">
        <f t="shared" si="0"/>
        <v>自動入力</v>
      </c>
      <c r="K30" s="7"/>
      <c r="L30" s="19" t="str" cm="1">
        <f t="array" ref="L30">_xlfn.IFS($K$3="","自動入力",COUNTIF(J30:J31,"×")=COUNTA(J30:J31),"試験不可",COUNTIF(J30:J31,"〇")=COUNTA(K30:K31),IF(COUNTIF(K30:K31,"試験不可")=COUNTA(K30:K31),"試験不可",IF(COUNTIF(K30:K31,"失敗")&gt;0,"NG","OK")),TRUE,"")</f>
        <v>自動入力</v>
      </c>
      <c r="M30" s="7"/>
      <c r="N30" s="7" t="str">
        <f>IF(COUNTIF(J30:J31,"×")=COUNTA(J30:J31),"機能が無い為。",IF(AND(COUNTIF(J30:J31,"〇")&gt;0,$S$30=""),"ジャンプ可能なソフトが無い為。",""))</f>
        <v/>
      </c>
      <c r="O30" s="25"/>
      <c r="P30" s="15"/>
      <c r="Q30" s="15"/>
      <c r="R30" s="15">
        <f t="shared" si="3"/>
        <v>0</v>
      </c>
      <c r="S30" s="25" t="str">
        <f>IF($T$6&lt;&gt;"",$T$6,"")</f>
        <v/>
      </c>
      <c r="T30" s="26" t="s">
        <v>386</v>
      </c>
      <c r="U30" s="26" t="s">
        <v>168</v>
      </c>
      <c r="X30" s="94">
        <f t="shared" si="2"/>
        <v>19</v>
      </c>
      <c r="Y30" s="86">
        <f>MAX(X30:X31)-X29</f>
        <v>2</v>
      </c>
      <c r="Z30" s="15" t="s">
        <v>229</v>
      </c>
      <c r="AA30" s="15" t="s">
        <v>260</v>
      </c>
      <c r="AB30" s="15" t="s">
        <v>260</v>
      </c>
      <c r="AC30" s="7"/>
      <c r="AD30" s="15" t="s">
        <v>260</v>
      </c>
      <c r="AE30" s="15" t="s">
        <v>260</v>
      </c>
      <c r="AF30" s="7"/>
      <c r="AG30" s="7"/>
      <c r="AH30" s="7"/>
      <c r="AI30" s="7"/>
      <c r="AT30" s="27" t="s">
        <v>169</v>
      </c>
      <c r="AU30" s="27"/>
      <c r="AV30" s="64" t="s">
        <v>170</v>
      </c>
      <c r="AW30" s="27" t="s">
        <v>171</v>
      </c>
    </row>
    <row r="31" spans="1:50" ht="341.4" customHeight="1">
      <c r="A31" s="54"/>
      <c r="B31" s="7">
        <v>20</v>
      </c>
      <c r="C31" s="47"/>
      <c r="D31" s="48"/>
      <c r="E31" s="48"/>
      <c r="F31" s="48"/>
      <c r="G31" s="49"/>
      <c r="H31" s="23" t="s">
        <v>172</v>
      </c>
      <c r="I31" s="23" t="s">
        <v>173</v>
      </c>
      <c r="J31" s="7" t="str">
        <f t="shared" si="0"/>
        <v>自動入力</v>
      </c>
      <c r="K31" s="7"/>
      <c r="L31" s="89"/>
      <c r="M31" s="7"/>
      <c r="N31" s="7"/>
      <c r="O31" s="25"/>
      <c r="P31" s="89"/>
      <c r="Q31" s="89"/>
      <c r="R31" s="15">
        <f t="shared" si="3"/>
        <v>0</v>
      </c>
      <c r="S31" s="25"/>
      <c r="T31" s="26" t="s">
        <v>388</v>
      </c>
      <c r="U31" s="26"/>
      <c r="X31" s="94">
        <f t="shared" si="2"/>
        <v>20</v>
      </c>
      <c r="Z31" s="15" t="s">
        <v>229</v>
      </c>
      <c r="AA31" s="15" t="s">
        <v>260</v>
      </c>
      <c r="AB31" s="15" t="s">
        <v>260</v>
      </c>
      <c r="AC31" s="7"/>
      <c r="AD31" s="15" t="s">
        <v>260</v>
      </c>
      <c r="AE31" s="15" t="s">
        <v>260</v>
      </c>
      <c r="AF31" s="7"/>
      <c r="AG31" s="7"/>
      <c r="AH31" s="7"/>
      <c r="AI31" s="7"/>
      <c r="AT31" s="27" t="s">
        <v>174</v>
      </c>
      <c r="AU31" s="27"/>
      <c r="AV31" s="27"/>
      <c r="AW31" s="13"/>
    </row>
    <row r="32" spans="1:50" ht="310.2" customHeight="1">
      <c r="A32" s="56" t="s">
        <v>175</v>
      </c>
      <c r="B32" s="7">
        <v>21</v>
      </c>
      <c r="C32" s="22" t="s">
        <v>176</v>
      </c>
      <c r="D32" s="27" t="s">
        <v>95</v>
      </c>
      <c r="E32" s="27" t="s">
        <v>96</v>
      </c>
      <c r="F32" s="27" t="s">
        <v>177</v>
      </c>
      <c r="G32" s="24" t="s">
        <v>178</v>
      </c>
      <c r="H32" s="23" t="s">
        <v>150</v>
      </c>
      <c r="I32" s="23" t="s">
        <v>151</v>
      </c>
      <c r="J32" s="7" t="str">
        <f t="shared" si="0"/>
        <v>自動入力</v>
      </c>
      <c r="K32" s="7"/>
      <c r="L32" s="19" t="str" cm="1">
        <f t="array" ref="L32">_xlfn.IFS($K$3="","自動入力",COUNTIF(J32,"×")=COUNTA(J32),"試験不可",COUNTIF(J32,"〇")=COUNTA(K32),IF(COUNTIF(K32,"試験不可")=COUNTA(K32),"試験不可",IF(COUNTIF(K32,"失敗")&gt;0,"NG","OK")),TRUE,"")</f>
        <v>自動入力</v>
      </c>
      <c r="M32" s="7"/>
      <c r="N32" s="7" t="str">
        <f>IF(COUNTIF(J32,"×")=COUNTA(J32),"機能が無い為。",IF(AND(COUNTIF(J32,"〇")&gt;0,$S$32=""),"ジャンプ可能なソフトが無い為。",""))</f>
        <v/>
      </c>
      <c r="O32" s="25"/>
      <c r="P32" s="15"/>
      <c r="Q32" s="15"/>
      <c r="R32" s="15">
        <f t="shared" si="3"/>
        <v>0</v>
      </c>
      <c r="S32" s="25" t="str">
        <f>IF($T$6&lt;&gt;"",$T$6,"")</f>
        <v/>
      </c>
      <c r="T32" s="26" t="s">
        <v>389</v>
      </c>
      <c r="U32" s="26"/>
      <c r="X32" s="95">
        <f t="shared" si="2"/>
        <v>21</v>
      </c>
      <c r="Y32" s="86">
        <f>MAX(X32)-X31</f>
        <v>1</v>
      </c>
      <c r="Z32" s="15" t="s">
        <v>229</v>
      </c>
      <c r="AA32" s="15" t="s">
        <v>260</v>
      </c>
      <c r="AB32" s="15" t="s">
        <v>260</v>
      </c>
      <c r="AC32" s="7"/>
      <c r="AD32" s="15" t="s">
        <v>260</v>
      </c>
      <c r="AE32" s="15" t="s">
        <v>260</v>
      </c>
      <c r="AF32" s="7"/>
      <c r="AG32" s="7"/>
      <c r="AH32" s="7"/>
      <c r="AI32" s="7"/>
      <c r="AT32" s="27" t="s">
        <v>179</v>
      </c>
      <c r="AU32" s="27" t="s">
        <v>180</v>
      </c>
      <c r="AV32" s="27"/>
      <c r="AW32" s="13"/>
    </row>
    <row r="33" spans="1:49" ht="409.6" customHeight="1">
      <c r="A33" s="28" t="s">
        <v>213</v>
      </c>
      <c r="B33" s="7">
        <v>36</v>
      </c>
      <c r="C33" s="58" t="s">
        <v>182</v>
      </c>
      <c r="D33" s="44" t="s">
        <v>95</v>
      </c>
      <c r="E33" s="44" t="s">
        <v>183</v>
      </c>
      <c r="F33" s="44" t="s">
        <v>62</v>
      </c>
      <c r="G33" s="30" t="s">
        <v>214</v>
      </c>
      <c r="H33" s="23" t="s">
        <v>185</v>
      </c>
      <c r="I33" s="23" t="s">
        <v>99</v>
      </c>
      <c r="J33" s="7" t="str">
        <f t="shared" si="0"/>
        <v>自動入力</v>
      </c>
      <c r="K33" s="7"/>
      <c r="L33" s="19" t="str" cm="1">
        <f t="array" ref="L33">_xlfn.IFS($K$3="","自動入力",COUNTIF(J33:J34,"×")=COUNTA(J33:J34),"試験不可",COUNTIF(J33:J34,"〇")=COUNTA(K33:K34),IF(COUNTIF(K33:K34,"試験不可")=COUNTA(K33:K34),"試験不可",IF(COUNTIF(K33:K34,"失敗")&gt;0,"NG","OK")),TRUE,"")</f>
        <v>自動入力</v>
      </c>
      <c r="M33" s="7"/>
      <c r="N33" s="7" t="str">
        <f>IF(COUNTIF(J33:J34,"×")=COUNTA(J33:J34),"機能が無い為。",IF(AND(COUNTIF(J33:J34,"〇")&gt;0,$S$33=""),"ジャンプ可能なソフトが無い為。",""))</f>
        <v/>
      </c>
      <c r="O33" s="85" t="s">
        <v>66</v>
      </c>
      <c r="P33" s="15"/>
      <c r="Q33" s="15"/>
      <c r="R33" s="15">
        <f t="shared" si="3"/>
        <v>0</v>
      </c>
      <c r="S33" s="25" t="str">
        <f>IF($T$5&lt;&gt;"",$T$5,"")</f>
        <v/>
      </c>
      <c r="T33" s="26" t="s">
        <v>390</v>
      </c>
      <c r="U33" s="26"/>
      <c r="X33" s="95">
        <f>X60+1</f>
        <v>36</v>
      </c>
      <c r="Y33" s="86">
        <f>MAX(X33:X34)-X60</f>
        <v>2</v>
      </c>
      <c r="Z33" s="15" t="s">
        <v>229</v>
      </c>
      <c r="AA33" s="15" t="s">
        <v>260</v>
      </c>
      <c r="AB33" s="15" t="s">
        <v>260</v>
      </c>
      <c r="AC33" s="7"/>
      <c r="AD33" s="15" t="s">
        <v>260</v>
      </c>
      <c r="AE33" s="15" t="s">
        <v>260</v>
      </c>
      <c r="AF33" s="7"/>
      <c r="AG33" s="7"/>
      <c r="AH33" s="7"/>
      <c r="AI33" s="7"/>
      <c r="AT33" s="27" t="s">
        <v>215</v>
      </c>
      <c r="AU33" s="27" t="s">
        <v>191</v>
      </c>
      <c r="AV33" s="27"/>
      <c r="AW33" s="13"/>
    </row>
    <row r="34" spans="1:49" ht="161.4" customHeight="1">
      <c r="A34" s="32"/>
      <c r="B34" s="7">
        <v>37</v>
      </c>
      <c r="C34" s="59"/>
      <c r="D34" s="48"/>
      <c r="E34" s="48"/>
      <c r="F34" s="48"/>
      <c r="G34" s="41"/>
      <c r="H34" s="23" t="s">
        <v>189</v>
      </c>
      <c r="I34" s="23" t="s">
        <v>190</v>
      </c>
      <c r="J34" s="7" t="str">
        <f t="shared" si="0"/>
        <v>自動入力</v>
      </c>
      <c r="K34" s="7"/>
      <c r="L34" s="89"/>
      <c r="M34" s="7"/>
      <c r="N34" s="7"/>
      <c r="O34" s="25"/>
      <c r="P34" s="89"/>
      <c r="Q34" s="89"/>
      <c r="R34" s="15">
        <f t="shared" si="3"/>
        <v>0</v>
      </c>
      <c r="S34" s="25"/>
      <c r="T34" s="26" t="s">
        <v>103</v>
      </c>
      <c r="U34" s="26"/>
      <c r="X34" s="95">
        <f t="shared" si="2"/>
        <v>37</v>
      </c>
      <c r="Z34" s="15" t="s">
        <v>229</v>
      </c>
      <c r="AA34" s="15" t="s">
        <v>260</v>
      </c>
      <c r="AB34" s="15" t="s">
        <v>260</v>
      </c>
      <c r="AC34" s="7"/>
      <c r="AD34" s="15" t="s">
        <v>260</v>
      </c>
      <c r="AE34" s="15" t="s">
        <v>260</v>
      </c>
      <c r="AF34" s="7"/>
      <c r="AG34" s="7"/>
      <c r="AH34" s="7"/>
      <c r="AI34" s="7"/>
      <c r="AT34" s="27" t="s">
        <v>104</v>
      </c>
      <c r="AU34" s="27" t="s">
        <v>191</v>
      </c>
      <c r="AV34" s="27"/>
      <c r="AW34" s="13"/>
    </row>
    <row r="35" spans="1:49" ht="287.39999999999998" customHeight="1">
      <c r="A35" s="32"/>
      <c r="B35" s="7">
        <v>38</v>
      </c>
      <c r="C35" s="60" t="s">
        <v>192</v>
      </c>
      <c r="D35" s="27" t="s">
        <v>95</v>
      </c>
      <c r="E35" s="27" t="s">
        <v>183</v>
      </c>
      <c r="F35" s="27" t="s">
        <v>106</v>
      </c>
      <c r="G35" s="23" t="s">
        <v>193</v>
      </c>
      <c r="H35" s="23" t="s">
        <v>108</v>
      </c>
      <c r="I35" s="23" t="s">
        <v>109</v>
      </c>
      <c r="J35" s="7" t="str">
        <f t="shared" si="0"/>
        <v>自動入力</v>
      </c>
      <c r="K35" s="7"/>
      <c r="L35" s="19" t="str" cm="1">
        <f t="array" ref="L35">_xlfn.IFS($K$3="","自動入力",COUNTIF(J35,"×")=COUNTA(J35),"試験不可",COUNTIF(J35,"〇")=COUNTA(K35),IF(COUNTIF(K35,"試験不可")=COUNTA(K35),"試験不可",IF(COUNTIF(K35,"失敗")&gt;0,"NG","OK")),TRUE,"")</f>
        <v>自動入力</v>
      </c>
      <c r="M35" s="7"/>
      <c r="N35" s="7" t="str">
        <f>IF(COUNTIF(J35,"×")=COUNTA(J35),"機能が無い為。",IF(AND(COUNTIF(J35,"〇")&gt;0,$S$33=""),"ジャンプ可能なソフトが無い為。",""))</f>
        <v/>
      </c>
      <c r="O35" s="25"/>
      <c r="P35" s="89"/>
      <c r="Q35" s="89"/>
      <c r="R35" s="15">
        <f t="shared" si="3"/>
        <v>0</v>
      </c>
      <c r="S35" s="25"/>
      <c r="T35" s="26" t="s">
        <v>391</v>
      </c>
      <c r="U35" s="62" t="s">
        <v>110</v>
      </c>
      <c r="X35" s="94">
        <f t="shared" si="2"/>
        <v>38</v>
      </c>
      <c r="Y35" s="86">
        <f>MAX(X35)-X34</f>
        <v>1</v>
      </c>
      <c r="Z35" s="15" t="s">
        <v>229</v>
      </c>
      <c r="AA35" s="15" t="s">
        <v>260</v>
      </c>
      <c r="AB35" s="15" t="s">
        <v>260</v>
      </c>
      <c r="AC35" s="7"/>
      <c r="AD35" s="15" t="s">
        <v>260</v>
      </c>
      <c r="AE35" s="15" t="s">
        <v>260</v>
      </c>
      <c r="AF35" s="7"/>
      <c r="AG35" s="7"/>
      <c r="AH35" s="7"/>
      <c r="AI35" s="7"/>
      <c r="AT35" s="27" t="s">
        <v>104</v>
      </c>
      <c r="AU35" s="27" t="s">
        <v>191</v>
      </c>
      <c r="AV35" s="27"/>
      <c r="AW35" s="13"/>
    </row>
    <row r="36" spans="1:49" ht="225.6" customHeight="1">
      <c r="A36" s="32"/>
      <c r="B36" s="7">
        <v>39</v>
      </c>
      <c r="C36" s="58" t="s">
        <v>195</v>
      </c>
      <c r="D36" s="44" t="s">
        <v>95</v>
      </c>
      <c r="E36" s="44" t="s">
        <v>183</v>
      </c>
      <c r="F36" s="44" t="s">
        <v>115</v>
      </c>
      <c r="G36" s="30" t="s">
        <v>196</v>
      </c>
      <c r="H36" s="23" t="s">
        <v>197</v>
      </c>
      <c r="I36" s="31" t="s">
        <v>198</v>
      </c>
      <c r="J36" s="7" t="str">
        <f t="shared" si="0"/>
        <v>自動入力</v>
      </c>
      <c r="K36" s="7"/>
      <c r="L36" s="19" t="str" cm="1">
        <f t="array" ref="L36">_xlfn.IFS($K$3="","自動入力",COUNTIF(J36:J39,"×")=COUNTA(J36:J39),"試験不可",COUNTIF(J36:J39,"〇")=COUNTA(K36:K39),IF(COUNTIF(K36:K39,"試験不可")=COUNTA(K36:K39),"試験不可",IF(COUNTIF(K36:K39,"失敗")&gt;0,"NG","OK")),TRUE,"")</f>
        <v>自動入力</v>
      </c>
      <c r="M36" s="7"/>
      <c r="N36" s="7" t="str">
        <f>IF(COUNTIF(J36:J39,"×")=COUNTA(J36:J39),"機能が無い為。",IF(AND(COUNTIF(J36:J39,"〇")&gt;0,$S$33=""),"ジャンプ可能なソフトが無い為。",""))</f>
        <v/>
      </c>
      <c r="O36" s="25"/>
      <c r="P36" s="89"/>
      <c r="Q36" s="89"/>
      <c r="R36" s="15">
        <f t="shared" si="3"/>
        <v>0</v>
      </c>
      <c r="S36" s="25"/>
      <c r="T36" s="26" t="s">
        <v>392</v>
      </c>
      <c r="U36" s="26" t="s">
        <v>119</v>
      </c>
      <c r="X36" s="95">
        <f t="shared" si="2"/>
        <v>39</v>
      </c>
      <c r="Y36" s="86">
        <f>MAX(X36:X39)-X35</f>
        <v>4</v>
      </c>
      <c r="Z36" s="15" t="s">
        <v>229</v>
      </c>
      <c r="AA36" s="15" t="s">
        <v>260</v>
      </c>
      <c r="AB36" s="15" t="s">
        <v>260</v>
      </c>
      <c r="AC36" s="7"/>
      <c r="AD36" s="15" t="s">
        <v>260</v>
      </c>
      <c r="AE36" s="15" t="s">
        <v>260</v>
      </c>
      <c r="AF36" s="7"/>
      <c r="AG36" s="7"/>
      <c r="AH36" s="7"/>
      <c r="AI36" s="7"/>
      <c r="AT36" s="27" t="s">
        <v>216</v>
      </c>
      <c r="AU36" s="27" t="s">
        <v>191</v>
      </c>
      <c r="AV36" s="27"/>
      <c r="AW36" s="13"/>
    </row>
    <row r="37" spans="1:49" ht="108.6" customHeight="1">
      <c r="A37" s="32"/>
      <c r="B37" s="7">
        <v>40</v>
      </c>
      <c r="C37" s="61"/>
      <c r="D37" s="52"/>
      <c r="E37" s="52"/>
      <c r="F37" s="52"/>
      <c r="G37" s="34"/>
      <c r="H37" s="23" t="s">
        <v>121</v>
      </c>
      <c r="I37" s="23" t="s">
        <v>122</v>
      </c>
      <c r="J37" s="7" t="str">
        <f t="shared" si="0"/>
        <v>自動入力</v>
      </c>
      <c r="K37" s="7"/>
      <c r="L37" s="89"/>
      <c r="M37" s="7"/>
      <c r="N37" s="7"/>
      <c r="O37" s="25"/>
      <c r="P37" s="89"/>
      <c r="Q37" s="89"/>
      <c r="R37" s="15">
        <f t="shared" si="3"/>
        <v>0</v>
      </c>
      <c r="S37" s="25"/>
      <c r="T37" s="26" t="s">
        <v>123</v>
      </c>
      <c r="U37" s="26"/>
      <c r="X37" s="95">
        <f t="shared" si="2"/>
        <v>40</v>
      </c>
      <c r="Z37" s="15" t="s">
        <v>229</v>
      </c>
      <c r="AA37" s="15" t="s">
        <v>260</v>
      </c>
      <c r="AB37" s="15" t="s">
        <v>260</v>
      </c>
      <c r="AC37" s="7"/>
      <c r="AD37" s="15" t="s">
        <v>260</v>
      </c>
      <c r="AE37" s="15" t="s">
        <v>260</v>
      </c>
      <c r="AF37" s="7"/>
      <c r="AG37" s="7"/>
      <c r="AH37" s="7"/>
      <c r="AI37" s="7"/>
      <c r="AT37" s="27" t="s">
        <v>104</v>
      </c>
      <c r="AU37" s="27" t="s">
        <v>191</v>
      </c>
      <c r="AV37" s="27"/>
      <c r="AW37" s="13"/>
    </row>
    <row r="38" spans="1:49" ht="108.6" customHeight="1">
      <c r="A38" s="32"/>
      <c r="B38" s="7">
        <v>41</v>
      </c>
      <c r="C38" s="61"/>
      <c r="D38" s="52"/>
      <c r="E38" s="52"/>
      <c r="F38" s="52"/>
      <c r="G38" s="34"/>
      <c r="H38" s="69" t="s">
        <v>124</v>
      </c>
      <c r="I38" s="23" t="s">
        <v>125</v>
      </c>
      <c r="J38" s="7" t="str">
        <f t="shared" si="0"/>
        <v>自動入力</v>
      </c>
      <c r="K38" s="7"/>
      <c r="L38" s="89"/>
      <c r="M38" s="7"/>
      <c r="N38" s="7"/>
      <c r="O38" s="25"/>
      <c r="P38" s="89"/>
      <c r="Q38" s="89"/>
      <c r="R38" s="15">
        <f t="shared" si="3"/>
        <v>0</v>
      </c>
      <c r="S38" s="25"/>
      <c r="T38" s="26" t="s">
        <v>126</v>
      </c>
      <c r="U38" s="26"/>
      <c r="X38" s="95">
        <f t="shared" si="2"/>
        <v>41</v>
      </c>
      <c r="Z38" s="15" t="s">
        <v>244</v>
      </c>
      <c r="AA38" s="15" t="s">
        <v>260</v>
      </c>
      <c r="AB38" s="15" t="s">
        <v>260</v>
      </c>
      <c r="AC38" s="7"/>
      <c r="AD38" s="15" t="s">
        <v>262</v>
      </c>
      <c r="AE38" s="15" t="s">
        <v>260</v>
      </c>
      <c r="AF38" s="7"/>
      <c r="AG38" s="7"/>
      <c r="AH38" s="7"/>
      <c r="AI38" s="7"/>
      <c r="AT38" s="27" t="s">
        <v>104</v>
      </c>
      <c r="AU38" s="27" t="s">
        <v>191</v>
      </c>
      <c r="AV38" s="27"/>
      <c r="AW38" s="13"/>
    </row>
    <row r="39" spans="1:49" ht="108.6" customHeight="1">
      <c r="A39" s="32"/>
      <c r="B39" s="7">
        <v>42</v>
      </c>
      <c r="C39" s="59"/>
      <c r="D39" s="48"/>
      <c r="E39" s="48"/>
      <c r="F39" s="48"/>
      <c r="G39" s="41"/>
      <c r="H39" s="69" t="s">
        <v>199</v>
      </c>
      <c r="I39" s="23" t="s">
        <v>128</v>
      </c>
      <c r="J39" s="7" t="str">
        <f t="shared" si="0"/>
        <v>自動入力</v>
      </c>
      <c r="K39" s="7"/>
      <c r="L39" s="89"/>
      <c r="M39" s="7"/>
      <c r="N39" s="7"/>
      <c r="O39" s="25"/>
      <c r="P39" s="89"/>
      <c r="Q39" s="89"/>
      <c r="R39" s="15">
        <f t="shared" si="3"/>
        <v>0</v>
      </c>
      <c r="S39" s="25"/>
      <c r="T39" s="26" t="s">
        <v>129</v>
      </c>
      <c r="U39" s="26"/>
      <c r="X39" s="95">
        <f t="shared" si="2"/>
        <v>42</v>
      </c>
      <c r="Z39" s="15" t="s">
        <v>229</v>
      </c>
      <c r="AA39" s="15" t="s">
        <v>260</v>
      </c>
      <c r="AB39" s="15" t="s">
        <v>260</v>
      </c>
      <c r="AC39" s="7"/>
      <c r="AD39" s="15" t="s">
        <v>260</v>
      </c>
      <c r="AE39" s="15" t="s">
        <v>260</v>
      </c>
      <c r="AF39" s="7"/>
      <c r="AG39" s="7"/>
      <c r="AH39" s="7"/>
      <c r="AI39" s="7"/>
      <c r="AT39" s="27" t="s">
        <v>104</v>
      </c>
      <c r="AU39" s="27" t="s">
        <v>191</v>
      </c>
      <c r="AV39" s="27"/>
      <c r="AW39" s="13"/>
    </row>
    <row r="40" spans="1:49" ht="172.2" customHeight="1">
      <c r="A40" s="32"/>
      <c r="B40" s="7">
        <v>43</v>
      </c>
      <c r="C40" s="58" t="s">
        <v>200</v>
      </c>
      <c r="D40" s="44" t="s">
        <v>95</v>
      </c>
      <c r="E40" s="44" t="s">
        <v>183</v>
      </c>
      <c r="F40" s="44" t="s">
        <v>131</v>
      </c>
      <c r="G40" s="30" t="s">
        <v>201</v>
      </c>
      <c r="H40" s="23" t="s">
        <v>133</v>
      </c>
      <c r="I40" s="23" t="s">
        <v>134</v>
      </c>
      <c r="J40" s="7" t="str">
        <f t="shared" si="0"/>
        <v>自動入力</v>
      </c>
      <c r="K40" s="7"/>
      <c r="L40" s="19" t="str" cm="1">
        <f t="array" ref="L40">_xlfn.IFS($K$3="","自動入力",COUNTIF(J40:J42,"×")=COUNTA(J40:J42),"試験不可",COUNTIF(J40:J42,"〇")=COUNTA(K40:K42),IF(COUNTIF(K40:K42,"試験不可")=COUNTA(K40:K42),"試験不可",IF(COUNTIF(K40:K42,"失敗")&gt;0,"NG","OK")),TRUE,"")</f>
        <v>自動入力</v>
      </c>
      <c r="M40" s="7"/>
      <c r="N40" s="7" t="str">
        <f>IF(COUNTIF(J40:J42,"×")=COUNTA(J40:J42),"機能が無い為。",IF(AND(COUNTIF(J40:J42,"〇")&gt;0,$S$33=""),"ジャンプ可能なソフトが無い為。",""))</f>
        <v/>
      </c>
      <c r="O40" s="25"/>
      <c r="P40" s="89"/>
      <c r="Q40" s="89"/>
      <c r="R40" s="15">
        <f t="shared" si="3"/>
        <v>0</v>
      </c>
      <c r="S40" s="25"/>
      <c r="T40" s="26" t="s">
        <v>393</v>
      </c>
      <c r="U40" s="62" t="s">
        <v>135</v>
      </c>
      <c r="X40" s="94">
        <f t="shared" si="2"/>
        <v>43</v>
      </c>
      <c r="Y40" s="86">
        <f>MAX(X40:X42)-X39</f>
        <v>3</v>
      </c>
      <c r="Z40" s="15" t="s">
        <v>229</v>
      </c>
      <c r="AA40" s="15" t="s">
        <v>260</v>
      </c>
      <c r="AB40" s="15" t="s">
        <v>260</v>
      </c>
      <c r="AC40" s="7"/>
      <c r="AD40" s="15" t="s">
        <v>260</v>
      </c>
      <c r="AE40" s="15" t="s">
        <v>260</v>
      </c>
      <c r="AF40" s="7"/>
      <c r="AG40" s="7"/>
      <c r="AH40" s="7"/>
      <c r="AI40" s="7"/>
      <c r="AT40" s="27" t="s">
        <v>217</v>
      </c>
      <c r="AU40" s="27" t="s">
        <v>191</v>
      </c>
      <c r="AV40" s="27"/>
      <c r="AW40" s="13"/>
    </row>
    <row r="41" spans="1:49" ht="85.2" customHeight="1">
      <c r="A41" s="32"/>
      <c r="B41" s="7">
        <v>44</v>
      </c>
      <c r="C41" s="61"/>
      <c r="D41" s="52"/>
      <c r="E41" s="52"/>
      <c r="F41" s="52"/>
      <c r="G41" s="34"/>
      <c r="H41" s="23" t="s">
        <v>139</v>
      </c>
      <c r="I41" s="23" t="s">
        <v>140</v>
      </c>
      <c r="J41" s="7" t="str">
        <f t="shared" si="0"/>
        <v>自動入力</v>
      </c>
      <c r="K41" s="7"/>
      <c r="L41" s="89"/>
      <c r="M41" s="7"/>
      <c r="N41" s="7"/>
      <c r="O41" s="25"/>
      <c r="P41" s="89"/>
      <c r="Q41" s="89"/>
      <c r="R41" s="15">
        <f t="shared" si="3"/>
        <v>0</v>
      </c>
      <c r="S41" s="25"/>
      <c r="T41" s="26" t="s">
        <v>141</v>
      </c>
      <c r="U41" s="26"/>
      <c r="X41" s="94">
        <f t="shared" si="2"/>
        <v>44</v>
      </c>
      <c r="Z41" s="15" t="s">
        <v>229</v>
      </c>
      <c r="AA41" s="15" t="s">
        <v>260</v>
      </c>
      <c r="AB41" s="15" t="s">
        <v>260</v>
      </c>
      <c r="AC41" s="7"/>
      <c r="AD41" s="15" t="s">
        <v>260</v>
      </c>
      <c r="AE41" s="15" t="s">
        <v>260</v>
      </c>
      <c r="AF41" s="7"/>
      <c r="AG41" s="7"/>
      <c r="AH41" s="7"/>
      <c r="AI41" s="7"/>
      <c r="AT41" s="27" t="s">
        <v>104</v>
      </c>
      <c r="AU41" s="27" t="s">
        <v>191</v>
      </c>
      <c r="AV41" s="27"/>
      <c r="AW41" s="13"/>
    </row>
    <row r="42" spans="1:49" ht="85.2" customHeight="1">
      <c r="A42" s="32"/>
      <c r="B42" s="7">
        <v>45</v>
      </c>
      <c r="C42" s="59"/>
      <c r="D42" s="48"/>
      <c r="E42" s="48"/>
      <c r="F42" s="48"/>
      <c r="G42" s="41"/>
      <c r="H42" s="23" t="s">
        <v>143</v>
      </c>
      <c r="I42" s="23" t="s">
        <v>144</v>
      </c>
      <c r="J42" s="7" t="str">
        <f t="shared" si="0"/>
        <v>自動入力</v>
      </c>
      <c r="K42" s="7"/>
      <c r="L42" s="89"/>
      <c r="M42" s="7"/>
      <c r="N42" s="7"/>
      <c r="O42" s="25"/>
      <c r="P42" s="89"/>
      <c r="Q42" s="89"/>
      <c r="R42" s="15">
        <f t="shared" si="3"/>
        <v>0</v>
      </c>
      <c r="S42" s="25"/>
      <c r="T42" s="26" t="s">
        <v>145</v>
      </c>
      <c r="U42" s="26"/>
      <c r="X42" s="94">
        <f t="shared" si="2"/>
        <v>45</v>
      </c>
      <c r="Z42" s="15" t="s">
        <v>229</v>
      </c>
      <c r="AA42" s="15" t="s">
        <v>260</v>
      </c>
      <c r="AB42" s="15" t="s">
        <v>260</v>
      </c>
      <c r="AC42" s="7"/>
      <c r="AD42" s="15" t="s">
        <v>260</v>
      </c>
      <c r="AE42" s="15" t="s">
        <v>260</v>
      </c>
      <c r="AF42" s="7"/>
      <c r="AG42" s="7"/>
      <c r="AH42" s="7"/>
      <c r="AI42" s="7"/>
      <c r="AT42" s="27" t="s">
        <v>104</v>
      </c>
      <c r="AU42" s="27" t="s">
        <v>191</v>
      </c>
      <c r="AV42" s="27"/>
      <c r="AW42" s="13"/>
    </row>
    <row r="43" spans="1:49" ht="187.8" customHeight="1">
      <c r="A43" s="38"/>
      <c r="B43" s="7">
        <v>46</v>
      </c>
      <c r="C43" s="60" t="s">
        <v>202</v>
      </c>
      <c r="D43" s="27" t="s">
        <v>95</v>
      </c>
      <c r="E43" s="27" t="s">
        <v>183</v>
      </c>
      <c r="F43" s="27" t="s">
        <v>148</v>
      </c>
      <c r="G43" s="23" t="s">
        <v>203</v>
      </c>
      <c r="H43" s="23" t="s">
        <v>150</v>
      </c>
      <c r="I43" s="23" t="s">
        <v>151</v>
      </c>
      <c r="J43" s="7" t="str">
        <f t="shared" si="0"/>
        <v>自動入力</v>
      </c>
      <c r="K43" s="7"/>
      <c r="L43" s="19" t="str" cm="1">
        <f t="array" ref="L43">_xlfn.IFS($K$3="","自動入力",COUNTIF(J43,"×")=COUNTA(J43),"試験不可",COUNTIF(J43,"〇")=COUNTA(K43),IF(COUNTIF(K43,"試験不可")=COUNTA(K43),"試験不可",IF(COUNTIF(K43,"失敗")&gt;0,"NG","OK")),TRUE,"")</f>
        <v>自動入力</v>
      </c>
      <c r="M43" s="7"/>
      <c r="N43" s="7" t="str">
        <f>IF(COUNTIF(J43,"×")=COUNTA(J43),"機能が無い為。",IF(AND(COUNTIF(J43,"〇")&gt;0,$S$33=""),"ジャンプ可能なソフトが無い為。",""))</f>
        <v/>
      </c>
      <c r="O43" s="25"/>
      <c r="P43" s="89"/>
      <c r="Q43" s="89"/>
      <c r="R43" s="15">
        <f t="shared" si="3"/>
        <v>0</v>
      </c>
      <c r="S43" s="25"/>
      <c r="T43" s="26" t="s">
        <v>394</v>
      </c>
      <c r="U43" s="26"/>
      <c r="X43" s="95">
        <f t="shared" si="2"/>
        <v>46</v>
      </c>
      <c r="Y43" s="86">
        <f>MAX(X43)-X42</f>
        <v>1</v>
      </c>
      <c r="Z43" s="15" t="s">
        <v>229</v>
      </c>
      <c r="AA43" s="15" t="s">
        <v>260</v>
      </c>
      <c r="AB43" s="15" t="s">
        <v>260</v>
      </c>
      <c r="AC43" s="7"/>
      <c r="AD43" s="15" t="s">
        <v>260</v>
      </c>
      <c r="AE43" s="15" t="s">
        <v>260</v>
      </c>
      <c r="AF43" s="7"/>
      <c r="AG43" s="7"/>
      <c r="AH43" s="7"/>
      <c r="AI43" s="7"/>
      <c r="AT43" s="27" t="s">
        <v>218</v>
      </c>
      <c r="AU43" s="27" t="s">
        <v>191</v>
      </c>
      <c r="AV43" s="27"/>
      <c r="AW43" s="13"/>
    </row>
    <row r="44" spans="1:49" ht="408.6" customHeight="1">
      <c r="A44" s="42" t="s">
        <v>219</v>
      </c>
      <c r="B44" s="7">
        <v>47</v>
      </c>
      <c r="C44" s="58" t="s">
        <v>206</v>
      </c>
      <c r="D44" s="44" t="s">
        <v>95</v>
      </c>
      <c r="E44" s="44" t="s">
        <v>183</v>
      </c>
      <c r="F44" s="44" t="s">
        <v>164</v>
      </c>
      <c r="G44" s="70" t="s">
        <v>220</v>
      </c>
      <c r="H44" s="23" t="s">
        <v>166</v>
      </c>
      <c r="I44" s="23" t="s">
        <v>167</v>
      </c>
      <c r="J44" s="7" t="str">
        <f t="shared" ref="J44:J60" si="4">IFERROR(HLOOKUP($K$3,$Z$11:$AI$65,$X44+1,FALSE),"自動入力")</f>
        <v>自動入力</v>
      </c>
      <c r="K44" s="7"/>
      <c r="L44" s="19" t="str" cm="1">
        <f t="array" ref="L44">_xlfn.IFS($K$3="","自動入力",COUNTIF(J44:J45,"×")=COUNTA(J44:J45),"試験不可",COUNTIF(J44:J45,"〇")=COUNTA(K44:K45),IF(COUNTIF(K44:K45,"試験不可")=COUNTA(K44:K45),"試験不可",IF(COUNTIF(K44:K45,"失敗")&gt;0,"NG","OK")),TRUE,"")</f>
        <v>自動入力</v>
      </c>
      <c r="M44" s="7"/>
      <c r="N44" s="7" t="str">
        <f>IF(COUNTIF(J44:J45,"×")=COUNTA(J44:J45),"機能が無い為。",IF(AND(COUNTIF(J44:J45,"〇")&gt;0,$S$44=""),"ジャンプ可能なソフトが無い為。",""))</f>
        <v/>
      </c>
      <c r="O44" s="25"/>
      <c r="P44" s="15"/>
      <c r="Q44" s="15"/>
      <c r="R44" s="15">
        <f t="shared" si="3"/>
        <v>0</v>
      </c>
      <c r="S44" s="25" t="str">
        <f>IF($T$5&lt;&gt;"",$T$5,"")</f>
        <v/>
      </c>
      <c r="T44" s="26" t="s">
        <v>395</v>
      </c>
      <c r="U44" s="26" t="s">
        <v>168</v>
      </c>
      <c r="X44" s="94">
        <f t="shared" si="2"/>
        <v>47</v>
      </c>
      <c r="Y44" s="86">
        <f>MAX(X44:X45)-X43</f>
        <v>2</v>
      </c>
      <c r="Z44" s="15" t="s">
        <v>229</v>
      </c>
      <c r="AA44" s="15" t="s">
        <v>260</v>
      </c>
      <c r="AB44" s="15" t="s">
        <v>260</v>
      </c>
      <c r="AC44" s="7"/>
      <c r="AD44" s="15" t="s">
        <v>260</v>
      </c>
      <c r="AE44" s="15" t="s">
        <v>260</v>
      </c>
      <c r="AF44" s="7"/>
      <c r="AG44" s="7"/>
      <c r="AH44" s="7"/>
      <c r="AI44" s="7"/>
      <c r="AT44" s="27" t="s">
        <v>169</v>
      </c>
      <c r="AU44" s="27" t="s">
        <v>191</v>
      </c>
      <c r="AV44" s="27"/>
      <c r="AW44" s="13"/>
    </row>
    <row r="45" spans="1:49" ht="318" customHeight="1">
      <c r="A45" s="54"/>
      <c r="B45" s="7">
        <v>48</v>
      </c>
      <c r="C45" s="59"/>
      <c r="D45" s="48"/>
      <c r="E45" s="48"/>
      <c r="F45" s="48"/>
      <c r="G45" s="41"/>
      <c r="H45" s="23" t="s">
        <v>172</v>
      </c>
      <c r="I45" s="23" t="s">
        <v>173</v>
      </c>
      <c r="J45" s="7" t="str">
        <f t="shared" si="4"/>
        <v>自動入力</v>
      </c>
      <c r="K45" s="7"/>
      <c r="L45" s="89"/>
      <c r="M45" s="7"/>
      <c r="N45" s="7"/>
      <c r="O45" s="25"/>
      <c r="P45" s="89"/>
      <c r="Q45" s="89"/>
      <c r="R45" s="15">
        <f t="shared" si="3"/>
        <v>0</v>
      </c>
      <c r="S45" s="25"/>
      <c r="T45" s="26" t="s">
        <v>387</v>
      </c>
      <c r="U45" s="26"/>
      <c r="X45" s="94">
        <f t="shared" si="2"/>
        <v>48</v>
      </c>
      <c r="Z45" s="15" t="s">
        <v>229</v>
      </c>
      <c r="AA45" s="15" t="s">
        <v>260</v>
      </c>
      <c r="AB45" s="15" t="s">
        <v>260</v>
      </c>
      <c r="AC45" s="7"/>
      <c r="AD45" s="15" t="s">
        <v>260</v>
      </c>
      <c r="AE45" s="15" t="s">
        <v>260</v>
      </c>
      <c r="AF45" s="7"/>
      <c r="AG45" s="7"/>
      <c r="AH45" s="7"/>
      <c r="AI45" s="7"/>
      <c r="AT45" s="27" t="s">
        <v>174</v>
      </c>
      <c r="AU45" s="27" t="s">
        <v>191</v>
      </c>
      <c r="AV45" s="27"/>
      <c r="AW45" s="13"/>
    </row>
    <row r="46" spans="1:49" ht="315" customHeight="1">
      <c r="A46" s="56" t="s">
        <v>221</v>
      </c>
      <c r="B46" s="7">
        <v>49</v>
      </c>
      <c r="C46" s="60" t="s">
        <v>222</v>
      </c>
      <c r="D46" s="27" t="s">
        <v>95</v>
      </c>
      <c r="E46" s="27" t="s">
        <v>183</v>
      </c>
      <c r="F46" s="27" t="s">
        <v>223</v>
      </c>
      <c r="G46" s="24" t="s">
        <v>224</v>
      </c>
      <c r="H46" s="23" t="s">
        <v>150</v>
      </c>
      <c r="I46" s="23" t="s">
        <v>151</v>
      </c>
      <c r="J46" s="7" t="str">
        <f t="shared" si="4"/>
        <v>自動入力</v>
      </c>
      <c r="K46" s="7"/>
      <c r="L46" s="19" t="str" cm="1">
        <f t="array" ref="L46">_xlfn.IFS($K$3="","自動入力",COUNTIF(J46,"×")=COUNTA(J46),"試験不可",COUNTIF(J46,"〇")=COUNTA(K46),IF(COUNTIF(K46,"試験不可")=COUNTA(K46),"試験不可",IF(COUNTIF(K46,"失敗")&gt;0,"NG","OK")),TRUE,"")</f>
        <v>自動入力</v>
      </c>
      <c r="M46" s="7"/>
      <c r="N46" s="7" t="str">
        <f>IF(COUNTIF(J46,"×")=COUNTA(J46),"機能が無い為。",IF(AND(COUNTIF(J46,"〇")&gt;0,$S$46=""),"ジャンプ可能なソフトが無い為。",""))</f>
        <v/>
      </c>
      <c r="O46" s="25"/>
      <c r="P46" s="15"/>
      <c r="Q46" s="15"/>
      <c r="R46" s="15">
        <f t="shared" si="3"/>
        <v>0</v>
      </c>
      <c r="S46" s="25" t="str">
        <f>IF($T$5&lt;&gt;"",$T$5,"")</f>
        <v/>
      </c>
      <c r="T46" s="26" t="s">
        <v>396</v>
      </c>
      <c r="U46" s="26"/>
      <c r="X46" s="95">
        <f t="shared" si="2"/>
        <v>49</v>
      </c>
      <c r="Y46" s="86">
        <f>MAX(X46)-X45</f>
        <v>1</v>
      </c>
      <c r="Z46" s="15" t="s">
        <v>229</v>
      </c>
      <c r="AA46" s="15" t="s">
        <v>260</v>
      </c>
      <c r="AB46" s="15" t="s">
        <v>260</v>
      </c>
      <c r="AC46" s="7"/>
      <c r="AD46" s="15" t="s">
        <v>260</v>
      </c>
      <c r="AE46" s="15" t="s">
        <v>260</v>
      </c>
      <c r="AF46" s="7"/>
      <c r="AG46" s="7"/>
      <c r="AH46" s="7"/>
      <c r="AI46" s="7"/>
      <c r="AT46" s="27" t="s">
        <v>225</v>
      </c>
      <c r="AU46" s="27" t="s">
        <v>191</v>
      </c>
      <c r="AV46" s="27"/>
      <c r="AW46" s="13"/>
    </row>
    <row r="47" spans="1:49" ht="409.6" customHeight="1">
      <c r="A47" s="42" t="s">
        <v>181</v>
      </c>
      <c r="B47" s="7">
        <v>22</v>
      </c>
      <c r="C47" s="43" t="s">
        <v>182</v>
      </c>
      <c r="D47" s="44" t="s">
        <v>95</v>
      </c>
      <c r="E47" s="44" t="s">
        <v>183</v>
      </c>
      <c r="F47" s="44" t="s">
        <v>62</v>
      </c>
      <c r="G47" s="30" t="s">
        <v>184</v>
      </c>
      <c r="H47" s="23" t="s">
        <v>185</v>
      </c>
      <c r="I47" s="23" t="s">
        <v>99</v>
      </c>
      <c r="J47" s="7" t="str">
        <f t="shared" si="4"/>
        <v>自動入力</v>
      </c>
      <c r="K47" s="7"/>
      <c r="L47" s="19" t="str" cm="1">
        <f t="array" ref="L47">_xlfn.IFS($K$3="","自動入力",COUNTIF(J47:J48,"×")=COUNTA(J47:J48),"試験不可",COUNTIF(J47:J48,"〇")=COUNTA(K47:K48),IF(COUNTIF(K47:K48,"試験不可")=COUNTA(K47:K48),"試験不可",IF(COUNTIF(K47:K48,"失敗")&gt;0,"NG","OK")),TRUE,"")</f>
        <v>自動入力</v>
      </c>
      <c r="M47" s="7"/>
      <c r="N47" s="7" t="str">
        <f>IF(COUNTIF(J47:J48,"×")=COUNTA(J47:J48),"機能が無い為。",IF(AND(COUNTIF(J47:J48,"〇")&gt;0,$S$47=""),"ジャンプ可能なソフトが無い為。",""))</f>
        <v/>
      </c>
      <c r="O47" s="85" t="s">
        <v>66</v>
      </c>
      <c r="P47" s="15"/>
      <c r="Q47" s="15"/>
      <c r="R47" s="15">
        <f t="shared" ref="R47:R60" si="5">Q47-P47</f>
        <v>0</v>
      </c>
      <c r="S47" s="25" t="str">
        <f>IF($T$4&lt;&gt;"",$T$4,"")</f>
        <v/>
      </c>
      <c r="T47" s="26" t="s">
        <v>397</v>
      </c>
      <c r="U47" s="26"/>
      <c r="X47" s="94">
        <f>X32+1</f>
        <v>22</v>
      </c>
      <c r="Y47" s="86">
        <f>MAX(X47:X48)-X32</f>
        <v>2</v>
      </c>
      <c r="Z47" s="15" t="s">
        <v>229</v>
      </c>
      <c r="AA47" s="15" t="s">
        <v>260</v>
      </c>
      <c r="AB47" s="15" t="s">
        <v>260</v>
      </c>
      <c r="AC47" s="7"/>
      <c r="AD47" s="15" t="s">
        <v>260</v>
      </c>
      <c r="AE47" s="15" t="s">
        <v>260</v>
      </c>
      <c r="AF47" s="7"/>
      <c r="AG47" s="7"/>
      <c r="AH47" s="7"/>
      <c r="AI47" s="7"/>
      <c r="AT47" s="27"/>
      <c r="AU47" s="27" t="s">
        <v>186</v>
      </c>
      <c r="AV47" s="64" t="s">
        <v>187</v>
      </c>
      <c r="AW47" s="27" t="s">
        <v>188</v>
      </c>
    </row>
    <row r="48" spans="1:49" ht="181.8" customHeight="1">
      <c r="A48" s="46"/>
      <c r="B48" s="7">
        <v>23</v>
      </c>
      <c r="C48" s="47"/>
      <c r="D48" s="48"/>
      <c r="E48" s="48"/>
      <c r="F48" s="48"/>
      <c r="G48" s="41"/>
      <c r="H48" s="23" t="s">
        <v>189</v>
      </c>
      <c r="I48" s="23" t="s">
        <v>190</v>
      </c>
      <c r="J48" s="7" t="str">
        <f t="shared" si="4"/>
        <v>自動入力</v>
      </c>
      <c r="K48" s="7"/>
      <c r="L48" s="89"/>
      <c r="M48" s="7"/>
      <c r="N48" s="7"/>
      <c r="O48" s="25"/>
      <c r="P48" s="89"/>
      <c r="Q48" s="89"/>
      <c r="R48" s="15">
        <f t="shared" si="5"/>
        <v>0</v>
      </c>
      <c r="S48" s="25"/>
      <c r="T48" s="26" t="s">
        <v>103</v>
      </c>
      <c r="U48" s="26"/>
      <c r="X48" s="94">
        <f t="shared" ref="X48:X60" si="6">X47+1</f>
        <v>23</v>
      </c>
      <c r="Z48" s="15" t="s">
        <v>229</v>
      </c>
      <c r="AA48" s="15" t="s">
        <v>260</v>
      </c>
      <c r="AB48" s="15" t="s">
        <v>260</v>
      </c>
      <c r="AC48" s="7"/>
      <c r="AD48" s="15" t="s">
        <v>260</v>
      </c>
      <c r="AE48" s="15" t="s">
        <v>260</v>
      </c>
      <c r="AF48" s="7"/>
      <c r="AG48" s="7"/>
      <c r="AH48" s="7"/>
      <c r="AI48" s="7"/>
      <c r="AT48" s="27"/>
      <c r="AU48" s="27" t="s">
        <v>191</v>
      </c>
      <c r="AV48" s="27"/>
      <c r="AW48" s="13"/>
    </row>
    <row r="49" spans="1:49" ht="274.8" customHeight="1">
      <c r="A49" s="46"/>
      <c r="B49" s="7">
        <v>24</v>
      </c>
      <c r="C49" s="22" t="s">
        <v>192</v>
      </c>
      <c r="D49" s="27" t="s">
        <v>95</v>
      </c>
      <c r="E49" s="27" t="s">
        <v>183</v>
      </c>
      <c r="F49" s="27" t="s">
        <v>106</v>
      </c>
      <c r="G49" s="23" t="s">
        <v>193</v>
      </c>
      <c r="H49" s="23" t="s">
        <v>108</v>
      </c>
      <c r="I49" s="23" t="s">
        <v>109</v>
      </c>
      <c r="J49" s="7" t="str">
        <f t="shared" si="4"/>
        <v>自動入力</v>
      </c>
      <c r="K49" s="7"/>
      <c r="L49" s="19" t="str" cm="1">
        <f t="array" ref="L49">_xlfn.IFS($K$3="","自動入力",COUNTIF(J49,"×")=COUNTA(J49),"試験不可",COUNTIF(J49,"〇")=COUNTA(K49),IF(COUNTIF(K49,"試験不可")=COUNTA(K49),"試験不可",IF(COUNTIF(K49,"失敗")&gt;0,"NG","OK")),TRUE,"")</f>
        <v>自動入力</v>
      </c>
      <c r="M49" s="7"/>
      <c r="N49" s="7" t="str">
        <f>IF(COUNTIF(J49,"×")=COUNTA(J49),"機能が無い為。",IF(AND(COUNTIF(J49,"〇")&gt;0,$S$47=""),"ジャンプ可能なソフトが無い為。",""))</f>
        <v/>
      </c>
      <c r="O49" s="25"/>
      <c r="P49" s="89"/>
      <c r="Q49" s="89"/>
      <c r="R49" s="15">
        <f t="shared" si="5"/>
        <v>0</v>
      </c>
      <c r="S49" s="25"/>
      <c r="T49" s="26" t="s">
        <v>398</v>
      </c>
      <c r="U49" s="62" t="s">
        <v>110</v>
      </c>
      <c r="X49" s="95">
        <f t="shared" si="6"/>
        <v>24</v>
      </c>
      <c r="Y49" s="86">
        <f>MAX(X49)-X48</f>
        <v>1</v>
      </c>
      <c r="Z49" s="15" t="s">
        <v>229</v>
      </c>
      <c r="AA49" s="15" t="s">
        <v>260</v>
      </c>
      <c r="AB49" s="15" t="s">
        <v>260</v>
      </c>
      <c r="AC49" s="7"/>
      <c r="AD49" s="15" t="s">
        <v>260</v>
      </c>
      <c r="AE49" s="15" t="s">
        <v>260</v>
      </c>
      <c r="AF49" s="7"/>
      <c r="AG49" s="7"/>
      <c r="AH49" s="7"/>
      <c r="AI49" s="7"/>
      <c r="AT49" s="27"/>
      <c r="AU49" s="27" t="s">
        <v>191</v>
      </c>
      <c r="AV49" s="67" t="s">
        <v>194</v>
      </c>
      <c r="AW49" s="13"/>
    </row>
    <row r="50" spans="1:49" ht="211.8" customHeight="1">
      <c r="A50" s="46"/>
      <c r="B50" s="7">
        <v>25</v>
      </c>
      <c r="C50" s="43" t="s">
        <v>195</v>
      </c>
      <c r="D50" s="44" t="s">
        <v>95</v>
      </c>
      <c r="E50" s="44" t="s">
        <v>183</v>
      </c>
      <c r="F50" s="44" t="s">
        <v>115</v>
      </c>
      <c r="G50" s="30" t="s">
        <v>196</v>
      </c>
      <c r="H50" s="23" t="s">
        <v>197</v>
      </c>
      <c r="I50" s="31" t="s">
        <v>198</v>
      </c>
      <c r="J50" s="7" t="str">
        <f t="shared" si="4"/>
        <v>自動入力</v>
      </c>
      <c r="K50" s="7"/>
      <c r="L50" s="19" t="str" cm="1">
        <f t="array" ref="L50">_xlfn.IFS($K$3="","自動入力",COUNTIF(J50:J53,"×")=COUNTA(J50:J53),"試験不可",COUNTIF(J50:J53,"〇")=COUNTA(K50:K53),IF(COUNTIF(K50:K53,"試験不可")=COUNTA(K50:K53),"試験不可",IF(COUNTIF(K50:K53,"失敗")&gt;0,"NG","OK")),TRUE,"")</f>
        <v>自動入力</v>
      </c>
      <c r="M50" s="7"/>
      <c r="N50" s="7" t="str">
        <f>IF(COUNTIF(J50:J53,"×")=COUNTA(J50:J53),"機能が無い為。",IF(AND(COUNTIF(J50:J53,"〇")&gt;0,$S$47=""),"ジャンプ可能なソフトが無い為。",""))</f>
        <v/>
      </c>
      <c r="O50" s="25"/>
      <c r="P50" s="89"/>
      <c r="Q50" s="89"/>
      <c r="R50" s="15">
        <f t="shared" si="5"/>
        <v>0</v>
      </c>
      <c r="S50" s="25"/>
      <c r="T50" s="26" t="s">
        <v>399</v>
      </c>
      <c r="U50" s="26" t="s">
        <v>119</v>
      </c>
      <c r="X50" s="94">
        <f t="shared" si="6"/>
        <v>25</v>
      </c>
      <c r="Y50" s="86">
        <f>MAX(X50:X53)-X49</f>
        <v>4</v>
      </c>
      <c r="Z50" s="15" t="s">
        <v>229</v>
      </c>
      <c r="AA50" s="15" t="s">
        <v>260</v>
      </c>
      <c r="AB50" s="15" t="s">
        <v>260</v>
      </c>
      <c r="AC50" s="7"/>
      <c r="AD50" s="15" t="s">
        <v>260</v>
      </c>
      <c r="AE50" s="15" t="s">
        <v>260</v>
      </c>
      <c r="AF50" s="7"/>
      <c r="AG50" s="7"/>
      <c r="AH50" s="7"/>
      <c r="AI50" s="7"/>
      <c r="AT50" s="27"/>
      <c r="AU50" s="27" t="s">
        <v>191</v>
      </c>
      <c r="AV50" s="27"/>
      <c r="AW50" s="13"/>
    </row>
    <row r="51" spans="1:49" ht="113.4" customHeight="1">
      <c r="A51" s="46"/>
      <c r="B51" s="7">
        <v>26</v>
      </c>
      <c r="C51" s="51"/>
      <c r="D51" s="52"/>
      <c r="E51" s="52"/>
      <c r="F51" s="52"/>
      <c r="G51" s="34"/>
      <c r="H51" s="23" t="s">
        <v>121</v>
      </c>
      <c r="I51" s="23" t="s">
        <v>122</v>
      </c>
      <c r="J51" s="7" t="str">
        <f t="shared" si="4"/>
        <v>自動入力</v>
      </c>
      <c r="K51" s="7"/>
      <c r="L51" s="89"/>
      <c r="M51" s="7"/>
      <c r="N51" s="7"/>
      <c r="O51" s="25"/>
      <c r="P51" s="89"/>
      <c r="Q51" s="89"/>
      <c r="R51" s="15">
        <f t="shared" si="5"/>
        <v>0</v>
      </c>
      <c r="S51" s="25"/>
      <c r="T51" s="26" t="s">
        <v>123</v>
      </c>
      <c r="U51" s="26"/>
      <c r="X51" s="94">
        <f t="shared" si="6"/>
        <v>26</v>
      </c>
      <c r="Z51" s="15" t="s">
        <v>229</v>
      </c>
      <c r="AA51" s="15" t="s">
        <v>260</v>
      </c>
      <c r="AB51" s="15" t="s">
        <v>260</v>
      </c>
      <c r="AC51" s="7"/>
      <c r="AD51" s="15" t="s">
        <v>260</v>
      </c>
      <c r="AE51" s="15" t="s">
        <v>260</v>
      </c>
      <c r="AF51" s="7"/>
      <c r="AG51" s="7"/>
      <c r="AH51" s="7"/>
      <c r="AI51" s="7"/>
      <c r="AT51" s="27"/>
      <c r="AU51" s="27" t="s">
        <v>191</v>
      </c>
      <c r="AV51" s="27"/>
      <c r="AW51" s="13"/>
    </row>
    <row r="52" spans="1:49" ht="113.4" customHeight="1">
      <c r="A52" s="46"/>
      <c r="B52" s="7">
        <v>27</v>
      </c>
      <c r="C52" s="51"/>
      <c r="D52" s="52"/>
      <c r="E52" s="52"/>
      <c r="F52" s="52"/>
      <c r="G52" s="34"/>
      <c r="H52" s="69" t="s">
        <v>124</v>
      </c>
      <c r="I52" s="23" t="s">
        <v>125</v>
      </c>
      <c r="J52" s="7" t="str">
        <f t="shared" si="4"/>
        <v>自動入力</v>
      </c>
      <c r="K52" s="7"/>
      <c r="L52" s="89"/>
      <c r="M52" s="7"/>
      <c r="N52" s="7"/>
      <c r="O52" s="25"/>
      <c r="P52" s="89"/>
      <c r="Q52" s="89"/>
      <c r="R52" s="15">
        <f t="shared" si="5"/>
        <v>0</v>
      </c>
      <c r="S52" s="25"/>
      <c r="T52" s="26" t="s">
        <v>126</v>
      </c>
      <c r="U52" s="26"/>
      <c r="X52" s="94">
        <f t="shared" si="6"/>
        <v>27</v>
      </c>
      <c r="Z52" s="15" t="s">
        <v>244</v>
      </c>
      <c r="AA52" s="15" t="s">
        <v>260</v>
      </c>
      <c r="AB52" s="15" t="s">
        <v>260</v>
      </c>
      <c r="AC52" s="7"/>
      <c r="AD52" s="15" t="s">
        <v>262</v>
      </c>
      <c r="AE52" s="15" t="s">
        <v>260</v>
      </c>
      <c r="AF52" s="7"/>
      <c r="AG52" s="7"/>
      <c r="AH52" s="7"/>
      <c r="AI52" s="7"/>
      <c r="AT52" s="27"/>
      <c r="AU52" s="27" t="s">
        <v>191</v>
      </c>
      <c r="AV52" s="27"/>
      <c r="AW52" s="13"/>
    </row>
    <row r="53" spans="1:49" ht="113.4" customHeight="1">
      <c r="A53" s="46"/>
      <c r="B53" s="7">
        <v>28</v>
      </c>
      <c r="C53" s="47"/>
      <c r="D53" s="48"/>
      <c r="E53" s="48"/>
      <c r="F53" s="48"/>
      <c r="G53" s="41"/>
      <c r="H53" s="69" t="s">
        <v>199</v>
      </c>
      <c r="I53" s="23" t="s">
        <v>128</v>
      </c>
      <c r="J53" s="7" t="str">
        <f t="shared" si="4"/>
        <v>自動入力</v>
      </c>
      <c r="K53" s="7"/>
      <c r="L53" s="89"/>
      <c r="M53" s="7"/>
      <c r="N53" s="7"/>
      <c r="O53" s="25"/>
      <c r="P53" s="89"/>
      <c r="Q53" s="89"/>
      <c r="R53" s="15">
        <f t="shared" si="5"/>
        <v>0</v>
      </c>
      <c r="S53" s="25"/>
      <c r="T53" s="26" t="s">
        <v>129</v>
      </c>
      <c r="U53" s="26"/>
      <c r="X53" s="94">
        <f t="shared" si="6"/>
        <v>28</v>
      </c>
      <c r="Z53" s="15" t="s">
        <v>229</v>
      </c>
      <c r="AA53" s="15" t="s">
        <v>260</v>
      </c>
      <c r="AB53" s="15" t="s">
        <v>260</v>
      </c>
      <c r="AC53" s="7"/>
      <c r="AD53" s="15" t="s">
        <v>260</v>
      </c>
      <c r="AE53" s="15" t="s">
        <v>260</v>
      </c>
      <c r="AF53" s="7"/>
      <c r="AG53" s="7"/>
      <c r="AH53" s="7"/>
      <c r="AI53" s="7"/>
      <c r="AT53" s="27"/>
      <c r="AU53" s="27" t="s">
        <v>191</v>
      </c>
      <c r="AV53" s="27"/>
      <c r="AW53" s="13"/>
    </row>
    <row r="54" spans="1:49" ht="175.8" customHeight="1">
      <c r="A54" s="46"/>
      <c r="B54" s="7">
        <v>29</v>
      </c>
      <c r="C54" s="43" t="s">
        <v>200</v>
      </c>
      <c r="D54" s="44" t="s">
        <v>95</v>
      </c>
      <c r="E54" s="44" t="s">
        <v>183</v>
      </c>
      <c r="F54" s="44" t="s">
        <v>131</v>
      </c>
      <c r="G54" s="30" t="s">
        <v>201</v>
      </c>
      <c r="H54" s="23" t="s">
        <v>133</v>
      </c>
      <c r="I54" s="23" t="s">
        <v>134</v>
      </c>
      <c r="J54" s="7" t="str">
        <f t="shared" si="4"/>
        <v>自動入力</v>
      </c>
      <c r="K54" s="7"/>
      <c r="L54" s="19" t="str" cm="1">
        <f t="array" ref="L54">_xlfn.IFS($K$3="","自動入力",COUNTIF(J54:J56,"×")=COUNTA(J54:J56),"試験不可",COUNTIF(J54:J56,"〇")=COUNTA(K54:K56),IF(COUNTIF(K54:K56,"試験不可")=COUNTA(K54:K56),"試験不可",IF(COUNTIF(K54:K56,"失敗")&gt;0,"NG","OK")),TRUE,"")</f>
        <v>自動入力</v>
      </c>
      <c r="M54" s="7"/>
      <c r="N54" s="7" t="str">
        <f>IF(COUNTIF(J54:J56,"×")=COUNTA(J54:J56),"機能が無い為。",IF(AND(COUNTIF(J54:J56,"〇")&gt;0,$S$47=""),"ジャンプ可能なソフトが無い為。",""))</f>
        <v/>
      </c>
      <c r="O54" s="25"/>
      <c r="P54" s="89"/>
      <c r="Q54" s="89"/>
      <c r="R54" s="15">
        <f t="shared" si="5"/>
        <v>0</v>
      </c>
      <c r="S54" s="25"/>
      <c r="T54" s="26" t="s">
        <v>400</v>
      </c>
      <c r="U54" s="63" t="s">
        <v>135</v>
      </c>
      <c r="X54" s="95">
        <f t="shared" si="6"/>
        <v>29</v>
      </c>
      <c r="Y54" s="86">
        <f>MAX(X54:X56)-X53</f>
        <v>3</v>
      </c>
      <c r="Z54" s="15" t="s">
        <v>229</v>
      </c>
      <c r="AA54" s="15" t="s">
        <v>260</v>
      </c>
      <c r="AB54" s="15" t="s">
        <v>260</v>
      </c>
      <c r="AC54" s="7"/>
      <c r="AD54" s="15" t="s">
        <v>260</v>
      </c>
      <c r="AE54" s="15" t="s">
        <v>260</v>
      </c>
      <c r="AF54" s="7"/>
      <c r="AG54" s="7"/>
      <c r="AH54" s="7"/>
      <c r="AI54" s="7"/>
      <c r="AT54" s="27"/>
      <c r="AU54" s="27" t="s">
        <v>191</v>
      </c>
      <c r="AV54" s="27"/>
      <c r="AW54" s="13"/>
    </row>
    <row r="55" spans="1:49" ht="83.4" customHeight="1">
      <c r="A55" s="46"/>
      <c r="B55" s="7">
        <v>30</v>
      </c>
      <c r="C55" s="51"/>
      <c r="D55" s="52"/>
      <c r="E55" s="52"/>
      <c r="F55" s="52"/>
      <c r="G55" s="34"/>
      <c r="H55" s="23" t="s">
        <v>139</v>
      </c>
      <c r="I55" s="23" t="s">
        <v>140</v>
      </c>
      <c r="J55" s="7" t="str">
        <f t="shared" si="4"/>
        <v>自動入力</v>
      </c>
      <c r="K55" s="7"/>
      <c r="L55" s="89"/>
      <c r="M55" s="7"/>
      <c r="N55" s="7"/>
      <c r="O55" s="25"/>
      <c r="P55" s="89"/>
      <c r="Q55" s="89"/>
      <c r="R55" s="15">
        <f t="shared" si="5"/>
        <v>0</v>
      </c>
      <c r="S55" s="25"/>
      <c r="T55" s="26" t="s">
        <v>141</v>
      </c>
      <c r="U55" s="26"/>
      <c r="X55" s="95">
        <f t="shared" si="6"/>
        <v>30</v>
      </c>
      <c r="Z55" s="15" t="s">
        <v>229</v>
      </c>
      <c r="AA55" s="15" t="s">
        <v>260</v>
      </c>
      <c r="AB55" s="15" t="s">
        <v>260</v>
      </c>
      <c r="AC55" s="7"/>
      <c r="AD55" s="15" t="s">
        <v>260</v>
      </c>
      <c r="AE55" s="15" t="s">
        <v>260</v>
      </c>
      <c r="AF55" s="7"/>
      <c r="AG55" s="7"/>
      <c r="AH55" s="7"/>
      <c r="AI55" s="7"/>
      <c r="AT55" s="27"/>
      <c r="AU55" s="27" t="s">
        <v>191</v>
      </c>
      <c r="AV55" s="27"/>
      <c r="AW55" s="13"/>
    </row>
    <row r="56" spans="1:49" ht="83.4" customHeight="1">
      <c r="A56" s="46"/>
      <c r="B56" s="7">
        <v>31</v>
      </c>
      <c r="C56" s="47"/>
      <c r="D56" s="48"/>
      <c r="E56" s="48"/>
      <c r="F56" s="48"/>
      <c r="G56" s="41"/>
      <c r="H56" s="23" t="s">
        <v>143</v>
      </c>
      <c r="I56" s="23" t="s">
        <v>144</v>
      </c>
      <c r="J56" s="7" t="str">
        <f t="shared" si="4"/>
        <v>自動入力</v>
      </c>
      <c r="K56" s="7"/>
      <c r="L56" s="89"/>
      <c r="M56" s="7"/>
      <c r="N56" s="7"/>
      <c r="O56" s="25"/>
      <c r="P56" s="89"/>
      <c r="Q56" s="89"/>
      <c r="R56" s="15">
        <f t="shared" si="5"/>
        <v>0</v>
      </c>
      <c r="S56" s="25"/>
      <c r="T56" s="26" t="s">
        <v>145</v>
      </c>
      <c r="U56" s="26"/>
      <c r="X56" s="95">
        <f t="shared" si="6"/>
        <v>31</v>
      </c>
      <c r="Z56" s="15" t="s">
        <v>229</v>
      </c>
      <c r="AA56" s="15" t="s">
        <v>260</v>
      </c>
      <c r="AB56" s="15" t="s">
        <v>260</v>
      </c>
      <c r="AC56" s="7"/>
      <c r="AD56" s="15" t="s">
        <v>260</v>
      </c>
      <c r="AE56" s="15" t="s">
        <v>260</v>
      </c>
      <c r="AF56" s="7"/>
      <c r="AG56" s="7"/>
      <c r="AH56" s="7"/>
      <c r="AI56" s="7"/>
      <c r="AT56" s="27"/>
      <c r="AU56" s="27" t="s">
        <v>191</v>
      </c>
      <c r="AV56" s="27"/>
      <c r="AW56" s="13"/>
    </row>
    <row r="57" spans="1:49" ht="180" customHeight="1">
      <c r="A57" s="54"/>
      <c r="B57" s="7">
        <v>32</v>
      </c>
      <c r="C57" s="22" t="s">
        <v>202</v>
      </c>
      <c r="D57" s="27" t="s">
        <v>95</v>
      </c>
      <c r="E57" s="27" t="s">
        <v>183</v>
      </c>
      <c r="F57" s="27" t="s">
        <v>148</v>
      </c>
      <c r="G57" s="23" t="s">
        <v>203</v>
      </c>
      <c r="H57" s="23" t="s">
        <v>150</v>
      </c>
      <c r="I57" s="23" t="s">
        <v>204</v>
      </c>
      <c r="J57" s="7" t="str">
        <f t="shared" si="4"/>
        <v>自動入力</v>
      </c>
      <c r="K57" s="7"/>
      <c r="L57" s="19" t="str" cm="1">
        <f t="array" ref="L57">_xlfn.IFS($K$3="","自動入力",COUNTIF(J57,"×")=COUNTA(J57),"試験不可",COUNTIF(J57,"〇")=COUNTA(K57),IF(COUNTIF(K57,"試験不可")=COUNTA(K57),"試験不可",IF(COUNTIF(K57,"失敗")&gt;0,"NG","OK")),TRUE,"")</f>
        <v>自動入力</v>
      </c>
      <c r="M57" s="7"/>
      <c r="N57" s="7" t="str">
        <f>IF(COUNTIF(J57,"×")=COUNTA(J57),"機能が無い為。",IF(AND(COUNTIF(J57,"〇")&gt;0,$S$47=""),"ジャンプ可能なソフトが無い為。",""))</f>
        <v/>
      </c>
      <c r="O57" s="25"/>
      <c r="P57" s="89"/>
      <c r="Q57" s="89"/>
      <c r="R57" s="15">
        <f t="shared" si="5"/>
        <v>0</v>
      </c>
      <c r="S57" s="25"/>
      <c r="T57" s="26" t="s">
        <v>394</v>
      </c>
      <c r="U57" s="26"/>
      <c r="X57" s="94">
        <f t="shared" si="6"/>
        <v>32</v>
      </c>
      <c r="Y57" s="86">
        <f>MAX(X57)-X56</f>
        <v>1</v>
      </c>
      <c r="Z57" s="15" t="s">
        <v>229</v>
      </c>
      <c r="AA57" s="15" t="s">
        <v>260</v>
      </c>
      <c r="AB57" s="15" t="s">
        <v>260</v>
      </c>
      <c r="AC57" s="7"/>
      <c r="AD57" s="15" t="s">
        <v>260</v>
      </c>
      <c r="AE57" s="15" t="s">
        <v>260</v>
      </c>
      <c r="AF57" s="7"/>
      <c r="AG57" s="7"/>
      <c r="AH57" s="7"/>
      <c r="AI57" s="7"/>
      <c r="AT57" s="27"/>
      <c r="AU57" s="27" t="s">
        <v>191</v>
      </c>
      <c r="AV57" s="27"/>
      <c r="AW57" s="13"/>
    </row>
    <row r="58" spans="1:49" ht="409.6" customHeight="1">
      <c r="A58" s="28" t="s">
        <v>205</v>
      </c>
      <c r="B58" s="7">
        <v>33</v>
      </c>
      <c r="C58" s="43" t="s">
        <v>206</v>
      </c>
      <c r="D58" s="44" t="s">
        <v>95</v>
      </c>
      <c r="E58" s="44" t="s">
        <v>183</v>
      </c>
      <c r="F58" s="44" t="s">
        <v>164</v>
      </c>
      <c r="G58" s="70" t="s">
        <v>207</v>
      </c>
      <c r="H58" s="23" t="s">
        <v>166</v>
      </c>
      <c r="I58" s="71" t="s">
        <v>167</v>
      </c>
      <c r="J58" s="7" t="str">
        <f t="shared" si="4"/>
        <v>自動入力</v>
      </c>
      <c r="K58" s="7"/>
      <c r="L58" s="19" t="str" cm="1">
        <f t="array" ref="L58">_xlfn.IFS($K$3="","自動入力",COUNTIF(J58:J59,"×")=COUNTA(J58:J59),"試験不可",COUNTIF(J58:J59,"〇")=COUNTA(K58:K59),IF(COUNTIF(K58:K59,"試験不可")=COUNTA(K58:K59),"試験不可",IF(COUNTIF(K58:K59,"失敗")&gt;0,"NG","OK")),TRUE,"")</f>
        <v>自動入力</v>
      </c>
      <c r="M58" s="7"/>
      <c r="N58" s="7" t="str">
        <f>IF(COUNTIF(J58:J59,"×")=COUNTA(J58:J59),"機能が無い為。",IF(AND(COUNTIF(J58:J59,"〇")&gt;0,$S$58=""),"ジャンプ可能なソフトが無い為。",""))</f>
        <v/>
      </c>
      <c r="O58" s="25"/>
      <c r="P58" s="15"/>
      <c r="Q58" s="15"/>
      <c r="R58" s="15">
        <f t="shared" si="5"/>
        <v>0</v>
      </c>
      <c r="S58" s="25" t="str">
        <f>IF($T$4&lt;&gt;"",$T$4,"")</f>
        <v/>
      </c>
      <c r="T58" s="26" t="s">
        <v>401</v>
      </c>
      <c r="U58" s="26" t="s">
        <v>168</v>
      </c>
      <c r="X58" s="95">
        <f t="shared" si="6"/>
        <v>33</v>
      </c>
      <c r="Y58" s="86">
        <f>MAX(X58:X59)-X57</f>
        <v>2</v>
      </c>
      <c r="Z58" s="15" t="s">
        <v>229</v>
      </c>
      <c r="AA58" s="15" t="s">
        <v>260</v>
      </c>
      <c r="AB58" s="15" t="s">
        <v>260</v>
      </c>
      <c r="AC58" s="7"/>
      <c r="AD58" s="15" t="s">
        <v>260</v>
      </c>
      <c r="AE58" s="15" t="s">
        <v>260</v>
      </c>
      <c r="AF58" s="7"/>
      <c r="AG58" s="7"/>
      <c r="AH58" s="7"/>
      <c r="AI58" s="7"/>
      <c r="AT58" s="27"/>
      <c r="AU58" s="27" t="s">
        <v>191</v>
      </c>
      <c r="AV58" s="27"/>
      <c r="AW58" s="13"/>
    </row>
    <row r="59" spans="1:49" ht="310.2" customHeight="1">
      <c r="A59" s="38"/>
      <c r="B59" s="7">
        <v>34</v>
      </c>
      <c r="C59" s="47"/>
      <c r="D59" s="48"/>
      <c r="E59" s="48"/>
      <c r="F59" s="48"/>
      <c r="G59" s="41"/>
      <c r="H59" s="23" t="s">
        <v>172</v>
      </c>
      <c r="I59" s="23" t="s">
        <v>173</v>
      </c>
      <c r="J59" s="7" t="str">
        <f t="shared" si="4"/>
        <v>自動入力</v>
      </c>
      <c r="K59" s="7"/>
      <c r="L59" s="89"/>
      <c r="M59" s="7"/>
      <c r="N59" s="7"/>
      <c r="O59" s="25"/>
      <c r="P59" s="89"/>
      <c r="Q59" s="89"/>
      <c r="R59" s="15">
        <f t="shared" si="5"/>
        <v>0</v>
      </c>
      <c r="S59" s="25"/>
      <c r="T59" s="26" t="s">
        <v>387</v>
      </c>
      <c r="U59" s="26"/>
      <c r="X59" s="95">
        <f t="shared" si="6"/>
        <v>34</v>
      </c>
      <c r="Z59" s="15" t="s">
        <v>229</v>
      </c>
      <c r="AA59" s="15" t="s">
        <v>260</v>
      </c>
      <c r="AB59" s="15" t="s">
        <v>260</v>
      </c>
      <c r="AC59" s="7"/>
      <c r="AD59" s="15" t="s">
        <v>260</v>
      </c>
      <c r="AE59" s="15" t="s">
        <v>260</v>
      </c>
      <c r="AF59" s="7"/>
      <c r="AG59" s="7"/>
      <c r="AH59" s="7"/>
      <c r="AI59" s="7"/>
      <c r="AT59" s="27"/>
      <c r="AU59" s="27" t="s">
        <v>191</v>
      </c>
      <c r="AV59" s="27"/>
      <c r="AW59" s="13"/>
    </row>
    <row r="60" spans="1:49" ht="321.60000000000002" customHeight="1">
      <c r="A60" s="21" t="s">
        <v>208</v>
      </c>
      <c r="B60" s="7">
        <v>35</v>
      </c>
      <c r="C60" s="22" t="s">
        <v>209</v>
      </c>
      <c r="D60" s="27" t="s">
        <v>95</v>
      </c>
      <c r="E60" s="27" t="s">
        <v>183</v>
      </c>
      <c r="F60" s="27" t="s">
        <v>177</v>
      </c>
      <c r="G60" s="24" t="s">
        <v>210</v>
      </c>
      <c r="H60" s="23" t="s">
        <v>150</v>
      </c>
      <c r="I60" s="23" t="s">
        <v>204</v>
      </c>
      <c r="J60" s="7" t="str">
        <f t="shared" si="4"/>
        <v>自動入力</v>
      </c>
      <c r="K60" s="7"/>
      <c r="L60" s="19" t="str" cm="1">
        <f t="array" ref="L60">_xlfn.IFS($K$3="","自動入力",COUNTIF(J60,"×")=COUNTA(J60),"試験不可",COUNTIF(J60,"〇")=COUNTA(K60),IF(COUNTIF(K60,"試験不可")=COUNTA(K60),"試験不可",IF(COUNTIF(K60,"失敗")&gt;0,"NG","OK")),TRUE,"")</f>
        <v>自動入力</v>
      </c>
      <c r="M60" s="7"/>
      <c r="N60" s="7" t="str">
        <f>IF(COUNTIF(J60,"×")=COUNTA(J60),"機能が無い為。",IF(AND(COUNTIF(J60,"〇")&gt;0,$S$60=""),"ジャンプ可能なソフトが無い為。",""))</f>
        <v/>
      </c>
      <c r="O60" s="25"/>
      <c r="P60" s="15"/>
      <c r="Q60" s="15"/>
      <c r="R60" s="15">
        <f t="shared" si="5"/>
        <v>0</v>
      </c>
      <c r="S60" s="25" t="str">
        <f>IF($T$4&lt;&gt;"",$T$4,"")</f>
        <v/>
      </c>
      <c r="T60" s="26" t="s">
        <v>402</v>
      </c>
      <c r="U60" s="26"/>
      <c r="X60" s="94">
        <f t="shared" si="6"/>
        <v>35</v>
      </c>
      <c r="Y60" s="86">
        <f>MAX(X60)-X59</f>
        <v>1</v>
      </c>
      <c r="Z60" s="15" t="s">
        <v>229</v>
      </c>
      <c r="AA60" s="15" t="s">
        <v>260</v>
      </c>
      <c r="AB60" s="15" t="s">
        <v>260</v>
      </c>
      <c r="AC60" s="7"/>
      <c r="AD60" s="15" t="s">
        <v>260</v>
      </c>
      <c r="AE60" s="15" t="s">
        <v>260</v>
      </c>
      <c r="AF60" s="7"/>
      <c r="AG60" s="7"/>
      <c r="AH60" s="7"/>
      <c r="AI60" s="7"/>
      <c r="AT60" s="27"/>
      <c r="AU60" s="27" t="s">
        <v>191</v>
      </c>
      <c r="AV60" s="68" t="s">
        <v>211</v>
      </c>
      <c r="AW60" s="27" t="s">
        <v>212</v>
      </c>
    </row>
    <row r="61" spans="1:49" ht="11.4" customHeight="1">
      <c r="A61" s="4"/>
      <c r="B61" s="3"/>
      <c r="C61" s="4"/>
      <c r="D61" s="4"/>
      <c r="E61" s="4"/>
      <c r="F61" s="4"/>
      <c r="G61" s="96"/>
      <c r="H61" s="97"/>
      <c r="I61" s="97"/>
      <c r="J61" s="3"/>
      <c r="K61" s="3"/>
      <c r="L61" s="3"/>
      <c r="M61" s="3"/>
      <c r="N61" s="98"/>
      <c r="O61" s="98"/>
      <c r="S61" s="98"/>
      <c r="T61" s="99"/>
      <c r="U61" s="99"/>
      <c r="Z61" s="100"/>
      <c r="AA61" s="100"/>
      <c r="AB61" s="101"/>
      <c r="AC61" s="101"/>
      <c r="AD61" s="101"/>
      <c r="AE61" s="101"/>
      <c r="AF61" s="101"/>
      <c r="AG61" s="101"/>
      <c r="AH61" s="101"/>
      <c r="AI61" s="101"/>
      <c r="AT61" s="4"/>
      <c r="AU61" s="4"/>
    </row>
    <row r="62" spans="1:49">
      <c r="C62" s="4"/>
      <c r="D62" s="4"/>
      <c r="E62" s="4"/>
      <c r="F62" s="4"/>
      <c r="G62" s="4"/>
      <c r="H62" s="4"/>
      <c r="I62" s="4"/>
      <c r="X62" s="87" t="s">
        <v>66</v>
      </c>
      <c r="Y62" s="87"/>
      <c r="Z62" s="82">
        <f>COUNTIF(Z12:Z60,"〇")</f>
        <v>46</v>
      </c>
      <c r="AA62" s="82">
        <f t="shared" ref="AA62:AI62" si="7">COUNTIF(AA12:AA60,"〇")</f>
        <v>46</v>
      </c>
      <c r="AB62" s="82">
        <f t="shared" si="7"/>
        <v>49</v>
      </c>
      <c r="AC62" s="82">
        <f t="shared" si="7"/>
        <v>0</v>
      </c>
      <c r="AD62" s="82">
        <f t="shared" si="7"/>
        <v>46</v>
      </c>
      <c r="AE62" s="82">
        <f t="shared" si="7"/>
        <v>48</v>
      </c>
      <c r="AF62" s="82">
        <f t="shared" si="7"/>
        <v>0</v>
      </c>
      <c r="AG62" s="82">
        <f t="shared" si="7"/>
        <v>0</v>
      </c>
      <c r="AH62" s="82">
        <f t="shared" si="7"/>
        <v>0</v>
      </c>
      <c r="AI62" s="82">
        <f t="shared" si="7"/>
        <v>0</v>
      </c>
    </row>
    <row r="63" spans="1:49">
      <c r="C63" s="4"/>
      <c r="D63" s="4"/>
      <c r="E63" s="4"/>
      <c r="F63" s="4"/>
      <c r="G63" s="4"/>
      <c r="H63" s="4"/>
      <c r="I63" s="4"/>
      <c r="X63" s="88" t="s">
        <v>244</v>
      </c>
      <c r="Y63" s="88"/>
      <c r="Z63" s="7">
        <f>COUNTIF(Z12:Z60,"×")</f>
        <v>3</v>
      </c>
      <c r="AA63" s="7">
        <f t="shared" ref="AA63:AI63" si="8">COUNTIF(AA12:AA60,"×")</f>
        <v>3</v>
      </c>
      <c r="AB63" s="7">
        <f t="shared" si="8"/>
        <v>0</v>
      </c>
      <c r="AC63" s="7">
        <f t="shared" si="8"/>
        <v>0</v>
      </c>
      <c r="AD63" s="7">
        <f t="shared" si="8"/>
        <v>3</v>
      </c>
      <c r="AE63" s="7">
        <f t="shared" si="8"/>
        <v>1</v>
      </c>
      <c r="AF63" s="7">
        <f t="shared" si="8"/>
        <v>0</v>
      </c>
      <c r="AG63" s="7">
        <f t="shared" si="8"/>
        <v>0</v>
      </c>
      <c r="AH63" s="7">
        <f t="shared" si="8"/>
        <v>0</v>
      </c>
      <c r="AI63" s="7">
        <f t="shared" si="8"/>
        <v>0</v>
      </c>
    </row>
    <row r="64" spans="1:49">
      <c r="C64" s="4"/>
      <c r="D64" s="4"/>
      <c r="E64" s="4"/>
      <c r="F64" s="4"/>
      <c r="G64" s="4"/>
      <c r="H64" s="4"/>
      <c r="I64" s="4"/>
      <c r="X64" s="88" t="s">
        <v>246</v>
      </c>
      <c r="Y64" s="88"/>
      <c r="Z64" s="7">
        <f>COUNTIF(Z12:Z60,"")</f>
        <v>0</v>
      </c>
      <c r="AA64" s="7">
        <f t="shared" ref="AA64:AI64" si="9">COUNTIF(AA12:AA60,"")</f>
        <v>0</v>
      </c>
      <c r="AB64" s="7">
        <f t="shared" si="9"/>
        <v>0</v>
      </c>
      <c r="AC64" s="7">
        <f t="shared" si="9"/>
        <v>49</v>
      </c>
      <c r="AD64" s="7">
        <f t="shared" si="9"/>
        <v>0</v>
      </c>
      <c r="AE64" s="7">
        <f t="shared" si="9"/>
        <v>0</v>
      </c>
      <c r="AF64" s="7">
        <f t="shared" si="9"/>
        <v>49</v>
      </c>
      <c r="AG64" s="7">
        <f t="shared" si="9"/>
        <v>49</v>
      </c>
      <c r="AH64" s="7">
        <f t="shared" si="9"/>
        <v>49</v>
      </c>
      <c r="AI64" s="7">
        <f t="shared" si="9"/>
        <v>49</v>
      </c>
    </row>
    <row r="65" spans="3:35">
      <c r="C65" s="4"/>
      <c r="D65" s="4"/>
      <c r="E65" s="4"/>
      <c r="F65" s="4"/>
      <c r="G65" s="4"/>
      <c r="H65" s="4"/>
      <c r="I65" s="4"/>
      <c r="X65" s="88" t="s">
        <v>245</v>
      </c>
      <c r="Y65" s="88"/>
      <c r="Z65" s="7">
        <f>SUM(Z62:Z64)</f>
        <v>49</v>
      </c>
      <c r="AA65" s="7">
        <f t="shared" ref="AA65:AI65" si="10">SUM(AA62:AA64)</f>
        <v>49</v>
      </c>
      <c r="AB65" s="7">
        <f t="shared" si="10"/>
        <v>49</v>
      </c>
      <c r="AC65" s="7">
        <f t="shared" si="10"/>
        <v>49</v>
      </c>
      <c r="AD65" s="7">
        <f t="shared" si="10"/>
        <v>49</v>
      </c>
      <c r="AE65" s="7">
        <f t="shared" si="10"/>
        <v>49</v>
      </c>
      <c r="AF65" s="7">
        <f t="shared" si="10"/>
        <v>49</v>
      </c>
      <c r="AG65" s="7">
        <f t="shared" si="10"/>
        <v>49</v>
      </c>
      <c r="AH65" s="7">
        <f t="shared" si="10"/>
        <v>49</v>
      </c>
      <c r="AI65" s="7">
        <f t="shared" si="10"/>
        <v>49</v>
      </c>
    </row>
  </sheetData>
  <autoFilter ref="A11:AX46" xr:uid="{4F36D570-7A1E-42BA-81AE-C4DE4D82F340}"/>
  <mergeCells count="1">
    <mergeCell ref="AX14:AX17"/>
  </mergeCells>
  <phoneticPr fontId="6"/>
  <conditionalFormatting sqref="K1:K2 K8:K23 K26:K1048576">
    <cfRule type="expression" dxfId="31" priority="90">
      <formula>AND(J1="×",K1="")</formula>
    </cfRule>
  </conditionalFormatting>
  <conditionalFormatting sqref="K3:K7">
    <cfRule type="containsBlanks" dxfId="30" priority="129">
      <formula>LEN(TRIM(K3))=0</formula>
    </cfRule>
  </conditionalFormatting>
  <conditionalFormatting sqref="K12:K23 K26:K60">
    <cfRule type="expression" dxfId="29" priority="91">
      <formula>AND(J12="〇",K12="")</formula>
    </cfRule>
  </conditionalFormatting>
  <conditionalFormatting sqref="K24:K25">
    <cfRule type="expression" dxfId="28" priority="93">
      <formula>AND(J25="×",K24="")</formula>
    </cfRule>
    <cfRule type="expression" dxfId="27" priority="94">
      <formula>AND(J25="〇",K24="")</formula>
    </cfRule>
  </conditionalFormatting>
  <conditionalFormatting sqref="L12:L60">
    <cfRule type="containsText" dxfId="26" priority="88" operator="containsText" text="判定未記入の項目があります">
      <formula>NOT(ISERROR(SEARCH("判定未記入の項目があります",L12)))</formula>
    </cfRule>
  </conditionalFormatting>
  <conditionalFormatting sqref="M9">
    <cfRule type="notContainsBlanks" dxfId="25" priority="173">
      <formula>LEN(TRIM(M9))&gt;0</formula>
    </cfRule>
  </conditionalFormatting>
  <conditionalFormatting sqref="M13:M17">
    <cfRule type="containsBlanks" dxfId="24" priority="87">
      <formula>LEN(TRIM(M13))=0</formula>
    </cfRule>
  </conditionalFormatting>
  <conditionalFormatting sqref="P12:Q12 P46:Q46 P60:Q60">
    <cfRule type="expression" dxfId="23" priority="18">
      <formula>AND(COUNTIF($J12, "〇")=0, P12="")</formula>
    </cfRule>
    <cfRule type="expression" dxfId="22" priority="22">
      <formula>AND($L12&lt;&gt;"試験不可", COUNTIF($J12, "〇")&gt;=1, P12="")</formula>
    </cfRule>
  </conditionalFormatting>
  <conditionalFormatting sqref="P13:Q13">
    <cfRule type="expression" dxfId="21" priority="19">
      <formula>AND(COUNTIF($J13:$J17, "〇")=0, P13="")</formula>
    </cfRule>
    <cfRule type="expression" dxfId="20" priority="21">
      <formula>AND($L13&lt;&gt;"試験不可", COUNTIF($J13:$J17, "〇")&gt;=1, P13="")</formula>
    </cfRule>
  </conditionalFormatting>
  <conditionalFormatting sqref="P18:Q18">
    <cfRule type="expression" dxfId="19" priority="17">
      <formula>AND(COUNTIF($J18:$J28, "〇")=0, P18="")</formula>
    </cfRule>
    <cfRule type="expression" dxfId="18" priority="20">
      <formula>AND($L18&lt;&gt;"試験不可", COUNTIF($J18:$J28, "〇")&gt;=1, P18="")</formula>
    </cfRule>
  </conditionalFormatting>
  <conditionalFormatting sqref="P29:Q30">
    <cfRule type="expression" dxfId="17" priority="1">
      <formula>AND(COUNTIF($J29, "〇")=0, P29="")</formula>
    </cfRule>
    <cfRule type="expression" dxfId="16" priority="2">
      <formula>AND($L29&lt;&gt;"試験不可", COUNTIF($J29, "〇")&gt;=1, P29="")</formula>
    </cfRule>
  </conditionalFormatting>
  <conditionalFormatting sqref="P32:Q32">
    <cfRule type="expression" dxfId="15" priority="15">
      <formula>AND(COUNTIF($J32, "〇")=0, P32="")</formula>
    </cfRule>
    <cfRule type="expression" dxfId="14" priority="16">
      <formula>AND($L32&lt;&gt;"試験不可", COUNTIF($J32, "〇")&gt;=1, P32="")</formula>
    </cfRule>
  </conditionalFormatting>
  <conditionalFormatting sqref="P33:Q33">
    <cfRule type="expression" dxfId="13" priority="5">
      <formula>AND(COUNTIF($J33:$J34, "〇")=0, P33="")</formula>
    </cfRule>
    <cfRule type="expression" dxfId="12" priority="6">
      <formula>AND($L33&lt;&gt;"試験不可", COUNTIF($J33:$J34, "〇")&gt;=1, P33="")</formula>
    </cfRule>
  </conditionalFormatting>
  <conditionalFormatting sqref="P44:Q44">
    <cfRule type="expression" dxfId="11" priority="3">
      <formula>AND(COUNTIF($J44:$J45, "〇")=0, P44="")</formula>
    </cfRule>
    <cfRule type="expression" dxfId="10" priority="4">
      <formula>AND($L44&lt;&gt;"試験不可", COUNTIF($J44:$J45, "〇")&gt;=1, P44="")</formula>
    </cfRule>
  </conditionalFormatting>
  <conditionalFormatting sqref="P47:Q47 P58:Q58">
    <cfRule type="expression" dxfId="9" priority="9">
      <formula>AND(COUNTIF($J47:$J48, "〇")=0, P47="")</formula>
    </cfRule>
    <cfRule type="expression" dxfId="8" priority="10">
      <formula>AND($L47&lt;&gt;"試験不可", COUNTIF($J47:$J48, "〇")&gt;=1, P47="")</formula>
    </cfRule>
  </conditionalFormatting>
  <conditionalFormatting sqref="S12:S13 S32:S33">
    <cfRule type="containsBlanks" dxfId="7" priority="172">
      <formula>LEN(TRIM(S12))=0</formula>
    </cfRule>
  </conditionalFormatting>
  <conditionalFormatting sqref="S18">
    <cfRule type="containsBlanks" dxfId="6" priority="142">
      <formula>LEN(TRIM(S18))=0</formula>
    </cfRule>
  </conditionalFormatting>
  <conditionalFormatting sqref="S29:S30">
    <cfRule type="containsBlanks" dxfId="5" priority="140">
      <formula>LEN(TRIM(S29))=0</formula>
    </cfRule>
  </conditionalFormatting>
  <conditionalFormatting sqref="S44">
    <cfRule type="containsBlanks" dxfId="4" priority="134">
      <formula>LEN(TRIM(S44))=0</formula>
    </cfRule>
  </conditionalFormatting>
  <conditionalFormatting sqref="S46:S60">
    <cfRule type="containsBlanks" dxfId="3" priority="133">
      <formula>LEN(TRIM(S46))=0</formula>
    </cfRule>
  </conditionalFormatting>
  <conditionalFormatting sqref="S61">
    <cfRule type="containsText" dxfId="2" priority="148" operator="containsText" text="自動入力します">
      <formula>NOT(ISERROR(SEARCH("自動入力します",S61)))</formula>
    </cfRule>
  </conditionalFormatting>
  <conditionalFormatting sqref="T4:T7">
    <cfRule type="containsBlanks" dxfId="1" priority="128">
      <formula>LEN(TRIM(T4))=0</formula>
    </cfRule>
  </conditionalFormatting>
  <conditionalFormatting sqref="Z11:AI11">
    <cfRule type="expression" dxfId="0" priority="175">
      <formula>AND(Z11=$K$3, $K$3&lt;&gt;"")</formula>
    </cfRule>
  </conditionalFormatting>
  <dataValidations count="3">
    <dataValidation type="list" allowBlank="1" showInputMessage="1" showErrorMessage="1" sqref="K3" xr:uid="{F2BDE5C0-8E7E-44FE-9088-13F54F86E9A7}">
      <formula1>$Z$11:$AI$11</formula1>
    </dataValidation>
    <dataValidation type="list" allowBlank="1" showInputMessage="1" showErrorMessage="1" sqref="K12:K61" xr:uid="{4307A85E-0922-404B-905C-93893B56E7C2}">
      <formula1>$D$4:$D$7</formula1>
    </dataValidation>
    <dataValidation type="list" allowBlank="1" showInputMessage="1" showErrorMessage="1" sqref="Z12:AI60" xr:uid="{655C6331-F82A-4C69-A4A9-A8F3817D442B}">
      <formula1>"〇,×"</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4CD44-C77D-4812-8DD1-ED0550D78A91}">
  <dimension ref="B2:S137"/>
  <sheetViews>
    <sheetView topLeftCell="A205" workbookViewId="0">
      <selection activeCell="G16" sqref="G16"/>
    </sheetView>
  </sheetViews>
  <sheetFormatPr defaultRowHeight="13.2"/>
  <sheetData>
    <row r="2" spans="2:3">
      <c r="B2" s="118" t="s">
        <v>355</v>
      </c>
    </row>
    <row r="4" spans="2:3">
      <c r="B4" s="118" t="s">
        <v>277</v>
      </c>
    </row>
    <row r="6" spans="2:3">
      <c r="B6" t="s">
        <v>357</v>
      </c>
    </row>
    <row r="7" spans="2:3">
      <c r="B7" t="s">
        <v>358</v>
      </c>
    </row>
    <row r="8" spans="2:3">
      <c r="B8" t="s">
        <v>362</v>
      </c>
    </row>
    <row r="10" spans="2:3">
      <c r="B10" s="118" t="s">
        <v>359</v>
      </c>
    </row>
    <row r="11" spans="2:3">
      <c r="B11" t="s">
        <v>360</v>
      </c>
    </row>
    <row r="13" spans="2:3">
      <c r="C13" s="117" t="s">
        <v>361</v>
      </c>
    </row>
    <row r="16" spans="2:3">
      <c r="B16" s="118" t="s">
        <v>363</v>
      </c>
    </row>
    <row r="17" spans="2:2">
      <c r="B17" s="118" t="s">
        <v>364</v>
      </c>
    </row>
    <row r="18" spans="2:2">
      <c r="B18" t="s">
        <v>365</v>
      </c>
    </row>
    <row r="19" spans="2:2">
      <c r="B19" t="s">
        <v>366</v>
      </c>
    </row>
    <row r="20" spans="2:2">
      <c r="B20" t="s">
        <v>367</v>
      </c>
    </row>
    <row r="21" spans="2:2">
      <c r="B21" t="s">
        <v>368</v>
      </c>
    </row>
    <row r="52" spans="2:2">
      <c r="B52" s="118" t="s">
        <v>356</v>
      </c>
    </row>
    <row r="53" spans="2:2">
      <c r="B53" t="s">
        <v>370</v>
      </c>
    </row>
    <row r="75" spans="2:2">
      <c r="B75" s="118" t="s">
        <v>369</v>
      </c>
    </row>
    <row r="137" spans="19:19">
      <c r="S137" s="127" t="s">
        <v>371</v>
      </c>
    </row>
  </sheetData>
  <phoneticPr fontId="6"/>
  <hyperlinks>
    <hyperlink ref="C13" r:id="rId1" display="https://kyoceragp.sharepoint.com/:f:/r/sites/msteams_2883/Shared Documents/309_SB%E3%83%AA%E3%82%B0%E3%83%AC%E3%83%83%E3%82%B7%E3%83%A7%E3%83%B32%E8%A9%A6%E9%A8%93/Tools?csf=1&amp;web=1&amp;e=KPZE1U" xr:uid="{03FDF26F-7F38-4CDD-982B-3F3E0A249F62}"/>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7409-2C67-404B-BE27-C3B0C07A3B9C}">
  <dimension ref="B2:C53"/>
  <sheetViews>
    <sheetView workbookViewId="0">
      <selection activeCell="M4" sqref="M4"/>
    </sheetView>
  </sheetViews>
  <sheetFormatPr defaultRowHeight="13.2"/>
  <sheetData>
    <row r="2" spans="2:3">
      <c r="B2" s="118" t="s">
        <v>337</v>
      </c>
    </row>
    <row r="5" spans="2:3">
      <c r="B5" s="118" t="s">
        <v>338</v>
      </c>
    </row>
    <row r="7" spans="2:3">
      <c r="B7" s="118" t="s">
        <v>339</v>
      </c>
    </row>
    <row r="9" spans="2:3">
      <c r="B9" t="s">
        <v>340</v>
      </c>
    </row>
    <row r="10" spans="2:3">
      <c r="B10" t="s">
        <v>341</v>
      </c>
    </row>
    <row r="11" spans="2:3">
      <c r="B11" t="s">
        <v>343</v>
      </c>
    </row>
    <row r="12" spans="2:3">
      <c r="B12" t="s">
        <v>344</v>
      </c>
    </row>
    <row r="14" spans="2:3">
      <c r="C14" s="117" t="s">
        <v>342</v>
      </c>
    </row>
    <row r="17" spans="2:2">
      <c r="B17" s="118" t="s">
        <v>345</v>
      </c>
    </row>
    <row r="18" spans="2:2">
      <c r="B18" t="s">
        <v>346</v>
      </c>
    </row>
    <row r="37" spans="2:3">
      <c r="B37" s="118" t="s">
        <v>347</v>
      </c>
    </row>
    <row r="38" spans="2:3">
      <c r="B38" t="s">
        <v>348</v>
      </c>
    </row>
    <row r="39" spans="2:3">
      <c r="B39" t="s">
        <v>349</v>
      </c>
    </row>
    <row r="40" spans="2:3">
      <c r="B40" t="s">
        <v>350</v>
      </c>
    </row>
    <row r="41" spans="2:3">
      <c r="B41" t="s">
        <v>351</v>
      </c>
    </row>
    <row r="42" spans="2:3">
      <c r="B42" t="s">
        <v>353</v>
      </c>
    </row>
    <row r="44" spans="2:3">
      <c r="C44" t="s">
        <v>352</v>
      </c>
    </row>
    <row r="53" spans="2:2">
      <c r="B53" t="s">
        <v>354</v>
      </c>
    </row>
  </sheetData>
  <phoneticPr fontId="6"/>
  <hyperlinks>
    <hyperlink ref="C14" r:id="rId1" display="https://kyoceragp.sharepoint.com/:f:/r/sites/msteams_2883/Shared Documents/309_SB%E3%83%AA%E3%82%B0%E3%83%AC%E3%83%83%E3%82%B7%E3%83%A7%E3%83%B32%E8%A9%A6%E9%A8%93/Tools/adb%E6%9C%89%E5%8A%B9%E5%8C%96(MTK)?csf=1&amp;web=1&amp;e=v5soZG" xr:uid="{301DD030-13F6-4158-AEB3-3F7752C252D5}"/>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9E535-4002-47BC-8846-39E5229FC4C6}">
  <dimension ref="B2:C70"/>
  <sheetViews>
    <sheetView workbookViewId="0">
      <selection activeCell="U4" sqref="U4"/>
    </sheetView>
  </sheetViews>
  <sheetFormatPr defaultRowHeight="13.2"/>
  <sheetData>
    <row r="2" spans="2:3">
      <c r="B2" s="118" t="s">
        <v>276</v>
      </c>
    </row>
    <row r="4" spans="2:3">
      <c r="B4" t="s">
        <v>295</v>
      </c>
    </row>
    <row r="5" spans="2:3">
      <c r="B5" t="s">
        <v>296</v>
      </c>
    </row>
    <row r="6" spans="2:3">
      <c r="B6" t="s">
        <v>297</v>
      </c>
    </row>
    <row r="9" spans="2:3">
      <c r="B9" s="118" t="s">
        <v>277</v>
      </c>
    </row>
    <row r="11" spans="2:3">
      <c r="B11" s="118" t="s">
        <v>278</v>
      </c>
    </row>
    <row r="12" spans="2:3">
      <c r="B12" t="s">
        <v>279</v>
      </c>
    </row>
    <row r="13" spans="2:3">
      <c r="B13" t="s">
        <v>280</v>
      </c>
    </row>
    <row r="15" spans="2:3">
      <c r="C15" s="117" t="s">
        <v>281</v>
      </c>
    </row>
    <row r="31" spans="2:2">
      <c r="B31" s="118" t="s">
        <v>282</v>
      </c>
    </row>
    <row r="32" spans="2:2">
      <c r="B32" t="s">
        <v>283</v>
      </c>
    </row>
    <row r="34" spans="3:3">
      <c r="C34" s="117" t="s">
        <v>284</v>
      </c>
    </row>
    <row r="35" spans="3:3">
      <c r="C35" t="s">
        <v>285</v>
      </c>
    </row>
    <row r="36" spans="3:3">
      <c r="C36" t="s">
        <v>287</v>
      </c>
    </row>
    <row r="39" spans="3:3">
      <c r="C39" t="s">
        <v>286</v>
      </c>
    </row>
    <row r="40" spans="3:3">
      <c r="C40" t="s">
        <v>288</v>
      </c>
    </row>
    <row r="41" spans="3:3">
      <c r="C41" t="s">
        <v>289</v>
      </c>
    </row>
    <row r="42" spans="3:3">
      <c r="C42" t="s">
        <v>290</v>
      </c>
    </row>
    <row r="43" spans="3:3">
      <c r="C43" t="s">
        <v>291</v>
      </c>
    </row>
    <row r="44" spans="3:3">
      <c r="C44" t="s">
        <v>292</v>
      </c>
    </row>
    <row r="45" spans="3:3">
      <c r="C45" t="s">
        <v>293</v>
      </c>
    </row>
    <row r="46" spans="3:3">
      <c r="C46" t="s">
        <v>294</v>
      </c>
    </row>
    <row r="65" spans="2:3">
      <c r="B65" s="118" t="s">
        <v>298</v>
      </c>
    </row>
    <row r="66" spans="2:3">
      <c r="B66" t="s">
        <v>299</v>
      </c>
    </row>
    <row r="68" spans="2:3">
      <c r="C68" s="119" t="s">
        <v>301</v>
      </c>
    </row>
    <row r="70" spans="2:3">
      <c r="C70" t="s">
        <v>300</v>
      </c>
    </row>
  </sheetData>
  <phoneticPr fontId="6"/>
  <hyperlinks>
    <hyperlink ref="C15" r:id="rId1" display="https://kyoceragp.sharepoint.com/:f:/r/sites/msteams_2883/Shared Documents/309_SB%E3%83%AA%E3%82%B0%E3%83%AC%E3%83%83%E3%82%B7%E3%83%A7%E3%83%B32%E8%A9%A6%E9%A8%93/Tools/Mode%E5%88%87%E6%9B%BF?csf=1&amp;web=1&amp;e=jpnw8V" xr:uid="{0F52EE7A-459D-4F52-B83D-BB5AFDDAFEE8}"/>
    <hyperlink ref="C34" r:id="rId2" display="https://kyoceragp.sharepoint.com/:f:/r/sites/msteams_2883/Shared Documents/309_SB%E3%83%AA%E3%82%B0%E3%83%AC%E3%83%83%E3%82%B7%E3%83%A7%E3%83%B32%E8%A9%A6%E9%A8%93/Tools/adb%E6%9C%89%E5%8A%B9%E5%8C%96(Qualcomm)?csf=1&amp;web=1&amp;e=PU18v9" xr:uid="{A3D73CCE-AD51-448F-A284-AE295239416A}"/>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8121-2F34-487A-AC8C-3572898D69E0}">
  <dimension ref="B2:M42"/>
  <sheetViews>
    <sheetView workbookViewId="0">
      <selection activeCell="J3" sqref="J3"/>
    </sheetView>
  </sheetViews>
  <sheetFormatPr defaultRowHeight="13.2"/>
  <sheetData>
    <row r="2" spans="2:13">
      <c r="B2" s="118" t="s">
        <v>302</v>
      </c>
    </row>
    <row r="4" spans="2:13">
      <c r="B4" s="118" t="s">
        <v>303</v>
      </c>
    </row>
    <row r="5" spans="2:13">
      <c r="B5" t="s">
        <v>305</v>
      </c>
    </row>
    <row r="7" spans="2:13">
      <c r="C7" s="117" t="s">
        <v>304</v>
      </c>
    </row>
    <row r="9" spans="2:13">
      <c r="M9" t="s">
        <v>306</v>
      </c>
    </row>
    <row r="29" spans="13:13">
      <c r="M29" t="s">
        <v>307</v>
      </c>
    </row>
    <row r="41" spans="3:3">
      <c r="C41" s="119" t="s">
        <v>308</v>
      </c>
    </row>
    <row r="42" spans="3:3">
      <c r="C42" s="119" t="s">
        <v>309</v>
      </c>
    </row>
  </sheetData>
  <phoneticPr fontId="6"/>
  <hyperlinks>
    <hyperlink ref="C7" r:id="rId1" display="https://kyoceragp.sharepoint.com/:f:/r/sites/msteams_2883/Shared Documents/309_SB%E3%83%AA%E3%82%B0%E3%83%AC%E3%83%83%E3%82%B7%E3%83%A7%E3%83%B32%E8%A9%A6%E9%A8%93/Tools/WinMerge?csf=1&amp;web=1&amp;e=LpzJ9t" xr:uid="{F2604C6C-1F5B-4D90-9B8A-82597245B098}"/>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8DCC-9635-4D34-B449-876AC2740943}">
  <dimension ref="B2:V42"/>
  <sheetViews>
    <sheetView workbookViewId="0">
      <selection activeCell="G3" sqref="G3"/>
    </sheetView>
  </sheetViews>
  <sheetFormatPr defaultRowHeight="13.2"/>
  <sheetData>
    <row r="2" spans="2:22">
      <c r="B2" s="118" t="s">
        <v>310</v>
      </c>
    </row>
    <row r="3" spans="2:22">
      <c r="B3" s="121" t="s">
        <v>311</v>
      </c>
    </row>
    <row r="5" spans="2:22">
      <c r="B5" t="s">
        <v>312</v>
      </c>
    </row>
    <row r="7" spans="2:22">
      <c r="B7" t="s">
        <v>314</v>
      </c>
    </row>
    <row r="8" spans="2:22">
      <c r="B8" t="s">
        <v>313</v>
      </c>
    </row>
    <row r="9" spans="2:22">
      <c r="B9" t="s">
        <v>315</v>
      </c>
    </row>
    <row r="12" spans="2:22">
      <c r="J12" s="122" t="s">
        <v>316</v>
      </c>
      <c r="R12" t="s">
        <v>318</v>
      </c>
      <c r="V12" s="122" t="s">
        <v>317</v>
      </c>
    </row>
    <row r="42" spans="6:18">
      <c r="F42" s="122" t="s">
        <v>319</v>
      </c>
      <c r="N42" s="122" t="s">
        <v>320</v>
      </c>
      <c r="R42" s="122" t="s">
        <v>321</v>
      </c>
    </row>
  </sheetData>
  <phoneticPr fontId="6"/>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D6FE5-ADC3-47E2-8AC4-FEAEE5B7CC21}">
  <dimension ref="B2:C41"/>
  <sheetViews>
    <sheetView workbookViewId="0">
      <selection activeCell="E2" sqref="E2"/>
    </sheetView>
  </sheetViews>
  <sheetFormatPr defaultRowHeight="18"/>
  <cols>
    <col min="1" max="1" width="8.88671875" style="124"/>
    <col min="2" max="2" width="16.6640625" style="124" customWidth="1"/>
    <col min="3" max="16384" width="8.88671875" style="124"/>
  </cols>
  <sheetData>
    <row r="2" spans="2:3" ht="22.2">
      <c r="B2" s="123" t="s">
        <v>322</v>
      </c>
    </row>
    <row r="4" spans="2:3">
      <c r="B4" s="124" t="s">
        <v>334</v>
      </c>
    </row>
    <row r="6" spans="2:3" ht="22.2">
      <c r="B6" s="123" t="s">
        <v>323</v>
      </c>
    </row>
    <row r="8" spans="2:3">
      <c r="B8" s="124" t="s">
        <v>324</v>
      </c>
    </row>
    <row r="9" spans="2:3">
      <c r="B9" s="125" t="s">
        <v>325</v>
      </c>
    </row>
    <row r="11" spans="2:3">
      <c r="B11" s="124" t="s">
        <v>326</v>
      </c>
      <c r="C11" s="126" t="s">
        <v>327</v>
      </c>
    </row>
    <row r="12" spans="2:3">
      <c r="B12" s="124" t="s">
        <v>328</v>
      </c>
      <c r="C12" s="124" t="s">
        <v>329</v>
      </c>
    </row>
    <row r="14" spans="2:3">
      <c r="B14" s="124" t="s">
        <v>330</v>
      </c>
    </row>
    <row r="33" spans="2:3" ht="22.2">
      <c r="B33" s="123" t="s">
        <v>331</v>
      </c>
    </row>
    <row r="35" spans="2:3">
      <c r="B35" s="124" t="s">
        <v>324</v>
      </c>
    </row>
    <row r="36" spans="2:3">
      <c r="B36" s="125" t="s">
        <v>332</v>
      </c>
    </row>
    <row r="38" spans="2:3">
      <c r="B38" s="124" t="s">
        <v>326</v>
      </c>
      <c r="C38" s="126" t="s">
        <v>333</v>
      </c>
    </row>
    <row r="39" spans="2:3">
      <c r="B39" s="124" t="s">
        <v>328</v>
      </c>
      <c r="C39" s="124" t="s">
        <v>329</v>
      </c>
    </row>
    <row r="41" spans="2:3">
      <c r="B41" s="124" t="s">
        <v>330</v>
      </c>
    </row>
  </sheetData>
  <phoneticPr fontId="6"/>
  <hyperlinks>
    <hyperlink ref="B9" r:id="rId1" display="https://id.my.softbank.jp/sbid_auth/type1/2.0/authorization.php?response_type=code&amp;client_id=o00aXYC6xABycFsvzmgFARqc0oa1nCau&amp;redirect_uri=https%3A%2F%2Fmy.softbank.jp%2Fmsb%2Fd%2Fauth%2FdoReceiveSbid&amp;display=touch&amp;prompt=login%20consent&amp;scope=openid&amp;nonce=20250819101922074R70KIRtMIrTMldf&amp;ui_locales=ja&amp;weblinkid=MSB020063&amp;acr_value=1&amp;amr=me" xr:uid="{C7B309D1-12CC-4C57-A96C-8872CB9C2A72}"/>
    <hyperlink ref="B36" r:id="rId2" display="https://id.my.ymobile.jp/sbid_auth/type1/2.0/authorization.php?response_type=code&amp;client_id=agMnDmmaN2gFx8YHK5jiR4xGWsKXtVpU&amp;redirect_uri=https%3A%2F%2Fmy.ymobile.jp%2Fmuc%2Fd%2Fauth%2FdoReceiveSbid&amp;display=touch&amp;prompt=select_account&amp;scope=openid&amp;nonce=20250819102511649hTyRLKExA0tqL2i&amp;ui_locales=ja&amp;acr_value=1&amp;amr=me" xr:uid="{6C40F888-B89A-48AC-A65D-01D34BD83F0D}"/>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2F0B5-DEB4-4FBF-822F-DD978D13307B}">
  <dimension ref="B2:C16"/>
  <sheetViews>
    <sheetView workbookViewId="0">
      <selection activeCell="H18" sqref="H18"/>
    </sheetView>
  </sheetViews>
  <sheetFormatPr defaultRowHeight="13.2"/>
  <cols>
    <col min="2" max="2" width="3.77734375" bestFit="1" customWidth="1"/>
    <col min="3" max="3" width="94.6640625" customWidth="1"/>
  </cols>
  <sheetData>
    <row r="2" spans="2:3">
      <c r="B2">
        <v>1</v>
      </c>
      <c r="C2" s="120" t="s">
        <v>270</v>
      </c>
    </row>
    <row r="3" spans="2:3">
      <c r="B3">
        <v>2</v>
      </c>
      <c r="C3" s="120" t="s">
        <v>271</v>
      </c>
    </row>
    <row r="4" spans="2:3">
      <c r="B4">
        <v>3</v>
      </c>
      <c r="C4" s="120" t="s">
        <v>267</v>
      </c>
    </row>
    <row r="5" spans="2:3">
      <c r="B5">
        <v>4</v>
      </c>
      <c r="C5" s="120" t="s">
        <v>272</v>
      </c>
    </row>
    <row r="6" spans="2:3">
      <c r="B6">
        <v>5</v>
      </c>
      <c r="C6" s="120" t="s">
        <v>266</v>
      </c>
    </row>
    <row r="7" spans="2:3" ht="39.6">
      <c r="B7">
        <v>6</v>
      </c>
      <c r="C7" s="128" t="s">
        <v>273</v>
      </c>
    </row>
    <row r="8" spans="2:3">
      <c r="B8">
        <v>7</v>
      </c>
      <c r="C8" t="s">
        <v>268</v>
      </c>
    </row>
    <row r="9" spans="2:3">
      <c r="B9">
        <v>8</v>
      </c>
      <c r="C9" s="120" t="s">
        <v>269</v>
      </c>
    </row>
    <row r="10" spans="2:3">
      <c r="B10">
        <v>9</v>
      </c>
      <c r="C10" s="120" t="s">
        <v>274</v>
      </c>
    </row>
    <row r="11" spans="2:3">
      <c r="B11">
        <v>10</v>
      </c>
    </row>
    <row r="12" spans="2:3">
      <c r="B12">
        <v>11</v>
      </c>
    </row>
    <row r="13" spans="2:3">
      <c r="B13">
        <v>12</v>
      </c>
    </row>
    <row r="14" spans="2:3">
      <c r="B14">
        <v>13</v>
      </c>
    </row>
    <row r="15" spans="2:3">
      <c r="B15">
        <v>14</v>
      </c>
    </row>
    <row r="16" spans="2:3">
      <c r="B16">
        <v>15</v>
      </c>
    </row>
  </sheetData>
  <phoneticPr fontId="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9A80-FDBB-413A-A192-49ECF1EEEA63}">
  <dimension ref="B3:B5"/>
  <sheetViews>
    <sheetView workbookViewId="0">
      <selection activeCell="H11" sqref="H11"/>
    </sheetView>
  </sheetViews>
  <sheetFormatPr defaultRowHeight="13.2"/>
  <sheetData>
    <row r="3" spans="2:2">
      <c r="B3" t="s">
        <v>403</v>
      </c>
    </row>
    <row r="5" spans="2:2">
      <c r="B5" s="117" t="s">
        <v>404</v>
      </c>
    </row>
  </sheetData>
  <phoneticPr fontId="6"/>
  <hyperlinks>
    <hyperlink ref="B5" r:id="rId1" display="https://kyoceragp.sharepoint.com/:f:/r/sites/msteams_2883/Shared Documents/309_SB%E3%83%AA%E3%82%B0%E3%83%AC%E3%83%83%E3%82%B7%E3%83%A7%E3%83%B32%E8%A9%A6%E9%A8%93/%E8%A9%A6%E9%A8%93%E6%9B%B8?csf=1&amp;web=1&amp;e=mXq9Cv" xr:uid="{F574D090-391B-4EDF-B8CE-F69AAAD1D5F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6033A2-D6DF-4815-957E-854E303D05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21A35E4-E74F-4698-AD7E-6947D69F2E40}">
  <ds:schemaRefs>
    <ds:schemaRef ds:uri="http://purl.org/dc/elements/1.1/"/>
    <ds:schemaRef ds:uri="http://schemas.microsoft.com/office/2006/documentManagement/types"/>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26D60924-076C-49BE-9310-D9199B08F519}">
  <ds:schemaRefs>
    <ds:schemaRef ds:uri="http://schemas.microsoft.com/sharepoint/v3/contenttype/forms"/>
  </ds:schemaRefs>
</ds:datastoreItem>
</file>

<file path=docMetadata/LabelInfo.xml><?xml version="1.0" encoding="utf-8"?>
<clbl:labelList xmlns:clbl="http://schemas.microsoft.com/office/2020/mipLabelMetadata">
  <clbl:label id="{82cc187e-25d5-45e4-8c34-8434bf6075fe}" enabled="0" method="" siteId="{82cc187e-25d5-45e4-8c34-8434bf6075f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Report</vt:lpstr>
      <vt:lpstr>試験項目</vt:lpstr>
      <vt:lpstr>待ち受け設定</vt:lpstr>
      <vt:lpstr>MTKモデル</vt:lpstr>
      <vt:lpstr>Qualcommモデル</vt:lpstr>
      <vt:lpstr>WinMerge画像比較</vt:lpstr>
      <vt:lpstr>電話帳登録</vt:lpstr>
      <vt:lpstr>非課金SIMサイト</vt:lpstr>
      <vt:lpstr>修正課題</vt:lpstr>
      <vt:lpstr>リンク</vt:lpstr>
      <vt:lpstr>Report!Print_Area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W10-X13G216X</dc:creator>
  <cp:keywords/>
  <dc:description/>
  <cp:lastModifiedBy>Matsui Toshifumi　( 松井　敏文 )</cp:lastModifiedBy>
  <cp:revision/>
  <dcterms:created xsi:type="dcterms:W3CDTF">2023-05-08T00:34:46Z</dcterms:created>
  <dcterms:modified xsi:type="dcterms:W3CDTF">2026-02-06T06:30:56Z</dcterms:modified>
  <cp:category/>
  <cp:contentStatus/>
</cp:coreProperties>
</file>