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s GIT\Stevens_IT-MS_in_CS\SPRING_25\CS513_Knowledge_Discovery&amp;Data_Mining\HW\"/>
    </mc:Choice>
  </mc:AlternateContent>
  <xr:revisionPtr revIDLastSave="0" documentId="13_ncr:1_{EFB42003-4047-4255-B59B-7AAABC336C01}" xr6:coauthVersionLast="47" xr6:coauthVersionMax="47" xr10:uidLastSave="{00000000-0000-0000-0000-000000000000}"/>
  <bookViews>
    <workbookView xWindow="-28920" yWindow="-2850" windowWidth="29040" windowHeight="16440" xr2:uid="{6F33038C-8C24-FE4A-B83D-838625B3E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D11" i="1" s="1"/>
  <c r="E11" i="1" s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D39" i="1" l="1"/>
  <c r="E39" i="1" s="1"/>
  <c r="I39" i="1" s="1"/>
  <c r="D31" i="1"/>
  <c r="E31" i="1" s="1"/>
  <c r="D23" i="1"/>
  <c r="E23" i="1" s="1"/>
  <c r="D15" i="1"/>
  <c r="E15" i="1" s="1"/>
  <c r="I15" i="1" s="1"/>
  <c r="D43" i="1"/>
  <c r="E43" i="1" s="1"/>
  <c r="D35" i="1"/>
  <c r="E35" i="1" s="1"/>
  <c r="D27" i="1"/>
  <c r="E27" i="1" s="1"/>
  <c r="I27" i="1" s="1"/>
  <c r="D19" i="1"/>
  <c r="E19" i="1" s="1"/>
  <c r="J19" i="1"/>
  <c r="J11" i="1"/>
  <c r="J35" i="1"/>
  <c r="J15" i="1"/>
  <c r="J27" i="1"/>
  <c r="J39" i="1"/>
  <c r="J43" i="1"/>
  <c r="J31" i="1"/>
  <c r="J23" i="1"/>
  <c r="I11" i="1"/>
  <c r="K39" i="1" l="1"/>
  <c r="I31" i="1"/>
  <c r="K27" i="1"/>
  <c r="I23" i="1"/>
  <c r="K23" i="1" s="1"/>
  <c r="I43" i="1"/>
  <c r="K43" i="1" s="1"/>
  <c r="I35" i="1"/>
  <c r="K35" i="1" s="1"/>
  <c r="I19" i="1"/>
  <c r="K19" i="1" s="1"/>
  <c r="K31" i="1"/>
  <c r="K11" i="1"/>
  <c r="K15" i="1"/>
</calcChain>
</file>

<file path=xl/sharedStrings.xml><?xml version="1.0" encoding="utf-8"?>
<sst xmlns="http://schemas.openxmlformats.org/spreadsheetml/2006/main" count="67" uniqueCount="30">
  <si>
    <t>Split</t>
  </si>
  <si>
    <t>PL</t>
  </si>
  <si>
    <t>PR</t>
  </si>
  <si>
    <t>Level</t>
  </si>
  <si>
    <t>P( j |tL )</t>
  </si>
  <si>
    <t>P( j |tR)</t>
  </si>
  <si>
    <t>Φ(s|t)</t>
  </si>
  <si>
    <t>Occupation</t>
  </si>
  <si>
    <t>Gender</t>
  </si>
  <si>
    <t>Age</t>
  </si>
  <si>
    <t>Service</t>
  </si>
  <si>
    <t>Female</t>
  </si>
  <si>
    <t>Male</t>
  </si>
  <si>
    <t>Salary ($)</t>
  </si>
  <si>
    <t>Management</t>
  </si>
  <si>
    <t>Sales</t>
  </si>
  <si>
    <t>Staff</t>
  </si>
  <si>
    <t>2PL * PR</t>
  </si>
  <si>
    <t>Age group</t>
  </si>
  <si>
    <t>Less than or equal to 30</t>
  </si>
  <si>
    <t>Less than or equal to 50</t>
  </si>
  <si>
    <t>Less than or equal to 40</t>
  </si>
  <si>
    <t>q(s|t)</t>
  </si>
  <si>
    <t>Total row</t>
  </si>
  <si>
    <t>Category to split</t>
  </si>
  <si>
    <r>
      <t xml:space="preserve">4.1 </t>
    </r>
    <r>
      <rPr>
        <i/>
        <sz val="18"/>
        <color theme="1"/>
        <rFont val="Arial"/>
        <family val="2"/>
      </rPr>
      <t>Construct a classification and regression tree to classify salary based on the other variables only one split level.</t>
    </r>
  </si>
  <si>
    <t>Name: Ali Abdullah Ahmad</t>
  </si>
  <si>
    <t>CWID: 20031246</t>
  </si>
  <si>
    <t>HW_04_CART</t>
  </si>
  <si>
    <r>
      <t xml:space="preserve">Answer – </t>
    </r>
    <r>
      <rPr>
        <sz val="14"/>
        <color theme="1"/>
        <rFont val="Arial"/>
        <family val="2"/>
      </rPr>
      <t xml:space="preserve">The first Classification and Regression Treen node on the basis of Salary would be Occupation since the highest ɸ(s|t) value fall under </t>
    </r>
    <r>
      <rPr>
        <b/>
        <sz val="14"/>
        <color theme="1"/>
        <rFont val="Arial"/>
        <family val="2"/>
      </rPr>
      <t>Occupation = Management</t>
    </r>
    <r>
      <rPr>
        <sz val="14"/>
        <color theme="1"/>
        <rFont val="Arial"/>
        <family val="2"/>
      </rPr>
      <t xml:space="preserve"> ie of </t>
    </r>
    <r>
      <rPr>
        <b/>
        <sz val="14"/>
        <color theme="1"/>
        <rFont val="Arial"/>
        <family val="2"/>
      </rPr>
      <t>0.661</t>
    </r>
    <r>
      <rPr>
        <sz val="14"/>
        <color theme="1"/>
        <rFont val="Arial"/>
        <family val="2"/>
      </rPr>
      <t xml:space="preserve"> among all splits.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</si>
</sst>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8"/>
      <color theme="1"/>
      <name val="Arial"/>
      <family val="2"/>
    </font>
    <font>
      <i/>
      <sz val="18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5EB0-2315-7948-A516-E86DB6F2DF7C}">
  <dimension ref="B1:U46"/>
  <sheetViews>
    <sheetView tabSelected="1" zoomScale="85" zoomScaleNormal="85" workbookViewId="0">
      <selection activeCell="B1" sqref="B1:H4"/>
    </sheetView>
  </sheetViews>
  <sheetFormatPr defaultColWidth="10.875" defaultRowHeight="20.100000000000001" customHeight="1" x14ac:dyDescent="0.25"/>
  <cols>
    <col min="1" max="1" width="6" style="1" customWidth="1"/>
    <col min="2" max="2" width="19.875" style="3" customWidth="1"/>
    <col min="3" max="3" width="23.375" style="3" bestFit="1" customWidth="1"/>
    <col min="4" max="5" width="12.625" style="1" bestFit="1" customWidth="1"/>
    <col min="6" max="11" width="10.875" style="1"/>
    <col min="12" max="12" width="8.875" style="1" customWidth="1"/>
    <col min="13" max="13" width="13.875" style="1" customWidth="1"/>
    <col min="14" max="17" width="10.875" style="1"/>
    <col min="18" max="18" width="28.875" style="1" customWidth="1"/>
    <col min="19" max="16384" width="10.875" style="1"/>
  </cols>
  <sheetData>
    <row r="1" spans="2:18" ht="20.100000000000001" customHeight="1" x14ac:dyDescent="0.25">
      <c r="B1" s="10" t="s">
        <v>25</v>
      </c>
      <c r="C1" s="10"/>
      <c r="D1" s="10"/>
      <c r="E1" s="10"/>
      <c r="F1" s="10"/>
      <c r="G1" s="10"/>
      <c r="H1" s="10"/>
    </row>
    <row r="2" spans="2:18" ht="20.100000000000001" customHeight="1" x14ac:dyDescent="0.25">
      <c r="B2" s="10"/>
      <c r="C2" s="10"/>
      <c r="D2" s="10"/>
      <c r="E2" s="10"/>
      <c r="F2" s="10"/>
      <c r="G2" s="10"/>
      <c r="H2" s="10"/>
    </row>
    <row r="3" spans="2:18" ht="20.100000000000001" customHeight="1" x14ac:dyDescent="0.25">
      <c r="B3" s="10"/>
      <c r="C3" s="10"/>
      <c r="D3" s="10"/>
      <c r="E3" s="10"/>
      <c r="F3" s="10"/>
      <c r="G3" s="10"/>
      <c r="H3" s="10"/>
      <c r="M3" s="15" t="s">
        <v>7</v>
      </c>
      <c r="N3" s="15" t="s">
        <v>8</v>
      </c>
      <c r="O3" s="15" t="s">
        <v>9</v>
      </c>
      <c r="P3" s="15" t="s">
        <v>13</v>
      </c>
      <c r="Q3" s="15" t="s">
        <v>3</v>
      </c>
      <c r="R3" s="15" t="s">
        <v>18</v>
      </c>
    </row>
    <row r="4" spans="2:18" ht="20.100000000000001" customHeight="1" x14ac:dyDescent="0.25">
      <c r="B4" s="10"/>
      <c r="C4" s="10"/>
      <c r="D4" s="10"/>
      <c r="E4" s="10"/>
      <c r="F4" s="10"/>
      <c r="G4" s="10"/>
      <c r="H4" s="10"/>
      <c r="M4" s="5" t="s">
        <v>10</v>
      </c>
      <c r="N4" s="4" t="s">
        <v>11</v>
      </c>
      <c r="O4" s="4">
        <v>45</v>
      </c>
      <c r="P4" s="4">
        <v>48000</v>
      </c>
      <c r="Q4" s="4">
        <v>3</v>
      </c>
      <c r="R4" s="4" t="s">
        <v>20</v>
      </c>
    </row>
    <row r="5" spans="2:18" ht="20.100000000000001" customHeight="1" x14ac:dyDescent="0.25">
      <c r="B5" s="2" t="s">
        <v>26</v>
      </c>
      <c r="M5" s="5" t="s">
        <v>10</v>
      </c>
      <c r="N5" s="4" t="s">
        <v>12</v>
      </c>
      <c r="O5" s="4">
        <v>25</v>
      </c>
      <c r="P5" s="4">
        <v>25000</v>
      </c>
      <c r="Q5" s="4">
        <v>1</v>
      </c>
      <c r="R5" s="4" t="s">
        <v>19</v>
      </c>
    </row>
    <row r="6" spans="2:18" ht="20.100000000000001" customHeight="1" x14ac:dyDescent="0.25">
      <c r="B6" s="2" t="s">
        <v>27</v>
      </c>
      <c r="M6" s="5" t="s">
        <v>10</v>
      </c>
      <c r="N6" s="4" t="s">
        <v>12</v>
      </c>
      <c r="O6" s="4">
        <v>33</v>
      </c>
      <c r="P6" s="4">
        <v>35000</v>
      </c>
      <c r="Q6" s="4">
        <v>2</v>
      </c>
      <c r="R6" s="4" t="s">
        <v>21</v>
      </c>
    </row>
    <row r="7" spans="2:18" ht="20.100000000000001" customHeight="1" x14ac:dyDescent="0.25">
      <c r="B7" s="2" t="s">
        <v>28</v>
      </c>
      <c r="M7" s="5" t="s">
        <v>14</v>
      </c>
      <c r="N7" s="4" t="s">
        <v>12</v>
      </c>
      <c r="O7" s="4">
        <v>25</v>
      </c>
      <c r="P7" s="4">
        <v>45000</v>
      </c>
      <c r="Q7" s="4">
        <v>3</v>
      </c>
      <c r="R7" s="4" t="s">
        <v>19</v>
      </c>
    </row>
    <row r="8" spans="2:18" ht="20.100000000000001" customHeight="1" x14ac:dyDescent="0.25">
      <c r="E8" s="9"/>
      <c r="M8" s="5" t="s">
        <v>14</v>
      </c>
      <c r="N8" s="4" t="s">
        <v>11</v>
      </c>
      <c r="O8" s="4">
        <v>35</v>
      </c>
      <c r="P8" s="4">
        <v>65000</v>
      </c>
      <c r="Q8" s="4">
        <v>4</v>
      </c>
      <c r="R8" s="4" t="s">
        <v>21</v>
      </c>
    </row>
    <row r="9" spans="2:18" ht="20.100000000000001" customHeight="1" x14ac:dyDescent="0.25">
      <c r="M9" s="5" t="s">
        <v>14</v>
      </c>
      <c r="N9" s="4" t="s">
        <v>12</v>
      </c>
      <c r="O9" s="4">
        <v>26</v>
      </c>
      <c r="P9" s="4">
        <v>45000</v>
      </c>
      <c r="Q9" s="4">
        <v>3</v>
      </c>
      <c r="R9" s="4" t="s">
        <v>19</v>
      </c>
    </row>
    <row r="10" spans="2:18" ht="20.100000000000001" customHeight="1" x14ac:dyDescent="0.25">
      <c r="B10" s="12" t="s">
        <v>24</v>
      </c>
      <c r="C10" s="12" t="s">
        <v>0</v>
      </c>
      <c r="D10" s="12" t="s">
        <v>1</v>
      </c>
      <c r="E10" s="12" t="s">
        <v>2</v>
      </c>
      <c r="F10" s="12" t="s">
        <v>3</v>
      </c>
      <c r="G10" s="12" t="s">
        <v>4</v>
      </c>
      <c r="H10" s="12" t="s">
        <v>5</v>
      </c>
      <c r="I10" s="12" t="s">
        <v>17</v>
      </c>
      <c r="J10" s="12" t="s">
        <v>22</v>
      </c>
      <c r="K10" s="12" t="s">
        <v>6</v>
      </c>
      <c r="M10" s="5" t="s">
        <v>14</v>
      </c>
      <c r="N10" s="4" t="s">
        <v>11</v>
      </c>
      <c r="O10" s="4">
        <v>45</v>
      </c>
      <c r="P10" s="4">
        <v>70000</v>
      </c>
      <c r="Q10" s="4">
        <v>4</v>
      </c>
      <c r="R10" s="4" t="s">
        <v>20</v>
      </c>
    </row>
    <row r="11" spans="2:18" ht="20.100000000000001" customHeight="1" x14ac:dyDescent="0.25">
      <c r="B11" s="4" t="s">
        <v>9</v>
      </c>
      <c r="C11" s="4" t="s">
        <v>19</v>
      </c>
      <c r="D11" s="6">
        <f>COUNTIF(Sheet1!$R$4:$R$14,C11)/Sheet1!$N$16</f>
        <v>0.45454545454545453</v>
      </c>
      <c r="E11" s="6">
        <f>1-D11</f>
        <v>0.54545454545454541</v>
      </c>
      <c r="F11" s="4">
        <v>1</v>
      </c>
      <c r="G11" s="6">
        <f>COUNTIFS(Sheet1!$R$4:$R$14,$C$11,Sheet1!$Q$4:$Q$14,F11)/COUNTIF(Sheet1!$R$4:$R$14,$C$11)</f>
        <v>0.4</v>
      </c>
      <c r="H11" s="6">
        <f>(COUNTIFS(Sheet1!$R$4:$R$14,$C$15,Sheet1!$Q$4:$Q$14,F11)+COUNTIFS(Sheet1!$R$4:$R$14,$C$19,Sheet1!$Q$4:$Q$14,F11))/(COUNTIF(Sheet1!$R$4:$R$14,$C$15)+COUNTIF(Sheet1!$R$4:$R$14,$C$19))</f>
        <v>0</v>
      </c>
      <c r="I11" s="6">
        <f>2*D11*E11</f>
        <v>0.49586776859504128</v>
      </c>
      <c r="J11" s="6">
        <f>ABS(G11-H11)+ABS(G12-H12)+ABS(G13-H13)+ABS(G14-H14)</f>
        <v>0.93333333333333335</v>
      </c>
      <c r="K11" s="6">
        <f>I11*J11</f>
        <v>0.46280991735537186</v>
      </c>
      <c r="M11" s="5" t="s">
        <v>15</v>
      </c>
      <c r="N11" s="4" t="s">
        <v>11</v>
      </c>
      <c r="O11" s="4">
        <v>40</v>
      </c>
      <c r="P11" s="4">
        <v>50000</v>
      </c>
      <c r="Q11" s="4">
        <v>3</v>
      </c>
      <c r="R11" s="4" t="s">
        <v>21</v>
      </c>
    </row>
    <row r="12" spans="2:18" ht="20.100000000000001" customHeight="1" x14ac:dyDescent="0.25">
      <c r="B12" s="4"/>
      <c r="C12" s="4"/>
      <c r="D12" s="4"/>
      <c r="E12" s="4"/>
      <c r="F12" s="4">
        <v>2</v>
      </c>
      <c r="G12" s="6">
        <f>COUNTIFS(Sheet1!$R$4:$R$14,$C$11,Sheet1!$Q$4:$Q$14,F12)/COUNTIF(Sheet1!$R$4:$R$14,$C$11)</f>
        <v>0.2</v>
      </c>
      <c r="H12" s="6">
        <f>(COUNTIFS(Sheet1!$R$4:$R$14,$C$15,Sheet1!$Q$4:$Q$14,F12)+COUNTIFS(Sheet1!$R$4:$R$14,$C$19,Sheet1!$Q$4:$Q$14,F12))/(COUNTIF(Sheet1!$R$4:$R$14,$C$15)+COUNTIF(Sheet1!$R$4:$R$14,$C$19))</f>
        <v>0.33333333333333331</v>
      </c>
      <c r="I12" s="6"/>
      <c r="J12" s="6"/>
      <c r="K12" s="6"/>
      <c r="M12" s="5" t="s">
        <v>15</v>
      </c>
      <c r="N12" s="4" t="s">
        <v>12</v>
      </c>
      <c r="O12" s="4">
        <v>30</v>
      </c>
      <c r="P12" s="4">
        <v>40000</v>
      </c>
      <c r="Q12" s="4">
        <v>2</v>
      </c>
      <c r="R12" s="4" t="s">
        <v>19</v>
      </c>
    </row>
    <row r="13" spans="2:18" ht="20.100000000000001" customHeight="1" x14ac:dyDescent="0.25">
      <c r="B13" s="4"/>
      <c r="C13" s="4"/>
      <c r="D13" s="4"/>
      <c r="E13" s="4"/>
      <c r="F13" s="4">
        <v>3</v>
      </c>
      <c r="G13" s="6">
        <f>COUNTIFS(Sheet1!$R$4:$R$14,$C$11,Sheet1!$Q$4:$Q$14,F13)/COUNTIF(Sheet1!$R$4:$R$14,$C$11)</f>
        <v>0.4</v>
      </c>
      <c r="H13" s="6">
        <f>(COUNTIFS(Sheet1!$R$4:$R$14,$C$15,Sheet1!$Q$4:$Q$14,F13)+COUNTIFS(Sheet1!$R$4:$R$14,$C$19,Sheet1!$Q$4:$Q$14,F13))/(COUNTIF(Sheet1!$R$4:$R$14,$C$15)+COUNTIF(Sheet1!$R$4:$R$14,$C$19))</f>
        <v>0.33333333333333331</v>
      </c>
      <c r="I13" s="6"/>
      <c r="J13" s="6"/>
      <c r="K13" s="6"/>
      <c r="M13" s="5" t="s">
        <v>16</v>
      </c>
      <c r="N13" s="4" t="s">
        <v>11</v>
      </c>
      <c r="O13" s="4">
        <v>50</v>
      </c>
      <c r="P13" s="4">
        <v>40000</v>
      </c>
      <c r="Q13" s="4">
        <v>2</v>
      </c>
      <c r="R13" s="4" t="s">
        <v>20</v>
      </c>
    </row>
    <row r="14" spans="2:18" ht="20.100000000000001" customHeight="1" x14ac:dyDescent="0.25">
      <c r="B14" s="4"/>
      <c r="C14" s="4"/>
      <c r="D14" s="4"/>
      <c r="E14" s="4"/>
      <c r="F14" s="4">
        <v>4</v>
      </c>
      <c r="G14" s="6">
        <f>COUNTIFS(Sheet1!$R$4:$R$14,$C$11,Sheet1!$Q$4:$Q$14,F14)/COUNTIF(Sheet1!$R$4:$R$14,$C$11)</f>
        <v>0</v>
      </c>
      <c r="H14" s="6">
        <f>(COUNTIFS(Sheet1!$R$4:$R$14,$C$15,Sheet1!$Q$4:$Q$14,F14)+COUNTIFS(Sheet1!$R$4:$R$14,$C$19,Sheet1!$Q$4:$Q$14,F14))/(COUNTIF(Sheet1!$R$4:$R$14,$C$15)+COUNTIF(Sheet1!$R$4:$R$14,$C$19))</f>
        <v>0.33333333333333331</v>
      </c>
      <c r="I14" s="6"/>
      <c r="J14" s="6"/>
      <c r="K14" s="6"/>
      <c r="M14" s="5" t="s">
        <v>16</v>
      </c>
      <c r="N14" s="4" t="s">
        <v>12</v>
      </c>
      <c r="O14" s="4">
        <v>25</v>
      </c>
      <c r="P14" s="4">
        <v>25000</v>
      </c>
      <c r="Q14" s="4">
        <v>1</v>
      </c>
      <c r="R14" s="4" t="s">
        <v>19</v>
      </c>
    </row>
    <row r="15" spans="2:18" ht="20.100000000000001" customHeight="1" x14ac:dyDescent="0.2">
      <c r="B15" s="4"/>
      <c r="C15" s="4" t="s">
        <v>21</v>
      </c>
      <c r="D15" s="6">
        <f>COUNTIF(Sheet1!$R$4:$R$14,C15)/Sheet1!$N$16</f>
        <v>0.27272727272727271</v>
      </c>
      <c r="E15" s="6">
        <f>1-D15</f>
        <v>0.72727272727272729</v>
      </c>
      <c r="F15" s="4">
        <v>1</v>
      </c>
      <c r="G15" s="6">
        <f>COUNTIFS(Sheet1!$R$4:$R$14,$C$15,Sheet1!$Q$4:$Q$14,F15)/COUNTIF(Sheet1!$R$4:$R$14,$C$15)</f>
        <v>0</v>
      </c>
      <c r="H15" s="6">
        <f>(COUNTIFS(Sheet1!$R$4:$R$14,$C$11,Sheet1!$Q$4:$Q$14,F15)+COUNTIFS(Sheet1!$R$4:$R$14,$C$19,Sheet1!$Q$4:$Q$14,F15))/(COUNTIF(Sheet1!$R$4:$R$14,$C$11)+COUNTIF(Sheet1!$R$4:$R$14,$C$19))</f>
        <v>0.25</v>
      </c>
      <c r="I15" s="6">
        <f>2*D15*E15</f>
        <v>0.39669421487603301</v>
      </c>
      <c r="J15" s="6">
        <f>ABS(G15-H15)+ABS(G16-H16)+ABS(G17-H17)+ABS(G18-H18)</f>
        <v>0.58333333333333326</v>
      </c>
      <c r="K15" s="6">
        <f>I15*J15</f>
        <v>0.2314049586776859</v>
      </c>
      <c r="M15" s="11"/>
      <c r="N15" s="11"/>
      <c r="O15" s="11"/>
      <c r="P15" s="11"/>
      <c r="Q15" s="11"/>
      <c r="R15" s="11"/>
    </row>
    <row r="16" spans="2:18" ht="20.100000000000001" customHeight="1" x14ac:dyDescent="0.2">
      <c r="B16" s="4"/>
      <c r="C16" s="4"/>
      <c r="D16" s="4"/>
      <c r="E16" s="4"/>
      <c r="F16" s="4">
        <v>2</v>
      </c>
      <c r="G16" s="6">
        <f>COUNTIFS(Sheet1!$R$4:$R$14,$C$15,Sheet1!$Q$4:$Q$14,F16)/COUNTIF(Sheet1!$R$4:$R$14,$C$15)</f>
        <v>0.33333333333333331</v>
      </c>
      <c r="H16" s="6">
        <f>(COUNTIFS(Sheet1!$R$4:$R$14,$C$11,Sheet1!$Q$4:$Q$14,F16)+COUNTIFS(Sheet1!$R$4:$R$14,$C$19,Sheet1!$Q$4:$Q$14,F16))/(COUNTIF(Sheet1!$R$4:$R$14,$C$11)+COUNTIF(Sheet1!$R$4:$R$14,$C$19))</f>
        <v>0.25</v>
      </c>
      <c r="I16" s="6"/>
      <c r="J16" s="6"/>
      <c r="K16" s="8"/>
      <c r="M16" s="11" t="s">
        <v>23</v>
      </c>
      <c r="N16" s="3">
        <f>COUNTA(R4:R14)</f>
        <v>11</v>
      </c>
      <c r="O16" s="11"/>
      <c r="P16" s="11"/>
      <c r="Q16" s="11"/>
      <c r="R16" s="11"/>
    </row>
    <row r="17" spans="2:21" ht="20.100000000000001" customHeight="1" x14ac:dyDescent="0.25">
      <c r="B17" s="4"/>
      <c r="C17" s="4"/>
      <c r="D17" s="4"/>
      <c r="E17" s="4"/>
      <c r="F17" s="4">
        <v>3</v>
      </c>
      <c r="G17" s="6">
        <f>COUNTIFS(Sheet1!$R$4:$R$14,$C$15,Sheet1!$Q$4:$Q$14,F17)/COUNTIF(Sheet1!$R$4:$R$14,$C$15)</f>
        <v>0.33333333333333331</v>
      </c>
      <c r="H17" s="6">
        <f>(COUNTIFS(Sheet1!$R$4:$R$14,$C$11,Sheet1!$Q$4:$Q$14,F17)+COUNTIFS(Sheet1!$R$4:$R$14,$C$19,Sheet1!$Q$4:$Q$14,F17))/(COUNTIF(Sheet1!$R$4:$R$14,$C$11)+COUNTIF(Sheet1!$R$4:$R$14,$C$19))</f>
        <v>0.375</v>
      </c>
      <c r="I17" s="6"/>
      <c r="J17" s="6"/>
      <c r="K17" s="8"/>
    </row>
    <row r="18" spans="2:21" ht="20.100000000000001" customHeight="1" x14ac:dyDescent="0.25">
      <c r="B18" s="4"/>
      <c r="C18" s="4"/>
      <c r="D18" s="4"/>
      <c r="E18" s="4"/>
      <c r="F18" s="4">
        <v>4</v>
      </c>
      <c r="G18" s="6">
        <f>COUNTIFS(Sheet1!$R$4:$R$14,$C$15,Sheet1!$Q$4:$Q$14,F18)/COUNTIF(Sheet1!$R$4:$R$14,$C$15)</f>
        <v>0.33333333333333331</v>
      </c>
      <c r="H18" s="6">
        <f>(COUNTIFS(Sheet1!$R$4:$R$14,$C$11,Sheet1!$Q$4:$Q$14,F18)+COUNTIFS(Sheet1!$R$4:$R$14,$C$19,Sheet1!$Q$4:$Q$14,F18))/(COUNTIF(Sheet1!$R$4:$R$14,$C$11)+COUNTIF(Sheet1!$R$4:$R$14,$C$19))</f>
        <v>0.125</v>
      </c>
      <c r="I18" s="6"/>
      <c r="J18" s="6"/>
      <c r="K18" s="8"/>
    </row>
    <row r="19" spans="2:21" ht="20.100000000000001" customHeight="1" x14ac:dyDescent="0.25">
      <c r="B19" s="4"/>
      <c r="C19" s="4" t="s">
        <v>20</v>
      </c>
      <c r="D19" s="6">
        <f>COUNTIF(Sheet1!$R$4:$R$14,C19)/Sheet1!$N$16</f>
        <v>0.27272727272727271</v>
      </c>
      <c r="E19" s="6">
        <f>1-D19</f>
        <v>0.72727272727272729</v>
      </c>
      <c r="F19" s="4">
        <v>1</v>
      </c>
      <c r="G19" s="6">
        <f>COUNTIFS(Sheet1!$R$4:$R$14,$C$19,Sheet1!$Q$4:$Q$14,F19)/COUNTIF(Sheet1!$R$4:$R$14,$C$19)</f>
        <v>0</v>
      </c>
      <c r="H19" s="6">
        <f>(COUNTIFS(Sheet1!$R$4:$R$14,$C$11,Sheet1!$Q$4:$Q$14,F19)+COUNTIFS(Sheet1!$R$4:$R$14,$C$15,Sheet1!$Q$4:$Q$14,F19))/(COUNTIF(Sheet1!$R$4:$R$14,$C$11)+COUNTIF(Sheet1!$R$4:$R$14,$C$15))</f>
        <v>0.25</v>
      </c>
      <c r="I19" s="6">
        <f>2*D19*E19</f>
        <v>0.39669421487603301</v>
      </c>
      <c r="J19" s="6">
        <f>ABS(G19-H19)+ABS(G20-H20)+ABS(G21-H21)+ABS(G22-H22)</f>
        <v>0.58333333333333326</v>
      </c>
      <c r="K19" s="6">
        <f>I19*J19</f>
        <v>0.2314049586776859</v>
      </c>
      <c r="M19" s="14" t="s">
        <v>29</v>
      </c>
      <c r="N19" s="14"/>
      <c r="O19" s="14"/>
      <c r="P19" s="14"/>
      <c r="Q19" s="14"/>
      <c r="R19" s="14"/>
      <c r="S19" s="14"/>
      <c r="T19" s="14"/>
      <c r="U19" s="14"/>
    </row>
    <row r="20" spans="2:21" ht="20.100000000000001" customHeight="1" x14ac:dyDescent="0.25">
      <c r="B20" s="4"/>
      <c r="C20" s="4"/>
      <c r="D20" s="4"/>
      <c r="E20" s="4"/>
      <c r="F20" s="4">
        <v>2</v>
      </c>
      <c r="G20" s="6">
        <f>COUNTIFS(Sheet1!$R$4:$R$14,$C$19,Sheet1!$Q$4:$Q$14,F20)/COUNTIF(Sheet1!$R$4:$R$14,$C$19)</f>
        <v>0.33333333333333331</v>
      </c>
      <c r="H20" s="6">
        <f>(COUNTIFS(Sheet1!$R$4:$R$14,$C$11,Sheet1!$Q$4:$Q$14,F20)+COUNTIFS(Sheet1!$R$4:$R$14,$C$15,Sheet1!$Q$4:$Q$14,F20))/(COUNTIF(Sheet1!$R$4:$R$14,$C$11)+COUNTIF(Sheet1!$R$4:$R$14,$C$15))</f>
        <v>0.25</v>
      </c>
      <c r="I20" s="6"/>
      <c r="J20" s="6"/>
      <c r="K20" s="8"/>
      <c r="M20" s="14"/>
      <c r="N20" s="14"/>
      <c r="O20" s="14"/>
      <c r="P20" s="14"/>
      <c r="Q20" s="14"/>
      <c r="R20" s="14"/>
      <c r="S20" s="14"/>
      <c r="T20" s="14"/>
      <c r="U20" s="14"/>
    </row>
    <row r="21" spans="2:21" ht="20.100000000000001" customHeight="1" x14ac:dyDescent="0.25">
      <c r="B21" s="4"/>
      <c r="C21" s="4"/>
      <c r="D21" s="4"/>
      <c r="E21" s="4"/>
      <c r="F21" s="4">
        <v>3</v>
      </c>
      <c r="G21" s="6">
        <f>COUNTIFS(Sheet1!$R$4:$R$14,$C$19,Sheet1!$Q$4:$Q$14,F21)/COUNTIF(Sheet1!$R$4:$R$14,$C$19)</f>
        <v>0.33333333333333331</v>
      </c>
      <c r="H21" s="6">
        <f>(COUNTIFS(Sheet1!$R$4:$R$14,$C$11,Sheet1!$Q$4:$Q$14,F21)+COUNTIFS(Sheet1!$R$4:$R$14,$C$15,Sheet1!$Q$4:$Q$14,F21))/(COUNTIF(Sheet1!$R$4:$R$14,$C$11)+COUNTIF(Sheet1!$R$4:$R$14,$C$15))</f>
        <v>0.375</v>
      </c>
      <c r="I21" s="6"/>
      <c r="J21" s="6"/>
      <c r="K21" s="8"/>
    </row>
    <row r="22" spans="2:21" ht="20.100000000000001" customHeight="1" x14ac:dyDescent="0.25">
      <c r="B22" s="4"/>
      <c r="C22" s="4"/>
      <c r="D22" s="4"/>
      <c r="E22" s="4"/>
      <c r="F22" s="4">
        <v>4</v>
      </c>
      <c r="G22" s="6">
        <f>COUNTIFS(Sheet1!$R$4:$R$14,$C$19,Sheet1!$Q$4:$Q$14,F22)/COUNTIF(Sheet1!$R$4:$R$14,$C$19)</f>
        <v>0.33333333333333331</v>
      </c>
      <c r="H22" s="6">
        <f>(COUNTIFS(Sheet1!$R$4:$R$14,$C$11,Sheet1!$Q$4:$Q$14,F22)+COUNTIFS(Sheet1!$R$4:$R$14,$C$15,Sheet1!$Q$4:$Q$14,F22))/(COUNTIF(Sheet1!$R$4:$R$14,$C$11)+COUNTIF(Sheet1!$R$4:$R$14,$C$15))</f>
        <v>0.125</v>
      </c>
      <c r="I22" s="6"/>
      <c r="J22" s="6"/>
      <c r="K22" s="8"/>
    </row>
    <row r="23" spans="2:21" ht="20.100000000000001" customHeight="1" x14ac:dyDescent="0.25">
      <c r="B23" s="4" t="s">
        <v>7</v>
      </c>
      <c r="C23" s="4" t="s">
        <v>10</v>
      </c>
      <c r="D23" s="6">
        <f>COUNTIF(Sheet1!$M$4:$M$14,C23)/Sheet1!$N$16</f>
        <v>0.27272727272727271</v>
      </c>
      <c r="E23" s="6">
        <f>1-D23</f>
        <v>0.72727272727272729</v>
      </c>
      <c r="F23" s="4">
        <v>1</v>
      </c>
      <c r="G23" s="6">
        <f>COUNTIFS(Sheet1!$M$4:$M$14,$C$23,Sheet1!$Q$4:$Q$14,F23)/COUNTIF(Sheet1!$M$4:$M$14,$C$23)</f>
        <v>0.33333333333333331</v>
      </c>
      <c r="H23" s="6">
        <f>(COUNTIFS(Sheet1!$M$4:$M$14,$C$27,Sheet1!$Q$4:$Q$14,F23)+COUNTIFS(Sheet1!$M$4:$M$14,$C$31,Sheet1!$Q$4:$Q$14,F23)+COUNTIFS(Sheet1!$M$4:$M$14,$C$35,Sheet1!$Q$4:$Q$14,F23))/(COUNTIF(Sheet1!$M$4:$M$14,$C$27)+COUNTIF(Sheet1!$M$4:$M$14,$C$31)+COUNTIF(Sheet1!$M$4:$M$14,$C$35))</f>
        <v>0.125</v>
      </c>
      <c r="I23" s="6">
        <f>2*D23*E23</f>
        <v>0.39669421487603301</v>
      </c>
      <c r="J23" s="6">
        <f>ABS(G23-H23)+ABS(G24-H24)+ABS(G25-H25)+ABS(G26-H26)</f>
        <v>0.58333333333333326</v>
      </c>
      <c r="K23" s="6">
        <f>I23*J23</f>
        <v>0.2314049586776859</v>
      </c>
    </row>
    <row r="24" spans="2:21" ht="20.100000000000001" customHeight="1" x14ac:dyDescent="0.25">
      <c r="B24" s="4"/>
      <c r="C24" s="4"/>
      <c r="D24" s="4"/>
      <c r="E24" s="4"/>
      <c r="F24" s="4">
        <v>2</v>
      </c>
      <c r="G24" s="6">
        <f>COUNTIFS(Sheet1!$M$4:$M$14,$C$23,Sheet1!$Q$4:$Q$14,F24)/COUNTIF(Sheet1!$M$4:$M$14,$C$23)</f>
        <v>0.33333333333333331</v>
      </c>
      <c r="H24" s="6">
        <f>(COUNTIFS(Sheet1!$M$4:$M$14,$C$27,Sheet1!$Q$4:$Q$14,F24)+COUNTIFS(Sheet1!$M$4:$M$14,$C$31,Sheet1!$Q$4:$Q$14,F24)+COUNTIFS(Sheet1!$M$4:$M$14,$C$35,Sheet1!$Q$4:$Q$14,F24))/(COUNTIF(Sheet1!$M$4:$M$14,$C$27)+COUNTIF(Sheet1!$M$4:$M$14,$C$31)+COUNTIF(Sheet1!$M$4:$M$14,$C$35))</f>
        <v>0.25</v>
      </c>
      <c r="I24" s="6"/>
      <c r="J24" s="6"/>
      <c r="K24" s="8"/>
    </row>
    <row r="25" spans="2:21" ht="20.100000000000001" customHeight="1" x14ac:dyDescent="0.25">
      <c r="B25" s="4"/>
      <c r="C25" s="4"/>
      <c r="D25" s="4"/>
      <c r="E25" s="4"/>
      <c r="F25" s="4">
        <v>3</v>
      </c>
      <c r="G25" s="6">
        <f>COUNTIFS(Sheet1!$M$4:$M$14,$C$23,Sheet1!$Q$4:$Q$14,F25)/COUNTIF(Sheet1!$M$4:$M$14,$C$23)</f>
        <v>0.33333333333333331</v>
      </c>
      <c r="H25" s="6">
        <f>(COUNTIFS(Sheet1!$M$4:$M$14,$C$27,Sheet1!$Q$4:$Q$14,F25)+COUNTIFS(Sheet1!$M$4:$M$14,$C$31,Sheet1!$Q$4:$Q$14,F25)+COUNTIFS(Sheet1!$M$4:$M$14,$C$35,Sheet1!$Q$4:$Q$14,F25))/(COUNTIF(Sheet1!$M$4:$M$14,$C$27)+COUNTIF(Sheet1!$M$4:$M$14,$C$31)+COUNTIF(Sheet1!$M$4:$M$14,$C$35))</f>
        <v>0.375</v>
      </c>
      <c r="I25" s="6"/>
      <c r="J25" s="6"/>
      <c r="K25" s="8"/>
    </row>
    <row r="26" spans="2:21" ht="20.100000000000001" customHeight="1" x14ac:dyDescent="0.25">
      <c r="B26" s="4"/>
      <c r="C26" s="4"/>
      <c r="D26" s="4"/>
      <c r="E26" s="4"/>
      <c r="F26" s="4">
        <v>4</v>
      </c>
      <c r="G26" s="6">
        <f>COUNTIFS(Sheet1!$M$4:$M$14,$C$23,Sheet1!$Q$4:$Q$14,F26)/COUNTIF(Sheet1!$M$4:$M$14,$C$23)</f>
        <v>0</v>
      </c>
      <c r="H26" s="6">
        <f>(COUNTIFS(Sheet1!$M$4:$M$14,$C$27,Sheet1!$Q$4:$Q$14,F26)+COUNTIFS(Sheet1!$M$4:$M$14,$C$31,Sheet1!$Q$4:$Q$14,F26)+COUNTIFS(Sheet1!$M$4:$M$14,$C$35,Sheet1!$Q$4:$Q$14,F26))/(COUNTIF(Sheet1!$M$4:$M$14,$C$27)+COUNTIF(Sheet1!$M$4:$M$14,$C$31)+COUNTIF(Sheet1!$M$4:$M$14,$C$35))</f>
        <v>0.25</v>
      </c>
      <c r="I26" s="6"/>
      <c r="J26" s="6"/>
      <c r="K26" s="8"/>
    </row>
    <row r="27" spans="2:21" ht="20.100000000000001" customHeight="1" x14ac:dyDescent="0.25">
      <c r="B27" s="4"/>
      <c r="C27" s="4" t="s">
        <v>14</v>
      </c>
      <c r="D27" s="6">
        <f>COUNTIF(Sheet1!$M$4:$M$14,C27)/Sheet1!$N$16</f>
        <v>0.36363636363636365</v>
      </c>
      <c r="E27" s="6">
        <f>1-D27</f>
        <v>0.63636363636363635</v>
      </c>
      <c r="F27" s="4">
        <v>1</v>
      </c>
      <c r="G27" s="6">
        <f>COUNTIFS(Sheet1!$M$4:$M$14,$C$27,Sheet1!$Q$4:$Q$14,F27)/COUNTIF(Sheet1!$M$4:$M$14,$C$27)</f>
        <v>0</v>
      </c>
      <c r="H27" s="6">
        <f>(COUNTIFS(Sheet1!$M$4:$M$14,$C$23,Sheet1!$Q$4:$Q$14,F27)+COUNTIFS(Sheet1!$M$4:$M$14,$C$31,Sheet1!$Q$4:$Q$14,F27)+COUNTIFS(Sheet1!$M$4:$M$14,$C$35,Sheet1!$Q$4:$Q$14,F27))/(COUNTIF(Sheet1!$M$4:$M$14,$C$23)+COUNTIF(Sheet1!$M$4:$M$14,$C$31)+COUNTIF(Sheet1!$M$4:$M$14,$C$35))</f>
        <v>0.2857142857142857</v>
      </c>
      <c r="I27" s="6">
        <f>2*D27*E27</f>
        <v>0.46280991735537191</v>
      </c>
      <c r="J27" s="6">
        <f>ABS(G27-H27)+ABS(G28-H28)+ABS(G29-H29)+ABS(G30-H30)</f>
        <v>1.4285714285714284</v>
      </c>
      <c r="K27" s="13">
        <f>I27*J27</f>
        <v>0.66115702479338834</v>
      </c>
    </row>
    <row r="28" spans="2:21" ht="20.100000000000001" customHeight="1" x14ac:dyDescent="0.25">
      <c r="B28" s="4"/>
      <c r="C28" s="4"/>
      <c r="D28" s="4"/>
      <c r="E28" s="4"/>
      <c r="F28" s="4">
        <v>2</v>
      </c>
      <c r="G28" s="6">
        <f>COUNTIFS(Sheet1!$M$4:$M$14,$C$27,Sheet1!$Q$4:$Q$14,F28)/COUNTIF(Sheet1!$M$4:$M$14,$C$27)</f>
        <v>0</v>
      </c>
      <c r="H28" s="6">
        <f>(COUNTIFS(Sheet1!$M$4:$M$14,$C$23,Sheet1!$Q$4:$Q$14,F28)+COUNTIFS(Sheet1!$M$4:$M$14,$C$31,Sheet1!$Q$4:$Q$14,F28)+COUNTIFS(Sheet1!$M$4:$M$14,$C$35,Sheet1!$Q$4:$Q$14,F28))/(COUNTIF(Sheet1!$M$4:$M$14,$C$23)+COUNTIF(Sheet1!$M$4:$M$14,$C$31)+COUNTIF(Sheet1!$M$4:$M$14,$C$35))</f>
        <v>0.42857142857142855</v>
      </c>
      <c r="I28" s="6"/>
      <c r="J28" s="6"/>
      <c r="K28" s="8"/>
    </row>
    <row r="29" spans="2:21" ht="20.100000000000001" customHeight="1" x14ac:dyDescent="0.25">
      <c r="B29" s="4"/>
      <c r="C29" s="4"/>
      <c r="D29" s="4"/>
      <c r="E29" s="4"/>
      <c r="F29" s="4">
        <v>3</v>
      </c>
      <c r="G29" s="6">
        <f>COUNTIFS(Sheet1!$M$4:$M$14,$C$27,Sheet1!$Q$4:$Q$14,F29)/COUNTIF(Sheet1!$M$4:$M$14,$C$27)</f>
        <v>0.5</v>
      </c>
      <c r="H29" s="6">
        <f>(COUNTIFS(Sheet1!$M$4:$M$14,$C$23,Sheet1!$Q$4:$Q$14,F29)+COUNTIFS(Sheet1!$M$4:$M$14,$C$31,Sheet1!$Q$4:$Q$14,F29)+COUNTIFS(Sheet1!$M$4:$M$14,$C$35,Sheet1!$Q$4:$Q$14,F29))/(COUNTIF(Sheet1!$M$4:$M$14,$C$23)+COUNTIF(Sheet1!$M$4:$M$14,$C$31)+COUNTIF(Sheet1!$M$4:$M$14,$C$35))</f>
        <v>0.2857142857142857</v>
      </c>
      <c r="I29" s="6"/>
      <c r="J29" s="6"/>
      <c r="K29" s="8"/>
    </row>
    <row r="30" spans="2:21" ht="20.100000000000001" customHeight="1" x14ac:dyDescent="0.25">
      <c r="B30" s="4"/>
      <c r="C30" s="4"/>
      <c r="D30" s="4"/>
      <c r="E30" s="4"/>
      <c r="F30" s="4">
        <v>4</v>
      </c>
      <c r="G30" s="6">
        <f>COUNTIFS(Sheet1!$M$4:$M$14,$C$27,Sheet1!$Q$4:$Q$14,F30)/COUNTIF(Sheet1!$M$4:$M$14,$C$27)</f>
        <v>0.5</v>
      </c>
      <c r="H30" s="6">
        <f>(COUNTIFS(Sheet1!$M$4:$M$14,$C$23,Sheet1!$Q$4:$Q$14,F30)+COUNTIFS(Sheet1!$M$4:$M$14,$C$31,Sheet1!$Q$4:$Q$14,F30)+COUNTIFS(Sheet1!$M$4:$M$14,$C$35,Sheet1!$Q$4:$Q$14,F30))/(COUNTIF(Sheet1!$M$4:$M$14,$C$23)+COUNTIF(Sheet1!$M$4:$M$14,$C$31)+COUNTIF(Sheet1!$M$4:$M$14,$C$35))</f>
        <v>0</v>
      </c>
      <c r="I30" s="6"/>
      <c r="J30" s="6"/>
      <c r="K30" s="8"/>
    </row>
    <row r="31" spans="2:21" ht="20.100000000000001" customHeight="1" x14ac:dyDescent="0.25">
      <c r="B31" s="4"/>
      <c r="C31" s="4" t="s">
        <v>15</v>
      </c>
      <c r="D31" s="6">
        <f>COUNTIF(Sheet1!$M$4:$M$14,C31)/Sheet1!$N$16</f>
        <v>0.18181818181818182</v>
      </c>
      <c r="E31" s="6">
        <f>1-D31</f>
        <v>0.81818181818181812</v>
      </c>
      <c r="F31" s="4">
        <v>1</v>
      </c>
      <c r="G31" s="6">
        <f>COUNTIFS(Sheet1!$M$4:$M$14,$C$31,Sheet1!$Q$4:$Q$14,F31)/COUNTIF(Sheet1!$M$4:$M$14,$C$31)</f>
        <v>0</v>
      </c>
      <c r="H31" s="6">
        <f>(COUNTIFS(Sheet1!$M$4:$M$14,$C$23,Sheet1!$Q$4:$Q$14,F31)+COUNTIFS(Sheet1!$M$4:$M$14,$C$27,Sheet1!$Q$4:$Q$14,F31)+COUNTIFS(Sheet1!$M$4:$M$14,$C$35,Sheet1!$Q$4:$Q$14,F31))/(COUNTIF(Sheet1!$M$4:$M$14,$C$23)+COUNTIF(Sheet1!$M$4:$M$14,$C$27)+COUNTIF(Sheet1!$M$4:$M$14,$C$35))</f>
        <v>0.22222222222222221</v>
      </c>
      <c r="I31" s="6">
        <f>2*D31*E31</f>
        <v>0.2975206611570248</v>
      </c>
      <c r="J31" s="6">
        <f>ABS(G31-H31)+ABS(G32-H32)+ABS(G33-H33)+ABS(G34-H34)</f>
        <v>0.88888888888888895</v>
      </c>
      <c r="K31" s="6">
        <f>I31*J31</f>
        <v>0.26446280991735538</v>
      </c>
    </row>
    <row r="32" spans="2:21" ht="20.100000000000001" customHeight="1" x14ac:dyDescent="0.25">
      <c r="B32" s="4"/>
      <c r="C32" s="4"/>
      <c r="D32" s="4"/>
      <c r="E32" s="4"/>
      <c r="F32" s="4">
        <v>2</v>
      </c>
      <c r="G32" s="6">
        <f>COUNTIFS(Sheet1!$M$4:$M$14,$C$31,Sheet1!$Q$4:$Q$14,F32)/COUNTIF(Sheet1!$M$4:$M$14,$C$31)</f>
        <v>0.5</v>
      </c>
      <c r="H32" s="6">
        <f>(COUNTIFS(Sheet1!$M$4:$M$14,$C$23,Sheet1!$Q$4:$Q$14,F32)+COUNTIFS(Sheet1!$M$4:$M$14,$C$27,Sheet1!$Q$4:$Q$14,F32)+COUNTIFS(Sheet1!$M$4:$M$14,$C$35,Sheet1!$Q$4:$Q$14,F32))/(COUNTIF(Sheet1!$M$4:$M$14,$C$23)+COUNTIF(Sheet1!$M$4:$M$14,$C$27)+COUNTIF(Sheet1!$M$4:$M$14,$C$35))</f>
        <v>0.22222222222222221</v>
      </c>
      <c r="I32" s="6"/>
      <c r="J32" s="6"/>
      <c r="K32" s="8"/>
    </row>
    <row r="33" spans="2:11" ht="20.100000000000001" customHeight="1" x14ac:dyDescent="0.25">
      <c r="B33" s="4"/>
      <c r="C33" s="4"/>
      <c r="D33" s="4"/>
      <c r="E33" s="4"/>
      <c r="F33" s="4">
        <v>3</v>
      </c>
      <c r="G33" s="6">
        <f>COUNTIFS(Sheet1!$M$4:$M$14,$C$31,Sheet1!$Q$4:$Q$14,F33)/COUNTIF(Sheet1!$M$4:$M$14,$C$31)</f>
        <v>0.5</v>
      </c>
      <c r="H33" s="6">
        <f>(COUNTIFS(Sheet1!$M$4:$M$14,$C$23,Sheet1!$Q$4:$Q$14,F33)+COUNTIFS(Sheet1!$M$4:$M$14,$C$27,Sheet1!$Q$4:$Q$14,F33)+COUNTIFS(Sheet1!$M$4:$M$14,$C$35,Sheet1!$Q$4:$Q$14,F33))/(COUNTIF(Sheet1!$M$4:$M$14,$C$23)+COUNTIF(Sheet1!$M$4:$M$14,$C$27)+COUNTIF(Sheet1!$M$4:$M$14,$C$35))</f>
        <v>0.33333333333333331</v>
      </c>
      <c r="I33" s="6"/>
      <c r="J33" s="6"/>
      <c r="K33" s="8"/>
    </row>
    <row r="34" spans="2:11" ht="20.100000000000001" customHeight="1" x14ac:dyDescent="0.25">
      <c r="B34" s="4"/>
      <c r="C34" s="4"/>
      <c r="D34" s="4"/>
      <c r="E34" s="4"/>
      <c r="F34" s="4">
        <v>4</v>
      </c>
      <c r="G34" s="6">
        <f>COUNTIFS(Sheet1!$M$4:$M$14,$C$31,Sheet1!$Q$4:$Q$14,F34)/COUNTIF(Sheet1!$M$4:$M$14,$C$31)</f>
        <v>0</v>
      </c>
      <c r="H34" s="6">
        <f>(COUNTIFS(Sheet1!$M$4:$M$14,$C$23,Sheet1!$Q$4:$Q$14,F34)+COUNTIFS(Sheet1!$M$4:$M$14,$C$27,Sheet1!$Q$4:$Q$14,F34)+COUNTIFS(Sheet1!$M$4:$M$14,$C$35,Sheet1!$Q$4:$Q$14,F34))/(COUNTIF(Sheet1!$M$4:$M$14,$C$23)+COUNTIF(Sheet1!$M$4:$M$14,$C$27)+COUNTIF(Sheet1!$M$4:$M$14,$C$35))</f>
        <v>0.22222222222222221</v>
      </c>
      <c r="I34" s="6"/>
      <c r="J34" s="6"/>
      <c r="K34" s="8"/>
    </row>
    <row r="35" spans="2:11" ht="20.100000000000001" customHeight="1" x14ac:dyDescent="0.25">
      <c r="B35" s="4"/>
      <c r="C35" s="4" t="s">
        <v>16</v>
      </c>
      <c r="D35" s="6">
        <f>COUNTIF(Sheet1!$M$4:$M$14,C35)/Sheet1!$N$16</f>
        <v>0.18181818181818182</v>
      </c>
      <c r="E35" s="6">
        <f>1-D35</f>
        <v>0.81818181818181812</v>
      </c>
      <c r="F35" s="4">
        <v>1</v>
      </c>
      <c r="G35" s="6">
        <f>COUNTIFS(Sheet1!$M$4:$M$14,$C$35,Sheet1!$Q$4:$Q$14,F35)/COUNTIF(Sheet1!$M$4:$M$14,$C$35)</f>
        <v>0.5</v>
      </c>
      <c r="H35" s="6">
        <f>(COUNTIFS(Sheet1!$M$4:$M$14,$C$23,Sheet1!$Q$4:$Q$14,F35)+COUNTIFS(Sheet1!$M$4:$M$14,$C$27,Sheet1!$Q$4:$Q$14,F35)+COUNTIFS(Sheet1!$M$4:$M$14,$C$31,Sheet1!$Q$4:$Q$14,F35))/(COUNTIF(Sheet1!$M$4:$M$14,$C$23)+COUNTIF(Sheet1!$M$4:$M$14,$C$27)+COUNTIF(Sheet1!$M$4:$M$14,$C$31))</f>
        <v>0.1111111111111111</v>
      </c>
      <c r="I35" s="6">
        <f>2*D35*E35</f>
        <v>0.2975206611570248</v>
      </c>
      <c r="J35" s="6">
        <f>ABS(G35-H35)+ABS(G36-H36)+ABS(G37-H37)+ABS(G38-H38)</f>
        <v>1.3333333333333335</v>
      </c>
      <c r="K35" s="6">
        <f>I35*J35</f>
        <v>0.39669421487603312</v>
      </c>
    </row>
    <row r="36" spans="2:11" ht="20.100000000000001" customHeight="1" x14ac:dyDescent="0.25">
      <c r="B36" s="4"/>
      <c r="C36" s="4"/>
      <c r="D36" s="4"/>
      <c r="E36" s="4"/>
      <c r="F36" s="4">
        <v>2</v>
      </c>
      <c r="G36" s="6">
        <f>COUNTIFS(Sheet1!$M$4:$M$14,$C$35,Sheet1!$Q$4:$Q$14,F36)/COUNTIF(Sheet1!$M$4:$M$14,$C$35)</f>
        <v>0.5</v>
      </c>
      <c r="H36" s="6">
        <f>(COUNTIFS(Sheet1!$M$4:$M$14,$C$23,Sheet1!$Q$4:$Q$14,F36)+COUNTIFS(Sheet1!$M$4:$M$14,$C$27,Sheet1!$Q$4:$Q$14,F36)+COUNTIFS(Sheet1!$M$4:$M$14,$C$31,Sheet1!$Q$4:$Q$14,F36))/(COUNTIF(Sheet1!$M$4:$M$14,$C$23)+COUNTIF(Sheet1!$M$4:$M$14,$C$27)+COUNTIF(Sheet1!$M$4:$M$14,$C$31))</f>
        <v>0.22222222222222221</v>
      </c>
      <c r="I36" s="6"/>
      <c r="J36" s="6"/>
      <c r="K36" s="8"/>
    </row>
    <row r="37" spans="2:11" ht="20.100000000000001" customHeight="1" x14ac:dyDescent="0.25">
      <c r="B37" s="4"/>
      <c r="C37" s="4"/>
      <c r="D37" s="4"/>
      <c r="E37" s="4"/>
      <c r="F37" s="4">
        <v>3</v>
      </c>
      <c r="G37" s="6">
        <f>COUNTIFS(Sheet1!$M$4:$M$14,$C$35,Sheet1!$Q$4:$Q$14,F37)/COUNTIF(Sheet1!$M$4:$M$14,$C$35)</f>
        <v>0</v>
      </c>
      <c r="H37" s="6">
        <f>(COUNTIFS(Sheet1!$M$4:$M$14,$C$23,Sheet1!$Q$4:$Q$14,F37)+COUNTIFS(Sheet1!$M$4:$M$14,$C$27,Sheet1!$Q$4:$Q$14,F37)+COUNTIFS(Sheet1!$M$4:$M$14,$C$31,Sheet1!$Q$4:$Q$14,F37))/(COUNTIF(Sheet1!$M$4:$M$14,$C$23)+COUNTIF(Sheet1!$M$4:$M$14,$C$27)+COUNTIF(Sheet1!$M$4:$M$14,$C$31))</f>
        <v>0.44444444444444442</v>
      </c>
      <c r="I37" s="6"/>
      <c r="J37" s="6"/>
      <c r="K37" s="8"/>
    </row>
    <row r="38" spans="2:11" ht="20.100000000000001" customHeight="1" x14ac:dyDescent="0.25">
      <c r="B38" s="4"/>
      <c r="C38" s="4"/>
      <c r="D38" s="4"/>
      <c r="E38" s="4"/>
      <c r="F38" s="4">
        <v>4</v>
      </c>
      <c r="G38" s="6">
        <f>COUNTIFS(Sheet1!$M$4:$M$14,$C$35,Sheet1!$Q$4:$Q$14,F38)/COUNTIF(Sheet1!$M$4:$M$14,$C$35)</f>
        <v>0</v>
      </c>
      <c r="H38" s="6">
        <f>(COUNTIFS(Sheet1!$M$4:$M$14,$C$23,Sheet1!$Q$4:$Q$14,F38)+COUNTIFS(Sheet1!$M$4:$M$14,$C$27,Sheet1!$Q$4:$Q$14,F38)+COUNTIFS(Sheet1!$M$4:$M$14,$C$31,Sheet1!$Q$4:$Q$14,F38))/(COUNTIF(Sheet1!$M$4:$M$14,$C$23)+COUNTIF(Sheet1!$M$4:$M$14,$C$27)+COUNTIF(Sheet1!$M$4:$M$14,$C$31))</f>
        <v>0.22222222222222221</v>
      </c>
      <c r="I38" s="6"/>
      <c r="J38" s="6"/>
      <c r="K38" s="6"/>
    </row>
    <row r="39" spans="2:11" ht="20.100000000000001" customHeight="1" x14ac:dyDescent="0.25">
      <c r="B39" s="4" t="s">
        <v>8</v>
      </c>
      <c r="C39" s="4" t="s">
        <v>12</v>
      </c>
      <c r="D39" s="6">
        <f>COUNTIF(Sheet1!$N$4:$N$14,C39)/Sheet1!$N$16</f>
        <v>0.54545454545454541</v>
      </c>
      <c r="E39" s="6">
        <f>1-D39</f>
        <v>0.45454545454545459</v>
      </c>
      <c r="F39" s="4">
        <v>1</v>
      </c>
      <c r="G39" s="6">
        <f>COUNTIFS(Sheet1!$N$4:$N$14,$C$39,Sheet1!$Q$4:$Q$14,F39)/COUNTIF(Sheet1!$N$4:$N$14,$C$39)</f>
        <v>0.33333333333333331</v>
      </c>
      <c r="H39" s="6">
        <f>COUNTIFS(Sheet1!$N$4:$N$14,$C$43,Sheet1!$Q$4:$Q$14,F39)/COUNTIF(Sheet1!$N$4:$N$14,$C$43)</f>
        <v>0</v>
      </c>
      <c r="I39" s="6">
        <f>2*D39*E39</f>
        <v>0.49586776859504134</v>
      </c>
      <c r="J39" s="6">
        <f>ABS(G39-H39)+ABS(G40-H40)+ABS(G41-H41)+ABS(G42-H42)</f>
        <v>0.93333333333333335</v>
      </c>
      <c r="K39" s="6">
        <f>I39*J39</f>
        <v>0.46280991735537191</v>
      </c>
    </row>
    <row r="40" spans="2:11" ht="20.100000000000001" customHeight="1" x14ac:dyDescent="0.25">
      <c r="B40" s="4"/>
      <c r="C40" s="4"/>
      <c r="D40" s="5"/>
      <c r="E40" s="5"/>
      <c r="F40" s="4">
        <v>2</v>
      </c>
      <c r="G40" s="6">
        <f>COUNTIFS(Sheet1!$N$4:$N$14,$C$39,Sheet1!$Q$4:$Q$14,F40)/COUNTIF(Sheet1!$N$4:$N$14,$C$39)</f>
        <v>0.33333333333333331</v>
      </c>
      <c r="H40" s="6">
        <f>COUNTIFS(Sheet1!$N$4:$N$14,$C$43,Sheet1!$Q$4:$Q$14,F40)/COUNTIF(Sheet1!$N$4:$N$14,$C$43)</f>
        <v>0.2</v>
      </c>
      <c r="I40" s="7"/>
      <c r="J40" s="7"/>
      <c r="K40" s="7"/>
    </row>
    <row r="41" spans="2:11" ht="20.100000000000001" customHeight="1" x14ac:dyDescent="0.25">
      <c r="B41" s="4"/>
      <c r="C41" s="4"/>
      <c r="D41" s="5"/>
      <c r="E41" s="5"/>
      <c r="F41" s="4">
        <v>3</v>
      </c>
      <c r="G41" s="6">
        <f>COUNTIFS(Sheet1!$N$4:$N$14,$C$39,Sheet1!$Q$4:$Q$14,F41)/COUNTIF(Sheet1!$N$4:$N$14,$C$39)</f>
        <v>0.33333333333333331</v>
      </c>
      <c r="H41" s="6">
        <f>COUNTIFS(Sheet1!$N$4:$N$14,$C$43,Sheet1!$Q$4:$Q$14,F41)/COUNTIF(Sheet1!$N$4:$N$14,$C$43)</f>
        <v>0.4</v>
      </c>
      <c r="I41" s="7"/>
      <c r="J41" s="7"/>
      <c r="K41" s="7"/>
    </row>
    <row r="42" spans="2:11" ht="20.100000000000001" customHeight="1" x14ac:dyDescent="0.25">
      <c r="B42" s="4"/>
      <c r="C42" s="4"/>
      <c r="D42" s="5"/>
      <c r="E42" s="5"/>
      <c r="F42" s="4">
        <v>4</v>
      </c>
      <c r="G42" s="6">
        <f>COUNTIFS(Sheet1!$N$4:$N$14,$C$39,Sheet1!$Q$4:$Q$14,F42)/COUNTIF(Sheet1!$N$4:$N$14,$C$39)</f>
        <v>0</v>
      </c>
      <c r="H42" s="6">
        <f>COUNTIFS(Sheet1!$N$4:$N$14,$C$43,Sheet1!$Q$4:$Q$14,F42)/COUNTIF(Sheet1!$N$4:$N$14,$C$43)</f>
        <v>0.4</v>
      </c>
      <c r="I42" s="7"/>
      <c r="J42" s="7"/>
      <c r="K42" s="7"/>
    </row>
    <row r="43" spans="2:11" ht="20.100000000000001" customHeight="1" x14ac:dyDescent="0.25">
      <c r="B43" s="4"/>
      <c r="C43" s="4" t="s">
        <v>11</v>
      </c>
      <c r="D43" s="6">
        <f>COUNTIF(Sheet1!$N$4:$N$14,C43)/Sheet1!$N$16</f>
        <v>0.45454545454545453</v>
      </c>
      <c r="E43" s="6">
        <f>1-D43</f>
        <v>0.54545454545454541</v>
      </c>
      <c r="F43" s="4">
        <v>1</v>
      </c>
      <c r="G43" s="6">
        <f>COUNTIFS(Sheet1!$N$4:$N$14,$C$43,Sheet1!$Q$4:$Q$14,F43)/COUNTIF(Sheet1!$N$4:$N$14,$C$43)</f>
        <v>0</v>
      </c>
      <c r="H43" s="6">
        <f>COUNTIFS(Sheet1!$N$4:$N$14,$C$39,Sheet1!$Q$4:$Q$14,F43)/COUNTIF(Sheet1!$N$4:$N$14,$C$39)</f>
        <v>0.33333333333333331</v>
      </c>
      <c r="I43" s="6">
        <f>2*D43*E43</f>
        <v>0.49586776859504128</v>
      </c>
      <c r="J43" s="6">
        <f>ABS(G43-H43)+ABS(G44-H44)+ABS(G45-H45)+ABS(G46-H46)</f>
        <v>0.93333333333333335</v>
      </c>
      <c r="K43" s="6">
        <f>I43*J43</f>
        <v>0.46280991735537186</v>
      </c>
    </row>
    <row r="44" spans="2:11" ht="20.100000000000001" customHeight="1" x14ac:dyDescent="0.25">
      <c r="B44" s="4"/>
      <c r="C44" s="4"/>
      <c r="D44" s="5"/>
      <c r="E44" s="5"/>
      <c r="F44" s="4">
        <v>2</v>
      </c>
      <c r="G44" s="6">
        <f>COUNTIFS(Sheet1!$N$4:$N$14,$C$43,Sheet1!$Q$4:$Q$14,F44)/COUNTIF(Sheet1!$N$4:$N$14,$C$43)</f>
        <v>0.2</v>
      </c>
      <c r="H44" s="6">
        <f>COUNTIFS(Sheet1!$N$4:$N$14,$C$39,Sheet1!$Q$4:$Q$14,F44)/COUNTIF(Sheet1!$N$4:$N$14,$C$39)</f>
        <v>0.33333333333333331</v>
      </c>
      <c r="I44" s="7"/>
      <c r="J44" s="7"/>
      <c r="K44" s="7"/>
    </row>
    <row r="45" spans="2:11" ht="20.100000000000001" customHeight="1" x14ac:dyDescent="0.25">
      <c r="B45" s="4"/>
      <c r="C45" s="4"/>
      <c r="D45" s="5"/>
      <c r="E45" s="5"/>
      <c r="F45" s="4">
        <v>3</v>
      </c>
      <c r="G45" s="6">
        <f>COUNTIFS(Sheet1!$N$4:$N$14,$C$43,Sheet1!$Q$4:$Q$14,F45)/COUNTIF(Sheet1!$N$4:$N$14,$C$43)</f>
        <v>0.4</v>
      </c>
      <c r="H45" s="6">
        <f>COUNTIFS(Sheet1!$N$4:$N$14,$C$39,Sheet1!$Q$4:$Q$14,F45)/COUNTIF(Sheet1!$N$4:$N$14,$C$39)</f>
        <v>0.33333333333333331</v>
      </c>
      <c r="I45" s="7"/>
      <c r="J45" s="7"/>
      <c r="K45" s="7"/>
    </row>
    <row r="46" spans="2:11" ht="20.100000000000001" customHeight="1" x14ac:dyDescent="0.25">
      <c r="B46" s="4"/>
      <c r="C46" s="4"/>
      <c r="D46" s="5"/>
      <c r="E46" s="5"/>
      <c r="F46" s="4">
        <v>4</v>
      </c>
      <c r="G46" s="6">
        <f>COUNTIFS(Sheet1!$N$4:$N$14,$C$43,Sheet1!$Q$4:$Q$14,F46)/COUNTIF(Sheet1!$N$4:$N$14,$C$43)</f>
        <v>0.4</v>
      </c>
      <c r="H46" s="6">
        <f>COUNTIFS(Sheet1!$N$4:$N$14,$C$39,Sheet1!$Q$4:$Q$14,F46)/COUNTIF(Sheet1!$N$4:$N$14,$C$39)</f>
        <v>0</v>
      </c>
      <c r="I46" s="7"/>
      <c r="J46" s="7"/>
      <c r="K46" s="7"/>
    </row>
  </sheetData>
  <mergeCells count="2">
    <mergeCell ref="B1:H4"/>
    <mergeCell ref="M19:U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 Abdullah Ahmad</cp:lastModifiedBy>
  <dcterms:created xsi:type="dcterms:W3CDTF">2023-03-20T20:39:26Z</dcterms:created>
  <dcterms:modified xsi:type="dcterms:W3CDTF">2025-03-13T02:42:05Z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2025-03-13T02:41:22Z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a1efe367-b2d0-4fa9-a9ad-f54a02535642</vt:lpwstr>
  </property>
  <property fmtid="{D5CDD505-2E9C-101B-9397-08002B2CF9AE}" pid="8" name="MSIP_Label_a73fd474-4f3c-44ed-88fb-5cc4bd2471bf_ContentBits">
    <vt:lpwstr>0</vt:lpwstr>
  </property>
  <property fmtid="{D5CDD505-2E9C-101B-9397-08002B2CF9AE}" pid="9" name="MSIP_Label_a73fd474-4f3c-44ed-88fb-5cc4bd2471bf_Tag">
    <vt:lpwstr>10, 3, 0, 1</vt:lpwstr>
  </property>
</Properties>
</file>