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evens GIT\Stevens_IT-MS_in_CS\SPRING_25\CS513_Knowledge_Discovery&amp;Data_Mining\MIdterm\"/>
    </mc:Choice>
  </mc:AlternateContent>
  <xr:revisionPtr revIDLastSave="0" documentId="13_ncr:1_{8F563394-E2E3-43EB-9BA1-110CEA424ACE}" xr6:coauthVersionLast="47" xr6:coauthVersionMax="47" xr10:uidLastSave="{00000000-0000-0000-0000-000000000000}"/>
  <bookViews>
    <workbookView xWindow="-120" yWindow="-120" windowWidth="29040" windowHeight="16440" xr2:uid="{19FBDEF7-6752-4817-889D-7299E9849700}"/>
  </bookViews>
  <sheets>
    <sheet name="hepatitis_C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J42" i="1"/>
  <c r="J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J29" i="1" l="1"/>
  <c r="J33" i="1" s="1"/>
  <c r="K27" i="1"/>
  <c r="K31" i="1" s="1"/>
  <c r="J45" i="1"/>
  <c r="K28" i="1"/>
  <c r="K32" i="1" s="1"/>
  <c r="N27" i="1"/>
  <c r="N31" i="1" s="1"/>
  <c r="M28" i="1"/>
  <c r="M32" i="1" s="1"/>
  <c r="J27" i="1"/>
  <c r="J31" i="1" s="1"/>
  <c r="K29" i="1"/>
  <c r="K33" i="1" s="1"/>
  <c r="M27" i="1"/>
  <c r="M31" i="1" s="1"/>
  <c r="L29" i="1"/>
  <c r="L33" i="1" s="1"/>
  <c r="J28" i="1"/>
  <c r="J32" i="1" s="1"/>
  <c r="L27" i="1"/>
  <c r="L31" i="1" s="1"/>
  <c r="L28" i="1"/>
  <c r="L32" i="1" s="1"/>
  <c r="N29" i="1"/>
  <c r="N33" i="1" s="1"/>
  <c r="M29" i="1"/>
  <c r="M33" i="1" s="1"/>
  <c r="N28" i="1"/>
  <c r="N3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L34" i="1" l="1"/>
  <c r="M34" i="1"/>
  <c r="J34" i="1"/>
  <c r="N34" i="1"/>
  <c r="K34" i="1"/>
</calcChain>
</file>

<file path=xl/sharedStrings.xml><?xml version="1.0" encoding="utf-8"?>
<sst xmlns="http://schemas.openxmlformats.org/spreadsheetml/2006/main" count="39" uniqueCount="32">
  <si>
    <t>Class</t>
  </si>
  <si>
    <t>AGE</t>
  </si>
  <si>
    <t>LIVER_FIRM</t>
  </si>
  <si>
    <t>BILIRUBIN</t>
  </si>
  <si>
    <t>ALBUMIN</t>
  </si>
  <si>
    <t xml:space="preserve"> </t>
  </si>
  <si>
    <t>Min=</t>
  </si>
  <si>
    <t>Max=</t>
  </si>
  <si>
    <t>Train Data</t>
  </si>
  <si>
    <t>Test Data</t>
  </si>
  <si>
    <t>K=3</t>
  </si>
  <si>
    <t>Distance Test_1 from Train_x</t>
  </si>
  <si>
    <t>Distance Test_2 from Train_x</t>
  </si>
  <si>
    <t>Distance Test_3 from Train_x</t>
  </si>
  <si>
    <t>Smallest  3 values:</t>
  </si>
  <si>
    <t>Distance Test_4 from Train_x</t>
  </si>
  <si>
    <t>Distance Test_5 from Train_x</t>
  </si>
  <si>
    <t>Class labels for 3 values</t>
  </si>
  <si>
    <t>Majority Voting / Predict</t>
  </si>
  <si>
    <t>Actual Class</t>
  </si>
  <si>
    <t>Confusion Matrix</t>
  </si>
  <si>
    <t>Actual = 1</t>
  </si>
  <si>
    <t>Predicted = 1</t>
  </si>
  <si>
    <t>Actual = 2</t>
  </si>
  <si>
    <t>Predicted = 2</t>
  </si>
  <si>
    <t>Accuracy</t>
  </si>
  <si>
    <t>Recall</t>
  </si>
  <si>
    <t>Precision</t>
  </si>
  <si>
    <t>F1 Score</t>
  </si>
  <si>
    <t>Name: Ali Abdullah Ahmad</t>
  </si>
  <si>
    <t>CWID - 20031246</t>
  </si>
  <si>
    <t>Midterm Q6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</si>
</sst>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wrapText="1"/>
    </xf>
    <xf numFmtId="0" fontId="16" fillId="4" borderId="10" xfId="8" applyFont="1" applyBorder="1" applyAlignment="1">
      <alignment wrapText="1"/>
    </xf>
    <xf numFmtId="0" fontId="16" fillId="4" borderId="10" xfId="8" applyFont="1" applyBorder="1"/>
    <xf numFmtId="0" fontId="0" fillId="34" borderId="0" xfId="0" applyFill="1"/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5E25-EC86-43BF-95E7-2E5E54126093}">
  <dimension ref="A1:N45"/>
  <sheetViews>
    <sheetView tabSelected="1" zoomScale="83" workbookViewId="0">
      <selection activeCell="I18" sqref="I18"/>
    </sheetView>
  </sheetViews>
  <sheetFormatPr defaultRowHeight="15" x14ac:dyDescent="0.25"/>
  <cols>
    <col min="1" max="1" width="12.28515625" customWidth="1"/>
    <col min="8" max="8" width="9.140625" customWidth="1"/>
    <col min="9" max="9" width="18.85546875" customWidth="1"/>
    <col min="10" max="10" width="30.42578125" customWidth="1"/>
    <col min="11" max="11" width="36.7109375" customWidth="1"/>
    <col min="12" max="12" width="27" customWidth="1"/>
    <col min="13" max="13" width="29.42578125" customWidth="1"/>
    <col min="14" max="14" width="33.28515625" customWidth="1"/>
  </cols>
  <sheetData>
    <row r="1" spans="1:1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s="5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16</v>
      </c>
    </row>
    <row r="2" spans="1:14" x14ac:dyDescent="0.25">
      <c r="A2" s="1">
        <f>ROW(A1)</f>
        <v>1</v>
      </c>
      <c r="B2">
        <v>1</v>
      </c>
      <c r="C2">
        <v>42</v>
      </c>
      <c r="D2">
        <v>2</v>
      </c>
      <c r="E2">
        <v>0.5</v>
      </c>
      <c r="F2">
        <v>3.8</v>
      </c>
      <c r="J2" s="3">
        <f>SQRT(SUMXMY2(C2:F2,$C$34:$F$34))</f>
        <v>4.1472882706655438</v>
      </c>
      <c r="K2" s="3">
        <f>SQRT(SUMXMY2(C2:F2,$C$35:$F$35))</f>
        <v>5.2621288467691478</v>
      </c>
      <c r="L2" s="3">
        <f>SQRT(SUMXMY2(C2:F2,$C$36:$F$36))</f>
        <v>5.5072679252057464</v>
      </c>
      <c r="M2" s="3">
        <f>SQRT(SUMXMY2(C2:F2,$C$37:$F$37))</f>
        <v>4.0162171256046406</v>
      </c>
      <c r="N2" s="3">
        <f>SQRT(SUMXMY2(C2:F2,$C$38:$F$38))</f>
        <v>7.5299402388066801</v>
      </c>
    </row>
    <row r="3" spans="1:14" x14ac:dyDescent="0.25">
      <c r="A3" s="1">
        <f t="shared" ref="A3:A26" si="0">ROW(A2)</f>
        <v>2</v>
      </c>
      <c r="B3">
        <v>1</v>
      </c>
      <c r="C3">
        <v>41</v>
      </c>
      <c r="D3">
        <v>1</v>
      </c>
      <c r="E3">
        <v>4.2</v>
      </c>
      <c r="F3">
        <v>3.4</v>
      </c>
      <c r="J3" s="3">
        <f t="shared" ref="J3:J26" si="1">SQRT(SUMXMY2(C3:F3,$C$34:$F$34))</f>
        <v>4.6786750261158341</v>
      </c>
      <c r="K3" s="3">
        <f t="shared" ref="K3:K26" si="2">SQRT(SUMXMY2(C3:F3,$C$35:$F$35))</f>
        <v>6.8468971074494762</v>
      </c>
      <c r="L3" s="3">
        <f t="shared" ref="L3:L26" si="3">SQRT(SUMXMY2(C3:F3,$C$36:$F$36))</f>
        <v>6.6287253676706204</v>
      </c>
      <c r="M3" s="3">
        <f t="shared" ref="M3:M26" si="4">SQRT(SUMXMY2(C3:F3,$C$37:$F$37))</f>
        <v>4.7686476070265451</v>
      </c>
      <c r="N3" s="3">
        <f t="shared" ref="N3:N26" si="5">SQRT(SUMXMY2(C3:F3,$C$38:$F$38))</f>
        <v>7.0604532432415414</v>
      </c>
    </row>
    <row r="4" spans="1:14" x14ac:dyDescent="0.25">
      <c r="A4" s="1">
        <f t="shared" si="0"/>
        <v>3</v>
      </c>
      <c r="B4">
        <v>1</v>
      </c>
      <c r="C4">
        <v>38</v>
      </c>
      <c r="D4">
        <v>1</v>
      </c>
      <c r="E4">
        <v>0.4</v>
      </c>
      <c r="F4">
        <v>3.8</v>
      </c>
      <c r="J4" s="3">
        <f t="shared" si="1"/>
        <v>0.50000000000000022</v>
      </c>
      <c r="K4" s="3">
        <f t="shared" si="2"/>
        <v>9.0994505328618605</v>
      </c>
      <c r="L4" s="3">
        <f t="shared" si="3"/>
        <v>9.2509458975825822</v>
      </c>
      <c r="M4" s="3">
        <f t="shared" si="4"/>
        <v>1.0862780491200215</v>
      </c>
      <c r="N4" s="3">
        <f t="shared" si="5"/>
        <v>10.980437149767763</v>
      </c>
    </row>
    <row r="5" spans="1:14" x14ac:dyDescent="0.25">
      <c r="A5" s="1">
        <f t="shared" si="0"/>
        <v>4</v>
      </c>
      <c r="B5">
        <v>2</v>
      </c>
      <c r="C5">
        <v>34</v>
      </c>
      <c r="D5">
        <v>2</v>
      </c>
      <c r="E5">
        <v>0.9</v>
      </c>
      <c r="F5">
        <v>4</v>
      </c>
      <c r="J5" s="3">
        <f t="shared" si="1"/>
        <v>4.132795663954365</v>
      </c>
      <c r="K5" s="3">
        <f t="shared" si="2"/>
        <v>13.113733259449806</v>
      </c>
      <c r="L5" s="3">
        <f t="shared" si="3"/>
        <v>13.200378782444085</v>
      </c>
      <c r="M5" s="3">
        <f t="shared" si="4"/>
        <v>4.0062451248020263</v>
      </c>
      <c r="N5" s="3">
        <f t="shared" si="5"/>
        <v>14.625320509308505</v>
      </c>
    </row>
    <row r="6" spans="1:14" x14ac:dyDescent="0.25">
      <c r="A6" s="1">
        <f t="shared" si="0"/>
        <v>5</v>
      </c>
      <c r="B6">
        <v>1</v>
      </c>
      <c r="C6">
        <v>33</v>
      </c>
      <c r="D6">
        <v>2</v>
      </c>
      <c r="E6">
        <v>0.7</v>
      </c>
      <c r="F6">
        <v>3</v>
      </c>
      <c r="J6" s="3">
        <f t="shared" si="1"/>
        <v>5.2383203414835178</v>
      </c>
      <c r="K6" s="3">
        <f t="shared" si="2"/>
        <v>14.044571905188139</v>
      </c>
      <c r="L6" s="3">
        <f t="shared" si="3"/>
        <v>14.1</v>
      </c>
      <c r="M6" s="3">
        <f t="shared" si="4"/>
        <v>5.1195702944680814</v>
      </c>
      <c r="N6" s="3">
        <f t="shared" si="5"/>
        <v>15.585249436566615</v>
      </c>
    </row>
    <row r="7" spans="1:14" x14ac:dyDescent="0.25">
      <c r="A7" s="1">
        <f t="shared" si="0"/>
        <v>6</v>
      </c>
      <c r="B7">
        <v>1</v>
      </c>
      <c r="C7">
        <v>50</v>
      </c>
      <c r="D7">
        <v>1</v>
      </c>
      <c r="E7">
        <v>2.8</v>
      </c>
      <c r="F7">
        <v>2.4</v>
      </c>
      <c r="J7" s="3">
        <f t="shared" si="1"/>
        <v>12.314625451064275</v>
      </c>
      <c r="K7" s="3">
        <f t="shared" si="2"/>
        <v>3.5042830935870461</v>
      </c>
      <c r="L7" s="3">
        <f t="shared" si="3"/>
        <v>3.2093613071762421</v>
      </c>
      <c r="M7" s="3">
        <f t="shared" si="4"/>
        <v>12.340988615179903</v>
      </c>
      <c r="N7" s="3">
        <f t="shared" si="5"/>
        <v>2.8442925306655784</v>
      </c>
    </row>
    <row r="8" spans="1:14" x14ac:dyDescent="0.25">
      <c r="A8" s="1">
        <f t="shared" si="0"/>
        <v>7</v>
      </c>
      <c r="B8">
        <v>2</v>
      </c>
      <c r="C8">
        <v>38</v>
      </c>
      <c r="D8">
        <v>2</v>
      </c>
      <c r="E8">
        <v>2</v>
      </c>
      <c r="F8">
        <v>2.9</v>
      </c>
      <c r="G8" t="s">
        <v>5</v>
      </c>
      <c r="J8" s="3">
        <f t="shared" si="1"/>
        <v>2.0928449536456353</v>
      </c>
      <c r="K8" s="3">
        <f t="shared" si="2"/>
        <v>9.1153716325775775</v>
      </c>
      <c r="L8" s="3">
        <f t="shared" si="3"/>
        <v>9.095603333479314</v>
      </c>
      <c r="M8" s="3">
        <f t="shared" si="4"/>
        <v>1.769180601295413</v>
      </c>
      <c r="N8" s="3">
        <f t="shared" si="5"/>
        <v>10.434557968596467</v>
      </c>
    </row>
    <row r="9" spans="1:14" x14ac:dyDescent="0.25">
      <c r="A9" s="1">
        <f t="shared" si="0"/>
        <v>8</v>
      </c>
      <c r="B9">
        <v>2</v>
      </c>
      <c r="C9">
        <v>27</v>
      </c>
      <c r="D9">
        <v>2</v>
      </c>
      <c r="E9">
        <v>0.8</v>
      </c>
      <c r="F9">
        <v>3.8</v>
      </c>
      <c r="J9" s="3">
        <f t="shared" si="1"/>
        <v>11.053053876644228</v>
      </c>
      <c r="K9" s="3">
        <f t="shared" si="2"/>
        <v>20.061904196760587</v>
      </c>
      <c r="L9" s="3">
        <f t="shared" si="3"/>
        <v>20.117156856772777</v>
      </c>
      <c r="M9" s="3">
        <f t="shared" si="4"/>
        <v>11.00454451578983</v>
      </c>
      <c r="N9" s="3">
        <f t="shared" si="5"/>
        <v>21.429185705481203</v>
      </c>
    </row>
    <row r="10" spans="1:14" x14ac:dyDescent="0.25">
      <c r="A10" s="1">
        <f t="shared" si="0"/>
        <v>9</v>
      </c>
      <c r="B10">
        <v>2</v>
      </c>
      <c r="C10">
        <v>78</v>
      </c>
      <c r="D10">
        <v>2</v>
      </c>
      <c r="E10">
        <v>0.7</v>
      </c>
      <c r="F10">
        <v>4</v>
      </c>
      <c r="J10" s="3">
        <f t="shared" si="1"/>
        <v>40.012997888186284</v>
      </c>
      <c r="K10" s="3">
        <f t="shared" si="2"/>
        <v>31.049154577862502</v>
      </c>
      <c r="L10" s="3">
        <f t="shared" si="3"/>
        <v>31.090352201285853</v>
      </c>
      <c r="M10" s="3">
        <f t="shared" si="4"/>
        <v>40.00012499980469</v>
      </c>
      <c r="N10" s="3">
        <f t="shared" si="5"/>
        <v>30.323258400112611</v>
      </c>
    </row>
    <row r="11" spans="1:14" x14ac:dyDescent="0.25">
      <c r="A11" s="1">
        <f t="shared" si="0"/>
        <v>10</v>
      </c>
      <c r="B11">
        <v>2</v>
      </c>
      <c r="C11">
        <v>40</v>
      </c>
      <c r="D11">
        <v>1</v>
      </c>
      <c r="E11">
        <v>0.6</v>
      </c>
      <c r="F11">
        <v>4</v>
      </c>
      <c r="J11" s="3">
        <f t="shared" si="1"/>
        <v>2.0124611797498106</v>
      </c>
      <c r="K11" s="3">
        <f t="shared" si="2"/>
        <v>7.1498251726877911</v>
      </c>
      <c r="L11" s="3">
        <f t="shared" si="3"/>
        <v>7.3362115563824899</v>
      </c>
      <c r="M11" s="3">
        <f t="shared" si="4"/>
        <v>2.2405356502408078</v>
      </c>
      <c r="N11" s="3">
        <f t="shared" si="5"/>
        <v>9.1285267157411543</v>
      </c>
    </row>
    <row r="12" spans="1:14" x14ac:dyDescent="0.25">
      <c r="A12" s="1">
        <f t="shared" si="0"/>
        <v>11</v>
      </c>
      <c r="B12">
        <v>2</v>
      </c>
      <c r="C12">
        <v>30</v>
      </c>
      <c r="D12">
        <v>1</v>
      </c>
      <c r="E12">
        <v>2.2000000000000002</v>
      </c>
      <c r="F12">
        <v>4.9000000000000004</v>
      </c>
      <c r="J12" s="3">
        <f t="shared" si="1"/>
        <v>8.1694553062000406</v>
      </c>
      <c r="K12" s="3">
        <f t="shared" si="2"/>
        <v>17.196802028284214</v>
      </c>
      <c r="L12" s="3">
        <f t="shared" si="3"/>
        <v>17.236298906667869</v>
      </c>
      <c r="M12" s="3">
        <f t="shared" si="4"/>
        <v>8.239538822045807</v>
      </c>
      <c r="N12" s="3">
        <f t="shared" si="5"/>
        <v>18.319388636087176</v>
      </c>
    </row>
    <row r="13" spans="1:14" x14ac:dyDescent="0.25">
      <c r="A13" s="1">
        <f t="shared" si="0"/>
        <v>12</v>
      </c>
      <c r="B13">
        <v>1</v>
      </c>
      <c r="C13">
        <v>43</v>
      </c>
      <c r="D13">
        <v>2</v>
      </c>
      <c r="E13">
        <v>1.2</v>
      </c>
      <c r="F13">
        <v>3.1</v>
      </c>
      <c r="J13" s="3">
        <f t="shared" si="1"/>
        <v>5.2402290026295608</v>
      </c>
      <c r="K13" s="3">
        <f t="shared" si="2"/>
        <v>4.1581245772583584</v>
      </c>
      <c r="L13" s="3">
        <f t="shared" si="3"/>
        <v>4.2720018726587652</v>
      </c>
      <c r="M13" s="3">
        <f t="shared" si="4"/>
        <v>5.123475382979799</v>
      </c>
      <c r="N13" s="3">
        <f t="shared" si="5"/>
        <v>6.2545983084447547</v>
      </c>
    </row>
    <row r="14" spans="1:14" x14ac:dyDescent="0.25">
      <c r="A14" s="1">
        <f t="shared" si="0"/>
        <v>13</v>
      </c>
      <c r="B14">
        <v>2</v>
      </c>
      <c r="C14">
        <v>50</v>
      </c>
      <c r="D14">
        <v>2</v>
      </c>
      <c r="E14">
        <v>0.9</v>
      </c>
      <c r="F14">
        <v>3.5</v>
      </c>
      <c r="J14" s="3">
        <f t="shared" si="1"/>
        <v>12.06358155772986</v>
      </c>
      <c r="K14" s="3">
        <f t="shared" si="2"/>
        <v>3.2893768406797053</v>
      </c>
      <c r="L14" s="3">
        <f t="shared" si="3"/>
        <v>3.5496478698597698</v>
      </c>
      <c r="M14" s="3">
        <f t="shared" si="4"/>
        <v>12.016655108639842</v>
      </c>
      <c r="N14" s="3">
        <f t="shared" si="5"/>
        <v>4.5661800227323495</v>
      </c>
    </row>
    <row r="15" spans="1:14" x14ac:dyDescent="0.25">
      <c r="A15" s="1">
        <f t="shared" si="0"/>
        <v>14</v>
      </c>
      <c r="B15">
        <v>2</v>
      </c>
      <c r="C15">
        <v>25</v>
      </c>
      <c r="D15">
        <v>2</v>
      </c>
      <c r="E15">
        <v>0.4</v>
      </c>
      <c r="F15">
        <v>4.3</v>
      </c>
      <c r="J15" s="3">
        <f t="shared" si="1"/>
        <v>13.042239071570494</v>
      </c>
      <c r="K15" s="3">
        <f t="shared" si="2"/>
        <v>22.096379793984354</v>
      </c>
      <c r="L15" s="3">
        <f t="shared" si="3"/>
        <v>22.170475863183452</v>
      </c>
      <c r="M15" s="3">
        <f t="shared" si="4"/>
        <v>13.004999038831183</v>
      </c>
      <c r="N15" s="3">
        <f t="shared" si="5"/>
        <v>23.492977674190218</v>
      </c>
    </row>
    <row r="16" spans="1:14" x14ac:dyDescent="0.25">
      <c r="A16" s="1">
        <f t="shared" si="0"/>
        <v>15</v>
      </c>
      <c r="B16">
        <v>1</v>
      </c>
      <c r="C16">
        <v>58</v>
      </c>
      <c r="D16">
        <v>1</v>
      </c>
      <c r="E16">
        <v>2</v>
      </c>
      <c r="F16">
        <v>3.3</v>
      </c>
      <c r="J16" s="3">
        <f t="shared" si="1"/>
        <v>20.062402647738878</v>
      </c>
      <c r="K16" s="3">
        <f t="shared" si="2"/>
        <v>11.06752004741803</v>
      </c>
      <c r="L16" s="3">
        <f t="shared" si="3"/>
        <v>11.069326989478629</v>
      </c>
      <c r="M16" s="3">
        <f t="shared" si="4"/>
        <v>20.083077453418337</v>
      </c>
      <c r="N16" s="3">
        <f t="shared" si="5"/>
        <v>10.401922899156675</v>
      </c>
    </row>
    <row r="17" spans="1:14" x14ac:dyDescent="0.25">
      <c r="A17" s="1">
        <f t="shared" si="0"/>
        <v>16</v>
      </c>
      <c r="B17">
        <v>1</v>
      </c>
      <c r="C17">
        <v>59</v>
      </c>
      <c r="D17">
        <v>1</v>
      </c>
      <c r="E17">
        <v>1.5</v>
      </c>
      <c r="F17">
        <v>3.6</v>
      </c>
      <c r="J17" s="3">
        <f t="shared" si="1"/>
        <v>21.023796041628639</v>
      </c>
      <c r="K17" s="3">
        <f t="shared" si="2"/>
        <v>12.05197079319395</v>
      </c>
      <c r="L17" s="3">
        <f t="shared" si="3"/>
        <v>12.095040305844375</v>
      </c>
      <c r="M17" s="3">
        <f t="shared" si="4"/>
        <v>21.044951888754699</v>
      </c>
      <c r="N17" s="3">
        <f t="shared" si="5"/>
        <v>11.519548602267365</v>
      </c>
    </row>
    <row r="18" spans="1:14" x14ac:dyDescent="0.25">
      <c r="A18" s="1">
        <f t="shared" si="0"/>
        <v>17</v>
      </c>
      <c r="B18">
        <v>1</v>
      </c>
      <c r="C18">
        <v>57</v>
      </c>
      <c r="D18">
        <v>2</v>
      </c>
      <c r="E18">
        <v>4.5999999999999996</v>
      </c>
      <c r="F18">
        <v>3.3</v>
      </c>
      <c r="J18" s="3">
        <f t="shared" si="1"/>
        <v>19.442736432920135</v>
      </c>
      <c r="K18" s="3">
        <f t="shared" si="2"/>
        <v>10.698130677833394</v>
      </c>
      <c r="L18" s="3">
        <f t="shared" si="3"/>
        <v>10.52853266129711</v>
      </c>
      <c r="M18" s="3">
        <f t="shared" si="4"/>
        <v>19.412624758130981</v>
      </c>
      <c r="N18" s="3">
        <f t="shared" si="5"/>
        <v>9.0774445743281742</v>
      </c>
    </row>
    <row r="19" spans="1:14" x14ac:dyDescent="0.25">
      <c r="A19" s="1">
        <f t="shared" si="0"/>
        <v>18</v>
      </c>
      <c r="B19">
        <v>2</v>
      </c>
      <c r="C19">
        <v>42</v>
      </c>
      <c r="D19">
        <v>2</v>
      </c>
      <c r="E19">
        <v>0.9</v>
      </c>
      <c r="F19">
        <v>4.7</v>
      </c>
      <c r="J19" s="3">
        <f t="shared" si="1"/>
        <v>4.1581245772583584</v>
      </c>
      <c r="K19" s="3">
        <f t="shared" si="2"/>
        <v>5.5154328932550705</v>
      </c>
      <c r="L19" s="3">
        <f t="shared" si="3"/>
        <v>5.7792733107199554</v>
      </c>
      <c r="M19" s="3">
        <f t="shared" si="4"/>
        <v>4.0496913462633168</v>
      </c>
      <c r="N19" s="3">
        <f t="shared" si="5"/>
        <v>7.4973328590906245</v>
      </c>
    </row>
    <row r="20" spans="1:14" x14ac:dyDescent="0.25">
      <c r="A20" s="1">
        <f t="shared" si="0"/>
        <v>19</v>
      </c>
      <c r="B20">
        <v>2</v>
      </c>
      <c r="C20">
        <v>39</v>
      </c>
      <c r="D20">
        <v>1</v>
      </c>
      <c r="E20">
        <v>1.3</v>
      </c>
      <c r="F20">
        <v>4.4000000000000004</v>
      </c>
      <c r="J20" s="3">
        <f t="shared" si="1"/>
        <v>1.1832159566199232</v>
      </c>
      <c r="K20" s="3">
        <f t="shared" si="2"/>
        <v>8.2054859697643749</v>
      </c>
      <c r="L20" s="3">
        <f t="shared" si="3"/>
        <v>8.3336666600002669</v>
      </c>
      <c r="M20" s="3">
        <f t="shared" si="4"/>
        <v>1.565247584249853</v>
      </c>
      <c r="N20" s="3">
        <f t="shared" si="5"/>
        <v>9.8051007134042223</v>
      </c>
    </row>
    <row r="21" spans="1:14" x14ac:dyDescent="0.25">
      <c r="A21" s="1">
        <f t="shared" si="0"/>
        <v>20</v>
      </c>
      <c r="B21">
        <v>2</v>
      </c>
      <c r="C21">
        <v>58</v>
      </c>
      <c r="D21">
        <v>1</v>
      </c>
      <c r="E21">
        <v>1.4</v>
      </c>
      <c r="F21">
        <v>2.7</v>
      </c>
      <c r="J21" s="3">
        <f t="shared" si="1"/>
        <v>20.068383093812017</v>
      </c>
      <c r="K21" s="3">
        <f t="shared" si="2"/>
        <v>11.007724560507498</v>
      </c>
      <c r="L21" s="3">
        <f t="shared" si="3"/>
        <v>11.020435563080072</v>
      </c>
      <c r="M21" s="3">
        <f t="shared" si="4"/>
        <v>20.086064821163951</v>
      </c>
      <c r="N21" s="3">
        <f t="shared" si="5"/>
        <v>10.562196741208716</v>
      </c>
    </row>
    <row r="22" spans="1:14" x14ac:dyDescent="0.25">
      <c r="A22" s="1">
        <f t="shared" si="0"/>
        <v>21</v>
      </c>
      <c r="B22">
        <v>2</v>
      </c>
      <c r="C22">
        <v>32</v>
      </c>
      <c r="D22">
        <v>1</v>
      </c>
      <c r="E22">
        <v>1</v>
      </c>
      <c r="F22">
        <v>3.7</v>
      </c>
      <c r="J22" s="3">
        <f t="shared" si="1"/>
        <v>6.0282667492406139</v>
      </c>
      <c r="K22" s="3">
        <f t="shared" si="2"/>
        <v>15.040279252726659</v>
      </c>
      <c r="L22" s="3">
        <f t="shared" si="3"/>
        <v>15.10132444522665</v>
      </c>
      <c r="M22" s="3">
        <f t="shared" si="4"/>
        <v>6.103277807866851</v>
      </c>
      <c r="N22" s="3">
        <f t="shared" si="5"/>
        <v>16.475436261295176</v>
      </c>
    </row>
    <row r="23" spans="1:14" x14ac:dyDescent="0.25">
      <c r="A23" s="1">
        <f t="shared" si="0"/>
        <v>22</v>
      </c>
      <c r="B23">
        <v>1</v>
      </c>
      <c r="C23">
        <v>56</v>
      </c>
      <c r="D23">
        <v>1</v>
      </c>
      <c r="E23">
        <v>2.9</v>
      </c>
      <c r="F23">
        <v>4</v>
      </c>
      <c r="J23" s="3">
        <f t="shared" si="1"/>
        <v>18.135048938450648</v>
      </c>
      <c r="K23" s="3">
        <f t="shared" si="2"/>
        <v>9.3043000811452767</v>
      </c>
      <c r="L23" s="3">
        <f t="shared" si="3"/>
        <v>9.2763139231054481</v>
      </c>
      <c r="M23" s="3">
        <f t="shared" si="4"/>
        <v>18.161773041198373</v>
      </c>
      <c r="N23" s="3">
        <f t="shared" si="5"/>
        <v>8.3246621553069637</v>
      </c>
    </row>
    <row r="24" spans="1:14" x14ac:dyDescent="0.25">
      <c r="A24" s="1">
        <f t="shared" si="0"/>
        <v>23</v>
      </c>
      <c r="B24">
        <v>2</v>
      </c>
      <c r="C24">
        <v>66</v>
      </c>
      <c r="D24">
        <v>2</v>
      </c>
      <c r="E24">
        <v>1.2</v>
      </c>
      <c r="F24">
        <v>4.3</v>
      </c>
      <c r="J24" s="3">
        <f t="shared" si="1"/>
        <v>28.022490967078568</v>
      </c>
      <c r="K24" s="3">
        <f t="shared" si="2"/>
        <v>19.103141102970476</v>
      </c>
      <c r="L24" s="3">
        <f t="shared" si="3"/>
        <v>19.159592897553956</v>
      </c>
      <c r="M24" s="3">
        <f t="shared" si="4"/>
        <v>28.005178092631368</v>
      </c>
      <c r="N24" s="3">
        <f t="shared" si="5"/>
        <v>18.453184007102948</v>
      </c>
    </row>
    <row r="25" spans="1:14" x14ac:dyDescent="0.25">
      <c r="A25" s="1">
        <f t="shared" si="0"/>
        <v>24</v>
      </c>
      <c r="B25">
        <v>1</v>
      </c>
      <c r="C25">
        <v>37</v>
      </c>
      <c r="D25">
        <v>2</v>
      </c>
      <c r="E25">
        <v>0.6</v>
      </c>
      <c r="F25">
        <v>4.2</v>
      </c>
      <c r="J25" s="3">
        <f t="shared" si="1"/>
        <v>1.4177446878757824</v>
      </c>
      <c r="K25" s="3">
        <f t="shared" si="2"/>
        <v>10.184301645179211</v>
      </c>
      <c r="L25" s="3">
        <f t="shared" si="3"/>
        <v>10.325696102442683</v>
      </c>
      <c r="M25" s="3">
        <f t="shared" si="4"/>
        <v>1.0099504938362078</v>
      </c>
      <c r="N25" s="3">
        <f t="shared" si="5"/>
        <v>11.911758896149635</v>
      </c>
    </row>
    <row r="26" spans="1:14" x14ac:dyDescent="0.25">
      <c r="A26" s="1">
        <f t="shared" si="0"/>
        <v>25</v>
      </c>
      <c r="B26">
        <v>2</v>
      </c>
      <c r="C26">
        <v>22</v>
      </c>
      <c r="D26">
        <v>2</v>
      </c>
      <c r="E26">
        <v>0.9</v>
      </c>
      <c r="F26">
        <v>4.2</v>
      </c>
      <c r="J26" s="3">
        <f t="shared" si="1"/>
        <v>16.032467059064867</v>
      </c>
      <c r="K26" s="3">
        <f t="shared" si="2"/>
        <v>25.071298330960044</v>
      </c>
      <c r="L26" s="3">
        <f t="shared" si="3"/>
        <v>25.120708588732125</v>
      </c>
      <c r="M26" s="3">
        <f t="shared" si="4"/>
        <v>16.001562423713505</v>
      </c>
      <c r="N26" s="3">
        <f t="shared" si="5"/>
        <v>26.352608978998646</v>
      </c>
    </row>
    <row r="27" spans="1:14" x14ac:dyDescent="0.25">
      <c r="I27" s="4" t="s">
        <v>14</v>
      </c>
      <c r="J27" s="4">
        <f>SMALL(J2:J26,1)</f>
        <v>0.50000000000000022</v>
      </c>
      <c r="K27" s="4">
        <f>SMALL(K2:K26,1)</f>
        <v>3.2893768406797053</v>
      </c>
      <c r="L27" s="4">
        <f>SMALL(L2:L26,1)</f>
        <v>3.2093613071762421</v>
      </c>
      <c r="M27" s="4">
        <f>SMALL(M2:M26,1)</f>
        <v>1.0099504938362078</v>
      </c>
      <c r="N27" s="4">
        <f>SMALL(N2:N26,1)</f>
        <v>2.8442925306655784</v>
      </c>
    </row>
    <row r="28" spans="1:14" x14ac:dyDescent="0.25">
      <c r="I28" s="5"/>
      <c r="J28" s="4">
        <f>SMALL(J2:J26,2)</f>
        <v>1.1832159566199232</v>
      </c>
      <c r="K28" s="4">
        <f>SMALL(K2:K26,2)</f>
        <v>3.5042830935870461</v>
      </c>
      <c r="L28" s="4">
        <f>SMALL(L2:L26,2)</f>
        <v>3.5496478698597698</v>
      </c>
      <c r="M28" s="4">
        <f>SMALL(M2:M26,2)</f>
        <v>1.0862780491200215</v>
      </c>
      <c r="N28" s="4">
        <f>SMALL(N2:N26,2)</f>
        <v>4.5661800227323495</v>
      </c>
    </row>
    <row r="29" spans="1:14" x14ac:dyDescent="0.25">
      <c r="A29" t="s">
        <v>6</v>
      </c>
      <c r="C29">
        <v>0</v>
      </c>
      <c r="D29">
        <v>1</v>
      </c>
      <c r="E29">
        <v>0</v>
      </c>
      <c r="F29">
        <v>0</v>
      </c>
      <c r="I29" s="5"/>
      <c r="J29" s="4">
        <f>SMALL(J2:J26,3)</f>
        <v>1.4177446878757824</v>
      </c>
      <c r="K29" s="4">
        <f>SMALL(K2:K26,3)</f>
        <v>4.1581245772583584</v>
      </c>
      <c r="L29" s="4">
        <f>SMALL(L2:L26,3)</f>
        <v>4.2720018726587652</v>
      </c>
      <c r="M29" s="4">
        <f>SMALL(M2:M26,3)</f>
        <v>1.565247584249853</v>
      </c>
      <c r="N29" s="4">
        <f>SMALL(N2:N26,3)</f>
        <v>6.2545983084447547</v>
      </c>
    </row>
    <row r="30" spans="1:14" x14ac:dyDescent="0.25">
      <c r="A30" t="s">
        <v>7</v>
      </c>
      <c r="C30">
        <v>100</v>
      </c>
      <c r="D30">
        <v>2</v>
      </c>
      <c r="E30">
        <v>5</v>
      </c>
      <c r="F30">
        <v>5</v>
      </c>
    </row>
    <row r="31" spans="1:14" ht="30" x14ac:dyDescent="0.25">
      <c r="I31" s="6" t="s">
        <v>17</v>
      </c>
      <c r="J31" s="4">
        <f>INDEX($B$2:$B$26, MATCH(J27, J2:J26, 0))</f>
        <v>1</v>
      </c>
      <c r="K31" s="4">
        <f>INDEX($B$2:$B$26, MATCH(K27, K2:K26, 0))</f>
        <v>2</v>
      </c>
      <c r="L31" s="4">
        <f>INDEX($B$2:$B$26, MATCH(L27, L2:L26, 0))</f>
        <v>1</v>
      </c>
      <c r="M31" s="4">
        <f>INDEX($B$2:$B$26, MATCH(M27, M2:M26, 0))</f>
        <v>1</v>
      </c>
      <c r="N31" s="4">
        <f>INDEX($B$2:$B$26, MATCH(N27, N2:N26, 0))</f>
        <v>1</v>
      </c>
    </row>
    <row r="32" spans="1:14" x14ac:dyDescent="0.25">
      <c r="I32" s="4"/>
      <c r="J32" s="4">
        <f>INDEX($B$2:$B$26, MATCH(J28, J2:J26, 0))</f>
        <v>2</v>
      </c>
      <c r="K32" s="4">
        <f>INDEX($B$2:$B$26, MATCH(K28, K2:K26, 0))</f>
        <v>1</v>
      </c>
      <c r="L32" s="4">
        <f>INDEX($B$2:$B$26, MATCH(L28, L2:L26, 0))</f>
        <v>2</v>
      </c>
      <c r="M32" s="4">
        <f>INDEX($B$2:$B$26, MATCH(M28, M2:M26, 0))</f>
        <v>1</v>
      </c>
      <c r="N32" s="4">
        <f>INDEX($B$2:$B$26, MATCH(N28, N2:N26, 0))</f>
        <v>2</v>
      </c>
    </row>
    <row r="33" spans="1:14" x14ac:dyDescent="0.25">
      <c r="A33" t="s">
        <v>9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I33" s="4"/>
      <c r="J33" s="4">
        <f>INDEX($B$2:$B$26, MATCH(J29, J2:J26, 0))</f>
        <v>1</v>
      </c>
      <c r="K33" s="4">
        <f>INDEX($B$2:$B$26, MATCH(K29, K2:K26, 0))</f>
        <v>1</v>
      </c>
      <c r="L33" s="4">
        <f>INDEX($B$2:$B$26, MATCH(L29, L2:L26, 0))</f>
        <v>1</v>
      </c>
      <c r="M33" s="4">
        <f>INDEX($B$2:$B$26, MATCH(M29, M2:M26, 0))</f>
        <v>2</v>
      </c>
      <c r="N33" s="4">
        <f>INDEX($B$2:$B$26, MATCH(N29, N2:N26, 0))</f>
        <v>1</v>
      </c>
    </row>
    <row r="34" spans="1:14" ht="30" x14ac:dyDescent="0.25">
      <c r="A34">
        <v>1</v>
      </c>
      <c r="B34">
        <v>2</v>
      </c>
      <c r="C34">
        <v>38</v>
      </c>
      <c r="D34">
        <v>1</v>
      </c>
      <c r="E34">
        <v>0.7</v>
      </c>
      <c r="F34">
        <v>4.2</v>
      </c>
      <c r="I34" s="7" t="s">
        <v>18</v>
      </c>
      <c r="J34" s="8">
        <f>MODE(J31:J33)</f>
        <v>1</v>
      </c>
      <c r="K34" s="8">
        <f t="shared" ref="K34:N34" si="6">MODE(K31:K33)</f>
        <v>1</v>
      </c>
      <c r="L34" s="8">
        <f t="shared" si="6"/>
        <v>1</v>
      </c>
      <c r="M34" s="8">
        <f t="shared" si="6"/>
        <v>1</v>
      </c>
      <c r="N34" s="8">
        <f t="shared" si="6"/>
        <v>1</v>
      </c>
    </row>
    <row r="35" spans="1:14" x14ac:dyDescent="0.25">
      <c r="A35">
        <v>2</v>
      </c>
      <c r="B35">
        <v>1</v>
      </c>
      <c r="C35">
        <v>47</v>
      </c>
      <c r="D35">
        <v>1</v>
      </c>
      <c r="E35">
        <v>1</v>
      </c>
      <c r="F35">
        <v>2.6</v>
      </c>
      <c r="I35" s="8" t="s">
        <v>19</v>
      </c>
      <c r="J35" s="8">
        <v>2</v>
      </c>
      <c r="K35" s="8">
        <v>1</v>
      </c>
      <c r="L35" s="8">
        <v>1</v>
      </c>
      <c r="M35" s="8">
        <v>2</v>
      </c>
      <c r="N35" s="8">
        <v>1</v>
      </c>
    </row>
    <row r="36" spans="1:14" x14ac:dyDescent="0.25">
      <c r="A36">
        <v>3</v>
      </c>
      <c r="B36">
        <v>1</v>
      </c>
      <c r="C36">
        <v>47</v>
      </c>
      <c r="D36">
        <v>1</v>
      </c>
      <c r="E36">
        <v>1.7</v>
      </c>
      <c r="F36">
        <v>2.1</v>
      </c>
      <c r="K36" t="s">
        <v>5</v>
      </c>
    </row>
    <row r="37" spans="1:14" x14ac:dyDescent="0.25">
      <c r="A37">
        <v>4</v>
      </c>
      <c r="B37">
        <v>2</v>
      </c>
      <c r="C37">
        <v>38</v>
      </c>
      <c r="D37">
        <v>2</v>
      </c>
      <c r="E37">
        <v>0.7</v>
      </c>
      <c r="F37">
        <v>4.0999999999999996</v>
      </c>
    </row>
    <row r="38" spans="1:14" x14ac:dyDescent="0.25">
      <c r="A38">
        <v>5</v>
      </c>
      <c r="B38">
        <v>1</v>
      </c>
      <c r="C38">
        <v>48</v>
      </c>
      <c r="D38">
        <v>1</v>
      </c>
      <c r="E38">
        <v>4.8</v>
      </c>
      <c r="F38">
        <v>2.7</v>
      </c>
      <c r="I38" s="2" t="s">
        <v>20</v>
      </c>
      <c r="J38" s="2" t="s">
        <v>21</v>
      </c>
      <c r="K38" s="2" t="s">
        <v>23</v>
      </c>
    </row>
    <row r="39" spans="1:14" x14ac:dyDescent="0.25">
      <c r="I39" s="2" t="s">
        <v>22</v>
      </c>
      <c r="J39" s="2">
        <v>3</v>
      </c>
      <c r="K39" s="2">
        <v>2</v>
      </c>
    </row>
    <row r="40" spans="1:14" x14ac:dyDescent="0.25">
      <c r="I40" s="2" t="s">
        <v>24</v>
      </c>
      <c r="J40" s="2">
        <v>0</v>
      </c>
      <c r="K40" s="2">
        <v>0</v>
      </c>
    </row>
    <row r="41" spans="1:14" ht="21" x14ac:dyDescent="0.35">
      <c r="B41" s="9"/>
      <c r="M41" s="10" t="s">
        <v>29</v>
      </c>
      <c r="N41" s="11"/>
    </row>
    <row r="42" spans="1:14" ht="21" x14ac:dyDescent="0.35">
      <c r="A42" t="s">
        <v>5</v>
      </c>
      <c r="B42" s="9"/>
      <c r="I42" s="2" t="s">
        <v>25</v>
      </c>
      <c r="J42" s="4">
        <f>SUM(3/5)</f>
        <v>0.6</v>
      </c>
      <c r="M42" s="10" t="s">
        <v>30</v>
      </c>
      <c r="N42" s="11"/>
    </row>
    <row r="43" spans="1:14" ht="21" x14ac:dyDescent="0.35">
      <c r="B43" s="9"/>
      <c r="I43" s="2" t="s">
        <v>26</v>
      </c>
      <c r="J43" s="4">
        <f>J39/(J39+K39)</f>
        <v>0.6</v>
      </c>
      <c r="M43" s="10" t="s">
        <v>31</v>
      </c>
      <c r="N43" s="11"/>
    </row>
    <row r="44" spans="1:14" x14ac:dyDescent="0.25">
      <c r="I44" s="2" t="s">
        <v>27</v>
      </c>
      <c r="J44" s="4">
        <f>J39/(J39+J40)</f>
        <v>1</v>
      </c>
    </row>
    <row r="45" spans="1:14" x14ac:dyDescent="0.25">
      <c r="I45" s="2" t="s">
        <v>28</v>
      </c>
      <c r="J45" s="4">
        <f>2*((J43*J44)/(J43+J44))</f>
        <v>0.74999999999999989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hepatitis_C2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Abdullah Ahmad</cp:lastModifiedBy>
  <dcterms:created xsi:type="dcterms:W3CDTF">2025-03-16T09:22:15Z</dcterms:created>
  <dcterms:modified xsi:type="dcterms:W3CDTF">2025-03-16T16:06:42Z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2025-03-16T16:06:42Z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9413f4b8-477e-4ffa-a35d-31fa0846ce15</vt:lpwstr>
  </property>
  <property fmtid="{D5CDD505-2E9C-101B-9397-08002B2CF9AE}" pid="8" name="MSIP_Label_a73fd474-4f3c-44ed-88fb-5cc4bd2471bf_ContentBits">
    <vt:lpwstr>0</vt:lpwstr>
  </property>
  <property fmtid="{D5CDD505-2E9C-101B-9397-08002B2CF9AE}" pid="9" name="MSIP_Label_a73fd474-4f3c-44ed-88fb-5cc4bd2471bf_Tag">
    <vt:lpwstr>10, 3, 0, 1</vt:lpwstr>
  </property>
</Properties>
</file>