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WorkCopy\TRNSYS.JP\Docs\"/>
    </mc:Choice>
  </mc:AlternateContent>
  <xr:revisionPtr revIDLastSave="0" documentId="13_ncr:1_{371B464E-83B7-4049-A9F4-7F9EFA93F47B}" xr6:coauthVersionLast="45" xr6:coauthVersionMax="45" xr10:uidLastSave="{00000000-0000-0000-0000-000000000000}"/>
  <bookViews>
    <workbookView xWindow="4800" yWindow="330" windowWidth="24330" windowHeight="20130" activeTab="1" xr2:uid="{00000000-000D-0000-FFFF-FFFF00000000}"/>
  </bookViews>
  <sheets>
    <sheet name="物性値" sheetId="1" r:id="rId1"/>
    <sheet name="熱貫流率→熱抵抗値" sheetId="3" r:id="rId2"/>
    <sheet name="換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B10" i="2" l="1"/>
  <c r="K6" i="1"/>
  <c r="I6" i="1" l="1"/>
  <c r="H6" i="1"/>
  <c r="F6" i="1"/>
  <c r="G6" i="1" l="1"/>
  <c r="H3" i="1"/>
  <c r="I3" i="1" l="1"/>
  <c r="G3" i="1" s="1"/>
  <c r="F3" i="1"/>
  <c r="K3" i="1" s="1"/>
  <c r="I5" i="1"/>
  <c r="H5" i="1"/>
  <c r="G5" i="1" s="1"/>
  <c r="F5" i="1"/>
  <c r="K5" i="1" s="1"/>
  <c r="F4" i="1"/>
  <c r="K4" i="1" s="1"/>
  <c r="I4" i="1"/>
  <c r="H4" i="1"/>
  <c r="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Yuichi Yasuda</author>
  </authors>
  <commentList>
    <comment ref="J2" authorId="0" shapeId="0" xr:uid="{3C57EFE3-5F21-4CE2-A0BD-79C0FCD31C5D}">
      <text>
        <r>
          <rPr>
            <sz val="9"/>
            <color indexed="81"/>
            <rFont val="MS P ゴシック"/>
            <family val="3"/>
            <charset val="128"/>
          </rPr>
          <t xml:space="preserve">注意：
TRNSYSの設定ではｍ系で扱います。
</t>
        </r>
      </text>
    </comment>
  </commentList>
</comments>
</file>

<file path=xl/sharedStrings.xml><?xml version="1.0" encoding="utf-8"?>
<sst xmlns="http://schemas.openxmlformats.org/spreadsheetml/2006/main" count="41" uniqueCount="40">
  <si>
    <t>材料名</t>
    <rPh sb="0" eb="2">
      <t>ザイリョウ</t>
    </rPh>
    <rPh sb="2" eb="3">
      <t>メイ</t>
    </rPh>
    <phoneticPr fontId="1"/>
  </si>
  <si>
    <t>熱伝導率
[W/(mK)]</t>
    <rPh sb="0" eb="4">
      <t>ネツデンドウリツ</t>
    </rPh>
    <phoneticPr fontId="1"/>
  </si>
  <si>
    <t>容積比熱
[J/(LK)]</t>
    <rPh sb="0" eb="3">
      <t>ヨウセキヒ</t>
    </rPh>
    <rPh sb="3" eb="4">
      <t>ネツ</t>
    </rPh>
    <phoneticPr fontId="1"/>
  </si>
  <si>
    <t>比熱
[J/(gK)]</t>
    <rPh sb="0" eb="2">
      <t>ヒネツ</t>
    </rPh>
    <phoneticPr fontId="1"/>
  </si>
  <si>
    <t>密度
[g/L]</t>
    <rPh sb="0" eb="2">
      <t>ミツド</t>
    </rPh>
    <phoneticPr fontId="1"/>
  </si>
  <si>
    <t>TRNSYS</t>
    <phoneticPr fontId="1"/>
  </si>
  <si>
    <t>HASPEE</t>
    <phoneticPr fontId="1"/>
  </si>
  <si>
    <t>押出法ポリスチレンフォーム 保温板3種</t>
    <rPh sb="14" eb="17">
      <t>ホオンバン</t>
    </rPh>
    <phoneticPr fontId="1"/>
  </si>
  <si>
    <t>コンクリート</t>
    <phoneticPr fontId="1"/>
  </si>
  <si>
    <t>せっこうボード</t>
    <phoneticPr fontId="1"/>
  </si>
  <si>
    <t>換算</t>
    <rPh sb="0" eb="2">
      <t>カンザン</t>
    </rPh>
    <phoneticPr fontId="1"/>
  </si>
  <si>
    <t>容積比熱</t>
    <rPh sb="0" eb="3">
      <t>ヨウセキヒ</t>
    </rPh>
    <rPh sb="3" eb="4">
      <t>ネツ</t>
    </rPh>
    <phoneticPr fontId="1"/>
  </si>
  <si>
    <t>比熱</t>
    <rPh sb="0" eb="2">
      <t>ヒネツ</t>
    </rPh>
    <phoneticPr fontId="1"/>
  </si>
  <si>
    <t>密度</t>
    <rPh sb="0" eb="2">
      <t>ミツド</t>
    </rPh>
    <phoneticPr fontId="1"/>
  </si>
  <si>
    <t>[g/L]=[0.001kg/0.001㎥]（　　　　〃　　　　）</t>
    <phoneticPr fontId="1"/>
  </si>
  <si>
    <t>[J/(gK)]=[0.001kJ/0.001kgK]（換算しても同じ値になるのでそのまま参照）</t>
    <rPh sb="28" eb="30">
      <t>カンザン</t>
    </rPh>
    <rPh sb="33" eb="34">
      <t>オナ</t>
    </rPh>
    <rPh sb="35" eb="36">
      <t>アタイ</t>
    </rPh>
    <rPh sb="45" eb="47">
      <t>サンショウ</t>
    </rPh>
    <phoneticPr fontId="1"/>
  </si>
  <si>
    <t>熱伝導率</t>
    <rPh sb="0" eb="4">
      <t>ネツデンドウリツ</t>
    </rPh>
    <phoneticPr fontId="1"/>
  </si>
  <si>
    <t>出典：試して学ぶ熱負荷HASPEE、空気調和衛生工学会、2012年</t>
    <phoneticPr fontId="1"/>
  </si>
  <si>
    <t>TRNSYS側は比熱×密度の計算値</t>
    <rPh sb="6" eb="7">
      <t>ガワ</t>
    </rPh>
    <rPh sb="8" eb="10">
      <t>ヒネツ</t>
    </rPh>
    <rPh sb="11" eb="13">
      <t>ミツド</t>
    </rPh>
    <rPh sb="14" eb="17">
      <t>ケイサンチ</t>
    </rPh>
    <phoneticPr fontId="1"/>
  </si>
  <si>
    <t>[W/(mK)]=[0.001kJ/(1/3600h)/mK]=[3.6kJ/hmK]</t>
    <phoneticPr fontId="1"/>
  </si>
  <si>
    <t>鋼材</t>
    <rPh sb="0" eb="2">
      <t>コウザイ</t>
    </rPh>
    <phoneticPr fontId="1"/>
  </si>
  <si>
    <t>容積比熱
volumetric specific heat
[kJ/㎥K]</t>
    <rPh sb="0" eb="3">
      <t>ヨウセキヒ</t>
    </rPh>
    <rPh sb="3" eb="4">
      <t>ネツ</t>
    </rPh>
    <phoneticPr fontId="1"/>
  </si>
  <si>
    <r>
      <t xml:space="preserve">熱伝導率
</t>
    </r>
    <r>
      <rPr>
        <b/>
        <sz val="11"/>
        <color theme="1"/>
        <rFont val="メイリオ"/>
        <family val="3"/>
        <charset val="128"/>
      </rPr>
      <t>conductivity</t>
    </r>
    <r>
      <rPr>
        <sz val="11"/>
        <color theme="1"/>
        <rFont val="メイリオ"/>
        <family val="3"/>
        <charset val="128"/>
      </rPr>
      <t xml:space="preserve">
[kJ/hmk]</t>
    </r>
    <rPh sb="0" eb="4">
      <t>ネツデンドウリツ</t>
    </rPh>
    <phoneticPr fontId="1"/>
  </si>
  <si>
    <r>
      <t xml:space="preserve">比熱
</t>
    </r>
    <r>
      <rPr>
        <b/>
        <sz val="11"/>
        <color theme="1"/>
        <rFont val="メイリオ"/>
        <family val="3"/>
        <charset val="128"/>
      </rPr>
      <t>capacity</t>
    </r>
    <r>
      <rPr>
        <sz val="11"/>
        <color theme="1"/>
        <rFont val="メイリオ"/>
        <family val="3"/>
        <charset val="128"/>
      </rPr>
      <t xml:space="preserve">
[kJ/kgK]</t>
    </r>
    <rPh sb="0" eb="2">
      <t>ヒネツ</t>
    </rPh>
    <phoneticPr fontId="1"/>
  </si>
  <si>
    <r>
      <t xml:space="preserve">密度
</t>
    </r>
    <r>
      <rPr>
        <b/>
        <sz val="11"/>
        <color theme="1"/>
        <rFont val="メイリオ"/>
        <family val="3"/>
        <charset val="128"/>
      </rPr>
      <t>density</t>
    </r>
    <r>
      <rPr>
        <sz val="11"/>
        <color theme="1"/>
        <rFont val="メイリオ"/>
        <family val="3"/>
        <charset val="128"/>
      </rPr>
      <t xml:space="preserve">
[kg/㎥]</t>
    </r>
    <rPh sb="0" eb="2">
      <t>ミツド</t>
    </rPh>
    <phoneticPr fontId="1"/>
  </si>
  <si>
    <r>
      <t xml:space="preserve">厚み
</t>
    </r>
    <r>
      <rPr>
        <b/>
        <sz val="11"/>
        <color theme="1"/>
        <rFont val="メイリオ"/>
        <family val="3"/>
        <charset val="128"/>
      </rPr>
      <t>thickness</t>
    </r>
    <r>
      <rPr>
        <sz val="11"/>
        <color theme="1"/>
        <rFont val="メイリオ"/>
        <family val="3"/>
        <charset val="128"/>
      </rPr>
      <t xml:space="preserve">
[mm]</t>
    </r>
    <rPh sb="0" eb="1">
      <t>アツ</t>
    </rPh>
    <phoneticPr fontId="1"/>
  </si>
  <si>
    <r>
      <t xml:space="preserve">熱抵抗値
</t>
    </r>
    <r>
      <rPr>
        <b/>
        <sz val="11"/>
        <color theme="1"/>
        <rFont val="メイリオ"/>
        <family val="3"/>
        <charset val="128"/>
      </rPr>
      <t>resistance</t>
    </r>
    <r>
      <rPr>
        <sz val="11"/>
        <color theme="1"/>
        <rFont val="メイリオ"/>
        <family val="3"/>
        <charset val="128"/>
      </rPr>
      <t xml:space="preserve">
[hm2K/kJ]</t>
    </r>
    <rPh sb="0" eb="1">
      <t>ネツ</t>
    </rPh>
    <rPh sb="1" eb="4">
      <t>テイコウチ</t>
    </rPh>
    <phoneticPr fontId="1"/>
  </si>
  <si>
    <t>材料名</t>
    <rPh sb="0" eb="3">
      <t>ザイリョウメイ</t>
    </rPh>
    <phoneticPr fontId="1"/>
  </si>
  <si>
    <t>熱貫流率</t>
    <rPh sb="0" eb="4">
      <t>ネツカンリュウリツ</t>
    </rPh>
    <phoneticPr fontId="1"/>
  </si>
  <si>
    <t>熱貫流率
[W/(m2K)]</t>
    <rPh sb="0" eb="4">
      <t>ネツカンリュウリツ</t>
    </rPh>
    <phoneticPr fontId="1"/>
  </si>
  <si>
    <r>
      <t xml:space="preserve">熱抵抗値 </t>
    </r>
    <r>
      <rPr>
        <b/>
        <sz val="11"/>
        <color theme="1"/>
        <rFont val="メイリオ"/>
        <family val="3"/>
        <charset val="128"/>
      </rPr>
      <t>resistance</t>
    </r>
    <r>
      <rPr>
        <sz val="11"/>
        <color theme="1"/>
        <rFont val="メイリオ"/>
        <family val="3"/>
        <charset val="128"/>
      </rPr>
      <t xml:space="preserve">
[hm2K/kJ]</t>
    </r>
    <rPh sb="0" eb="1">
      <t>ネツ</t>
    </rPh>
    <rPh sb="1" eb="3">
      <t>テイコウ</t>
    </rPh>
    <rPh sb="3" eb="4">
      <t>アタイ</t>
    </rPh>
    <phoneticPr fontId="1"/>
  </si>
  <si>
    <t>[W/(m2K)]=[0.001kJ/(1/3600h)/m2K]=[3.6kJ/hm2K]</t>
    <phoneticPr fontId="1"/>
  </si>
  <si>
    <t>熱貫流率
[kJ/hm2K]</t>
    <rPh sb="0" eb="3">
      <t>ネツカンリュウ</t>
    </rPh>
    <rPh sb="3" eb="4">
      <t>リツ</t>
    </rPh>
    <phoneticPr fontId="1"/>
  </si>
  <si>
    <t>ドア(2.33W/m2K相当)</t>
    <phoneticPr fontId="1"/>
  </si>
  <si>
    <t>ドア(6.51W/m2K相当)</t>
    <phoneticPr fontId="1"/>
  </si>
  <si>
    <t>ドア(4.65W/m2K相当)</t>
    <phoneticPr fontId="1"/>
  </si>
  <si>
    <t>ドア(4.07W/m2K相当)</t>
    <phoneticPr fontId="1"/>
  </si>
  <si>
    <t>ドア(3.49W/m2K相当)</t>
    <phoneticPr fontId="1"/>
  </si>
  <si>
    <t>ドア(1.90W/m2K相当)</t>
    <phoneticPr fontId="1"/>
  </si>
  <si>
    <t>ドア(1.75W/m2K相当)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</si>
</sst>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;[Red]#,##0"/>
    <numFmt numFmtId="177" formatCode="#,##0.00;[Red]#,##0.00"/>
    <numFmt numFmtId="178" formatCode="#,##0.000;[Red]#,##0.000"/>
    <numFmt numFmtId="179" formatCode="0.00_);[Red]\(0.00\)"/>
  </numFmts>
  <fonts count="6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indexed="81"/>
      <name val="MS P ゴシック"/>
      <family val="3"/>
      <charset val="128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>
      <alignment vertical="center"/>
    </xf>
    <xf numFmtId="179" fontId="3" fillId="3" borderId="0" xfId="1" applyNumberFormat="1" applyFont="1" applyAlignment="1">
      <alignment horizontal="center" vertical="center"/>
    </xf>
    <xf numFmtId="179" fontId="3" fillId="0" borderId="0" xfId="0" applyNumberFormat="1" applyFont="1">
      <alignment vertical="center"/>
    </xf>
    <xf numFmtId="17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アクセント 4" xfId="1" builtinId="41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</xdr:row>
      <xdr:rowOff>238126</xdr:rowOff>
    </xdr:from>
    <xdr:to>
      <xdr:col>12</xdr:col>
      <xdr:colOff>4038600</xdr:colOff>
      <xdr:row>7</xdr:row>
      <xdr:rowOff>12700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1B5E4F-C0E0-4C40-A30E-C8EA066519DE}"/>
            </a:ext>
          </a:extLst>
        </xdr:cNvPr>
        <xdr:cNvSpPr txBox="1"/>
      </xdr:nvSpPr>
      <xdr:spPr>
        <a:xfrm>
          <a:off x="13973174" y="460376"/>
          <a:ext cx="3686176" cy="1552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TRNSYS</a:t>
          </a:r>
          <a:r>
            <a:rPr kumimoji="1" lang="ja-JP" altLang="en-US" sz="1100"/>
            <a:t>では材料を</a:t>
          </a:r>
          <a:r>
            <a:rPr kumimoji="1" lang="en-US" altLang="ja-JP" sz="1100"/>
            <a:t>Massive Layer(Conductivity, Capacity, Density)</a:t>
          </a:r>
          <a:r>
            <a:rPr kumimoji="1" lang="ja-JP" altLang="en-US" sz="1100"/>
            <a:t>、もしくは</a:t>
          </a:r>
          <a:r>
            <a:rPr kumimoji="1" lang="en-US" altLang="ja-JP" sz="1100"/>
            <a:t>Massless Layer(resistance)</a:t>
          </a:r>
          <a:r>
            <a:rPr kumimoji="1" lang="ja-JP" altLang="en-US" sz="1100"/>
            <a:t>の</a:t>
          </a:r>
          <a:r>
            <a:rPr kumimoji="1" lang="en-US" altLang="ja-JP" sz="1100"/>
            <a:t>2</a:t>
          </a:r>
          <a:r>
            <a:rPr kumimoji="1" lang="ja-JP" altLang="en-US" sz="1100"/>
            <a:t>種類の方法で扱います。コンクリートなど熱容量のある材料は</a:t>
          </a:r>
          <a:r>
            <a:rPr kumimoji="1" lang="en-US" altLang="ja-JP" sz="1100"/>
            <a:t>Massive Layer</a:t>
          </a:r>
          <a:r>
            <a:rPr kumimoji="1" lang="ja-JP" altLang="en-US" sz="1100"/>
            <a:t>で、逆に熱容量の少ない断熱材などは</a:t>
          </a:r>
          <a:r>
            <a:rPr kumimoji="1" lang="en-US" altLang="ja-JP" sz="1100"/>
            <a:t>Massless Layer</a:t>
          </a:r>
          <a:r>
            <a:rPr kumimoji="1" lang="ja-JP" altLang="en-US" sz="1100"/>
            <a:t>が向いています。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2</xdr:row>
      <xdr:rowOff>6350</xdr:rowOff>
    </xdr:from>
    <xdr:to>
      <xdr:col>9</xdr:col>
      <xdr:colOff>333376</xdr:colOff>
      <xdr:row>9</xdr:row>
      <xdr:rowOff>3174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615D50-D177-4323-A0CF-3D1EF05BA86D}"/>
            </a:ext>
          </a:extLst>
        </xdr:cNvPr>
        <xdr:cNvSpPr txBox="1"/>
      </xdr:nvSpPr>
      <xdr:spPr>
        <a:xfrm>
          <a:off x="9302750" y="673100"/>
          <a:ext cx="3686176" cy="1552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熱貫流率から</a:t>
          </a:r>
          <a:r>
            <a:rPr kumimoji="1" lang="en-US" altLang="ja-JP" sz="1100"/>
            <a:t>Massless Layer(resistance, </a:t>
          </a:r>
          <a:r>
            <a:rPr kumimoji="1" lang="ja-JP" altLang="en-US" sz="1100"/>
            <a:t>熱抵抗</a:t>
          </a:r>
          <a:r>
            <a:rPr kumimoji="1" lang="en-US" altLang="ja-JP" sz="1100"/>
            <a:t>)</a:t>
          </a:r>
          <a:r>
            <a:rPr kumimoji="1" lang="ja-JP" altLang="en-US" sz="1100"/>
            <a:t>の換算例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"/>
  <sheetViews>
    <sheetView zoomScaleNormal="100" workbookViewId="0">
      <selection activeCell="K5" sqref="K5"/>
    </sheetView>
  </sheetViews>
  <sheetFormatPr defaultRowHeight="17.5"/>
  <cols>
    <col min="1" max="1" width="32.140625" customWidth="1"/>
    <col min="2" max="5" width="9.2109375" customWidth="1"/>
    <col min="6" max="6" width="13.2109375" customWidth="1"/>
    <col min="7" max="7" width="20.2109375" customWidth="1"/>
    <col min="8" max="10" width="9.2109375" customWidth="1"/>
    <col min="11" max="11" width="19.5703125" customWidth="1"/>
    <col min="12" max="12" width="3.5703125" customWidth="1"/>
    <col min="13" max="13" width="53.42578125" customWidth="1"/>
    <col min="14" max="14" width="65.640625" bestFit="1" customWidth="1"/>
  </cols>
  <sheetData>
    <row r="1" spans="1:13">
      <c r="B1" s="14" t="s">
        <v>6</v>
      </c>
      <c r="C1" s="14"/>
      <c r="D1" s="14"/>
      <c r="E1" s="14"/>
      <c r="F1" s="15" t="s">
        <v>5</v>
      </c>
      <c r="G1" s="15"/>
      <c r="H1" s="15"/>
      <c r="I1" s="15"/>
      <c r="J1" s="15"/>
      <c r="K1" s="15"/>
      <c r="M1" t="s">
        <v>17</v>
      </c>
    </row>
    <row r="2" spans="1:13" ht="52.5">
      <c r="A2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9" t="s">
        <v>22</v>
      </c>
      <c r="G2" s="8" t="s">
        <v>21</v>
      </c>
      <c r="H2" s="9" t="s">
        <v>23</v>
      </c>
      <c r="I2" s="9" t="s">
        <v>24</v>
      </c>
      <c r="J2" s="9" t="s">
        <v>25</v>
      </c>
      <c r="K2" s="9" t="s">
        <v>26</v>
      </c>
      <c r="L2" s="5"/>
      <c r="M2" s="1"/>
    </row>
    <row r="3" spans="1:13">
      <c r="A3" t="s">
        <v>9</v>
      </c>
      <c r="B3" s="4">
        <v>0.22</v>
      </c>
      <c r="C3" s="2">
        <v>830</v>
      </c>
      <c r="D3" s="3">
        <v>1.1000000000000001</v>
      </c>
      <c r="E3" s="2">
        <v>750</v>
      </c>
      <c r="F3" s="10">
        <f>3.6*B3</f>
        <v>0.79200000000000004</v>
      </c>
      <c r="G3" s="3">
        <f>H3*I3</f>
        <v>825.00000000000011</v>
      </c>
      <c r="H3" s="10">
        <f>D3</f>
        <v>1.1000000000000001</v>
      </c>
      <c r="I3" s="6">
        <f t="shared" ref="I3" si="0">E3</f>
        <v>750</v>
      </c>
      <c r="J3" s="6">
        <v>9</v>
      </c>
      <c r="K3" s="7">
        <f>J3/1000/F3</f>
        <v>1.1363636363636362E-2</v>
      </c>
    </row>
    <row r="4" spans="1:13">
      <c r="A4" t="s">
        <v>8</v>
      </c>
      <c r="B4" s="4">
        <v>1.6</v>
      </c>
      <c r="C4" s="2">
        <v>2000</v>
      </c>
      <c r="D4" s="3">
        <v>0.88</v>
      </c>
      <c r="E4" s="2">
        <v>2300</v>
      </c>
      <c r="F4" s="10">
        <f>3.6*B4</f>
        <v>5.7600000000000007</v>
      </c>
      <c r="G4" s="3">
        <f>H4*I4</f>
        <v>2024</v>
      </c>
      <c r="H4" s="10">
        <f t="shared" ref="H4" si="1">D4</f>
        <v>0.88</v>
      </c>
      <c r="I4" s="6">
        <f t="shared" ref="I4" si="2">E4</f>
        <v>2300</v>
      </c>
      <c r="J4" s="6">
        <v>150</v>
      </c>
      <c r="K4" s="7">
        <f>J4/1000/F4</f>
        <v>2.6041666666666664E-2</v>
      </c>
    </row>
    <row r="5" spans="1:13">
      <c r="A5" t="s">
        <v>7</v>
      </c>
      <c r="B5" s="4">
        <v>2.8000000000000001E-2</v>
      </c>
      <c r="C5" s="2">
        <v>40</v>
      </c>
      <c r="D5" s="3">
        <v>1.3</v>
      </c>
      <c r="E5" s="2">
        <v>31</v>
      </c>
      <c r="F5" s="10">
        <f>3.6*B5</f>
        <v>0.1008</v>
      </c>
      <c r="G5" s="3">
        <f>H5*I5</f>
        <v>40.300000000000004</v>
      </c>
      <c r="H5" s="10">
        <f>D5</f>
        <v>1.3</v>
      </c>
      <c r="I5" s="6">
        <f>E5</f>
        <v>31</v>
      </c>
      <c r="J5" s="6">
        <v>30</v>
      </c>
      <c r="K5" s="7">
        <f>J5/1000/F5</f>
        <v>0.29761904761904762</v>
      </c>
    </row>
    <row r="6" spans="1:13">
      <c r="A6" t="s">
        <v>20</v>
      </c>
      <c r="B6" s="4">
        <v>55</v>
      </c>
      <c r="C6" s="2">
        <v>3600</v>
      </c>
      <c r="D6" s="3">
        <v>0.46</v>
      </c>
      <c r="E6" s="2">
        <v>7900</v>
      </c>
      <c r="F6" s="10">
        <f>3.6*B6</f>
        <v>198</v>
      </c>
      <c r="G6" s="3">
        <f>H6*I6</f>
        <v>3634</v>
      </c>
      <c r="H6" s="10">
        <f>D6</f>
        <v>0.46</v>
      </c>
      <c r="I6" s="6">
        <f>E6</f>
        <v>7900</v>
      </c>
      <c r="J6" s="6">
        <v>50</v>
      </c>
      <c r="K6" s="7">
        <f>J6/1000/F6</f>
        <v>2.5252525252525253E-4</v>
      </c>
    </row>
    <row r="7" spans="1:13">
      <c r="B7" s="4"/>
    </row>
  </sheetData>
  <mergeCells count="2">
    <mergeCell ref="B1:E1"/>
    <mergeCell ref="F1:K1"/>
  </mergeCells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headerFooter>
    <oddHeader>&amp;R&amp;D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FF8B-8A50-4EC0-B0A4-D62004F2083C}">
  <dimension ref="A1:D9"/>
  <sheetViews>
    <sheetView tabSelected="1" zoomScale="145" zoomScaleNormal="145" workbookViewId="0">
      <selection activeCell="B12" sqref="B12"/>
    </sheetView>
  </sheetViews>
  <sheetFormatPr defaultRowHeight="17.5"/>
  <cols>
    <col min="1" max="1" width="18.85546875" style="7" bestFit="1" customWidth="1"/>
    <col min="2" max="4" width="25.92578125" style="12" customWidth="1"/>
    <col min="5" max="16384" width="9.140625" style="7"/>
  </cols>
  <sheetData>
    <row r="1" spans="1:4">
      <c r="D1" s="11" t="s">
        <v>5</v>
      </c>
    </row>
    <row r="2" spans="1:4" ht="35">
      <c r="A2" s="7" t="s">
        <v>27</v>
      </c>
      <c r="B2" s="13" t="s">
        <v>29</v>
      </c>
      <c r="C2" s="13" t="s">
        <v>32</v>
      </c>
      <c r="D2" s="9" t="s">
        <v>30</v>
      </c>
    </row>
    <row r="3" spans="1:4">
      <c r="A3" s="7" t="s">
        <v>34</v>
      </c>
      <c r="B3" s="12">
        <v>6.51</v>
      </c>
      <c r="C3" s="12">
        <f t="shared" ref="C3:C11" si="0">B3*3.6</f>
        <v>23.436</v>
      </c>
      <c r="D3" s="12">
        <f t="shared" ref="D3:D11" si="1">1/C3</f>
        <v>4.2669397508107186E-2</v>
      </c>
    </row>
    <row r="4" spans="1:4">
      <c r="A4" s="7" t="s">
        <v>35</v>
      </c>
      <c r="B4" s="12">
        <v>4.6500000000000004</v>
      </c>
      <c r="C4" s="12">
        <f t="shared" si="0"/>
        <v>16.740000000000002</v>
      </c>
      <c r="D4" s="12">
        <f t="shared" si="1"/>
        <v>5.9737156511350052E-2</v>
      </c>
    </row>
    <row r="5" spans="1:4">
      <c r="A5" s="7" t="s">
        <v>36</v>
      </c>
      <c r="B5" s="12">
        <v>4.07</v>
      </c>
      <c r="C5" s="12">
        <f t="shared" si="0"/>
        <v>14.652000000000001</v>
      </c>
      <c r="D5" s="12">
        <f t="shared" si="1"/>
        <v>6.8250068250068241E-2</v>
      </c>
    </row>
    <row r="6" spans="1:4">
      <c r="A6" s="7" t="s">
        <v>37</v>
      </c>
      <c r="B6" s="12">
        <v>3.49</v>
      </c>
      <c r="C6" s="12">
        <f t="shared" si="0"/>
        <v>12.564000000000002</v>
      </c>
      <c r="D6" s="12">
        <f t="shared" si="1"/>
        <v>7.9592486469277288E-2</v>
      </c>
    </row>
    <row r="7" spans="1:4">
      <c r="A7" s="7" t="s">
        <v>33</v>
      </c>
      <c r="B7" s="12">
        <v>2.33</v>
      </c>
      <c r="C7" s="12">
        <f t="shared" si="0"/>
        <v>8.3879999999999999</v>
      </c>
      <c r="D7" s="12">
        <f t="shared" si="1"/>
        <v>0.11921793037672866</v>
      </c>
    </row>
    <row r="8" spans="1:4">
      <c r="A8" s="7" t="s">
        <v>38</v>
      </c>
      <c r="B8" s="12">
        <v>1.9</v>
      </c>
      <c r="C8" s="12">
        <f t="shared" si="0"/>
        <v>6.84</v>
      </c>
      <c r="D8" s="12">
        <f t="shared" si="1"/>
        <v>0.14619883040935672</v>
      </c>
    </row>
    <row r="9" spans="1:4">
      <c r="A9" s="7" t="s">
        <v>39</v>
      </c>
      <c r="B9" s="12">
        <v>1.75</v>
      </c>
      <c r="C9" s="12">
        <f t="shared" si="0"/>
        <v>6.3</v>
      </c>
      <c r="D9" s="12">
        <f t="shared" si="1"/>
        <v>0.15873015873015872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6269-4A49-497A-9D46-44745007E475}">
  <sheetPr>
    <pageSetUpPr fitToPage="1"/>
  </sheetPr>
  <dimension ref="A2:B10"/>
  <sheetViews>
    <sheetView zoomScaleNormal="100" workbookViewId="0">
      <selection activeCell="B7" sqref="B7"/>
    </sheetView>
  </sheetViews>
  <sheetFormatPr defaultRowHeight="17.5"/>
  <cols>
    <col min="1" max="1" width="13.640625" customWidth="1"/>
    <col min="2" max="2" width="65.640625" bestFit="1" customWidth="1"/>
  </cols>
  <sheetData>
    <row r="2" spans="1:2">
      <c r="A2" s="1" t="s">
        <v>10</v>
      </c>
    </row>
    <row r="3" spans="1:2">
      <c r="A3" t="s">
        <v>16</v>
      </c>
      <c r="B3" t="s">
        <v>19</v>
      </c>
    </row>
    <row r="4" spans="1:2">
      <c r="A4" t="s">
        <v>11</v>
      </c>
      <c r="B4" t="s">
        <v>18</v>
      </c>
    </row>
    <row r="5" spans="1:2">
      <c r="A5" t="s">
        <v>12</v>
      </c>
      <c r="B5" t="s">
        <v>15</v>
      </c>
    </row>
    <row r="6" spans="1:2">
      <c r="A6" t="s">
        <v>13</v>
      </c>
      <c r="B6" t="s">
        <v>14</v>
      </c>
    </row>
    <row r="7" spans="1:2">
      <c r="A7" t="s">
        <v>28</v>
      </c>
      <c r="B7" t="s">
        <v>31</v>
      </c>
    </row>
    <row r="10" spans="1:2">
      <c r="B10">
        <f>0.001/(1/3600)</f>
        <v>3.6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headerFooter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物性値</vt:lpstr>
      <vt:lpstr>熱貫流率→熱抵抗値</vt:lpstr>
      <vt:lpstr>換算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Yasuda</dc:creator>
  <cp:lastModifiedBy>安田雄市</cp:lastModifiedBy>
  <cp:lastPrinted>2016-07-05T01:29:08Z</cp:lastPrinted>
  <dcterms:created xsi:type="dcterms:W3CDTF">2016-06-30T10:00:42Z</dcterms:created>
  <dcterms:modified xsi:type="dcterms:W3CDTF">2020-12-17T14:22:43Z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0209719a-54f7-4e22-bc82-1666382ef77f</vt:lpwstr>
  </property>
</Properties>
</file>