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\University\sem5\lab_6\"/>
    </mc:Choice>
  </mc:AlternateContent>
  <xr:revisionPtr revIDLastSave="0" documentId="13_ncr:1_{5EB270A8-BC12-41A8-B7CB-E0F61CB65708}" xr6:coauthVersionLast="47" xr6:coauthVersionMax="47" xr10:uidLastSave="{00000000-0000-0000-0000-000000000000}"/>
  <bookViews>
    <workbookView xWindow="810" yWindow="-120" windowWidth="28110" windowHeight="16440" xr2:uid="{E55ED0B8-9C64-4252-848F-C9F4D8C15EF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1" l="1"/>
  <c r="W16" i="1"/>
  <c r="W15" i="1"/>
  <c r="W14" i="1"/>
  <c r="W13" i="1"/>
  <c r="W12" i="1"/>
  <c r="AD34" i="1"/>
  <c r="AD39" i="1"/>
  <c r="AD40" i="1"/>
  <c r="AD41" i="1" s="1"/>
  <c r="AA36" i="1"/>
  <c r="AC36" i="1"/>
  <c r="Y36" i="1"/>
  <c r="W36" i="1"/>
  <c r="AB39" i="1"/>
  <c r="AB40" i="1" s="1"/>
  <c r="AB35" i="1" s="1"/>
  <c r="Z39" i="1"/>
  <c r="Z40" i="1" s="1"/>
  <c r="Z41" i="1" s="1"/>
  <c r="Z34" i="1" s="1"/>
  <c r="AB23" i="1"/>
  <c r="Z23" i="1"/>
  <c r="X23" i="1"/>
  <c r="V23" i="1"/>
  <c r="X39" i="1"/>
  <c r="X40" i="1" s="1"/>
  <c r="X35" i="1" s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R9" i="1"/>
  <c r="N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9" i="1"/>
  <c r="Z35" i="1" l="1"/>
  <c r="Z36" i="1" s="1"/>
  <c r="X41" i="1"/>
  <c r="X34" i="1" s="1"/>
  <c r="X36" i="1" s="1"/>
  <c r="AD35" i="1"/>
  <c r="AD36" i="1" s="1"/>
  <c r="AB41" i="1"/>
  <c r="AB34" i="1" s="1"/>
  <c r="AB36" i="1" s="1"/>
</calcChain>
</file>

<file path=xl/sharedStrings.xml><?xml version="1.0" encoding="utf-8"?>
<sst xmlns="http://schemas.openxmlformats.org/spreadsheetml/2006/main" count="105" uniqueCount="30">
  <si>
    <t xml:space="preserve">Układ </t>
  </si>
  <si>
    <t>Vwer</t>
  </si>
  <si>
    <t>Vwy1</t>
  </si>
  <si>
    <t>Vwy2</t>
  </si>
  <si>
    <t>Ie</t>
  </si>
  <si>
    <t>Vwyr</t>
  </si>
  <si>
    <t>[V]</t>
  </si>
  <si>
    <t>[mV]</t>
  </si>
  <si>
    <t>[mA]</t>
  </si>
  <si>
    <t>A</t>
  </si>
  <si>
    <t>B</t>
  </si>
  <si>
    <t>C</t>
  </si>
  <si>
    <t>D</t>
  </si>
  <si>
    <t>Vwes</t>
  </si>
  <si>
    <t>Vwys</t>
  </si>
  <si>
    <t>układ</t>
  </si>
  <si>
    <t>IE[mA]</t>
  </si>
  <si>
    <t>Kr[V/V]</t>
  </si>
  <si>
    <t>Ks[V/V]</t>
  </si>
  <si>
    <t>CMRR[dB]</t>
  </si>
  <si>
    <t>pomierzone</t>
  </si>
  <si>
    <t>teoretyczne</t>
  </si>
  <si>
    <t>gm</t>
  </si>
  <si>
    <t>gm*</t>
  </si>
  <si>
    <t>ic</t>
  </si>
  <si>
    <t>R0</t>
  </si>
  <si>
    <t>Kr</t>
  </si>
  <si>
    <t>Ks</t>
  </si>
  <si>
    <t>CMRR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</si>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</sst>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6" xfId="0" applyBorder="1"/>
    <xf numFmtId="0" fontId="0" fillId="7" borderId="5" xfId="0" applyFill="1" applyBorder="1"/>
    <xf numFmtId="0" fontId="0" fillId="7" borderId="7" xfId="0" applyFill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1" fontId="0" fillId="0" borderId="1" xfId="0" applyNumberFormat="1" applyBorder="1"/>
    <xf numFmtId="11" fontId="0" fillId="0" borderId="6" xfId="0" applyNumberFormat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Charakterystyka</a:t>
            </a:r>
            <a:r>
              <a:rPr lang="pl-PL" b="1" baseline="0"/>
              <a:t> statyczna dla pobudzenia różnicowego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Arkusz1!$B$9:$B$23</c:f>
              <c:numCache>
                <c:formatCode>General</c:formatCode>
                <c:ptCount val="15"/>
                <c:pt idx="0">
                  <c:v>-130</c:v>
                </c:pt>
                <c:pt idx="1">
                  <c:v>-120</c:v>
                </c:pt>
                <c:pt idx="2">
                  <c:v>-100</c:v>
                </c:pt>
                <c:pt idx="3">
                  <c:v>-80</c:v>
                </c:pt>
                <c:pt idx="4">
                  <c:v>-60</c:v>
                </c:pt>
                <c:pt idx="5">
                  <c:v>-40</c:v>
                </c:pt>
                <c:pt idx="6">
                  <c:v>-20</c:v>
                </c:pt>
                <c:pt idx="7">
                  <c:v>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</c:numCache>
            </c:numRef>
          </c:cat>
          <c:val>
            <c:numRef>
              <c:f>Arkusz1!$F$9:$F$23</c:f>
              <c:numCache>
                <c:formatCode>General</c:formatCode>
                <c:ptCount val="15"/>
                <c:pt idx="0">
                  <c:v>3.5089999999999995</c:v>
                </c:pt>
                <c:pt idx="1">
                  <c:v>3.3280000000000003</c:v>
                </c:pt>
                <c:pt idx="2">
                  <c:v>3.0289999999999999</c:v>
                </c:pt>
                <c:pt idx="3">
                  <c:v>2.734</c:v>
                </c:pt>
                <c:pt idx="4">
                  <c:v>2.4630000000000001</c:v>
                </c:pt>
                <c:pt idx="5">
                  <c:v>1.1390000000000002</c:v>
                </c:pt>
                <c:pt idx="6">
                  <c:v>0.52400000000000002</c:v>
                </c:pt>
                <c:pt idx="7">
                  <c:v>-8.9999999999999858E-2</c:v>
                </c:pt>
                <c:pt idx="8">
                  <c:v>-0.72800000000000065</c:v>
                </c:pt>
                <c:pt idx="9">
                  <c:v>-1.367</c:v>
                </c:pt>
                <c:pt idx="10">
                  <c:v>-1.9749999999999996</c:v>
                </c:pt>
                <c:pt idx="11">
                  <c:v>-2.524</c:v>
                </c:pt>
                <c:pt idx="12">
                  <c:v>-3.1190000000000007</c:v>
                </c:pt>
                <c:pt idx="13">
                  <c:v>-3.6950000000000003</c:v>
                </c:pt>
                <c:pt idx="14">
                  <c:v>-4.0369999999999999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D-43D2-82F0-44BEB2074500}"/>
            </c:ext>
          </c:extLst>
        </c:ser>
        <c:ser>
          <c:idx val="1"/>
          <c:order val="1"/>
          <c:tx>
            <c:strRef>
              <c:f>Arkusz1!$G$6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Arkusz1!$J$9:$J$23</c:f>
              <c:numCache>
                <c:formatCode>General</c:formatCode>
                <c:ptCount val="15"/>
                <c:pt idx="0">
                  <c:v>0.69200000000000017</c:v>
                </c:pt>
                <c:pt idx="1">
                  <c:v>0.62100000000000044</c:v>
                </c:pt>
                <c:pt idx="2">
                  <c:v>0.51999999999999957</c:v>
                </c:pt>
                <c:pt idx="3">
                  <c:v>0.41300000000000026</c:v>
                </c:pt>
                <c:pt idx="4">
                  <c:v>0.30700000000000038</c:v>
                </c:pt>
                <c:pt idx="5">
                  <c:v>0.19999999999999929</c:v>
                </c:pt>
                <c:pt idx="6">
                  <c:v>0.10000000000000142</c:v>
                </c:pt>
                <c:pt idx="7">
                  <c:v>-9.9999999999997868E-3</c:v>
                </c:pt>
                <c:pt idx="8">
                  <c:v>-0.12000000000000099</c:v>
                </c:pt>
                <c:pt idx="9">
                  <c:v>-0.21999999999999886</c:v>
                </c:pt>
                <c:pt idx="10">
                  <c:v>-0.33000000000000007</c:v>
                </c:pt>
                <c:pt idx="11">
                  <c:v>-0.43000000000000149</c:v>
                </c:pt>
                <c:pt idx="12">
                  <c:v>-0.52999999999999936</c:v>
                </c:pt>
                <c:pt idx="13">
                  <c:v>-0.63000000000000078</c:v>
                </c:pt>
                <c:pt idx="14">
                  <c:v>-0.67999999999999972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D-43D2-82F0-44BEB2074500}"/>
            </c:ext>
          </c:extLst>
        </c:ser>
        <c:ser>
          <c:idx val="2"/>
          <c:order val="2"/>
          <c:tx>
            <c:strRef>
              <c:f>Arkusz1!$K$6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Arkusz1!$N$9:$N$23</c:f>
              <c:numCache>
                <c:formatCode>General</c:formatCode>
                <c:ptCount val="15"/>
                <c:pt idx="0">
                  <c:v>3.9900000000000011</c:v>
                </c:pt>
                <c:pt idx="1">
                  <c:v>3.6800000000000006</c:v>
                </c:pt>
                <c:pt idx="2">
                  <c:v>3.1099999999999994</c:v>
                </c:pt>
                <c:pt idx="3">
                  <c:v>2.4900000000000002</c:v>
                </c:pt>
                <c:pt idx="4">
                  <c:v>1.9100000000000001</c:v>
                </c:pt>
                <c:pt idx="5">
                  <c:v>1.2379999999999995</c:v>
                </c:pt>
                <c:pt idx="6">
                  <c:v>0.62999999999999989</c:v>
                </c:pt>
                <c:pt idx="7">
                  <c:v>4.0000000000000036E-2</c:v>
                </c:pt>
                <c:pt idx="8">
                  <c:v>-0.58199999999999985</c:v>
                </c:pt>
                <c:pt idx="9">
                  <c:v>-1.25</c:v>
                </c:pt>
                <c:pt idx="10">
                  <c:v>-1.8230000000000004</c:v>
                </c:pt>
                <c:pt idx="11">
                  <c:v>-2.58</c:v>
                </c:pt>
                <c:pt idx="12">
                  <c:v>-3.0569999999999995</c:v>
                </c:pt>
                <c:pt idx="13">
                  <c:v>-3.87</c:v>
                </c:pt>
                <c:pt idx="14">
                  <c:v>-4.024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D-43D2-82F0-44BEB2074500}"/>
            </c:ext>
          </c:extLst>
        </c:ser>
        <c:ser>
          <c:idx val="3"/>
          <c:order val="3"/>
          <c:tx>
            <c:strRef>
              <c:f>Arkusz1!$O$6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Arkusz1!$R$9:$R$23</c:f>
              <c:numCache>
                <c:formatCode>General</c:formatCode>
                <c:ptCount val="15"/>
                <c:pt idx="0">
                  <c:v>3.4279999999999999</c:v>
                </c:pt>
                <c:pt idx="1">
                  <c:v>3.1899999999999995</c:v>
                </c:pt>
                <c:pt idx="2">
                  <c:v>2.6649999999999991</c:v>
                </c:pt>
                <c:pt idx="3">
                  <c:v>2.2100000000000009</c:v>
                </c:pt>
                <c:pt idx="4">
                  <c:v>1.58</c:v>
                </c:pt>
                <c:pt idx="5">
                  <c:v>1.0299999999999994</c:v>
                </c:pt>
                <c:pt idx="6">
                  <c:v>0.49000000000000021</c:v>
                </c:pt>
                <c:pt idx="7">
                  <c:v>-4.5999999999999375E-2</c:v>
                </c:pt>
                <c:pt idx="8">
                  <c:v>-0.59000000000000163</c:v>
                </c:pt>
                <c:pt idx="9">
                  <c:v>-1.17</c:v>
                </c:pt>
                <c:pt idx="10">
                  <c:v>-1.7099999999999991</c:v>
                </c:pt>
                <c:pt idx="11">
                  <c:v>-2.2299999999999986</c:v>
                </c:pt>
                <c:pt idx="12">
                  <c:v>-2.6999999999999993</c:v>
                </c:pt>
                <c:pt idx="13">
                  <c:v>-3.2099999999999991</c:v>
                </c:pt>
                <c:pt idx="14">
                  <c:v>-2.88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D-43D2-82F0-44BEB207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542192"/>
        <c:axId val="1674526384"/>
      </c:lineChart>
      <c:catAx>
        <c:axId val="16745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Vwer</a:t>
                </a:r>
              </a:p>
            </c:rich>
          </c:tx>
          <c:layout>
            <c:manualLayout>
              <c:xMode val="edge"/>
              <c:yMode val="edge"/>
              <c:x val="0.49449692910601262"/>
              <c:y val="0.72952852726003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26384"/>
        <c:crosses val="autoZero"/>
        <c:auto val="1"/>
        <c:lblAlgn val="ctr"/>
        <c:lblOffset val="100"/>
        <c:noMultiLvlLbl val="0"/>
      </c:catAx>
      <c:valAx>
        <c:axId val="16745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Vwyr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42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Charakterystyka</a:t>
            </a:r>
            <a:r>
              <a:rPr lang="pl-PL" b="1" baseline="0"/>
              <a:t> statyczna dla pobudzenia sumacyjnego</a:t>
            </a:r>
          </a:p>
        </c:rich>
      </c:tx>
      <c:layout>
        <c:manualLayout>
          <c:xMode val="edge"/>
          <c:yMode val="edge"/>
          <c:x val="0.30045942684546484"/>
          <c:y val="1.1949214895809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Arkusz1!$B$32:$B$42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Arkusz1!$F$32:$F$42</c:f>
              <c:numCache>
                <c:formatCode>General</c:formatCode>
                <c:ptCount val="11"/>
                <c:pt idx="0">
                  <c:v>9.2449999999999992</c:v>
                </c:pt>
                <c:pt idx="1">
                  <c:v>8.7050000000000001</c:v>
                </c:pt>
                <c:pt idx="2">
                  <c:v>8.1389999999999993</c:v>
                </c:pt>
                <c:pt idx="3">
                  <c:v>7.5469999999999997</c:v>
                </c:pt>
                <c:pt idx="4">
                  <c:v>7.02</c:v>
                </c:pt>
                <c:pt idx="5">
                  <c:v>6.4589999999999996</c:v>
                </c:pt>
                <c:pt idx="6">
                  <c:v>5.8609999999999998</c:v>
                </c:pt>
                <c:pt idx="7">
                  <c:v>5.3</c:v>
                </c:pt>
                <c:pt idx="8">
                  <c:v>4.7460000000000004</c:v>
                </c:pt>
                <c:pt idx="9">
                  <c:v>4.2240000000000002</c:v>
                </c:pt>
                <c:pt idx="10">
                  <c:v>4.0670000000000002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0-4244-9962-7D27761641B3}"/>
            </c:ext>
          </c:extLst>
        </c:ser>
        <c:ser>
          <c:idx val="1"/>
          <c:order val="1"/>
          <c:tx>
            <c:strRef>
              <c:f>Arkusz1!$G$6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Arkusz1!$B$32:$B$42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Arkusz1!$J$32:$J$42</c:f>
              <c:numCache>
                <c:formatCode>General</c:formatCode>
                <c:ptCount val="11"/>
                <c:pt idx="0">
                  <c:v>11.55</c:v>
                </c:pt>
                <c:pt idx="1">
                  <c:v>11.47</c:v>
                </c:pt>
                <c:pt idx="2">
                  <c:v>11.37</c:v>
                </c:pt>
                <c:pt idx="3">
                  <c:v>11.27</c:v>
                </c:pt>
                <c:pt idx="4">
                  <c:v>11.18</c:v>
                </c:pt>
                <c:pt idx="5">
                  <c:v>11.092000000000001</c:v>
                </c:pt>
                <c:pt idx="6">
                  <c:v>11</c:v>
                </c:pt>
                <c:pt idx="7">
                  <c:v>10.91</c:v>
                </c:pt>
                <c:pt idx="8">
                  <c:v>10.83</c:v>
                </c:pt>
                <c:pt idx="9">
                  <c:v>10.75</c:v>
                </c:pt>
                <c:pt idx="10">
                  <c:v>10.66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0-4244-9962-7D27761641B3}"/>
            </c:ext>
          </c:extLst>
        </c:ser>
        <c:ser>
          <c:idx val="2"/>
          <c:order val="2"/>
          <c:tx>
            <c:strRef>
              <c:f>Arkusz1!$K$6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Arkusz1!$B$32:$B$42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Arkusz1!$N$32:$N$42</c:f>
              <c:numCache>
                <c:formatCode>General</c:formatCode>
                <c:ptCount val="11"/>
                <c:pt idx="0">
                  <c:v>6.55</c:v>
                </c:pt>
                <c:pt idx="1">
                  <c:v>6.55</c:v>
                </c:pt>
                <c:pt idx="2">
                  <c:v>6.56</c:v>
                </c:pt>
                <c:pt idx="3">
                  <c:v>6.55</c:v>
                </c:pt>
                <c:pt idx="4">
                  <c:v>6.56</c:v>
                </c:pt>
                <c:pt idx="5">
                  <c:v>6.5590000000000002</c:v>
                </c:pt>
                <c:pt idx="6">
                  <c:v>6.55</c:v>
                </c:pt>
                <c:pt idx="7">
                  <c:v>6.55</c:v>
                </c:pt>
                <c:pt idx="8">
                  <c:v>6.55</c:v>
                </c:pt>
                <c:pt idx="9">
                  <c:v>6.55</c:v>
                </c:pt>
                <c:pt idx="10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0-4244-9962-7D27761641B3}"/>
            </c:ext>
          </c:extLst>
        </c:ser>
        <c:ser>
          <c:idx val="3"/>
          <c:order val="3"/>
          <c:tx>
            <c:strRef>
              <c:f>Arkusz1!$O$6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Arkusz1!$B$32:$B$42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Arkusz1!$R$32:$R$42</c:f>
              <c:numCache>
                <c:formatCode>General</c:formatCode>
                <c:ptCount val="11"/>
                <c:pt idx="0">
                  <c:v>9.3390000000000004</c:v>
                </c:pt>
                <c:pt idx="1">
                  <c:v>9.3390000000000004</c:v>
                </c:pt>
                <c:pt idx="2">
                  <c:v>9.3390000000000004</c:v>
                </c:pt>
                <c:pt idx="3">
                  <c:v>9.3390000000000004</c:v>
                </c:pt>
                <c:pt idx="4">
                  <c:v>9.3390000000000004</c:v>
                </c:pt>
                <c:pt idx="5">
                  <c:v>9.3390000000000004</c:v>
                </c:pt>
                <c:pt idx="6">
                  <c:v>9.3390000000000004</c:v>
                </c:pt>
                <c:pt idx="7">
                  <c:v>9.3390000000000004</c:v>
                </c:pt>
                <c:pt idx="8">
                  <c:v>9.3390000000000004</c:v>
                </c:pt>
                <c:pt idx="9">
                  <c:v>9.3390000000000004</c:v>
                </c:pt>
                <c:pt idx="10">
                  <c:v>9.3390000000000004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0-4244-9962-7D277616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542192"/>
        <c:axId val="1674526384"/>
      </c:lineChart>
      <c:catAx>
        <c:axId val="16745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Vwes</a:t>
                </a:r>
              </a:p>
            </c:rich>
          </c:tx>
          <c:layout>
            <c:manualLayout>
              <c:xMode val="edge"/>
              <c:yMode val="edge"/>
              <c:x val="0.49449692910601262"/>
              <c:y val="0.72952852726003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26384"/>
        <c:crosses val="autoZero"/>
        <c:auto val="1"/>
        <c:lblAlgn val="ctr"/>
        <c:lblOffset val="100"/>
        <c:noMultiLvlLbl val="0"/>
      </c:catAx>
      <c:valAx>
        <c:axId val="16745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Vwys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42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Charakterystyka</a:t>
            </a:r>
            <a:r>
              <a:rPr lang="pl-PL" b="1" baseline="0"/>
              <a:t> punktu pracy Ie dla pobudzenia różnicowego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Arkusz1!$B$9:$B$23</c:f>
              <c:numCache>
                <c:formatCode>General</c:formatCode>
                <c:ptCount val="15"/>
                <c:pt idx="0">
                  <c:v>-130</c:v>
                </c:pt>
                <c:pt idx="1">
                  <c:v>-120</c:v>
                </c:pt>
                <c:pt idx="2">
                  <c:v>-100</c:v>
                </c:pt>
                <c:pt idx="3">
                  <c:v>-80</c:v>
                </c:pt>
                <c:pt idx="4">
                  <c:v>-60</c:v>
                </c:pt>
                <c:pt idx="5">
                  <c:v>-40</c:v>
                </c:pt>
                <c:pt idx="6">
                  <c:v>-20</c:v>
                </c:pt>
                <c:pt idx="7">
                  <c:v>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</c:numCache>
            </c:numRef>
          </c:cat>
          <c:val>
            <c:numRef>
              <c:f>Arkusz1!$E$9:$E$23</c:f>
              <c:numCache>
                <c:formatCode>General</c:formatCode>
                <c:ptCount val="15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1-4784-8020-9ED0A9913C16}"/>
            </c:ext>
          </c:extLst>
        </c:ser>
        <c:ser>
          <c:idx val="1"/>
          <c:order val="1"/>
          <c:tx>
            <c:strRef>
              <c:f>Arkusz1!$G$6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Arkusz1!$I$9:$I$23</c:f>
              <c:numCache>
                <c:formatCode>General</c:formatCode>
                <c:ptCount val="1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1-4784-8020-9ED0A9913C16}"/>
            </c:ext>
          </c:extLst>
        </c:ser>
        <c:ser>
          <c:idx val="2"/>
          <c:order val="2"/>
          <c:tx>
            <c:strRef>
              <c:f>Arkusz1!$K$6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Arkusz1!$M$9:$M$23</c:f>
              <c:numCache>
                <c:formatCode>General</c:formatCode>
                <c:ptCount val="1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1-4784-8020-9ED0A9913C16}"/>
            </c:ext>
          </c:extLst>
        </c:ser>
        <c:ser>
          <c:idx val="3"/>
          <c:order val="3"/>
          <c:tx>
            <c:strRef>
              <c:f>Arkusz1!$O$6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Arkusz1!$Q$9:$Q$23</c:f>
              <c:numCache>
                <c:formatCode>General</c:formatCode>
                <c:ptCount val="15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1-4784-8020-9ED0A991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542192"/>
        <c:axId val="1674526384"/>
      </c:lineChart>
      <c:catAx>
        <c:axId val="16745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Vwer</a:t>
                </a:r>
              </a:p>
            </c:rich>
          </c:tx>
          <c:layout>
            <c:manualLayout>
              <c:xMode val="edge"/>
              <c:yMode val="edge"/>
              <c:x val="0.49449692910601262"/>
              <c:y val="0.72952852726003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26384"/>
        <c:crosses val="autoZero"/>
        <c:auto val="1"/>
        <c:lblAlgn val="ctr"/>
        <c:lblOffset val="100"/>
        <c:noMultiLvlLbl val="0"/>
      </c:catAx>
      <c:valAx>
        <c:axId val="16745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Ie</a:t>
                </a:r>
              </a:p>
              <a:p>
                <a:pPr>
                  <a:defRPr b="1"/>
                </a:pP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42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Charakterystyka</a:t>
            </a:r>
            <a:r>
              <a:rPr lang="pl-PL" b="1" baseline="0"/>
              <a:t> punktu pracy Ie dla pobudzenia sumacyjnego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Arkusz1!$B$32:$B$42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Arkusz1!$E$32:$E$42</c:f>
              <c:numCache>
                <c:formatCode>General</c:formatCode>
                <c:ptCount val="11"/>
                <c:pt idx="0">
                  <c:v>0.48</c:v>
                </c:pt>
                <c:pt idx="1">
                  <c:v>0.56000000000000005</c:v>
                </c:pt>
                <c:pt idx="2">
                  <c:v>0.64</c:v>
                </c:pt>
                <c:pt idx="3">
                  <c:v>0.72</c:v>
                </c:pt>
                <c:pt idx="4">
                  <c:v>0.8</c:v>
                </c:pt>
                <c:pt idx="5">
                  <c:v>0.88</c:v>
                </c:pt>
                <c:pt idx="6">
                  <c:v>0.96</c:v>
                </c:pt>
                <c:pt idx="7">
                  <c:v>1.08</c:v>
                </c:pt>
                <c:pt idx="8">
                  <c:v>1.18</c:v>
                </c:pt>
                <c:pt idx="9">
                  <c:v>1.22</c:v>
                </c:pt>
                <c:pt idx="10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8-4035-8D09-D0511066B81D}"/>
            </c:ext>
          </c:extLst>
        </c:ser>
        <c:ser>
          <c:idx val="1"/>
          <c:order val="1"/>
          <c:tx>
            <c:strRef>
              <c:f>Arkusz1!$G$6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Arkusz1!$B$32:$B$42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Arkusz1!$I$32:$I$42</c:f>
              <c:numCache>
                <c:formatCode>General</c:formatCode>
                <c:ptCount val="11"/>
                <c:pt idx="0">
                  <c:v>0.44</c:v>
                </c:pt>
                <c:pt idx="1">
                  <c:v>0.54</c:v>
                </c:pt>
                <c:pt idx="2">
                  <c:v>0.64</c:v>
                </c:pt>
                <c:pt idx="3">
                  <c:v>0.72</c:v>
                </c:pt>
                <c:pt idx="4">
                  <c:v>0.8</c:v>
                </c:pt>
                <c:pt idx="5">
                  <c:v>0.88</c:v>
                </c:pt>
                <c:pt idx="6">
                  <c:v>0.98</c:v>
                </c:pt>
                <c:pt idx="7">
                  <c:v>1.06</c:v>
                </c:pt>
                <c:pt idx="8">
                  <c:v>1.1399999999999999</c:v>
                </c:pt>
                <c:pt idx="9">
                  <c:v>1.24</c:v>
                </c:pt>
                <c:pt idx="10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8-4035-8D09-D0511066B81D}"/>
            </c:ext>
          </c:extLst>
        </c:ser>
        <c:ser>
          <c:idx val="2"/>
          <c:order val="2"/>
          <c:tx>
            <c:strRef>
              <c:f>Arkusz1!$K$6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Arkusz1!$B$32:$B$42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Arkusz1!$M$32:$M$42</c:f>
              <c:numCache>
                <c:formatCode>General</c:formatCode>
                <c:ptCount val="11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8-4035-8D09-D0511066B81D}"/>
            </c:ext>
          </c:extLst>
        </c:ser>
        <c:ser>
          <c:idx val="3"/>
          <c:order val="3"/>
          <c:tx>
            <c:strRef>
              <c:f>Arkusz1!$O$6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Arkusz1!$B$32:$B$42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Arkusz1!$Q$32:$Q$42</c:f>
              <c:numCache>
                <c:formatCode>General</c:formatCode>
                <c:ptCount val="11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8-4035-8D09-D0511066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542192"/>
        <c:axId val="1674526384"/>
      </c:lineChart>
      <c:catAx>
        <c:axId val="16745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Vwes</a:t>
                </a:r>
              </a:p>
            </c:rich>
          </c:tx>
          <c:layout>
            <c:manualLayout>
              <c:xMode val="edge"/>
              <c:yMode val="edge"/>
              <c:x val="0.49449692910601262"/>
              <c:y val="0.72952852726003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26384"/>
        <c:crosses val="autoZero"/>
        <c:auto val="1"/>
        <c:lblAlgn val="ctr"/>
        <c:lblOffset val="100"/>
        <c:noMultiLvlLbl val="0"/>
      </c:catAx>
      <c:valAx>
        <c:axId val="16745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Ie</a:t>
                </a:r>
              </a:p>
              <a:p>
                <a:pPr>
                  <a:defRPr b="1"/>
                </a:pP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42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52</xdr:row>
      <xdr:rowOff>61912</xdr:rowOff>
    </xdr:from>
    <xdr:to>
      <xdr:col>18</xdr:col>
      <xdr:colOff>219075</xdr:colOff>
      <xdr:row>85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E69693-9E49-0595-7C64-07097378B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17</xdr:col>
      <xdr:colOff>542925</xdr:colOff>
      <xdr:row>122</xdr:row>
      <xdr:rowOff>90488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DCD856-F13E-415B-B421-A7CE11E7C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27214</xdr:colOff>
      <xdr:row>52</xdr:row>
      <xdr:rowOff>13608</xdr:rowOff>
    </xdr:from>
    <xdr:to>
      <xdr:col>35</xdr:col>
      <xdr:colOff>572861</xdr:colOff>
      <xdr:row>85</xdr:row>
      <xdr:rowOff>104096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F79106A-FECF-46DF-A03E-0EAD30D9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557892</xdr:colOff>
      <xdr:row>90</xdr:row>
      <xdr:rowOff>95250</xdr:rowOff>
    </xdr:from>
    <xdr:to>
      <xdr:col>35</xdr:col>
      <xdr:colOff>491218</xdr:colOff>
      <xdr:row>123</xdr:row>
      <xdr:rowOff>185738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01ED5BB-75AE-4049-8F5D-A522121CF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FE50-7F00-4C27-B37E-42D4FDDE5E41}">
  <dimension ref="B6:AD42"/>
  <sheetViews>
    <sheetView tabSelected="1" topLeftCell="G5" zoomScale="85" zoomScaleNormal="85" workbookViewId="0">
      <selection activeCell="Y13" sqref="Y13"/>
    </sheetView>
  </sheetViews>
  <sheetFormatPr defaultRowHeight="15" x14ac:dyDescent="0.25"/>
  <cols>
    <col min="2" max="2" width="9.85546875" bestFit="1" customWidth="1"/>
    <col min="22" max="22" width="14.140625" customWidth="1"/>
    <col min="23" max="23" width="12.85546875" customWidth="1"/>
    <col min="24" max="24" width="13.7109375" customWidth="1"/>
    <col min="25" max="25" width="11.5703125" bestFit="1" customWidth="1"/>
    <col min="26" max="26" width="12.140625" bestFit="1" customWidth="1"/>
    <col min="27" max="27" width="12.85546875" customWidth="1"/>
    <col min="28" max="28" width="12.140625" bestFit="1" customWidth="1"/>
    <col min="29" max="29" width="11.5703125" bestFit="1" customWidth="1"/>
    <col min="30" max="30" width="12.140625" bestFit="1" customWidth="1"/>
    <col min="31" max="31" width="9" customWidth="1"/>
  </cols>
  <sheetData>
    <row r="6" spans="2:23" x14ac:dyDescent="0.25">
      <c r="B6" s="2" t="s">
        <v>0</v>
      </c>
      <c r="C6" s="19" t="s">
        <v>9</v>
      </c>
      <c r="D6" s="19"/>
      <c r="E6" s="19"/>
      <c r="F6" s="19"/>
      <c r="G6" s="19" t="s">
        <v>10</v>
      </c>
      <c r="H6" s="19"/>
      <c r="I6" s="19"/>
      <c r="J6" s="19"/>
      <c r="K6" s="19" t="s">
        <v>11</v>
      </c>
      <c r="L6" s="19"/>
      <c r="M6" s="19"/>
      <c r="N6" s="19"/>
      <c r="O6" s="19" t="s">
        <v>12</v>
      </c>
      <c r="P6" s="19"/>
      <c r="Q6" s="19"/>
      <c r="R6" s="19"/>
    </row>
    <row r="7" spans="2:23" x14ac:dyDescent="0.25">
      <c r="B7" s="2" t="s">
        <v>1</v>
      </c>
      <c r="C7" s="4" t="s">
        <v>2</v>
      </c>
      <c r="D7" s="5" t="s">
        <v>3</v>
      </c>
      <c r="E7" s="6" t="s">
        <v>4</v>
      </c>
      <c r="F7" s="2" t="s">
        <v>5</v>
      </c>
      <c r="G7" s="4" t="s">
        <v>2</v>
      </c>
      <c r="H7" s="5" t="s">
        <v>3</v>
      </c>
      <c r="I7" s="6" t="s">
        <v>4</v>
      </c>
      <c r="J7" s="2" t="s">
        <v>5</v>
      </c>
      <c r="K7" s="4" t="s">
        <v>2</v>
      </c>
      <c r="L7" s="5" t="s">
        <v>3</v>
      </c>
      <c r="M7" s="6" t="s">
        <v>4</v>
      </c>
      <c r="N7" s="2" t="s">
        <v>5</v>
      </c>
      <c r="O7" s="4" t="s">
        <v>2</v>
      </c>
      <c r="P7" s="5" t="s">
        <v>3</v>
      </c>
      <c r="Q7" s="6" t="s">
        <v>4</v>
      </c>
      <c r="R7" s="2" t="s">
        <v>5</v>
      </c>
    </row>
    <row r="8" spans="2:23" x14ac:dyDescent="0.25">
      <c r="B8" s="2" t="s">
        <v>7</v>
      </c>
      <c r="C8" s="2" t="s">
        <v>6</v>
      </c>
      <c r="D8" s="2" t="s">
        <v>6</v>
      </c>
      <c r="E8" s="2" t="s">
        <v>8</v>
      </c>
      <c r="F8" s="2" t="s">
        <v>6</v>
      </c>
      <c r="G8" s="2" t="s">
        <v>6</v>
      </c>
      <c r="H8" s="2" t="s">
        <v>6</v>
      </c>
      <c r="I8" s="2" t="s">
        <v>8</v>
      </c>
      <c r="J8" s="2" t="s">
        <v>6</v>
      </c>
      <c r="K8" s="2" t="s">
        <v>6</v>
      </c>
      <c r="L8" s="2" t="s">
        <v>6</v>
      </c>
      <c r="M8" s="2" t="s">
        <v>8</v>
      </c>
      <c r="N8" s="2" t="s">
        <v>6</v>
      </c>
      <c r="O8" s="2" t="s">
        <v>6</v>
      </c>
      <c r="P8" s="2" t="s">
        <v>6</v>
      </c>
      <c r="Q8" s="2" t="s">
        <v>8</v>
      </c>
      <c r="R8" s="2" t="s">
        <v>6</v>
      </c>
    </row>
    <row r="9" spans="2:23" x14ac:dyDescent="0.25">
      <c r="B9" s="3">
        <v>-130</v>
      </c>
      <c r="C9" s="2">
        <v>8.2669999999999995</v>
      </c>
      <c r="D9" s="2">
        <v>4.758</v>
      </c>
      <c r="E9" s="2">
        <v>0.84</v>
      </c>
      <c r="F9" s="2">
        <f>C9-D9</f>
        <v>3.5089999999999995</v>
      </c>
      <c r="G9" s="2">
        <v>11.442</v>
      </c>
      <c r="H9" s="2">
        <v>10.75</v>
      </c>
      <c r="I9" s="2">
        <v>0.88</v>
      </c>
      <c r="J9" s="2">
        <f>G9-H9</f>
        <v>0.69200000000000017</v>
      </c>
      <c r="K9" s="2">
        <v>8.5500000000000007</v>
      </c>
      <c r="L9" s="2">
        <v>4.5599999999999996</v>
      </c>
      <c r="M9" s="2">
        <v>0.88</v>
      </c>
      <c r="N9" s="2">
        <f>K9-L9</f>
        <v>3.9900000000000011</v>
      </c>
      <c r="O9" s="2">
        <v>11.058</v>
      </c>
      <c r="P9" s="2">
        <v>7.63</v>
      </c>
      <c r="Q9" s="2">
        <v>0.44</v>
      </c>
      <c r="R9" s="2">
        <f>O9-P9</f>
        <v>3.4279999999999999</v>
      </c>
    </row>
    <row r="10" spans="2:23" x14ac:dyDescent="0.25">
      <c r="B10" s="3">
        <v>-120</v>
      </c>
      <c r="C10" s="2">
        <v>8.1750000000000007</v>
      </c>
      <c r="D10" s="2">
        <v>4.8470000000000004</v>
      </c>
      <c r="E10" s="2">
        <v>0.84</v>
      </c>
      <c r="F10" s="2">
        <f t="shared" ref="F10:F23" si="0">C10-D10</f>
        <v>3.3280000000000003</v>
      </c>
      <c r="G10" s="2">
        <v>11.414</v>
      </c>
      <c r="H10" s="2">
        <v>10.792999999999999</v>
      </c>
      <c r="I10" s="2">
        <v>0.88</v>
      </c>
      <c r="J10" s="2">
        <f t="shared" ref="J10:J23" si="1">G10-H10</f>
        <v>0.62100000000000044</v>
      </c>
      <c r="K10" s="2">
        <v>8.4</v>
      </c>
      <c r="L10" s="2">
        <v>4.72</v>
      </c>
      <c r="M10" s="2">
        <v>0.88</v>
      </c>
      <c r="N10" s="2">
        <f t="shared" ref="N10:N23" si="2">K10-L10</f>
        <v>3.6800000000000006</v>
      </c>
      <c r="O10" s="2">
        <v>10.93</v>
      </c>
      <c r="P10" s="2">
        <v>7.74</v>
      </c>
      <c r="Q10" s="2">
        <v>0.44</v>
      </c>
      <c r="R10" s="2">
        <f t="shared" ref="R10:R23" si="3">O10-P10</f>
        <v>3.1899999999999995</v>
      </c>
    </row>
    <row r="11" spans="2:23" x14ac:dyDescent="0.25">
      <c r="B11" s="3">
        <v>-100</v>
      </c>
      <c r="C11" s="2">
        <v>8.0229999999999997</v>
      </c>
      <c r="D11" s="2">
        <v>4.9939999999999998</v>
      </c>
      <c r="E11" s="2">
        <v>0.84</v>
      </c>
      <c r="F11" s="2">
        <f t="shared" si="0"/>
        <v>3.0289999999999999</v>
      </c>
      <c r="G11" s="2">
        <v>11.362</v>
      </c>
      <c r="H11" s="2">
        <v>10.842000000000001</v>
      </c>
      <c r="I11" s="2">
        <v>0.88</v>
      </c>
      <c r="J11" s="2">
        <f t="shared" si="1"/>
        <v>0.51999999999999957</v>
      </c>
      <c r="K11" s="2">
        <v>8.11</v>
      </c>
      <c r="L11" s="2">
        <v>5</v>
      </c>
      <c r="M11" s="2">
        <v>0.88</v>
      </c>
      <c r="N11" s="2">
        <f t="shared" si="2"/>
        <v>3.1099999999999994</v>
      </c>
      <c r="O11" s="2">
        <v>10.67</v>
      </c>
      <c r="P11" s="2">
        <v>8.0050000000000008</v>
      </c>
      <c r="Q11" s="2">
        <v>0.44</v>
      </c>
      <c r="R11" s="2">
        <f t="shared" si="3"/>
        <v>2.6649999999999991</v>
      </c>
    </row>
    <row r="12" spans="2:23" x14ac:dyDescent="0.25">
      <c r="B12" s="3">
        <v>-80</v>
      </c>
      <c r="C12" s="2">
        <v>7.8730000000000002</v>
      </c>
      <c r="D12" s="2">
        <v>5.1390000000000002</v>
      </c>
      <c r="E12" s="2">
        <v>0.84</v>
      </c>
      <c r="F12" s="2">
        <f t="shared" si="0"/>
        <v>2.734</v>
      </c>
      <c r="G12" s="2">
        <v>11.308</v>
      </c>
      <c r="H12" s="2">
        <v>10.895</v>
      </c>
      <c r="I12" s="2">
        <v>0.88</v>
      </c>
      <c r="J12" s="2">
        <f t="shared" si="1"/>
        <v>0.41300000000000026</v>
      </c>
      <c r="K12" s="2">
        <v>7.8</v>
      </c>
      <c r="L12" s="2">
        <v>5.31</v>
      </c>
      <c r="M12" s="2">
        <v>0.88</v>
      </c>
      <c r="N12" s="2">
        <f t="shared" si="2"/>
        <v>2.4900000000000002</v>
      </c>
      <c r="O12" s="2">
        <v>10.39</v>
      </c>
      <c r="P12" s="2">
        <v>8.18</v>
      </c>
      <c r="Q12" s="2">
        <v>0.44</v>
      </c>
      <c r="R12" s="2">
        <f t="shared" si="3"/>
        <v>2.2100000000000009</v>
      </c>
      <c r="V12" t="s">
        <v>29</v>
      </c>
      <c r="W12">
        <f>X33/2</f>
        <v>0.44</v>
      </c>
    </row>
    <row r="13" spans="2:23" x14ac:dyDescent="0.25">
      <c r="B13" s="3">
        <v>-60</v>
      </c>
      <c r="C13" s="2">
        <v>7.7350000000000003</v>
      </c>
      <c r="D13" s="2">
        <v>5.2720000000000002</v>
      </c>
      <c r="E13" s="2">
        <v>0.84</v>
      </c>
      <c r="F13" s="2">
        <f t="shared" si="0"/>
        <v>2.4630000000000001</v>
      </c>
      <c r="G13" s="2">
        <v>11.254</v>
      </c>
      <c r="H13" s="2">
        <v>10.946999999999999</v>
      </c>
      <c r="I13" s="2">
        <v>0.88</v>
      </c>
      <c r="J13" s="2">
        <f t="shared" si="1"/>
        <v>0.30700000000000038</v>
      </c>
      <c r="K13" s="2">
        <v>7.51</v>
      </c>
      <c r="L13" s="2">
        <v>5.6</v>
      </c>
      <c r="M13" s="2">
        <v>0.88</v>
      </c>
      <c r="N13" s="2">
        <f t="shared" si="2"/>
        <v>1.9100000000000001</v>
      </c>
      <c r="O13" s="2">
        <v>10.119999999999999</v>
      </c>
      <c r="P13" s="2">
        <v>8.5399999999999991</v>
      </c>
      <c r="Q13" s="2">
        <v>0.44</v>
      </c>
      <c r="R13" s="2">
        <f t="shared" si="3"/>
        <v>1.58</v>
      </c>
      <c r="V13" t="s">
        <v>22</v>
      </c>
      <c r="W13">
        <f>W12/25.8</f>
        <v>1.7054263565891473E-2</v>
      </c>
    </row>
    <row r="14" spans="2:23" x14ac:dyDescent="0.25">
      <c r="B14" s="3">
        <v>-40</v>
      </c>
      <c r="C14" s="2">
        <v>7.0659999999999998</v>
      </c>
      <c r="D14" s="2">
        <v>5.9269999999999996</v>
      </c>
      <c r="E14" s="2">
        <v>0.84</v>
      </c>
      <c r="F14" s="2">
        <f t="shared" si="0"/>
        <v>1.1390000000000002</v>
      </c>
      <c r="G14" s="2">
        <v>11.2</v>
      </c>
      <c r="H14" s="2">
        <v>11</v>
      </c>
      <c r="I14" s="2">
        <v>0.88</v>
      </c>
      <c r="J14" s="2">
        <f t="shared" si="1"/>
        <v>0.19999999999999929</v>
      </c>
      <c r="K14" s="2">
        <v>7.1779999999999999</v>
      </c>
      <c r="L14" s="2">
        <v>5.94</v>
      </c>
      <c r="M14" s="2">
        <v>0.88</v>
      </c>
      <c r="N14" s="2">
        <f t="shared" si="2"/>
        <v>1.2379999999999995</v>
      </c>
      <c r="O14" s="2">
        <v>9.85</v>
      </c>
      <c r="P14" s="2">
        <v>8.82</v>
      </c>
      <c r="Q14" s="2">
        <v>0.44</v>
      </c>
      <c r="R14" s="2">
        <f t="shared" si="3"/>
        <v>1.0299999999999994</v>
      </c>
      <c r="V14" t="s">
        <v>23</v>
      </c>
      <c r="W14">
        <f>X40/(2*(1+V23*X40))</f>
        <v>1.7027863777089782E-3</v>
      </c>
    </row>
    <row r="15" spans="2:23" x14ac:dyDescent="0.25">
      <c r="B15" s="3">
        <v>-20</v>
      </c>
      <c r="C15" s="2">
        <v>6.7480000000000002</v>
      </c>
      <c r="D15" s="2">
        <v>6.2240000000000002</v>
      </c>
      <c r="E15" s="2">
        <v>0.84</v>
      </c>
      <c r="F15" s="2">
        <f t="shared" si="0"/>
        <v>0.52400000000000002</v>
      </c>
      <c r="G15" s="2">
        <v>11.14</v>
      </c>
      <c r="H15" s="2">
        <v>11.04</v>
      </c>
      <c r="I15" s="2">
        <v>0.88</v>
      </c>
      <c r="J15" s="2">
        <f t="shared" si="1"/>
        <v>0.10000000000000142</v>
      </c>
      <c r="K15" s="2">
        <v>6.87</v>
      </c>
      <c r="L15" s="2">
        <v>6.24</v>
      </c>
      <c r="M15" s="2">
        <v>0.88</v>
      </c>
      <c r="N15" s="2">
        <f t="shared" si="2"/>
        <v>0.62999999999999989</v>
      </c>
      <c r="O15" s="2">
        <v>9.58</v>
      </c>
      <c r="P15" s="2">
        <v>9.09</v>
      </c>
      <c r="Q15" s="2">
        <v>0.44</v>
      </c>
      <c r="R15" s="2">
        <f t="shared" si="3"/>
        <v>0.49000000000000021</v>
      </c>
      <c r="V15" t="s">
        <v>26</v>
      </c>
      <c r="W15">
        <f>-2*V24*X41</f>
        <v>-40.866873065015476</v>
      </c>
    </row>
    <row r="16" spans="2:23" x14ac:dyDescent="0.25">
      <c r="B16" s="3">
        <v>0</v>
      </c>
      <c r="C16" s="2">
        <v>6.4359999999999999</v>
      </c>
      <c r="D16" s="2">
        <v>6.5259999999999998</v>
      </c>
      <c r="E16" s="2">
        <v>0.84</v>
      </c>
      <c r="F16" s="2">
        <f t="shared" si="0"/>
        <v>-8.9999999999999858E-2</v>
      </c>
      <c r="G16" s="2">
        <v>11.09</v>
      </c>
      <c r="H16" s="2">
        <v>11.1</v>
      </c>
      <c r="I16" s="2">
        <v>0.88</v>
      </c>
      <c r="J16" s="2">
        <f t="shared" si="1"/>
        <v>-9.9999999999997868E-3</v>
      </c>
      <c r="K16" s="2">
        <v>6.58</v>
      </c>
      <c r="L16" s="2">
        <v>6.54</v>
      </c>
      <c r="M16" s="2">
        <v>0.88</v>
      </c>
      <c r="N16" s="2">
        <f t="shared" si="2"/>
        <v>4.0000000000000036E-2</v>
      </c>
      <c r="O16" s="2">
        <v>9.3160000000000007</v>
      </c>
      <c r="P16" s="2">
        <v>9.3620000000000001</v>
      </c>
      <c r="Q16" s="2">
        <v>0.44</v>
      </c>
      <c r="R16" s="2">
        <f t="shared" si="3"/>
        <v>-4.5999999999999375E-2</v>
      </c>
      <c r="V16" t="s">
        <v>27</v>
      </c>
      <c r="W16">
        <f>-(V24*X40)/(1+(2*V24+V23)*X40)</f>
        <v>-0.49395651685813718</v>
      </c>
    </row>
    <row r="17" spans="2:30" x14ac:dyDescent="0.25">
      <c r="B17" s="3">
        <v>20</v>
      </c>
      <c r="C17" s="2">
        <v>6.1109999999999998</v>
      </c>
      <c r="D17" s="2">
        <v>6.8390000000000004</v>
      </c>
      <c r="E17" s="2">
        <v>0.84</v>
      </c>
      <c r="F17" s="2">
        <f t="shared" si="0"/>
        <v>-0.72800000000000065</v>
      </c>
      <c r="G17" s="2">
        <v>11.03</v>
      </c>
      <c r="H17" s="2">
        <v>11.15</v>
      </c>
      <c r="I17" s="2">
        <v>0.88</v>
      </c>
      <c r="J17" s="2">
        <f t="shared" si="1"/>
        <v>-0.12000000000000099</v>
      </c>
      <c r="K17" s="2">
        <v>6.2679999999999998</v>
      </c>
      <c r="L17" s="2">
        <v>6.85</v>
      </c>
      <c r="M17" s="2">
        <v>0.88</v>
      </c>
      <c r="N17" s="2">
        <f t="shared" si="2"/>
        <v>-0.58199999999999985</v>
      </c>
      <c r="O17" s="2">
        <v>9.0399999999999991</v>
      </c>
      <c r="P17" s="2">
        <v>9.6300000000000008</v>
      </c>
      <c r="Q17" s="2">
        <v>0.44</v>
      </c>
      <c r="R17" s="2">
        <f t="shared" si="3"/>
        <v>-0.59000000000000163</v>
      </c>
      <c r="V17" t="s">
        <v>28</v>
      </c>
      <c r="W17">
        <f>20*LOG(X34/X35)</f>
        <v>38.353653786865969</v>
      </c>
    </row>
    <row r="18" spans="2:30" x14ac:dyDescent="0.25">
      <c r="B18" s="3">
        <v>40</v>
      </c>
      <c r="C18" s="2">
        <v>5.7850000000000001</v>
      </c>
      <c r="D18" s="2">
        <v>7.1520000000000001</v>
      </c>
      <c r="E18" s="2">
        <v>0.84</v>
      </c>
      <c r="F18" s="2">
        <f t="shared" si="0"/>
        <v>-1.367</v>
      </c>
      <c r="G18" s="2">
        <v>10.98</v>
      </c>
      <c r="H18" s="2">
        <v>11.2</v>
      </c>
      <c r="I18" s="2">
        <v>0.88</v>
      </c>
      <c r="J18" s="2">
        <f t="shared" si="1"/>
        <v>-0.21999999999999886</v>
      </c>
      <c r="K18" s="2">
        <v>5.93</v>
      </c>
      <c r="L18" s="2">
        <v>7.18</v>
      </c>
      <c r="M18" s="2">
        <v>0.88</v>
      </c>
      <c r="N18" s="2">
        <f t="shared" si="2"/>
        <v>-1.25</v>
      </c>
      <c r="O18" s="2">
        <v>8.75</v>
      </c>
      <c r="P18" s="2">
        <v>9.92</v>
      </c>
      <c r="Q18" s="2">
        <v>0.44</v>
      </c>
      <c r="R18" s="2">
        <f t="shared" si="3"/>
        <v>-1.17</v>
      </c>
    </row>
    <row r="19" spans="2:30" x14ac:dyDescent="0.25">
      <c r="B19" s="3">
        <v>60</v>
      </c>
      <c r="C19" s="2">
        <v>5.476</v>
      </c>
      <c r="D19" s="2">
        <v>7.4509999999999996</v>
      </c>
      <c r="E19" s="2">
        <v>0.84</v>
      </c>
      <c r="F19" s="2">
        <f t="shared" si="0"/>
        <v>-1.9749999999999996</v>
      </c>
      <c r="G19" s="2">
        <v>10.93</v>
      </c>
      <c r="H19" s="2">
        <v>11.26</v>
      </c>
      <c r="I19" s="2">
        <v>0.88</v>
      </c>
      <c r="J19" s="2">
        <f t="shared" si="1"/>
        <v>-0.33000000000000007</v>
      </c>
      <c r="K19" s="2">
        <v>5.6669999999999998</v>
      </c>
      <c r="L19" s="2">
        <v>7.49</v>
      </c>
      <c r="M19" s="2">
        <v>0.88</v>
      </c>
      <c r="N19" s="2">
        <f t="shared" si="2"/>
        <v>-1.8230000000000004</v>
      </c>
      <c r="O19" s="2">
        <v>8.48</v>
      </c>
      <c r="P19" s="2">
        <v>10.19</v>
      </c>
      <c r="Q19" s="2">
        <v>0.44</v>
      </c>
      <c r="R19" s="2">
        <f t="shared" si="3"/>
        <v>-1.7099999999999991</v>
      </c>
    </row>
    <row r="20" spans="2:30" x14ac:dyDescent="0.25">
      <c r="B20" s="3">
        <v>80</v>
      </c>
      <c r="C20" s="2">
        <v>5.1959999999999997</v>
      </c>
      <c r="D20" s="2">
        <v>7.72</v>
      </c>
      <c r="E20" s="2">
        <v>0.84</v>
      </c>
      <c r="F20" s="2">
        <f t="shared" si="0"/>
        <v>-2.524</v>
      </c>
      <c r="G20" s="2">
        <v>10.87</v>
      </c>
      <c r="H20" s="2">
        <v>11.3</v>
      </c>
      <c r="I20" s="2">
        <v>0.88</v>
      </c>
      <c r="J20" s="2">
        <f t="shared" si="1"/>
        <v>-0.43000000000000149</v>
      </c>
      <c r="K20" s="2">
        <v>5.34</v>
      </c>
      <c r="L20" s="2">
        <v>7.92</v>
      </c>
      <c r="M20" s="2">
        <v>0.88</v>
      </c>
      <c r="N20" s="2">
        <f t="shared" si="2"/>
        <v>-2.58</v>
      </c>
      <c r="O20" s="2">
        <v>8.2200000000000006</v>
      </c>
      <c r="P20" s="2">
        <v>10.45</v>
      </c>
      <c r="Q20" s="2">
        <v>0.44</v>
      </c>
      <c r="R20" s="2">
        <f t="shared" si="3"/>
        <v>-2.2299999999999986</v>
      </c>
    </row>
    <row r="21" spans="2:30" x14ac:dyDescent="0.25">
      <c r="B21" s="3">
        <v>100</v>
      </c>
      <c r="C21" s="2">
        <v>4.8929999999999998</v>
      </c>
      <c r="D21" s="2">
        <v>8.0120000000000005</v>
      </c>
      <c r="E21" s="2">
        <v>0.84</v>
      </c>
      <c r="F21" s="2">
        <f t="shared" si="0"/>
        <v>-3.1190000000000007</v>
      </c>
      <c r="G21" s="2">
        <v>10.82</v>
      </c>
      <c r="H21" s="2">
        <v>11.35</v>
      </c>
      <c r="I21" s="2">
        <v>0.88</v>
      </c>
      <c r="J21" s="2">
        <f t="shared" si="1"/>
        <v>-0.52999999999999936</v>
      </c>
      <c r="K21" s="2">
        <v>5.0330000000000004</v>
      </c>
      <c r="L21" s="2">
        <v>8.09</v>
      </c>
      <c r="M21" s="2">
        <v>0.88</v>
      </c>
      <c r="N21" s="2">
        <f t="shared" si="2"/>
        <v>-3.0569999999999995</v>
      </c>
      <c r="O21" s="2">
        <v>7.98</v>
      </c>
      <c r="P21" s="2">
        <v>10.68</v>
      </c>
      <c r="Q21" s="2">
        <v>0.44</v>
      </c>
      <c r="R21" s="2">
        <f t="shared" si="3"/>
        <v>-2.6999999999999993</v>
      </c>
    </row>
    <row r="22" spans="2:30" x14ac:dyDescent="0.25">
      <c r="B22" s="3">
        <v>120</v>
      </c>
      <c r="C22" s="2">
        <v>4.5990000000000002</v>
      </c>
      <c r="D22" s="2">
        <v>8.2940000000000005</v>
      </c>
      <c r="E22" s="2">
        <v>0.84</v>
      </c>
      <c r="F22" s="2">
        <f t="shared" si="0"/>
        <v>-3.6950000000000003</v>
      </c>
      <c r="G22" s="2">
        <v>10.77</v>
      </c>
      <c r="H22" s="2">
        <v>11.4</v>
      </c>
      <c r="I22" s="2">
        <v>0.88</v>
      </c>
      <c r="J22" s="2">
        <f t="shared" si="1"/>
        <v>-0.63000000000000078</v>
      </c>
      <c r="K22" s="2">
        <v>4.72</v>
      </c>
      <c r="L22" s="2">
        <v>8.59</v>
      </c>
      <c r="M22" s="2">
        <v>0.88</v>
      </c>
      <c r="N22" s="2">
        <f t="shared" si="2"/>
        <v>-3.87</v>
      </c>
      <c r="O22" s="2">
        <v>7.73</v>
      </c>
      <c r="P22" s="2">
        <v>10.94</v>
      </c>
      <c r="Q22" s="2">
        <v>0.44</v>
      </c>
      <c r="R22" s="2">
        <f t="shared" si="3"/>
        <v>-3.2099999999999991</v>
      </c>
    </row>
    <row r="23" spans="2:30" x14ac:dyDescent="0.25">
      <c r="B23" s="3">
        <v>130</v>
      </c>
      <c r="C23" s="2">
        <v>4.4249999999999998</v>
      </c>
      <c r="D23" s="2">
        <v>8.4619999999999997</v>
      </c>
      <c r="E23" s="2">
        <v>0.84</v>
      </c>
      <c r="F23" s="2">
        <f t="shared" si="0"/>
        <v>-4.0369999999999999</v>
      </c>
      <c r="G23" s="2">
        <v>10.75</v>
      </c>
      <c r="H23" s="2">
        <v>11.43</v>
      </c>
      <c r="I23" s="2">
        <v>0.88</v>
      </c>
      <c r="J23" s="2">
        <f t="shared" si="1"/>
        <v>-0.67999999999999972</v>
      </c>
      <c r="K23" s="2">
        <v>4.5490000000000004</v>
      </c>
      <c r="L23" s="2">
        <v>8.5730000000000004</v>
      </c>
      <c r="M23" s="2">
        <v>0.88</v>
      </c>
      <c r="N23" s="2">
        <f t="shared" si="2"/>
        <v>-4.024</v>
      </c>
      <c r="O23" s="2">
        <v>7.62</v>
      </c>
      <c r="P23" s="2">
        <v>10.5</v>
      </c>
      <c r="Q23" s="2">
        <v>0.44</v>
      </c>
      <c r="R23" s="2">
        <f t="shared" si="3"/>
        <v>-2.88</v>
      </c>
      <c r="V23">
        <f>470/2</f>
        <v>235</v>
      </c>
      <c r="X23">
        <f>470/2</f>
        <v>235</v>
      </c>
      <c r="Z23">
        <f>470/2</f>
        <v>235</v>
      </c>
      <c r="AB23">
        <f>470/2</f>
        <v>235</v>
      </c>
    </row>
    <row r="24" spans="2:30" x14ac:dyDescent="0.25">
      <c r="V24">
        <v>12000</v>
      </c>
      <c r="X24">
        <v>12000</v>
      </c>
      <c r="Z24">
        <v>12000</v>
      </c>
      <c r="AB24">
        <v>12000</v>
      </c>
    </row>
    <row r="25" spans="2:30" x14ac:dyDescent="0.25">
      <c r="X25">
        <v>2000</v>
      </c>
    </row>
    <row r="26" spans="2:30" x14ac:dyDescent="0.25">
      <c r="AA26" t="s">
        <v>25</v>
      </c>
    </row>
    <row r="27" spans="2:30" x14ac:dyDescent="0.25">
      <c r="AA27" s="1">
        <v>6220000</v>
      </c>
    </row>
    <row r="29" spans="2:30" x14ac:dyDescent="0.25">
      <c r="B29" s="2" t="s">
        <v>0</v>
      </c>
      <c r="C29" s="19" t="s">
        <v>9</v>
      </c>
      <c r="D29" s="19"/>
      <c r="E29" s="19"/>
      <c r="F29" s="19"/>
      <c r="G29" s="19" t="s">
        <v>10</v>
      </c>
      <c r="H29" s="19"/>
      <c r="I29" s="19"/>
      <c r="J29" s="19"/>
      <c r="K29" s="19" t="s">
        <v>11</v>
      </c>
      <c r="L29" s="19"/>
      <c r="M29" s="19"/>
      <c r="N29" s="19"/>
      <c r="O29" s="19" t="s">
        <v>12</v>
      </c>
      <c r="P29" s="19"/>
      <c r="Q29" s="19"/>
      <c r="R29" s="19"/>
    </row>
    <row r="30" spans="2:30" ht="15.75" thickBot="1" x14ac:dyDescent="0.3">
      <c r="B30" s="2" t="s">
        <v>13</v>
      </c>
      <c r="C30" s="4" t="s">
        <v>2</v>
      </c>
      <c r="D30" s="5" t="s">
        <v>3</v>
      </c>
      <c r="E30" s="6" t="s">
        <v>4</v>
      </c>
      <c r="F30" s="2" t="s">
        <v>14</v>
      </c>
      <c r="G30" s="4" t="s">
        <v>2</v>
      </c>
      <c r="H30" s="5" t="s">
        <v>3</v>
      </c>
      <c r="I30" s="6" t="s">
        <v>4</v>
      </c>
      <c r="J30" s="2" t="s">
        <v>14</v>
      </c>
      <c r="K30" s="4" t="s">
        <v>2</v>
      </c>
      <c r="L30" s="5" t="s">
        <v>3</v>
      </c>
      <c r="M30" s="6" t="s">
        <v>4</v>
      </c>
      <c r="N30" s="2" t="s">
        <v>14</v>
      </c>
      <c r="O30" s="4" t="s">
        <v>2</v>
      </c>
      <c r="P30" s="5" t="s">
        <v>3</v>
      </c>
      <c r="Q30" s="6" t="s">
        <v>4</v>
      </c>
      <c r="R30" s="2" t="s">
        <v>14</v>
      </c>
    </row>
    <row r="31" spans="2:30" x14ac:dyDescent="0.25">
      <c r="B31" s="2" t="s">
        <v>6</v>
      </c>
      <c r="C31" s="2" t="s">
        <v>6</v>
      </c>
      <c r="D31" s="2" t="s">
        <v>6</v>
      </c>
      <c r="E31" s="2" t="s">
        <v>8</v>
      </c>
      <c r="F31" s="2" t="s">
        <v>6</v>
      </c>
      <c r="G31" s="2" t="s">
        <v>6</v>
      </c>
      <c r="H31" s="2" t="s">
        <v>6</v>
      </c>
      <c r="I31" s="2" t="s">
        <v>8</v>
      </c>
      <c r="J31" s="2" t="s">
        <v>6</v>
      </c>
      <c r="K31" s="2" t="s">
        <v>6</v>
      </c>
      <c r="L31" s="2" t="s">
        <v>6</v>
      </c>
      <c r="M31" s="2" t="s">
        <v>8</v>
      </c>
      <c r="N31" s="2" t="s">
        <v>6</v>
      </c>
      <c r="O31" s="2" t="s">
        <v>6</v>
      </c>
      <c r="P31" s="2" t="s">
        <v>6</v>
      </c>
      <c r="Q31" s="2" t="s">
        <v>8</v>
      </c>
      <c r="R31" s="2" t="s">
        <v>6</v>
      </c>
      <c r="V31" s="7" t="s">
        <v>15</v>
      </c>
      <c r="W31" s="17" t="s">
        <v>9</v>
      </c>
      <c r="X31" s="17"/>
      <c r="Y31" s="17" t="s">
        <v>10</v>
      </c>
      <c r="Z31" s="17"/>
      <c r="AA31" s="17" t="s">
        <v>11</v>
      </c>
      <c r="AB31" s="17"/>
      <c r="AC31" s="17" t="s">
        <v>12</v>
      </c>
      <c r="AD31" s="18"/>
    </row>
    <row r="32" spans="2:30" x14ac:dyDescent="0.25">
      <c r="B32" s="3">
        <v>-5</v>
      </c>
      <c r="C32" s="2">
        <v>9.2449999999999992</v>
      </c>
      <c r="D32" s="2">
        <v>9.2449999999999992</v>
      </c>
      <c r="E32" s="2">
        <v>0.48</v>
      </c>
      <c r="F32" s="2">
        <v>9.2449999999999992</v>
      </c>
      <c r="G32" s="2">
        <v>11.55</v>
      </c>
      <c r="H32" s="2">
        <v>11.55</v>
      </c>
      <c r="I32" s="2">
        <v>0.44</v>
      </c>
      <c r="J32" s="2">
        <v>11.55</v>
      </c>
      <c r="K32" s="2">
        <v>6.55</v>
      </c>
      <c r="L32" s="2">
        <v>6.55</v>
      </c>
      <c r="M32" s="2">
        <v>0.84</v>
      </c>
      <c r="N32" s="2">
        <v>6.55</v>
      </c>
      <c r="O32" s="2">
        <v>0.33900000000000002</v>
      </c>
      <c r="P32" s="2">
        <v>9.3390000000000004</v>
      </c>
      <c r="Q32" s="2">
        <v>0.44</v>
      </c>
      <c r="R32" s="2">
        <v>9.3390000000000004</v>
      </c>
      <c r="V32" s="9"/>
      <c r="W32" s="2" t="s">
        <v>21</v>
      </c>
      <c r="X32" s="2" t="s">
        <v>20</v>
      </c>
      <c r="Y32" s="2" t="s">
        <v>21</v>
      </c>
      <c r="Z32" s="2" t="s">
        <v>20</v>
      </c>
      <c r="AA32" s="2" t="s">
        <v>21</v>
      </c>
      <c r="AB32" s="2" t="s">
        <v>20</v>
      </c>
      <c r="AC32" s="2" t="s">
        <v>21</v>
      </c>
      <c r="AD32" s="8" t="s">
        <v>20</v>
      </c>
    </row>
    <row r="33" spans="2:30" x14ac:dyDescent="0.25">
      <c r="B33" s="3">
        <v>-4</v>
      </c>
      <c r="C33" s="2">
        <v>8.7050000000000001</v>
      </c>
      <c r="D33" s="2">
        <v>8.7050000000000001</v>
      </c>
      <c r="E33" s="2">
        <v>0.56000000000000005</v>
      </c>
      <c r="F33" s="2">
        <v>8.7050000000000001</v>
      </c>
      <c r="G33" s="2">
        <v>11.47</v>
      </c>
      <c r="H33" s="2">
        <v>11.47</v>
      </c>
      <c r="I33" s="2">
        <v>0.54</v>
      </c>
      <c r="J33" s="2">
        <v>11.47</v>
      </c>
      <c r="K33" s="2">
        <v>6.55</v>
      </c>
      <c r="L33" s="2">
        <v>6.55</v>
      </c>
      <c r="M33" s="2">
        <v>0.84</v>
      </c>
      <c r="N33" s="2">
        <v>6.55</v>
      </c>
      <c r="O33" s="2">
        <v>0.33900000000000002</v>
      </c>
      <c r="P33" s="2">
        <v>9.3390000000000004</v>
      </c>
      <c r="Q33" s="2">
        <v>0.44</v>
      </c>
      <c r="R33" s="2">
        <v>9.3390000000000004</v>
      </c>
      <c r="V33" s="9" t="s">
        <v>16</v>
      </c>
      <c r="W33" s="11">
        <v>0.83670999999999995</v>
      </c>
      <c r="X33" s="11">
        <v>0.88</v>
      </c>
      <c r="Y33" s="11">
        <v>0.83670999999999995</v>
      </c>
      <c r="Z33" s="11">
        <v>0.88</v>
      </c>
      <c r="AA33" s="15">
        <v>9.9124E-4</v>
      </c>
      <c r="AB33" s="11">
        <v>0.86</v>
      </c>
      <c r="AC33" s="15">
        <v>4.8783000000000002E-4</v>
      </c>
      <c r="AD33" s="12">
        <v>0.42</v>
      </c>
    </row>
    <row r="34" spans="2:30" x14ac:dyDescent="0.25">
      <c r="B34" s="3">
        <v>-3</v>
      </c>
      <c r="C34" s="2">
        <v>8.1389999999999993</v>
      </c>
      <c r="D34" s="2">
        <v>8.1389999999999993</v>
      </c>
      <c r="E34" s="2">
        <v>0.64</v>
      </c>
      <c r="F34" s="2">
        <v>8.1389999999999993</v>
      </c>
      <c r="G34" s="2">
        <v>11.37</v>
      </c>
      <c r="H34" s="2">
        <v>11.37</v>
      </c>
      <c r="I34" s="2">
        <v>0.64</v>
      </c>
      <c r="J34" s="2">
        <v>11.37</v>
      </c>
      <c r="K34" s="2">
        <v>6.56</v>
      </c>
      <c r="L34" s="2">
        <v>6.56</v>
      </c>
      <c r="M34" s="2">
        <v>0.84</v>
      </c>
      <c r="N34" s="2">
        <v>6.56</v>
      </c>
      <c r="O34" s="2">
        <v>0.33900000000000002</v>
      </c>
      <c r="P34" s="2">
        <v>9.3390000000000004</v>
      </c>
      <c r="Q34" s="2">
        <v>0.44</v>
      </c>
      <c r="R34" s="2">
        <v>9.3390000000000004</v>
      </c>
      <c r="V34" s="9" t="s">
        <v>17</v>
      </c>
      <c r="W34" s="11">
        <v>-41.366999999999997</v>
      </c>
      <c r="X34" s="11">
        <f>-2*V24*X41</f>
        <v>-40.866873065015476</v>
      </c>
      <c r="Y34" s="11">
        <v>-41.366999999999997</v>
      </c>
      <c r="Z34" s="11">
        <f>-2*X25*Z41</f>
        <v>-6.8111455108359129</v>
      </c>
      <c r="AA34" s="11">
        <v>-41.804000000000002</v>
      </c>
      <c r="AB34" s="11">
        <f>-2*Z24*AB41</f>
        <v>-40.677966101694921</v>
      </c>
      <c r="AC34" s="11">
        <v>-35.213999999999999</v>
      </c>
      <c r="AD34" s="12">
        <f>-2*AB24*AD41</f>
        <v>-33.532934131736525</v>
      </c>
    </row>
    <row r="35" spans="2:30" x14ac:dyDescent="0.25">
      <c r="B35" s="3">
        <v>-2</v>
      </c>
      <c r="C35" s="2">
        <v>7.5469999999999997</v>
      </c>
      <c r="D35" s="2">
        <v>7.5469999999999997</v>
      </c>
      <c r="E35" s="2">
        <v>0.72</v>
      </c>
      <c r="F35" s="2">
        <v>7.5469999999999997</v>
      </c>
      <c r="G35" s="2">
        <v>11.27</v>
      </c>
      <c r="H35" s="2">
        <v>11.27</v>
      </c>
      <c r="I35" s="2">
        <v>0.72</v>
      </c>
      <c r="J35" s="2">
        <v>11.27</v>
      </c>
      <c r="K35" s="2">
        <v>6.55</v>
      </c>
      <c r="L35" s="2">
        <v>6.55</v>
      </c>
      <c r="M35" s="2">
        <v>0.84</v>
      </c>
      <c r="N35" s="2">
        <v>6.55</v>
      </c>
      <c r="O35" s="2">
        <v>0.33900000000000002</v>
      </c>
      <c r="P35" s="2">
        <v>9.3390000000000004</v>
      </c>
      <c r="Q35" s="2">
        <v>0.44</v>
      </c>
      <c r="R35" s="2">
        <v>9.3390000000000004</v>
      </c>
      <c r="V35" s="9" t="s">
        <v>18</v>
      </c>
      <c r="W35" s="11">
        <v>-0.49390000000000001</v>
      </c>
      <c r="X35" s="11">
        <f>-(V24*X40)/(1+(2*V24+V23)*X40)</f>
        <v>-0.49395651685813718</v>
      </c>
      <c r="Y35" s="11">
        <v>-0.49390000000000001</v>
      </c>
      <c r="Z35" s="11">
        <f>-(X25*Z40)/(1+(2*X24+X23)*Z40)</f>
        <v>-8.2326086143022864E-2</v>
      </c>
      <c r="AA35" s="15">
        <v>-9.6330999999999999E-4</v>
      </c>
      <c r="AB35" s="15">
        <f>-(Z24*AB40)/(1+(2*AA27+Z23)*AB40)</f>
        <v>-9.6460735054916297E-4</v>
      </c>
      <c r="AC35" s="15">
        <v>-9.6422000000000001E-4</v>
      </c>
      <c r="AD35" s="16">
        <f>-(AB24*AD40)/(1+(2*AA27+AB23)*AD40)</f>
        <v>-9.646024766972425E-4</v>
      </c>
    </row>
    <row r="36" spans="2:30" ht="15.75" thickBot="1" x14ac:dyDescent="0.3">
      <c r="B36" s="3">
        <v>-1</v>
      </c>
      <c r="C36" s="2">
        <v>7.02</v>
      </c>
      <c r="D36" s="2">
        <v>7.02</v>
      </c>
      <c r="E36" s="2">
        <v>0.8</v>
      </c>
      <c r="F36" s="2">
        <v>7.02</v>
      </c>
      <c r="G36" s="2">
        <v>11.18</v>
      </c>
      <c r="H36" s="2">
        <v>11.18</v>
      </c>
      <c r="I36" s="2">
        <v>0.8</v>
      </c>
      <c r="J36" s="2">
        <v>11.18</v>
      </c>
      <c r="K36" s="2">
        <v>6.56</v>
      </c>
      <c r="L36" s="2">
        <v>6.56</v>
      </c>
      <c r="M36" s="2">
        <v>0.84</v>
      </c>
      <c r="N36" s="2">
        <v>6.56</v>
      </c>
      <c r="O36" s="2">
        <v>0.33900000000000002</v>
      </c>
      <c r="P36" s="2">
        <v>9.3390000000000004</v>
      </c>
      <c r="Q36" s="2">
        <v>0.44</v>
      </c>
      <c r="R36" s="2">
        <v>9.3390000000000004</v>
      </c>
      <c r="V36" s="10" t="s">
        <v>19</v>
      </c>
      <c r="W36" s="13">
        <f>20*LOG(W34/W35)</f>
        <v>38.460300003121077</v>
      </c>
      <c r="X36" s="13">
        <f>20*LOG(X34/X35)</f>
        <v>38.353653786865969</v>
      </c>
      <c r="Y36" s="13">
        <f>20*LOG(Y34/Y35)</f>
        <v>38.460300003121077</v>
      </c>
      <c r="Z36" s="13">
        <f>20*LOG(Z34/Z35)</f>
        <v>38.353653786865969</v>
      </c>
      <c r="AA36" s="13">
        <f t="shared" ref="AA36:AD36" si="4">20*LOG(AA34/AA35)</f>
        <v>92.749035408025264</v>
      </c>
      <c r="AB36" s="13">
        <f t="shared" si="4"/>
        <v>92.500173260769259</v>
      </c>
      <c r="AC36" s="13">
        <f t="shared" si="4"/>
        <v>91.250784489073112</v>
      </c>
      <c r="AD36" s="14">
        <f t="shared" si="4"/>
        <v>90.822463663680963</v>
      </c>
    </row>
    <row r="37" spans="2:30" x14ac:dyDescent="0.25">
      <c r="B37" s="3">
        <v>0</v>
      </c>
      <c r="C37" s="2">
        <v>6.4589999999999996</v>
      </c>
      <c r="D37" s="2">
        <v>6.4589999999999996</v>
      </c>
      <c r="E37" s="2">
        <v>0.88</v>
      </c>
      <c r="F37" s="2">
        <v>6.4589999999999996</v>
      </c>
      <c r="G37" s="2">
        <v>11.092000000000001</v>
      </c>
      <c r="H37" s="2">
        <v>11.092000000000001</v>
      </c>
      <c r="I37" s="2">
        <v>0.88</v>
      </c>
      <c r="J37" s="2">
        <v>11.092000000000001</v>
      </c>
      <c r="K37" s="2">
        <v>6.5590000000000002</v>
      </c>
      <c r="L37" s="2">
        <v>6.5590000000000002</v>
      </c>
      <c r="M37" s="2">
        <v>0.84</v>
      </c>
      <c r="N37" s="2">
        <v>6.5590000000000002</v>
      </c>
      <c r="O37" s="2">
        <v>0.33900000000000002</v>
      </c>
      <c r="P37" s="2">
        <v>9.3390000000000004</v>
      </c>
      <c r="Q37" s="2">
        <v>0.44</v>
      </c>
      <c r="R37" s="2">
        <v>9.3390000000000004</v>
      </c>
    </row>
    <row r="38" spans="2:30" x14ac:dyDescent="0.25">
      <c r="B38" s="3">
        <v>1</v>
      </c>
      <c r="C38" s="2">
        <v>5.8609999999999998</v>
      </c>
      <c r="D38" s="2">
        <v>5.8609999999999998</v>
      </c>
      <c r="E38" s="2">
        <v>0.96</v>
      </c>
      <c r="F38" s="2">
        <v>5.8609999999999998</v>
      </c>
      <c r="G38" s="2">
        <v>11</v>
      </c>
      <c r="H38" s="2">
        <v>11</v>
      </c>
      <c r="I38" s="2">
        <v>0.98</v>
      </c>
      <c r="J38" s="2">
        <v>11</v>
      </c>
      <c r="K38" s="2">
        <v>6.55</v>
      </c>
      <c r="L38" s="2">
        <v>6.55</v>
      </c>
      <c r="M38" s="2">
        <v>0.84</v>
      </c>
      <c r="N38" s="2">
        <v>6.55</v>
      </c>
      <c r="O38" s="2">
        <v>0.33900000000000002</v>
      </c>
      <c r="P38" s="2">
        <v>9.3390000000000004</v>
      </c>
      <c r="Q38" s="2">
        <v>0.44</v>
      </c>
      <c r="R38" s="2">
        <v>9.3390000000000004</v>
      </c>
    </row>
    <row r="39" spans="2:30" x14ac:dyDescent="0.25">
      <c r="B39" s="3">
        <v>2</v>
      </c>
      <c r="C39" s="2">
        <v>5.3</v>
      </c>
      <c r="D39" s="2">
        <v>5.3</v>
      </c>
      <c r="E39" s="2">
        <v>1.08</v>
      </c>
      <c r="F39" s="2">
        <v>5.3</v>
      </c>
      <c r="G39" s="2">
        <v>10.91</v>
      </c>
      <c r="H39" s="2">
        <v>10.91</v>
      </c>
      <c r="I39" s="2">
        <v>1.06</v>
      </c>
      <c r="J39" s="2">
        <v>10.91</v>
      </c>
      <c r="K39" s="2">
        <v>6.55</v>
      </c>
      <c r="L39" s="2">
        <v>6.55</v>
      </c>
      <c r="M39" s="2">
        <v>0.84</v>
      </c>
      <c r="N39" s="2">
        <v>6.55</v>
      </c>
      <c r="O39" s="2">
        <v>0.33900000000000002</v>
      </c>
      <c r="P39" s="2">
        <v>9.3390000000000004</v>
      </c>
      <c r="Q39" s="2">
        <v>0.44</v>
      </c>
      <c r="R39" s="2">
        <v>9.3390000000000004</v>
      </c>
      <c r="V39" t="s">
        <v>24</v>
      </c>
      <c r="X39">
        <f>X33/2</f>
        <v>0.44</v>
      </c>
      <c r="Z39">
        <f>Z33/2</f>
        <v>0.44</v>
      </c>
      <c r="AB39">
        <f>AB33/2</f>
        <v>0.43</v>
      </c>
      <c r="AD39">
        <f>AD33/2</f>
        <v>0.21</v>
      </c>
    </row>
    <row r="40" spans="2:30" x14ac:dyDescent="0.25">
      <c r="B40" s="3">
        <v>3</v>
      </c>
      <c r="C40" s="2">
        <v>4.7460000000000004</v>
      </c>
      <c r="D40" s="2">
        <v>4.7460000000000004</v>
      </c>
      <c r="E40" s="2">
        <v>1.18</v>
      </c>
      <c r="F40" s="2">
        <v>4.7460000000000004</v>
      </c>
      <c r="G40" s="2">
        <v>10.83</v>
      </c>
      <c r="H40" s="2">
        <v>10.83</v>
      </c>
      <c r="I40" s="2">
        <v>1.1399999999999999</v>
      </c>
      <c r="J40" s="2">
        <v>10.83</v>
      </c>
      <c r="K40" s="2">
        <v>6.55</v>
      </c>
      <c r="L40" s="2">
        <v>6.55</v>
      </c>
      <c r="M40" s="2">
        <v>0.84</v>
      </c>
      <c r="N40" s="2">
        <v>6.55</v>
      </c>
      <c r="O40" s="2">
        <v>0.33900000000000002</v>
      </c>
      <c r="P40" s="2">
        <v>9.3390000000000004</v>
      </c>
      <c r="Q40" s="2">
        <v>0.44</v>
      </c>
      <c r="R40" s="2">
        <v>9.3390000000000004</v>
      </c>
      <c r="V40" t="s">
        <v>22</v>
      </c>
      <c r="X40">
        <f>X39/25.8</f>
        <v>1.7054263565891473E-2</v>
      </c>
      <c r="Z40">
        <f>Z39/25.8</f>
        <v>1.7054263565891473E-2</v>
      </c>
      <c r="AB40">
        <f>AB39/25.8</f>
        <v>1.6666666666666666E-2</v>
      </c>
      <c r="AD40">
        <f>AD39/25.8</f>
        <v>8.1395348837209301E-3</v>
      </c>
    </row>
    <row r="41" spans="2:30" x14ac:dyDescent="0.25">
      <c r="B41" s="3">
        <v>4</v>
      </c>
      <c r="C41" s="2">
        <v>4.2240000000000002</v>
      </c>
      <c r="D41" s="2">
        <v>4.2240000000000002</v>
      </c>
      <c r="E41" s="2">
        <v>1.22</v>
      </c>
      <c r="F41" s="2">
        <v>4.2240000000000002</v>
      </c>
      <c r="G41" s="2">
        <v>10.75</v>
      </c>
      <c r="H41" s="2">
        <v>10.75</v>
      </c>
      <c r="I41" s="2">
        <v>1.24</v>
      </c>
      <c r="J41" s="2">
        <v>10.75</v>
      </c>
      <c r="K41" s="2">
        <v>6.55</v>
      </c>
      <c r="L41" s="2">
        <v>6.55</v>
      </c>
      <c r="M41" s="2">
        <v>0.84</v>
      </c>
      <c r="N41" s="2">
        <v>6.55</v>
      </c>
      <c r="O41" s="2">
        <v>0.33900000000000002</v>
      </c>
      <c r="P41" s="2">
        <v>9.3390000000000004</v>
      </c>
      <c r="Q41" s="2">
        <v>0.44</v>
      </c>
      <c r="R41" s="2">
        <v>9.3390000000000004</v>
      </c>
      <c r="V41" t="s">
        <v>23</v>
      </c>
      <c r="X41">
        <f>X40/(2*(1+V23*X40))</f>
        <v>1.7027863777089782E-3</v>
      </c>
      <c r="Z41">
        <f>Z40/(2*(1+X23*Z40))</f>
        <v>1.7027863777089782E-3</v>
      </c>
      <c r="AB41">
        <f>AB40/(2*(1+Z23*AB40))</f>
        <v>1.6949152542372883E-3</v>
      </c>
      <c r="AD41">
        <f>AD40/(2*(1+AB23*AD40))</f>
        <v>1.3972055888223551E-3</v>
      </c>
    </row>
    <row r="42" spans="2:30" x14ac:dyDescent="0.25">
      <c r="B42" s="3">
        <v>5</v>
      </c>
      <c r="C42" s="2">
        <v>4.0670000000000002</v>
      </c>
      <c r="D42" s="2">
        <v>4.0670000000000002</v>
      </c>
      <c r="E42" s="2">
        <v>1.26</v>
      </c>
      <c r="F42" s="2">
        <v>4.0670000000000002</v>
      </c>
      <c r="G42" s="2">
        <v>10.66</v>
      </c>
      <c r="H42" s="2">
        <v>10.66</v>
      </c>
      <c r="I42" s="2">
        <v>1.32</v>
      </c>
      <c r="J42" s="2">
        <v>10.66</v>
      </c>
      <c r="K42" s="2">
        <v>6.55</v>
      </c>
      <c r="L42" s="2">
        <v>6.55</v>
      </c>
      <c r="M42" s="2">
        <v>0.84</v>
      </c>
      <c r="N42" s="2">
        <v>6.55</v>
      </c>
      <c r="O42" s="2">
        <v>0.33900000000000002</v>
      </c>
      <c r="P42" s="2">
        <v>9.3390000000000004</v>
      </c>
      <c r="Q42" s="2">
        <v>0.44</v>
      </c>
      <c r="R42" s="2">
        <v>9.3390000000000004</v>
      </c>
    </row>
  </sheetData>
  <mergeCells count="12">
    <mergeCell ref="W31:X31"/>
    <mergeCell ref="Y31:Z31"/>
    <mergeCell ref="AA31:AB31"/>
    <mergeCell ref="AC31:AD31"/>
    <mergeCell ref="C6:F6"/>
    <mergeCell ref="G6:J6"/>
    <mergeCell ref="K6:N6"/>
    <mergeCell ref="O6:R6"/>
    <mergeCell ref="C29:F29"/>
    <mergeCell ref="G29:J29"/>
    <mergeCell ref="K29:N29"/>
    <mergeCell ref="O29:R2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Flont</dc:creator>
  <cp:lastModifiedBy>Richard Tirov</cp:lastModifiedBy>
  <dcterms:created xsi:type="dcterms:W3CDTF">2022-11-12T11:47:00Z</dcterms:created>
  <dcterms:modified xsi:type="dcterms:W3CDTF">2024-11-03T18:39:50Z</dcterms:modified>
</cp:coreProperties>
</file>