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5B177CB6-6144-44D3-8767-C852EF120C0F}" xr6:coauthVersionLast="45" xr6:coauthVersionMax="45" xr10:uidLastSave="{00000000-0000-0000-0000-000000000000}"/>
  <bookViews>
    <workbookView xWindow="-120" yWindow="-120" windowWidth="20730" windowHeight="11760" xr2:uid="{3505BE65-50FD-431E-8044-8F7813DDF9A4}"/>
  </bookViews>
  <sheets>
    <sheet name="Evaluacion" sheetId="1" r:id="rId1"/>
    <sheet name="Factura" sheetId="2" r:id="rId2"/>
    <sheet name="Epidemia" sheetId="3" r:id="rId3"/>
    <sheet name="EstudioVent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5" i="4"/>
  <c r="G6" i="4"/>
  <c r="G7" i="4"/>
  <c r="G8" i="4"/>
  <c r="G9" i="4"/>
  <c r="G10" i="4"/>
  <c r="G11" i="4"/>
  <c r="G12" i="4"/>
  <c r="G5" i="4"/>
  <c r="F6" i="4"/>
  <c r="F7" i="4"/>
  <c r="F8" i="4"/>
  <c r="F9" i="4"/>
  <c r="F10" i="4"/>
  <c r="F11" i="4"/>
  <c r="F12" i="4"/>
  <c r="F5" i="4"/>
  <c r="E6" i="4"/>
  <c r="E7" i="4"/>
  <c r="E8" i="4"/>
  <c r="E9" i="4"/>
  <c r="E10" i="4"/>
  <c r="E11" i="4"/>
  <c r="E12" i="4"/>
  <c r="E5" i="4"/>
  <c r="C19" i="3"/>
  <c r="C18" i="3"/>
  <c r="C17" i="3"/>
  <c r="I16" i="3"/>
  <c r="F16" i="3"/>
  <c r="C16" i="3"/>
  <c r="I14" i="3"/>
  <c r="F14" i="3"/>
  <c r="C14" i="3"/>
  <c r="I13" i="2"/>
  <c r="G13" i="2"/>
  <c r="H13" i="2"/>
  <c r="G11" i="2"/>
  <c r="H11" i="2" s="1"/>
  <c r="I10" i="2"/>
  <c r="I4" i="2"/>
  <c r="I5" i="2"/>
  <c r="I6" i="2"/>
  <c r="I7" i="2"/>
  <c r="I8" i="2"/>
  <c r="I9" i="2"/>
  <c r="H4" i="2"/>
  <c r="H5" i="2"/>
  <c r="H6" i="2"/>
  <c r="H7" i="2"/>
  <c r="H8" i="2"/>
  <c r="H9" i="2"/>
  <c r="H10" i="2"/>
  <c r="G4" i="2"/>
  <c r="G5" i="2"/>
  <c r="G6" i="2"/>
  <c r="G7" i="2"/>
  <c r="G8" i="2"/>
  <c r="G9" i="2"/>
  <c r="G10" i="2"/>
  <c r="F5" i="2"/>
  <c r="F6" i="2"/>
  <c r="F7" i="2"/>
  <c r="F8" i="2"/>
  <c r="F9" i="2"/>
  <c r="F10" i="2"/>
  <c r="F4" i="2"/>
  <c r="D5" i="2"/>
  <c r="D6" i="2"/>
  <c r="D7" i="2"/>
  <c r="D8" i="2"/>
  <c r="D9" i="2"/>
  <c r="D10" i="2"/>
  <c r="D4" i="2"/>
  <c r="B10" i="2"/>
  <c r="B9" i="2"/>
  <c r="B5" i="2"/>
  <c r="B6" i="2"/>
  <c r="B7" i="2"/>
  <c r="B8" i="2"/>
  <c r="B4" i="2"/>
  <c r="F10" i="1"/>
  <c r="D7" i="1"/>
  <c r="D8" i="1"/>
  <c r="D9" i="1"/>
  <c r="D10" i="1"/>
  <c r="D11" i="1"/>
  <c r="C13" i="1"/>
  <c r="F7" i="1"/>
  <c r="F8" i="1"/>
  <c r="F9" i="1"/>
  <c r="F11" i="1"/>
  <c r="F6" i="1"/>
  <c r="D6" i="1"/>
  <c r="I11" i="2" l="1"/>
</calcChain>
</file>

<file path=xl/sharedStrings.xml><?xml version="1.0" encoding="utf-8"?>
<sst xmlns="http://schemas.openxmlformats.org/spreadsheetml/2006/main" count="143" uniqueCount="109">
  <si>
    <t>Evaluacion de Alumnos</t>
  </si>
  <si>
    <t>Alumnos</t>
  </si>
  <si>
    <t>Nota</t>
  </si>
  <si>
    <t>Descrip.Nota</t>
  </si>
  <si>
    <t>Cond.</t>
  </si>
  <si>
    <t>Descrip.Cond</t>
  </si>
  <si>
    <t>R</t>
  </si>
  <si>
    <t>M</t>
  </si>
  <si>
    <t>B</t>
  </si>
  <si>
    <t>E</t>
  </si>
  <si>
    <t>Garcia Manrique</t>
  </si>
  <si>
    <t>Carlos Sánches</t>
  </si>
  <si>
    <t>Pedro León</t>
  </si>
  <si>
    <t>Juan Valverde</t>
  </si>
  <si>
    <t>Paquito Sáenz</t>
  </si>
  <si>
    <t>Herminio Jiménez</t>
  </si>
  <si>
    <t>Nota Media…</t>
  </si>
  <si>
    <t xml:space="preserve">Valor </t>
  </si>
  <si>
    <t>Notas</t>
  </si>
  <si>
    <t>Valor</t>
  </si>
  <si>
    <t>Conducta</t>
  </si>
  <si>
    <t>M.Honor</t>
  </si>
  <si>
    <t>Sobresaliente</t>
  </si>
  <si>
    <t>Notable</t>
  </si>
  <si>
    <t>Aprobado</t>
  </si>
  <si>
    <t>Suspenso</t>
  </si>
  <si>
    <t>N</t>
  </si>
  <si>
    <t>Buena</t>
  </si>
  <si>
    <t>Excelente</t>
  </si>
  <si>
    <t>Mala</t>
  </si>
  <si>
    <t>Normal</t>
  </si>
  <si>
    <t>Regular</t>
  </si>
  <si>
    <t>Empresa System S.A.</t>
  </si>
  <si>
    <t>C2</t>
  </si>
  <si>
    <t>C4</t>
  </si>
  <si>
    <t>C3</t>
  </si>
  <si>
    <t>C1</t>
  </si>
  <si>
    <t>Cantidad</t>
  </si>
  <si>
    <t xml:space="preserve">Descripcion </t>
  </si>
  <si>
    <t>Nombre</t>
  </si>
  <si>
    <t xml:space="preserve">Articulo </t>
  </si>
  <si>
    <t>Prec.Uni</t>
  </si>
  <si>
    <t>Total</t>
  </si>
  <si>
    <t>Desc.</t>
  </si>
  <si>
    <t>Neto</t>
  </si>
  <si>
    <t>Cliente</t>
  </si>
  <si>
    <t>Roberto Jimenez</t>
  </si>
  <si>
    <t>Hernan Cortes</t>
  </si>
  <si>
    <t>Juan Lobo</t>
  </si>
  <si>
    <t>Maria López</t>
  </si>
  <si>
    <t>Desc</t>
  </si>
  <si>
    <t>Discoduro</t>
  </si>
  <si>
    <t>Auriculares</t>
  </si>
  <si>
    <t>Tablet</t>
  </si>
  <si>
    <t>Ratón</t>
  </si>
  <si>
    <t>Epidemiología</t>
  </si>
  <si>
    <t>Coronavirus</t>
  </si>
  <si>
    <t>Gripe A</t>
  </si>
  <si>
    <t>Paludismo</t>
  </si>
  <si>
    <t>Cascos</t>
  </si>
  <si>
    <t>Provincia</t>
  </si>
  <si>
    <t>Codigo</t>
  </si>
  <si>
    <t>Casos</t>
  </si>
  <si>
    <t>Álava</t>
  </si>
  <si>
    <t>La Coruña</t>
  </si>
  <si>
    <t>La Rioja</t>
  </si>
  <si>
    <t>Asturias</t>
  </si>
  <si>
    <t>Madrid</t>
  </si>
  <si>
    <t>Murcia</t>
  </si>
  <si>
    <t>Valencia</t>
  </si>
  <si>
    <t>Barcelona</t>
  </si>
  <si>
    <t>Santiago</t>
  </si>
  <si>
    <t>León</t>
  </si>
  <si>
    <t>Cantabria</t>
  </si>
  <si>
    <t>Guipuzcoa</t>
  </si>
  <si>
    <t>Teruel</t>
  </si>
  <si>
    <t>Zaragoza</t>
  </si>
  <si>
    <t>Alicante</t>
  </si>
  <si>
    <t>Burgos</t>
  </si>
  <si>
    <t>Palencia</t>
  </si>
  <si>
    <t>Badajoz</t>
  </si>
  <si>
    <t>Jaen</t>
  </si>
  <si>
    <t>Sevila</t>
  </si>
  <si>
    <t>Lérida</t>
  </si>
  <si>
    <t>Lugo</t>
  </si>
  <si>
    <t>Navarra</t>
  </si>
  <si>
    <t>Albacete</t>
  </si>
  <si>
    <t>Alerta</t>
  </si>
  <si>
    <t>Emergencias 1</t>
  </si>
  <si>
    <t>Emergencias 2</t>
  </si>
  <si>
    <t>Emergencias 3</t>
  </si>
  <si>
    <t>VENDEDOR</t>
  </si>
  <si>
    <t>ZONA</t>
  </si>
  <si>
    <t>VENTAS</t>
  </si>
  <si>
    <t>BONUS</t>
  </si>
  <si>
    <t>COMISION</t>
  </si>
  <si>
    <t>REMUNERACION</t>
  </si>
  <si>
    <t>VTAS.NETAS</t>
  </si>
  <si>
    <t>Pérez</t>
  </si>
  <si>
    <t>Gómez</t>
  </si>
  <si>
    <t>López</t>
  </si>
  <si>
    <t>Norte</t>
  </si>
  <si>
    <t>Sur</t>
  </si>
  <si>
    <t>Tabla de comisiones</t>
  </si>
  <si>
    <t>Importe vtas</t>
  </si>
  <si>
    <t>Bonus</t>
  </si>
  <si>
    <t>Comisión</t>
  </si>
  <si>
    <t>&gt;250000</t>
  </si>
  <si>
    <t>Macarillas lliminadas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</si>
</sst>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Impact"/>
      <family val="2"/>
    </font>
    <font>
      <b/>
      <u val="double"/>
      <sz val="16"/>
      <color theme="1"/>
      <name val="Impact"/>
      <family val="2"/>
    </font>
    <font>
      <b/>
      <u val="double"/>
      <sz val="11"/>
      <color theme="1"/>
      <name val="Impact"/>
      <family val="2"/>
    </font>
    <font>
      <sz val="12"/>
      <color theme="1"/>
      <name val="Impact"/>
      <family val="2"/>
    </font>
    <font>
      <sz val="10"/>
      <color theme="1"/>
      <name val="Impact"/>
      <family val="2"/>
    </font>
    <font>
      <b/>
      <u val="double"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70C0"/>
      </left>
      <right style="thin">
        <color rgb="FF00B0F0"/>
      </right>
      <top style="thick">
        <color rgb="FF0070C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ck">
        <color rgb="FF0070C0"/>
      </top>
      <bottom style="thin">
        <color rgb="FF00B0F0"/>
      </bottom>
      <diagonal/>
    </border>
    <border>
      <left style="thin">
        <color rgb="FF00B0F0"/>
      </left>
      <right style="thick">
        <color rgb="FF0070C0"/>
      </right>
      <top style="thick">
        <color rgb="FF0070C0"/>
      </top>
      <bottom style="thin">
        <color rgb="FF00B0F0"/>
      </bottom>
      <diagonal/>
    </border>
    <border>
      <left style="thick">
        <color rgb="FF0070C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ck">
        <color rgb="FF0070C0"/>
      </right>
      <top style="thin">
        <color rgb="FF00B0F0"/>
      </top>
      <bottom style="thin">
        <color rgb="FF00B0F0"/>
      </bottom>
      <diagonal/>
    </border>
    <border>
      <left style="thick">
        <color rgb="FF0070C0"/>
      </left>
      <right style="thin">
        <color rgb="FF00B0F0"/>
      </right>
      <top style="thin">
        <color rgb="FF00B0F0"/>
      </top>
      <bottom style="thick">
        <color rgb="FF0070C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ck">
        <color rgb="FF0070C0"/>
      </bottom>
      <diagonal/>
    </border>
    <border>
      <left style="thin">
        <color rgb="FF00B0F0"/>
      </left>
      <right style="thick">
        <color rgb="FF0070C0"/>
      </right>
      <top style="thin">
        <color rgb="FF00B0F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ck">
        <color rgb="FF0070C0"/>
      </right>
      <top style="thin">
        <color rgb="FF00B0F0"/>
      </top>
      <bottom/>
      <diagonal/>
    </border>
    <border>
      <left/>
      <right style="thick">
        <color rgb="FF0070C0"/>
      </right>
      <top style="thick">
        <color rgb="FF0070C0"/>
      </top>
      <bottom style="thin">
        <color rgb="FF00B0F0"/>
      </bottom>
      <diagonal/>
    </border>
    <border>
      <left/>
      <right style="thick">
        <color rgb="FF0070C0"/>
      </right>
      <top style="thin">
        <color rgb="FF00B0F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5" xfId="0" applyBorder="1"/>
    <xf numFmtId="9" fontId="0" fillId="0" borderId="16" xfId="0" applyNumberFormat="1" applyBorder="1"/>
    <xf numFmtId="0" fontId="6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left" vertical="top"/>
    </xf>
    <xf numFmtId="9" fontId="2" fillId="0" borderId="2" xfId="0" applyNumberFormat="1" applyFont="1" applyBorder="1"/>
    <xf numFmtId="0" fontId="4" fillId="0" borderId="2" xfId="0" applyFont="1" applyBorder="1"/>
    <xf numFmtId="44" fontId="2" fillId="0" borderId="2" xfId="1" applyFont="1" applyBorder="1"/>
    <xf numFmtId="0" fontId="0" fillId="0" borderId="0" xfId="0" applyFont="1"/>
    <xf numFmtId="0" fontId="4" fillId="0" borderId="0" xfId="0" applyFont="1"/>
    <xf numFmtId="0" fontId="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2" fontId="2" fillId="2" borderId="0" xfId="0" applyNumberFormat="1" applyFont="1" applyFill="1"/>
    <xf numFmtId="0" fontId="1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2" xfId="0" applyFont="1" applyBorder="1" applyAlignment="1">
      <alignment horizontal="left" vertical="top"/>
    </xf>
    <xf numFmtId="0" fontId="11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7">
    <dxf>
      <font>
        <b/>
        <i val="0"/>
        <color rgb="FF00B0F0"/>
      </font>
    </dxf>
    <dxf>
      <font>
        <b/>
        <i val="0"/>
        <color rgb="FF00B0F0"/>
      </font>
    </dxf>
    <dxf>
      <font>
        <b/>
        <i/>
      </font>
    </dxf>
    <dxf>
      <font>
        <b/>
        <i/>
      </font>
    </dxf>
    <dxf>
      <font>
        <b/>
        <i val="0"/>
        <color rgb="FF00B0F0"/>
      </font>
    </dxf>
    <dxf>
      <font>
        <b/>
        <i val="0"/>
        <color rgb="FF92D050"/>
      </font>
    </dxf>
    <dxf>
      <font>
        <b/>
        <i val="0"/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94FB-3A36-4569-908C-5A7F81F8CFB5}">
  <sheetPr>
    <tabColor rgb="FF00B0F0"/>
  </sheetPr>
  <dimension ref="B2:F22"/>
  <sheetViews>
    <sheetView tabSelected="1" zoomScaleNormal="100" zoomScalePageLayoutView="55" workbookViewId="0">
      <selection activeCell="K5" sqref="K5"/>
    </sheetView>
  </sheetViews>
  <sheetFormatPr baseColWidth="10" defaultRowHeight="15" x14ac:dyDescent="0.25"/>
  <cols>
    <col min="2" max="2" width="17.140625" bestFit="1" customWidth="1"/>
    <col min="3" max="3" width="13.28515625" bestFit="1" customWidth="1"/>
    <col min="4" max="4" width="14.140625" bestFit="1" customWidth="1"/>
    <col min="5" max="5" width="10.7109375" bestFit="1" customWidth="1"/>
    <col min="6" max="6" width="14.85546875" bestFit="1" customWidth="1"/>
  </cols>
  <sheetData>
    <row r="2" spans="2:6" ht="18" customHeight="1" thickBot="1" x14ac:dyDescent="0.35">
      <c r="B2" s="34" t="s">
        <v>0</v>
      </c>
      <c r="C2" s="35"/>
      <c r="D2" s="35"/>
      <c r="E2" s="35"/>
      <c r="F2" s="35"/>
    </row>
    <row r="3" spans="2:6" ht="18" customHeight="1" thickTop="1" x14ac:dyDescent="0.25">
      <c r="B3" s="29"/>
      <c r="C3" s="29"/>
      <c r="D3" s="29"/>
      <c r="E3" s="29"/>
      <c r="F3" s="29"/>
    </row>
    <row r="4" spans="2:6" ht="18" customHeight="1" x14ac:dyDescent="0.25">
      <c r="B4" s="29"/>
      <c r="C4" s="29"/>
      <c r="D4" s="29"/>
      <c r="E4" s="29"/>
      <c r="F4" s="29"/>
    </row>
    <row r="5" spans="2:6" ht="18" customHeight="1" x14ac:dyDescent="0.25">
      <c r="B5" s="30" t="s">
        <v>1</v>
      </c>
      <c r="C5" s="30" t="s">
        <v>2</v>
      </c>
      <c r="D5" s="30" t="s">
        <v>3</v>
      </c>
      <c r="E5" s="30" t="s">
        <v>4</v>
      </c>
      <c r="F5" s="30" t="s">
        <v>5</v>
      </c>
    </row>
    <row r="6" spans="2:6" ht="18" customHeight="1" x14ac:dyDescent="0.25">
      <c r="B6" s="23" t="s">
        <v>10</v>
      </c>
      <c r="C6" s="23">
        <v>10</v>
      </c>
      <c r="D6" s="31" t="str">
        <f>IF(C6=10,$C$22,IF(C6&gt;=9,$C$21,IF(C6&gt;=7,$C$20,IF(C6&gt;=5,$C$19,IF(C6&gt;=0,$C$18,"")))))</f>
        <v>M.Honor</v>
      </c>
      <c r="E6" s="23" t="s">
        <v>8</v>
      </c>
      <c r="F6" s="31" t="str">
        <f>IF(E6="B",$E$18,IF(E6="E",$E$19,IF(E6="M",$E$20,IF(E6="N",$E$21,IF(E6="R",$E$22,"")))))</f>
        <v>Buena</v>
      </c>
    </row>
    <row r="7" spans="2:6" ht="18" customHeight="1" x14ac:dyDescent="0.25">
      <c r="B7" s="23" t="s">
        <v>11</v>
      </c>
      <c r="C7" s="23">
        <v>6.3</v>
      </c>
      <c r="D7" s="31" t="str">
        <f t="shared" ref="D7:D11" si="0">IF(C7=10,$C$22,IF(C7&gt;=9,$C$21,IF(C7&gt;=7,$C$20,IF(C7&gt;=5,$C$19,IF(C7&gt;=0,$C$18,"")))))</f>
        <v>Aprobado</v>
      </c>
      <c r="E7" s="23" t="s">
        <v>9</v>
      </c>
      <c r="F7" s="31" t="str">
        <f t="shared" ref="F7:F11" si="1">IF(E7="B",$E$18,IF(E7="E",$E$19,IF(E7="M",$E$20,IF(E7="N",$E$21,IF(E7="R",$E$22,"")))))</f>
        <v>Excelente</v>
      </c>
    </row>
    <row r="8" spans="2:6" ht="18" customHeight="1" x14ac:dyDescent="0.25">
      <c r="B8" s="23" t="s">
        <v>12</v>
      </c>
      <c r="C8" s="23">
        <v>9.1</v>
      </c>
      <c r="D8" s="31" t="str">
        <f t="shared" si="0"/>
        <v>Sobresaliente</v>
      </c>
      <c r="E8" s="23" t="s">
        <v>8</v>
      </c>
      <c r="F8" s="31" t="str">
        <f t="shared" si="1"/>
        <v>Buena</v>
      </c>
    </row>
    <row r="9" spans="2:6" ht="18" customHeight="1" x14ac:dyDescent="0.25">
      <c r="B9" s="23" t="s">
        <v>13</v>
      </c>
      <c r="C9" s="23">
        <v>8.6</v>
      </c>
      <c r="D9" s="31" t="str">
        <f t="shared" si="0"/>
        <v>Notable</v>
      </c>
      <c r="E9" s="23" t="s">
        <v>8</v>
      </c>
      <c r="F9" s="31" t="str">
        <f t="shared" si="1"/>
        <v>Buena</v>
      </c>
    </row>
    <row r="10" spans="2:6" ht="18" customHeight="1" x14ac:dyDescent="0.25">
      <c r="B10" s="23" t="s">
        <v>14</v>
      </c>
      <c r="C10" s="23">
        <v>2.1</v>
      </c>
      <c r="D10" s="31" t="str">
        <f t="shared" si="0"/>
        <v>Suspenso</v>
      </c>
      <c r="E10" s="23" t="s">
        <v>7</v>
      </c>
      <c r="F10" s="32" t="str">
        <f>IF(E10="B",$E$18,IF(E10="E",$E$19,IF(E10="M",$E$20,IF(E10="N",$E$21,IF(E10="R",$E$22,"")))))</f>
        <v>Mala</v>
      </c>
    </row>
    <row r="11" spans="2:6" ht="18" customHeight="1" x14ac:dyDescent="0.25">
      <c r="B11" s="23" t="s">
        <v>15</v>
      </c>
      <c r="C11" s="23">
        <v>5.5</v>
      </c>
      <c r="D11" s="31" t="str">
        <f t="shared" si="0"/>
        <v>Aprobado</v>
      </c>
      <c r="E11" s="23" t="s">
        <v>6</v>
      </c>
      <c r="F11" s="32" t="str">
        <f t="shared" si="1"/>
        <v>Regular</v>
      </c>
    </row>
    <row r="12" spans="2:6" ht="18" customHeight="1" x14ac:dyDescent="0.25">
      <c r="B12" s="29"/>
      <c r="C12" s="29"/>
      <c r="D12" s="29"/>
      <c r="E12" s="29"/>
      <c r="F12" s="29"/>
    </row>
    <row r="13" spans="2:6" ht="18" customHeight="1" x14ac:dyDescent="0.25">
      <c r="B13" s="23" t="s">
        <v>16</v>
      </c>
      <c r="C13" s="33">
        <f>AVERAGE(C6:C11)</f>
        <v>6.9333333333333336</v>
      </c>
      <c r="D13" s="23"/>
      <c r="E13" s="23"/>
      <c r="F13" s="29"/>
    </row>
    <row r="14" spans="2:6" ht="18" customHeight="1" x14ac:dyDescent="0.25">
      <c r="B14" s="23"/>
      <c r="C14" s="23"/>
      <c r="D14" s="23"/>
      <c r="E14" s="23"/>
      <c r="F14" s="29"/>
    </row>
    <row r="15" spans="2:6" ht="18" customHeight="1" x14ac:dyDescent="0.25">
      <c r="B15" s="23"/>
      <c r="C15" s="23"/>
      <c r="D15" s="23"/>
      <c r="E15" s="23"/>
      <c r="F15" s="29"/>
    </row>
    <row r="16" spans="2:6" ht="18" customHeight="1" x14ac:dyDescent="0.25">
      <c r="B16" s="23"/>
      <c r="C16" s="23"/>
      <c r="D16" s="23"/>
      <c r="E16" s="23"/>
      <c r="F16" s="29"/>
    </row>
    <row r="17" spans="2:6" ht="18" customHeight="1" x14ac:dyDescent="0.25">
      <c r="B17" s="1" t="s">
        <v>17</v>
      </c>
      <c r="C17" s="1" t="s">
        <v>18</v>
      </c>
      <c r="D17" s="1" t="s">
        <v>19</v>
      </c>
      <c r="E17" s="1" t="s">
        <v>20</v>
      </c>
      <c r="F17" s="29"/>
    </row>
    <row r="18" spans="2:6" ht="18" customHeight="1" x14ac:dyDescent="0.25">
      <c r="B18" s="23">
        <v>0</v>
      </c>
      <c r="C18" s="23" t="s">
        <v>25</v>
      </c>
      <c r="D18" s="23" t="s">
        <v>8</v>
      </c>
      <c r="E18" s="23" t="s">
        <v>27</v>
      </c>
      <c r="F18" s="29"/>
    </row>
    <row r="19" spans="2:6" ht="18" customHeight="1" x14ac:dyDescent="0.25">
      <c r="B19" s="23">
        <v>5</v>
      </c>
      <c r="C19" s="23" t="s">
        <v>24</v>
      </c>
      <c r="D19" s="23" t="s">
        <v>9</v>
      </c>
      <c r="E19" s="23" t="s">
        <v>28</v>
      </c>
      <c r="F19" s="29"/>
    </row>
    <row r="20" spans="2:6" ht="18" customHeight="1" x14ac:dyDescent="0.25">
      <c r="B20" s="23">
        <v>7</v>
      </c>
      <c r="C20" s="23" t="s">
        <v>23</v>
      </c>
      <c r="D20" s="23" t="s">
        <v>7</v>
      </c>
      <c r="E20" s="23" t="s">
        <v>29</v>
      </c>
      <c r="F20" s="29"/>
    </row>
    <row r="21" spans="2:6" ht="18" customHeight="1" x14ac:dyDescent="0.25">
      <c r="B21" s="23">
        <v>9</v>
      </c>
      <c r="C21" s="23" t="s">
        <v>22</v>
      </c>
      <c r="D21" s="23" t="s">
        <v>26</v>
      </c>
      <c r="E21" s="23" t="s">
        <v>30</v>
      </c>
      <c r="F21" s="29"/>
    </row>
    <row r="22" spans="2:6" ht="18" customHeight="1" x14ac:dyDescent="0.25">
      <c r="B22" s="23">
        <v>10</v>
      </c>
      <c r="C22" s="23" t="s">
        <v>21</v>
      </c>
      <c r="D22" s="23" t="s">
        <v>6</v>
      </c>
      <c r="E22" s="23" t="s">
        <v>31</v>
      </c>
      <c r="F22" s="29"/>
    </row>
  </sheetData>
  <mergeCells count="1">
    <mergeCell ref="B2:F2"/>
  </mergeCells>
  <conditionalFormatting sqref="D6:D11">
    <cfRule type="containsText" dxfId="6" priority="7" operator="containsText" text="M.H">
      <formula>NOT(ISERROR(SEARCH("M.H",D6)))</formula>
    </cfRule>
    <cfRule type="containsText" dxfId="5" priority="6" operator="containsText" text="sobre">
      <formula>NOT(ISERROR(SEARCH("sobre",D6)))</formula>
    </cfRule>
    <cfRule type="containsText" dxfId="4" priority="5" operator="containsText" text="notab">
      <formula>NOT(ISERROR(SEARCH("notab",D6)))</formula>
    </cfRule>
    <cfRule type="containsText" dxfId="3" priority="4" operator="containsText" text="Aproba">
      <formula>NOT(ISERROR(SEARCH("Aproba",D6)))</formula>
    </cfRule>
    <cfRule type="containsText" dxfId="2" priority="3" operator="containsText" text="sus">
      <formula>NOT(ISERROR(SEARCH("sus",D6)))</formula>
    </cfRule>
  </conditionalFormatting>
  <conditionalFormatting sqref="F6:F11">
    <cfRule type="containsText" dxfId="1" priority="2" operator="containsText" text="Buena">
      <formula>NOT(ISERROR(SEARCH("Buena",F6)))</formula>
    </cfRule>
    <cfRule type="containsText" dxfId="0" priority="1" operator="containsText" text="Ex">
      <formula>NOT(ISERROR(SEARCH("Ex",F6)))</formula>
    </cfRule>
  </conditionalFormatting>
  <pageMargins left="0.7" right="0.7" top="0.75" bottom="0.75" header="0.3" footer="0.3"/>
  <pageSetup paperSize="9" orientation="portrait" verticalDpi="300" r:id="rId1"/>
  <headerFooter>
    <oddFooter>&amp;CDiego Extremiana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0352-AE41-45CC-8098-F37C1BE10533}">
  <sheetPr>
    <tabColor rgb="FFFFFF00"/>
  </sheetPr>
  <dimension ref="A1:I21"/>
  <sheetViews>
    <sheetView zoomScaleNormal="100" zoomScalePageLayoutView="70" workbookViewId="0">
      <selection activeCell="B44" sqref="B44"/>
    </sheetView>
  </sheetViews>
  <sheetFormatPr baseColWidth="10" defaultRowHeight="15" x14ac:dyDescent="0.25"/>
  <cols>
    <col min="2" max="2" width="15.85546875" bestFit="1" customWidth="1"/>
  </cols>
  <sheetData>
    <row r="1" spans="1:9" ht="21.95" customHeight="1" x14ac:dyDescent="0.25">
      <c r="A1" s="36" t="s">
        <v>32</v>
      </c>
      <c r="B1" s="36"/>
      <c r="C1" s="36"/>
      <c r="D1" s="36"/>
      <c r="E1" s="36"/>
      <c r="F1" s="36"/>
      <c r="G1" s="36"/>
      <c r="H1" s="36"/>
      <c r="I1" s="36"/>
    </row>
    <row r="2" spans="1:9" ht="15.75" thickBot="1" x14ac:dyDescent="0.3"/>
    <row r="3" spans="1:9" ht="21.95" customHeight="1" thickTop="1" x14ac:dyDescent="0.25">
      <c r="A3" s="3" t="s">
        <v>45</v>
      </c>
      <c r="B3" s="4" t="s">
        <v>39</v>
      </c>
      <c r="C3" s="4" t="s">
        <v>40</v>
      </c>
      <c r="D3" s="4" t="s">
        <v>38</v>
      </c>
      <c r="E3" s="4" t="s">
        <v>37</v>
      </c>
      <c r="F3" s="4" t="s">
        <v>41</v>
      </c>
      <c r="G3" s="4" t="s">
        <v>42</v>
      </c>
      <c r="H3" s="4" t="s">
        <v>43</v>
      </c>
      <c r="I3" s="5" t="s">
        <v>44</v>
      </c>
    </row>
    <row r="4" spans="1:9" x14ac:dyDescent="0.25">
      <c r="A4" s="6">
        <v>1</v>
      </c>
      <c r="B4" s="7" t="str">
        <f>IF(A4=1,$B$17,IF(A4=2,$B$18,IF(A4=3,$A$19,IF(A4=4,$A$20,""))))</f>
        <v>Juan Lobo</v>
      </c>
      <c r="C4" s="7" t="s">
        <v>36</v>
      </c>
      <c r="D4" s="7" t="str">
        <f>IF(C4=$E$16,$E$17,IF(C4=$F$16,$F$17,IF(C4=$G$16,$G$17,IF(C4=$H$16,$H$17,""))))</f>
        <v>Ratón</v>
      </c>
      <c r="E4" s="7">
        <v>25</v>
      </c>
      <c r="F4" s="7">
        <f>IF(C4=$E$16,$E$18,IF(C4=$F$16,$F$18,IF(C4=$G$16,$G$18,IF(C4=$H$16,$H$18,""))))</f>
        <v>15</v>
      </c>
      <c r="G4" s="7">
        <f t="shared" ref="G4:G9" si="0">E4*F4</f>
        <v>375</v>
      </c>
      <c r="H4" s="7">
        <f t="shared" ref="H4:H9" si="1">IF(G4&gt;=350,G4*$I$17)</f>
        <v>37.5</v>
      </c>
      <c r="I4" s="8">
        <f t="shared" ref="I4:I9" si="2">G4-H4</f>
        <v>337.5</v>
      </c>
    </row>
    <row r="5" spans="1:9" x14ac:dyDescent="0.25">
      <c r="A5" s="6">
        <v>1</v>
      </c>
      <c r="B5" s="7" t="str">
        <f t="shared" ref="B5:B8" si="3">IF(A5=1,$B$17,IF(A5=2,$B$18,IF(A5=3,$A$19,IF(A5=4,$A$20,""))))</f>
        <v>Juan Lobo</v>
      </c>
      <c r="C5" s="7" t="s">
        <v>33</v>
      </c>
      <c r="D5" s="7" t="str">
        <f t="shared" ref="D5:D10" si="4">IF(C5=$E$16,$E$17,IF(C5=$F$16,$F$17,IF(C5=$G$16,$G$17,IF(C5=$H$16,$H$17,""))))</f>
        <v>Tablet</v>
      </c>
      <c r="E5" s="7">
        <v>50</v>
      </c>
      <c r="F5" s="7">
        <f t="shared" ref="F5:F10" si="5">IF(C5=$E$16,$E$18,IF(C5=$F$16,$F$18,IF(C5=$G$16,$G$18,IF(C5=$H$16,$H$18,""))))</f>
        <v>125</v>
      </c>
      <c r="G5" s="7">
        <f t="shared" si="0"/>
        <v>6250</v>
      </c>
      <c r="H5" s="7">
        <f t="shared" si="1"/>
        <v>625</v>
      </c>
      <c r="I5" s="8">
        <f t="shared" si="2"/>
        <v>5625</v>
      </c>
    </row>
    <row r="6" spans="1:9" x14ac:dyDescent="0.25">
      <c r="A6" s="6">
        <v>1</v>
      </c>
      <c r="B6" s="7" t="str">
        <f t="shared" si="3"/>
        <v>Juan Lobo</v>
      </c>
      <c r="C6" s="7" t="s">
        <v>35</v>
      </c>
      <c r="D6" s="7" t="str">
        <f t="shared" si="4"/>
        <v>Auriculares</v>
      </c>
      <c r="E6" s="7">
        <v>15</v>
      </c>
      <c r="F6" s="7">
        <f t="shared" si="5"/>
        <v>35</v>
      </c>
      <c r="G6" s="7">
        <f t="shared" si="0"/>
        <v>525</v>
      </c>
      <c r="H6" s="7">
        <f t="shared" si="1"/>
        <v>52.5</v>
      </c>
      <c r="I6" s="8">
        <f t="shared" si="2"/>
        <v>472.5</v>
      </c>
    </row>
    <row r="7" spans="1:9" x14ac:dyDescent="0.25">
      <c r="A7" s="6">
        <v>2</v>
      </c>
      <c r="B7" s="7" t="str">
        <f t="shared" si="3"/>
        <v>Maria López</v>
      </c>
      <c r="C7" s="7" t="s">
        <v>33</v>
      </c>
      <c r="D7" s="7" t="str">
        <f t="shared" si="4"/>
        <v>Tablet</v>
      </c>
      <c r="E7" s="7">
        <v>10</v>
      </c>
      <c r="F7" s="7">
        <f t="shared" si="5"/>
        <v>125</v>
      </c>
      <c r="G7" s="7">
        <f t="shared" si="0"/>
        <v>1250</v>
      </c>
      <c r="H7" s="7">
        <f t="shared" si="1"/>
        <v>125</v>
      </c>
      <c r="I7" s="8">
        <f t="shared" si="2"/>
        <v>1125</v>
      </c>
    </row>
    <row r="8" spans="1:9" x14ac:dyDescent="0.25">
      <c r="A8" s="6">
        <v>2</v>
      </c>
      <c r="B8" s="7" t="str">
        <f t="shared" si="3"/>
        <v>Maria López</v>
      </c>
      <c r="C8" s="7" t="s">
        <v>34</v>
      </c>
      <c r="D8" s="7" t="str">
        <f t="shared" si="4"/>
        <v>Discoduro</v>
      </c>
      <c r="E8" s="7">
        <v>20</v>
      </c>
      <c r="F8" s="7">
        <f t="shared" si="5"/>
        <v>245</v>
      </c>
      <c r="G8" s="7">
        <f t="shared" si="0"/>
        <v>4900</v>
      </c>
      <c r="H8" s="7">
        <f t="shared" si="1"/>
        <v>490</v>
      </c>
      <c r="I8" s="8">
        <f t="shared" si="2"/>
        <v>4410</v>
      </c>
    </row>
    <row r="9" spans="1:9" x14ac:dyDescent="0.25">
      <c r="A9" s="6">
        <v>3</v>
      </c>
      <c r="B9" s="7" t="str">
        <f>IF(A9=1,$B$17,IF(A9=2,$B$18,IF(A9=3,$B$19,IF(A9=4,$A$20,""))))</f>
        <v>Hernan Cortes</v>
      </c>
      <c r="C9" s="7" t="s">
        <v>34</v>
      </c>
      <c r="D9" s="7" t="str">
        <f t="shared" si="4"/>
        <v>Discoduro</v>
      </c>
      <c r="E9" s="7">
        <v>5</v>
      </c>
      <c r="F9" s="7">
        <f t="shared" si="5"/>
        <v>245</v>
      </c>
      <c r="G9" s="7">
        <f t="shared" si="0"/>
        <v>1225</v>
      </c>
      <c r="H9" s="7">
        <f t="shared" si="1"/>
        <v>122.5</v>
      </c>
      <c r="I9" s="8">
        <f t="shared" si="2"/>
        <v>1102.5</v>
      </c>
    </row>
    <row r="10" spans="1:9" ht="15.75" thickBot="1" x14ac:dyDescent="0.3">
      <c r="A10" s="9">
        <v>3</v>
      </c>
      <c r="B10" s="10" t="str">
        <f>IF(A10=1,$B$17,IF(A10=2,$B$18,IF(A10=3,$B$19,IF(A10=4,$A$20,""))))</f>
        <v>Hernan Cortes</v>
      </c>
      <c r="C10" s="10" t="s">
        <v>33</v>
      </c>
      <c r="D10" s="10" t="str">
        <f t="shared" si="4"/>
        <v>Tablet</v>
      </c>
      <c r="E10" s="10">
        <v>10</v>
      </c>
      <c r="F10" s="10">
        <f t="shared" si="5"/>
        <v>125</v>
      </c>
      <c r="G10" s="13">
        <f>E10*F10</f>
        <v>1250</v>
      </c>
      <c r="H10" s="13">
        <f>IF(G10&gt;=350,G10*$I$17)</f>
        <v>125</v>
      </c>
      <c r="I10" s="14">
        <f>G10-H10</f>
        <v>1125</v>
      </c>
    </row>
    <row r="11" spans="1:9" ht="16.5" thickTop="1" thickBot="1" x14ac:dyDescent="0.3">
      <c r="G11" s="15">
        <f>SUM(G4:G10)</f>
        <v>15775</v>
      </c>
      <c r="H11" s="16">
        <f>IF(G11&gt;=350,G11*$I$17)</f>
        <v>1577.5</v>
      </c>
      <c r="I11" s="17">
        <f>G11-H11</f>
        <v>14197.5</v>
      </c>
    </row>
    <row r="12" spans="1:9" ht="15.75" thickTop="1" x14ac:dyDescent="0.25"/>
    <row r="13" spans="1:9" x14ac:dyDescent="0.25">
      <c r="G13">
        <f>MIN(G4:G10)</f>
        <v>375</v>
      </c>
      <c r="H13">
        <f>MAX(H4:H10)</f>
        <v>625</v>
      </c>
      <c r="I13" s="2">
        <f>AVERAGE(I4:I10)</f>
        <v>2028.2142857142858</v>
      </c>
    </row>
    <row r="15" spans="1:9" ht="15.75" thickBot="1" x14ac:dyDescent="0.3"/>
    <row r="16" spans="1:9" ht="21.95" customHeight="1" thickTop="1" x14ac:dyDescent="0.25">
      <c r="A16" s="3" t="s">
        <v>45</v>
      </c>
      <c r="B16" s="5" t="s">
        <v>39</v>
      </c>
      <c r="D16" s="3" t="s">
        <v>40</v>
      </c>
      <c r="E16" s="4" t="s">
        <v>36</v>
      </c>
      <c r="F16" s="4" t="s">
        <v>33</v>
      </c>
      <c r="G16" s="4" t="s">
        <v>35</v>
      </c>
      <c r="H16" s="4" t="s">
        <v>34</v>
      </c>
      <c r="I16" s="18" t="s">
        <v>50</v>
      </c>
    </row>
    <row r="17" spans="1:9" ht="15.75" thickBot="1" x14ac:dyDescent="0.3">
      <c r="A17" s="6">
        <v>1</v>
      </c>
      <c r="B17" s="8" t="s">
        <v>48</v>
      </c>
      <c r="D17" s="6" t="s">
        <v>38</v>
      </c>
      <c r="E17" s="7" t="s">
        <v>54</v>
      </c>
      <c r="F17" s="7" t="s">
        <v>53</v>
      </c>
      <c r="G17" s="7" t="s">
        <v>52</v>
      </c>
      <c r="H17" s="7" t="s">
        <v>51</v>
      </c>
      <c r="I17" s="19">
        <v>0.1</v>
      </c>
    </row>
    <row r="18" spans="1:9" ht="16.5" thickTop="1" thickBot="1" x14ac:dyDescent="0.3">
      <c r="A18" s="6">
        <v>2</v>
      </c>
      <c r="B18" s="8" t="s">
        <v>49</v>
      </c>
      <c r="D18" s="9" t="s">
        <v>41</v>
      </c>
      <c r="E18" s="10">
        <v>15</v>
      </c>
      <c r="F18" s="10">
        <v>125</v>
      </c>
      <c r="G18" s="10">
        <v>35</v>
      </c>
      <c r="H18" s="11">
        <v>245</v>
      </c>
      <c r="I18" s="12"/>
    </row>
    <row r="19" spans="1:9" ht="15.75" thickTop="1" x14ac:dyDescent="0.25">
      <c r="A19" s="6">
        <v>3</v>
      </c>
      <c r="B19" s="8" t="s">
        <v>47</v>
      </c>
    </row>
    <row r="20" spans="1:9" ht="15.75" thickBot="1" x14ac:dyDescent="0.3">
      <c r="A20" s="9">
        <v>4</v>
      </c>
      <c r="B20" s="11" t="s">
        <v>46</v>
      </c>
    </row>
    <row r="21" spans="1:9" ht="15.75" thickTop="1" x14ac:dyDescent="0.25"/>
  </sheetData>
  <mergeCells count="1">
    <mergeCell ref="A1:I1"/>
  </mergeCells>
  <phoneticPr fontId="5" type="noConversion"/>
  <pageMargins left="0.7" right="0.7" top="1.0104166666666667" bottom="0.75" header="4.1666666666666664E-2" footer="0.3"/>
  <pageSetup paperSize="9" orientation="portrait" verticalDpi="300" r:id="rId1"/>
  <headerFooter>
    <oddHeader>&amp;LI.E.S. Comercio&amp;CBUSCARB
BUSCARH
SI&amp;R&amp;P</oddHeader>
    <oddFooter>&amp;LDiego Extremiana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8690-1198-4014-8EEE-D3B1A8B63A0C}">
  <sheetPr>
    <tabColor rgb="FFFF0000"/>
  </sheetPr>
  <dimension ref="A1:I19"/>
  <sheetViews>
    <sheetView zoomScale="85" zoomScaleNormal="85" zoomScalePageLayoutView="70" workbookViewId="0">
      <selection activeCell="I2" sqref="I2"/>
    </sheetView>
  </sheetViews>
  <sheetFormatPr baseColWidth="10" defaultRowHeight="15" x14ac:dyDescent="0.25"/>
  <cols>
    <col min="1" max="1" width="14.140625" bestFit="1" customWidth="1"/>
    <col min="2" max="2" width="9.42578125" bestFit="1" customWidth="1"/>
    <col min="3" max="3" width="7.85546875" bestFit="1" customWidth="1"/>
    <col min="4" max="4" width="7.28515625" bestFit="1" customWidth="1"/>
    <col min="5" max="5" width="9.42578125" bestFit="1" customWidth="1"/>
    <col min="6" max="6" width="6.42578125" bestFit="1" customWidth="1"/>
    <col min="7" max="7" width="7.28515625" bestFit="1" customWidth="1"/>
    <col min="8" max="8" width="9.42578125" bestFit="1" customWidth="1"/>
    <col min="9" max="9" width="7.42578125" bestFit="1" customWidth="1"/>
  </cols>
  <sheetData>
    <row r="1" spans="1:9" ht="21.95" customHeight="1" x14ac:dyDescent="0.3">
      <c r="A1" s="37" t="s">
        <v>55</v>
      </c>
      <c r="B1" s="38"/>
      <c r="C1" s="38"/>
      <c r="D1" s="20"/>
      <c r="E1" s="20"/>
      <c r="F1" s="20"/>
      <c r="G1" s="20"/>
      <c r="H1" s="20"/>
      <c r="I1" s="20"/>
    </row>
    <row r="2" spans="1:9" ht="21.95" customHeight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t="21.95" customHeight="1" x14ac:dyDescent="0.25">
      <c r="A3" s="39" t="s">
        <v>56</v>
      </c>
      <c r="B3" s="39"/>
      <c r="C3" s="21"/>
      <c r="D3" s="39" t="s">
        <v>57</v>
      </c>
      <c r="E3" s="39"/>
      <c r="F3" s="21"/>
      <c r="G3" s="39" t="s">
        <v>58</v>
      </c>
      <c r="H3" s="39"/>
      <c r="I3" s="20"/>
    </row>
    <row r="4" spans="1:9" ht="18" customHeight="1" x14ac:dyDescent="0.25">
      <c r="A4" s="20" t="s">
        <v>61</v>
      </c>
      <c r="B4" s="20" t="s">
        <v>60</v>
      </c>
      <c r="C4" s="20" t="s">
        <v>62</v>
      </c>
      <c r="D4" s="20" t="s">
        <v>61</v>
      </c>
      <c r="E4" s="20" t="s">
        <v>60</v>
      </c>
      <c r="F4" s="20" t="s">
        <v>62</v>
      </c>
      <c r="G4" s="20" t="s">
        <v>61</v>
      </c>
      <c r="H4" s="20" t="s">
        <v>60</v>
      </c>
      <c r="I4" s="20" t="s">
        <v>59</v>
      </c>
    </row>
    <row r="5" spans="1:9" ht="18" customHeight="1" x14ac:dyDescent="0.25">
      <c r="A5" s="22">
        <v>5</v>
      </c>
      <c r="B5" s="22" t="s">
        <v>63</v>
      </c>
      <c r="C5" s="22">
        <v>201</v>
      </c>
      <c r="D5" s="22">
        <v>1</v>
      </c>
      <c r="E5" s="22" t="s">
        <v>86</v>
      </c>
      <c r="F5" s="22">
        <v>105</v>
      </c>
      <c r="G5" s="22">
        <v>2</v>
      </c>
      <c r="H5" s="22" t="s">
        <v>78</v>
      </c>
      <c r="I5" s="22">
        <v>5</v>
      </c>
    </row>
    <row r="6" spans="1:9" ht="18" customHeight="1" x14ac:dyDescent="0.25">
      <c r="A6" s="22">
        <v>10</v>
      </c>
      <c r="B6" s="22" t="s">
        <v>64</v>
      </c>
      <c r="C6" s="22">
        <v>30</v>
      </c>
      <c r="D6" s="22">
        <v>2</v>
      </c>
      <c r="E6" s="22" t="s">
        <v>85</v>
      </c>
      <c r="F6" s="22">
        <v>100</v>
      </c>
      <c r="G6" s="22">
        <v>4</v>
      </c>
      <c r="H6" s="22" t="s">
        <v>77</v>
      </c>
      <c r="I6" s="22">
        <v>25</v>
      </c>
    </row>
    <row r="7" spans="1:9" ht="18" customHeight="1" x14ac:dyDescent="0.25">
      <c r="A7" s="22">
        <v>15</v>
      </c>
      <c r="B7" s="22" t="s">
        <v>65</v>
      </c>
      <c r="C7" s="22">
        <v>185</v>
      </c>
      <c r="D7" s="22">
        <v>3</v>
      </c>
      <c r="E7" s="22" t="s">
        <v>84</v>
      </c>
      <c r="F7" s="22">
        <v>142</v>
      </c>
      <c r="G7" s="22">
        <v>6</v>
      </c>
      <c r="H7" s="22" t="s">
        <v>76</v>
      </c>
      <c r="I7" s="22">
        <v>12</v>
      </c>
    </row>
    <row r="8" spans="1:9" ht="18" customHeight="1" x14ac:dyDescent="0.25">
      <c r="A8" s="22">
        <v>20</v>
      </c>
      <c r="B8" s="22" t="s">
        <v>66</v>
      </c>
      <c r="C8" s="22">
        <v>47</v>
      </c>
      <c r="D8" s="22">
        <v>4</v>
      </c>
      <c r="E8" s="22" t="s">
        <v>83</v>
      </c>
      <c r="F8" s="22">
        <v>85</v>
      </c>
      <c r="G8" s="22">
        <v>8</v>
      </c>
      <c r="H8" s="22" t="s">
        <v>75</v>
      </c>
      <c r="I8" s="22">
        <v>22</v>
      </c>
    </row>
    <row r="9" spans="1:9" ht="18" customHeight="1" x14ac:dyDescent="0.25">
      <c r="A9" s="22">
        <v>25</v>
      </c>
      <c r="B9" s="22" t="s">
        <v>67</v>
      </c>
      <c r="C9" s="22">
        <v>1388</v>
      </c>
      <c r="D9" s="22">
        <v>5</v>
      </c>
      <c r="E9" s="22" t="s">
        <v>82</v>
      </c>
      <c r="F9" s="22">
        <v>124</v>
      </c>
      <c r="G9" s="22">
        <v>10</v>
      </c>
      <c r="H9" s="22" t="s">
        <v>74</v>
      </c>
      <c r="I9" s="22">
        <v>38</v>
      </c>
    </row>
    <row r="10" spans="1:9" ht="18" customHeight="1" x14ac:dyDescent="0.25">
      <c r="A10" s="22">
        <v>30</v>
      </c>
      <c r="B10" s="22" t="s">
        <v>68</v>
      </c>
      <c r="C10" s="22">
        <v>29</v>
      </c>
      <c r="D10" s="22">
        <v>6</v>
      </c>
      <c r="E10" s="22" t="s">
        <v>81</v>
      </c>
      <c r="F10" s="22">
        <v>69</v>
      </c>
      <c r="G10" s="22">
        <v>12</v>
      </c>
      <c r="H10" s="22" t="s">
        <v>73</v>
      </c>
      <c r="I10" s="22">
        <v>44</v>
      </c>
    </row>
    <row r="11" spans="1:9" ht="18" customHeight="1" x14ac:dyDescent="0.25">
      <c r="A11" s="22">
        <v>35</v>
      </c>
      <c r="B11" s="22" t="s">
        <v>69</v>
      </c>
      <c r="C11" s="22">
        <v>68</v>
      </c>
      <c r="D11" s="22">
        <v>7</v>
      </c>
      <c r="E11" s="22" t="s">
        <v>80</v>
      </c>
      <c r="F11" s="22">
        <v>525</v>
      </c>
      <c r="G11" s="22">
        <v>14</v>
      </c>
      <c r="H11" s="22" t="s">
        <v>72</v>
      </c>
      <c r="I11" s="22">
        <v>98</v>
      </c>
    </row>
    <row r="12" spans="1:9" ht="18" customHeight="1" x14ac:dyDescent="0.25">
      <c r="A12" s="22">
        <v>40</v>
      </c>
      <c r="B12" s="22" t="s">
        <v>70</v>
      </c>
      <c r="C12" s="22">
        <v>72</v>
      </c>
      <c r="D12" s="22">
        <v>8</v>
      </c>
      <c r="E12" s="22" t="s">
        <v>79</v>
      </c>
      <c r="F12" s="22">
        <v>874</v>
      </c>
      <c r="G12" s="22">
        <v>16</v>
      </c>
      <c r="H12" s="22" t="s">
        <v>71</v>
      </c>
      <c r="I12" s="22">
        <v>14</v>
      </c>
    </row>
    <row r="13" spans="1:9" ht="15.75" x14ac:dyDescent="0.25">
      <c r="A13" s="20"/>
      <c r="B13" s="20"/>
      <c r="C13" s="20"/>
      <c r="D13" s="20"/>
      <c r="E13" s="20"/>
      <c r="F13" s="20"/>
      <c r="G13" s="20"/>
      <c r="H13" s="20"/>
      <c r="I13" s="20"/>
    </row>
    <row r="14" spans="1:9" ht="15.75" x14ac:dyDescent="0.25">
      <c r="A14" s="20"/>
      <c r="B14" s="20"/>
      <c r="C14" s="20">
        <f>SUM(C5:C12)</f>
        <v>2020</v>
      </c>
      <c r="D14" s="20"/>
      <c r="E14" s="20"/>
      <c r="F14" s="20">
        <f>SUM(F5:F12)</f>
        <v>2024</v>
      </c>
      <c r="G14" s="20"/>
      <c r="H14" s="20"/>
      <c r="I14" s="20">
        <f>SUM(I5:I12)</f>
        <v>258</v>
      </c>
    </row>
    <row r="15" spans="1:9" ht="15.75" x14ac:dyDescent="0.25">
      <c r="A15" s="20"/>
      <c r="B15" s="20"/>
      <c r="C15" s="20"/>
      <c r="D15" s="20"/>
      <c r="E15" s="20"/>
      <c r="F15" s="20"/>
      <c r="G15" s="20"/>
      <c r="H15" s="20"/>
      <c r="I15" s="20"/>
    </row>
    <row r="16" spans="1:9" ht="15.75" x14ac:dyDescent="0.25">
      <c r="A16" s="20" t="s">
        <v>87</v>
      </c>
      <c r="B16" s="20"/>
      <c r="C16" s="20" t="str">
        <f>IF(C14&gt;2000,"SI","NO")</f>
        <v>SI</v>
      </c>
      <c r="D16" s="20"/>
      <c r="E16" s="20"/>
      <c r="F16" s="20" t="str">
        <f>IF(F14&gt;1500,"SI","NO")</f>
        <v>SI</v>
      </c>
      <c r="G16" s="20"/>
      <c r="H16" s="20"/>
      <c r="I16" s="20" t="str">
        <f>IF(I14&gt;290,"SI","NO")</f>
        <v>NO</v>
      </c>
    </row>
    <row r="17" spans="1:9" ht="15.75" x14ac:dyDescent="0.25">
      <c r="A17" s="20" t="s">
        <v>88</v>
      </c>
      <c r="B17" s="20"/>
      <c r="C17" s="20" t="str">
        <f>IF(C14&gt;2000,"APLICAR",IF(I14&gt;=100,"APLICAR",""))</f>
        <v>APLICAR</v>
      </c>
      <c r="D17" s="20"/>
      <c r="E17" s="20"/>
      <c r="F17" s="20"/>
      <c r="G17" s="20"/>
      <c r="H17" s="20"/>
      <c r="I17" s="20"/>
    </row>
    <row r="18" spans="1:9" ht="15.75" x14ac:dyDescent="0.25">
      <c r="A18" s="20" t="s">
        <v>89</v>
      </c>
      <c r="B18" s="20"/>
      <c r="C18" s="20" t="str">
        <f>IF(AND(C14&gt;1000,F14&gt;500),"APLICAR","")</f>
        <v>APLICAR</v>
      </c>
      <c r="D18" s="20"/>
      <c r="E18" s="20"/>
      <c r="F18" s="20"/>
      <c r="G18" s="20"/>
      <c r="H18" s="20"/>
      <c r="I18" s="20"/>
    </row>
    <row r="19" spans="1:9" ht="15.75" x14ac:dyDescent="0.25">
      <c r="A19" s="20" t="s">
        <v>90</v>
      </c>
      <c r="C19" s="20" t="str">
        <f>IF(OR(C14&gt;1500,500&lt;F14&lt;1000,I14&lt;300),"APLICAR EN ESPERA","")</f>
        <v>APLICAR EN ESPERA</v>
      </c>
    </row>
  </sheetData>
  <mergeCells count="4">
    <mergeCell ref="A1:C1"/>
    <mergeCell ref="A3:B3"/>
    <mergeCell ref="D3:E3"/>
    <mergeCell ref="G3:H3"/>
  </mergeCells>
  <phoneticPr fontId="5" type="noConversion"/>
  <pageMargins left="0.7" right="0.7" top="1" bottom="0.73958333333333337" header="0.3" footer="0.3"/>
  <pageSetup paperSize="9" orientation="portrait" verticalDpi="300" r:id="rId1"/>
  <headerFooter>
    <oddHeader>&amp;LI.E.S. Comercio&amp;CBUSCARV
BUSCARH
SI&amp;R&amp;P</oddHeader>
    <oddFooter>&amp;LDiego Extremiana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B813-56AE-476E-AED8-D92F81F5DC56}">
  <sheetPr>
    <tabColor rgb="FF92D050"/>
  </sheetPr>
  <dimension ref="A1:J24"/>
  <sheetViews>
    <sheetView zoomScale="115" zoomScaleNormal="115" zoomScalePageLayoutView="55" workbookViewId="0">
      <selection activeCell="I5" sqref="I5"/>
    </sheetView>
  </sheetViews>
  <sheetFormatPr baseColWidth="10" defaultRowHeight="15" x14ac:dyDescent="0.25"/>
  <cols>
    <col min="2" max="2" width="14.5703125" bestFit="1" customWidth="1"/>
    <col min="3" max="3" width="7.5703125" bestFit="1" customWidth="1"/>
    <col min="4" max="4" width="14.42578125" bestFit="1" customWidth="1"/>
    <col min="5" max="5" width="12.140625" bestFit="1" customWidth="1"/>
    <col min="6" max="6" width="13.28515625" bestFit="1" customWidth="1"/>
    <col min="7" max="7" width="20.5703125" bestFit="1" customWidth="1"/>
    <col min="8" max="8" width="15.85546875" bestFit="1" customWidth="1"/>
  </cols>
  <sheetData>
    <row r="1" spans="1:10" ht="20.25" x14ac:dyDescent="0.3">
      <c r="B1" s="41" t="s">
        <v>108</v>
      </c>
      <c r="C1" s="41"/>
      <c r="D1" s="41"/>
      <c r="E1" s="41"/>
      <c r="F1" s="41"/>
      <c r="G1" s="41"/>
      <c r="H1" s="41"/>
    </row>
    <row r="3" spans="1:10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21.95" customHeight="1" x14ac:dyDescent="0.25">
      <c r="A4" s="23"/>
      <c r="B4" s="27" t="s">
        <v>91</v>
      </c>
      <c r="C4" s="27" t="s">
        <v>92</v>
      </c>
      <c r="D4" s="27" t="s">
        <v>93</v>
      </c>
      <c r="E4" s="27" t="s">
        <v>94</v>
      </c>
      <c r="F4" s="27" t="s">
        <v>95</v>
      </c>
      <c r="G4" s="27" t="s">
        <v>96</v>
      </c>
      <c r="H4" s="27" t="s">
        <v>97</v>
      </c>
      <c r="I4" s="23"/>
      <c r="J4" s="23"/>
    </row>
    <row r="5" spans="1:10" x14ac:dyDescent="0.25">
      <c r="A5" s="23"/>
      <c r="B5" s="24" t="s">
        <v>98</v>
      </c>
      <c r="C5" s="24" t="s">
        <v>101</v>
      </c>
      <c r="D5" s="28">
        <v>300000</v>
      </c>
      <c r="E5" s="28">
        <f>D5*$C$20</f>
        <v>9000</v>
      </c>
      <c r="F5" s="28">
        <f>D5*$D$20</f>
        <v>30000</v>
      </c>
      <c r="G5" s="28">
        <f>SUM(E5:F5)</f>
        <v>39000</v>
      </c>
      <c r="H5" s="28">
        <f>D5-G5</f>
        <v>261000</v>
      </c>
      <c r="I5" s="23"/>
      <c r="J5" s="23"/>
    </row>
    <row r="6" spans="1:10" x14ac:dyDescent="0.25">
      <c r="A6" s="23"/>
      <c r="B6" s="24" t="s">
        <v>100</v>
      </c>
      <c r="C6" s="24" t="s">
        <v>102</v>
      </c>
      <c r="D6" s="28">
        <v>150000</v>
      </c>
      <c r="E6" s="28">
        <f t="shared" ref="E6:E12" si="0">D6*$C$20</f>
        <v>4500</v>
      </c>
      <c r="F6" s="28">
        <f t="shared" ref="F6:F12" si="1">D6*$D$20</f>
        <v>15000</v>
      </c>
      <c r="G6" s="28">
        <f t="shared" ref="G6:G12" si="2">SUM(E6:F6)</f>
        <v>19500</v>
      </c>
      <c r="H6" s="28">
        <f t="shared" ref="H6:H12" si="3">D6-G6</f>
        <v>130500</v>
      </c>
      <c r="I6" s="23"/>
      <c r="J6" s="23"/>
    </row>
    <row r="7" spans="1:10" x14ac:dyDescent="0.25">
      <c r="A7" s="23"/>
      <c r="B7" s="24" t="s">
        <v>99</v>
      </c>
      <c r="C7" s="24" t="s">
        <v>101</v>
      </c>
      <c r="D7" s="28">
        <v>160000</v>
      </c>
      <c r="E7" s="28">
        <f t="shared" si="0"/>
        <v>4800</v>
      </c>
      <c r="F7" s="28">
        <f t="shared" si="1"/>
        <v>16000</v>
      </c>
      <c r="G7" s="28">
        <f t="shared" si="2"/>
        <v>20800</v>
      </c>
      <c r="H7" s="28">
        <f t="shared" si="3"/>
        <v>139200</v>
      </c>
      <c r="I7" s="23"/>
      <c r="J7" s="23"/>
    </row>
    <row r="8" spans="1:10" x14ac:dyDescent="0.25">
      <c r="A8" s="23"/>
      <c r="B8" s="24" t="s">
        <v>98</v>
      </c>
      <c r="C8" s="24" t="s">
        <v>102</v>
      </c>
      <c r="D8" s="28">
        <v>200000</v>
      </c>
      <c r="E8" s="28">
        <f t="shared" si="0"/>
        <v>6000</v>
      </c>
      <c r="F8" s="28">
        <f t="shared" si="1"/>
        <v>20000</v>
      </c>
      <c r="G8" s="28">
        <f t="shared" si="2"/>
        <v>26000</v>
      </c>
      <c r="H8" s="28">
        <f t="shared" si="3"/>
        <v>174000</v>
      </c>
      <c r="I8" s="23"/>
      <c r="J8" s="23"/>
    </row>
    <row r="9" spans="1:10" x14ac:dyDescent="0.25">
      <c r="A9" s="23"/>
      <c r="B9" s="24" t="s">
        <v>100</v>
      </c>
      <c r="C9" s="24" t="s">
        <v>101</v>
      </c>
      <c r="D9" s="28">
        <v>150000</v>
      </c>
      <c r="E9" s="28">
        <f t="shared" si="0"/>
        <v>4500</v>
      </c>
      <c r="F9" s="28">
        <f t="shared" si="1"/>
        <v>15000</v>
      </c>
      <c r="G9" s="28">
        <f t="shared" si="2"/>
        <v>19500</v>
      </c>
      <c r="H9" s="28">
        <f t="shared" si="3"/>
        <v>130500</v>
      </c>
      <c r="I9" s="23"/>
      <c r="J9" s="23"/>
    </row>
    <row r="10" spans="1:10" x14ac:dyDescent="0.25">
      <c r="A10" s="23"/>
      <c r="B10" s="24" t="s">
        <v>99</v>
      </c>
      <c r="C10" s="24" t="s">
        <v>102</v>
      </c>
      <c r="D10" s="28">
        <v>250000</v>
      </c>
      <c r="E10" s="28">
        <f t="shared" si="0"/>
        <v>7500</v>
      </c>
      <c r="F10" s="28">
        <f t="shared" si="1"/>
        <v>25000</v>
      </c>
      <c r="G10" s="28">
        <f t="shared" si="2"/>
        <v>32500</v>
      </c>
      <c r="H10" s="28">
        <f t="shared" si="3"/>
        <v>217500</v>
      </c>
      <c r="I10" s="23"/>
      <c r="J10" s="23"/>
    </row>
    <row r="11" spans="1:10" x14ac:dyDescent="0.25">
      <c r="A11" s="23"/>
      <c r="B11" s="24" t="s">
        <v>98</v>
      </c>
      <c r="C11" s="24" t="s">
        <v>101</v>
      </c>
      <c r="D11" s="28">
        <v>235000</v>
      </c>
      <c r="E11" s="28">
        <f t="shared" si="0"/>
        <v>7050</v>
      </c>
      <c r="F11" s="28">
        <f t="shared" si="1"/>
        <v>23500</v>
      </c>
      <c r="G11" s="28">
        <f t="shared" si="2"/>
        <v>30550</v>
      </c>
      <c r="H11" s="28">
        <f t="shared" si="3"/>
        <v>204450</v>
      </c>
      <c r="I11" s="23"/>
      <c r="J11" s="23"/>
    </row>
    <row r="12" spans="1:10" x14ac:dyDescent="0.25">
      <c r="A12" s="23"/>
      <c r="B12" s="24" t="s">
        <v>100</v>
      </c>
      <c r="C12" s="24" t="s">
        <v>102</v>
      </c>
      <c r="D12" s="28">
        <v>170000</v>
      </c>
      <c r="E12" s="28">
        <f t="shared" si="0"/>
        <v>5100</v>
      </c>
      <c r="F12" s="28">
        <f t="shared" si="1"/>
        <v>17000</v>
      </c>
      <c r="G12" s="28">
        <f t="shared" si="2"/>
        <v>22100</v>
      </c>
      <c r="H12" s="28">
        <f t="shared" si="3"/>
        <v>147900</v>
      </c>
      <c r="I12" s="23"/>
      <c r="J12" s="23"/>
    </row>
    <row r="13" spans="1:10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</row>
    <row r="14" spans="1:10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</row>
    <row r="15" spans="1:10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</row>
    <row r="16" spans="1:10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</row>
    <row r="17" spans="1:10" ht="21.95" customHeigh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</row>
    <row r="18" spans="1:10" ht="21.95" customHeight="1" x14ac:dyDescent="0.25">
      <c r="A18" s="23"/>
      <c r="B18" s="40" t="s">
        <v>103</v>
      </c>
      <c r="C18" s="40"/>
      <c r="D18" s="40"/>
      <c r="E18" s="23"/>
      <c r="F18" s="23"/>
      <c r="G18" s="23"/>
      <c r="H18" s="23"/>
      <c r="I18" s="23"/>
      <c r="J18" s="23"/>
    </row>
    <row r="19" spans="1:10" x14ac:dyDescent="0.25">
      <c r="A19" s="23"/>
      <c r="B19" s="24" t="s">
        <v>104</v>
      </c>
      <c r="C19" s="24" t="s">
        <v>105</v>
      </c>
      <c r="D19" s="24" t="s">
        <v>106</v>
      </c>
      <c r="E19" s="23"/>
      <c r="F19" s="23"/>
      <c r="G19" s="23"/>
      <c r="H19" s="23"/>
      <c r="I19" s="23"/>
      <c r="J19" s="23"/>
    </row>
    <row r="20" spans="1:10" x14ac:dyDescent="0.25">
      <c r="A20" s="23"/>
      <c r="B20" s="25">
        <v>100000</v>
      </c>
      <c r="C20" s="26">
        <v>0.03</v>
      </c>
      <c r="D20" s="26">
        <v>0.1</v>
      </c>
      <c r="E20" s="23"/>
      <c r="F20" s="23"/>
      <c r="G20" s="23"/>
      <c r="H20" s="23"/>
      <c r="I20" s="23"/>
      <c r="J20" s="23"/>
    </row>
    <row r="21" spans="1:10" x14ac:dyDescent="0.25">
      <c r="A21" s="23"/>
      <c r="B21" s="25">
        <v>150000</v>
      </c>
      <c r="C21" s="26">
        <v>0.04</v>
      </c>
      <c r="D21" s="26">
        <v>0.11</v>
      </c>
      <c r="E21" s="23"/>
      <c r="F21" s="23"/>
      <c r="G21" s="23"/>
      <c r="H21" s="23"/>
      <c r="I21" s="23"/>
      <c r="J21" s="23"/>
    </row>
    <row r="22" spans="1:10" x14ac:dyDescent="0.25">
      <c r="A22" s="23"/>
      <c r="B22" s="25">
        <v>200000</v>
      </c>
      <c r="C22" s="26">
        <v>0.05</v>
      </c>
      <c r="D22" s="26">
        <v>0.12</v>
      </c>
      <c r="E22" s="23"/>
      <c r="F22" s="23"/>
      <c r="G22" s="23"/>
      <c r="H22" s="23"/>
      <c r="I22" s="23"/>
      <c r="J22" s="23"/>
    </row>
    <row r="23" spans="1:10" x14ac:dyDescent="0.25">
      <c r="A23" s="23"/>
      <c r="B23" s="25">
        <v>250000</v>
      </c>
      <c r="C23" s="26">
        <v>0.06</v>
      </c>
      <c r="D23" s="26">
        <v>0.13</v>
      </c>
      <c r="E23" s="23"/>
      <c r="F23" s="23"/>
      <c r="G23" s="23"/>
      <c r="H23" s="23"/>
      <c r="I23" s="23"/>
      <c r="J23" s="23"/>
    </row>
    <row r="24" spans="1:10" x14ac:dyDescent="0.25">
      <c r="A24" s="23"/>
      <c r="B24" s="25" t="s">
        <v>107</v>
      </c>
      <c r="C24" s="26">
        <v>7.0000000000000007E-2</v>
      </c>
      <c r="D24" s="26">
        <v>0.15</v>
      </c>
      <c r="E24" s="23"/>
      <c r="F24" s="23"/>
      <c r="G24" s="23"/>
      <c r="H24" s="23"/>
      <c r="I24" s="23"/>
      <c r="J24" s="23"/>
    </row>
  </sheetData>
  <mergeCells count="2">
    <mergeCell ref="B18:D18"/>
    <mergeCell ref="B1:H1"/>
  </mergeCells>
  <pageMargins left="0.7" right="0.7" top="0.89583333333333337" bottom="0.75" header="0.3" footer="0.3"/>
  <pageSetup paperSize="9" orientation="landscape" verticalDpi="300" r:id="rId1"/>
  <headerFooter>
    <oddHeader>&amp;LI.E.S. Comercio
&amp;D&amp;CBUSCARV
BUSCARH
SI&amp;R&amp;P</oddHeader>
    <oddFooter>&amp;LDiego Extremiana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Evaluacion</vt:lpstr>
      <vt:lpstr>Factura</vt:lpstr>
      <vt:lpstr>Epidemia</vt:lpstr>
      <vt:lpstr>EstudioVentas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Pérez</dc:creator>
  <cp:lastModifiedBy>Diego</cp:lastModifiedBy>
  <cp:lastPrinted>2020-03-17T20:31:41Z</cp:lastPrinted>
  <dcterms:created xsi:type="dcterms:W3CDTF">2020-03-17T18:37:18Z</dcterms:created>
  <dcterms:modified xsi:type="dcterms:W3CDTF">2020-03-24T09:32:23Z</dcterms:modified>
</cp:coreProperties>
</file>