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zendes\projects\AgeOfTheDoctor\"/>
    </mc:Choice>
  </mc:AlternateContent>
  <xr:revisionPtr revIDLastSave="0" documentId="13_ncr:1_{58BB94BA-83F9-4194-AC10-19E4D6B0AB3F}" xr6:coauthVersionLast="47" xr6:coauthVersionMax="47" xr10:uidLastSave="{00000000-0000-0000-0000-000000000000}"/>
  <bookViews>
    <workbookView xWindow="28680" yWindow="-120" windowWidth="29040" windowHeight="15990" xr2:uid="{65FED239-CF6D-4748-B1D0-82DAE2B993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I18" i="1" s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H11" i="1"/>
  <c r="I11" i="1" s="1"/>
  <c r="E18" i="1"/>
  <c r="F18" i="1" s="1"/>
  <c r="G18" i="1"/>
  <c r="I9" i="1"/>
  <c r="I15" i="1"/>
  <c r="E16" i="1"/>
  <c r="G16" i="1"/>
  <c r="H16" i="1"/>
  <c r="I16" i="1" s="1"/>
  <c r="E13" i="1"/>
  <c r="G13" i="1"/>
  <c r="H13" i="1"/>
  <c r="I13" i="1" s="1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H10" i="1"/>
  <c r="I10" i="1" s="1"/>
  <c r="H12" i="1"/>
  <c r="I12" i="1" s="1"/>
  <c r="H14" i="1"/>
  <c r="I14" i="1" s="1"/>
  <c r="H15" i="1"/>
  <c r="H17" i="1"/>
  <c r="I17" i="1" s="1"/>
  <c r="E2" i="1"/>
  <c r="E3" i="1"/>
  <c r="E4" i="1"/>
  <c r="E5" i="1"/>
  <c r="E6" i="1"/>
  <c r="E7" i="1"/>
  <c r="E8" i="1"/>
  <c r="E9" i="1"/>
  <c r="E10" i="1"/>
  <c r="E11" i="1"/>
  <c r="E12" i="1"/>
  <c r="E14" i="1"/>
  <c r="E15" i="1"/>
  <c r="E17" i="1"/>
  <c r="G2" i="1"/>
  <c r="G3" i="1"/>
  <c r="G4" i="1"/>
  <c r="G5" i="1"/>
  <c r="G6" i="1"/>
  <c r="G7" i="1"/>
  <c r="G8" i="1"/>
  <c r="G9" i="1"/>
  <c r="G10" i="1"/>
  <c r="G11" i="1"/>
  <c r="G12" i="1"/>
  <c r="G14" i="1"/>
  <c r="G15" i="1"/>
  <c r="G17" i="1"/>
  <c r="L18" i="1" l="1"/>
  <c r="K18" i="1"/>
  <c r="F2" i="1"/>
  <c r="F15" i="1"/>
  <c r="F14" i="1"/>
  <c r="F13" i="1"/>
  <c r="F12" i="1"/>
  <c r="F4" i="1"/>
  <c r="F10" i="1"/>
  <c r="F8" i="1"/>
  <c r="F3" i="1"/>
  <c r="F17" i="1"/>
  <c r="F16" i="1"/>
  <c r="F9" i="1"/>
  <c r="F7" i="1"/>
  <c r="F6" i="1"/>
  <c r="F5" i="1"/>
  <c r="F11" i="1"/>
  <c r="L16" i="1"/>
  <c r="K16" i="1"/>
  <c r="K13" i="1"/>
  <c r="L4" i="1"/>
  <c r="K5" i="1"/>
  <c r="K12" i="1"/>
  <c r="K4" i="1"/>
  <c r="K15" i="1"/>
  <c r="K11" i="1"/>
  <c r="K3" i="1"/>
  <c r="K14" i="1"/>
  <c r="K10" i="1"/>
  <c r="K2" i="1"/>
  <c r="K6" i="1"/>
  <c r="K9" i="1"/>
  <c r="K8" i="1"/>
  <c r="K17" i="1"/>
  <c r="K7" i="1"/>
  <c r="L14" i="1"/>
  <c r="L5" i="1"/>
  <c r="L12" i="1"/>
  <c r="L11" i="1"/>
  <c r="L3" i="1"/>
  <c r="L6" i="1"/>
  <c r="L2" i="1"/>
  <c r="L9" i="1"/>
  <c r="L8" i="1"/>
  <c r="L15" i="1"/>
  <c r="L10" i="1"/>
  <c r="L13" i="1"/>
  <c r="L17" i="1"/>
  <c r="L7" i="1"/>
</calcChain>
</file>

<file path=xl/sharedStrings.xml><?xml version="1.0" encoding="utf-8"?>
<sst xmlns="http://schemas.openxmlformats.org/spreadsheetml/2006/main" count="29" uniqueCount="28">
  <si>
    <t>William Hartnell</t>
  </si>
  <si>
    <t>Patrick Troughton</t>
  </si>
  <si>
    <t>Jon Pertwee</t>
  </si>
  <si>
    <t>Tom Baker</t>
  </si>
  <si>
    <t>Peter Davison</t>
  </si>
  <si>
    <t>Colin Baker</t>
  </si>
  <si>
    <t>Sylvester McCoy</t>
  </si>
  <si>
    <t>Paul McGann</t>
  </si>
  <si>
    <t>Christopher Eccleston</t>
  </si>
  <si>
    <t>David Tennant</t>
  </si>
  <si>
    <t>Matt Smith</t>
  </si>
  <si>
    <t>Peter Capaldi</t>
  </si>
  <si>
    <t>Jodie Whittaker</t>
  </si>
  <si>
    <t>Ncuti Gatwa</t>
  </si>
  <si>
    <t>Actor</t>
  </si>
  <si>
    <t>Youngest Portrayal</t>
  </si>
  <si>
    <t>Oldest Portrayal</t>
  </si>
  <si>
    <t>Birth Date</t>
  </si>
  <si>
    <t>x Youngest Doctor</t>
  </si>
  <si>
    <t>x Oldest Doctor</t>
  </si>
  <si>
    <t>Start of Tenure</t>
  </si>
  <si>
    <t>End of Tenure</t>
  </si>
  <si>
    <t>Youngest Portrayal (Days)</t>
  </si>
  <si>
    <t>Oldest Portrayal (Days)</t>
  </si>
  <si>
    <t>John Hurt</t>
  </si>
  <si>
    <t>Jo Martin</t>
  </si>
  <si>
    <t>Column Bottom</t>
  </si>
  <si>
    <t>Column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</si>
</sst>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Roboto"/>
    </font>
    <font>
      <b/>
      <sz val="11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1" fillId="0" borderId="0" xfId="0" applyNumberFormat="1" applyFont="1"/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0"/>
        <color theme="1"/>
        <name val="Roboto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Roboto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Roboto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Roboto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Roboto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Robot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Robot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Robot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Roboto"/>
        <scheme val="none"/>
      </font>
      <numFmt numFmtId="19" formatCode="m/d/yyyy"/>
    </dxf>
    <dxf>
      <font>
        <strike val="0"/>
        <outline val="0"/>
        <shadow val="0"/>
        <u val="none"/>
        <vertAlign val="baseline"/>
        <sz val="10"/>
        <color theme="1"/>
        <name val="Roboto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7E90DF-C573-4D57-BADA-2537C79A91D3}" name="Table1" displayName="Table1" ref="A1:L18" totalsRowShown="0" headerRowDxfId="9" dataDxfId="10">
  <autoFilter ref="A1:L18" xr:uid="{C77E90DF-C573-4D57-BADA-2537C79A91D3}"/>
  <sortState xmlns:xlrd2="http://schemas.microsoft.com/office/spreadsheetml/2017/richdata2" ref="A2:L17">
    <sortCondition ref="C1:C17"/>
  </sortState>
  <tableColumns count="12">
    <tableColumn id="1" xr3:uid="{A970DF76-AF80-47BA-BEF4-C4ADF93E14E6}" name="Actor" dataDxfId="13"/>
    <tableColumn id="2" xr3:uid="{F3836852-A615-47D1-8DF0-F538FEDA14E6}" name="Birth Date" dataDxfId="12"/>
    <tableColumn id="3" xr3:uid="{830F886B-D7D9-4C74-BA78-39B127A05A05}" name="Start of Tenure" dataDxfId="11"/>
    <tableColumn id="4" xr3:uid="{90AF2BA1-F6CA-4CBF-92F8-E94D7AEE75BF}" name="End of Tenure" dataDxfId="8"/>
    <tableColumn id="9" xr3:uid="{879B28A7-A6A6-4DA4-A294-B256FF4339EA}" name="Youngest Portrayal (Days)" dataDxfId="6">
      <calculatedColumnFormula>DATEDIF($B2, $C2, "d")</calculatedColumnFormula>
    </tableColumn>
    <tableColumn id="11" xr3:uid="{74B81CBF-D89E-4415-8B9D-EA606F5D9A62}" name="Column Bottom" dataDxfId="2">
      <calculatedColumnFormula>($E2-MIN(Table1[Youngest Portrayal (Days)]))/100</calculatedColumnFormula>
    </tableColumn>
    <tableColumn id="5" xr3:uid="{941D0041-0DC0-4976-9925-E955A160B2B6}" name="Youngest Portrayal" dataDxfId="7">
      <calculatedColumnFormula>DATEDIF($B2, C2, "y")&amp;" years, "
&amp;DATEDIF($B2, C2, "ym")&amp;" months, "
&amp;C2-DATE(YEAR(C2), MONTH(C2), 1)&amp;" days"</calculatedColumnFormula>
    </tableColumn>
    <tableColumn id="10" xr3:uid="{EB197239-B0C2-4C4A-AA51-1635326FB184}" name="Oldest Portrayal (Days)" dataDxfId="5">
      <calculatedColumnFormula>DATEDIF($B2, $D2, "d")</calculatedColumnFormula>
    </tableColumn>
    <tableColumn id="12" xr3:uid="{4B9D96AB-33BA-443B-A961-770B6CDE4557}" name="Column Height" dataDxfId="1">
      <calculatedColumnFormula>$H2/100</calculatedColumnFormula>
    </tableColumn>
    <tableColumn id="6" xr3:uid="{D92D67D2-516F-4E90-86E4-EF3A8ADC999B}" name="Oldest Portrayal" dataDxfId="0">
      <calculatedColumnFormula>DATEDIF($B2,$D2, "y")&amp;" years, "
&amp;DATEDIF($B2,$D2, "ym")&amp;" months, "
&amp;$D2-DATE(YEAR($D2), MONTH($D2), 1)&amp;" days"</calculatedColumnFormula>
    </tableColumn>
    <tableColumn id="7" xr3:uid="{F865569B-B932-4478-86B8-22F3D539F78A}" name="x Youngest Doctor" dataDxfId="4">
      <calculatedColumnFormula>_xlfn.RANK.EQ(E2, Table1[Youngest Portrayal (Days)], 1)</calculatedColumnFormula>
    </tableColumn>
    <tableColumn id="8" xr3:uid="{5DDBC584-55DB-4301-9143-F0FE624BB41C}" name="x Oldest Doctor" dataDxfId="3">
      <calculatedColumnFormula>_xlfn.RANK.EQ(H2, Table1[Oldest Portrayal (Days)], 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E0A3D-1EE1-40FE-9089-2C056166D421}">
  <dimension ref="A1:L18"/>
  <sheetViews>
    <sheetView tabSelected="1" workbookViewId="0">
      <selection activeCell="H19" sqref="H19"/>
    </sheetView>
  </sheetViews>
  <sheetFormatPr defaultRowHeight="15" x14ac:dyDescent="0.25"/>
  <cols>
    <col min="1" max="1" width="19" bestFit="1" customWidth="1"/>
    <col min="2" max="2" width="13.140625" bestFit="1" customWidth="1"/>
    <col min="3" max="3" width="17.85546875" bestFit="1" customWidth="1"/>
    <col min="4" max="4" width="16.7109375" bestFit="1" customWidth="1"/>
    <col min="5" max="5" width="29.28515625" customWidth="1"/>
    <col min="6" max="6" width="18.5703125" bestFit="1" customWidth="1"/>
    <col min="7" max="7" width="24.85546875" bestFit="1" customWidth="1"/>
    <col min="8" max="8" width="26.28515625" customWidth="1"/>
    <col min="9" max="9" width="18" bestFit="1" customWidth="1"/>
    <col min="10" max="10" width="24.85546875" bestFit="1" customWidth="1"/>
    <col min="11" max="11" width="21.42578125" bestFit="1" customWidth="1"/>
    <col min="12" max="12" width="18.42578125" bestFit="1" customWidth="1"/>
  </cols>
  <sheetData>
    <row r="1" spans="1:12" s="3" customFormat="1" x14ac:dyDescent="0.25">
      <c r="A1" s="3" t="s">
        <v>14</v>
      </c>
      <c r="B1" s="3" t="s">
        <v>17</v>
      </c>
      <c r="C1" s="3" t="s">
        <v>20</v>
      </c>
      <c r="D1" s="3" t="s">
        <v>21</v>
      </c>
      <c r="E1" s="3" t="s">
        <v>22</v>
      </c>
      <c r="F1" s="3" t="s">
        <v>26</v>
      </c>
      <c r="G1" s="3" t="s">
        <v>15</v>
      </c>
      <c r="H1" s="3" t="s">
        <v>23</v>
      </c>
      <c r="I1" s="3" t="s">
        <v>27</v>
      </c>
      <c r="J1" s="3" t="s">
        <v>16</v>
      </c>
      <c r="K1" s="3" t="s">
        <v>18</v>
      </c>
      <c r="L1" s="3" t="s">
        <v>19</v>
      </c>
    </row>
    <row r="2" spans="1:12" x14ac:dyDescent="0.25">
      <c r="A2" s="1" t="s">
        <v>0</v>
      </c>
      <c r="B2" s="2">
        <v>2930</v>
      </c>
      <c r="C2" s="2">
        <v>23338</v>
      </c>
      <c r="D2" s="2">
        <v>24409</v>
      </c>
      <c r="E2" s="4">
        <f>DATEDIF($B2, $C2, "d")</f>
        <v>20408</v>
      </c>
      <c r="F2" s="4">
        <f>($E2-MIN(Table1[Youngest Portrayal (Days)]))/100</f>
        <v>104.81</v>
      </c>
      <c r="G2" s="1" t="str">
        <f>DATEDIF($B2, C2, "y")&amp;" years, "
&amp;DATEDIF($B2, C2, "ym")&amp;" months, "
&amp;C2-DATE(YEAR(C2), MONTH(C2), 1)&amp;" days"</f>
        <v>55 years, 10 months, 22 days</v>
      </c>
      <c r="H2" s="1">
        <f>DATEDIF($B2, $D2, "d")</f>
        <v>21479</v>
      </c>
      <c r="I2" s="1">
        <f>$H2/100</f>
        <v>214.79</v>
      </c>
      <c r="J2" s="1" t="str">
        <f t="shared" ref="J2:J18" si="0">DATEDIF($B2,$D2, "y")&amp;" years, "
&amp;DATEDIF($B2,$D2, "ym")&amp;" months, "
&amp;$D2-DATE(YEAR($D2), MONTH($D2), 1)&amp;" days"</f>
        <v>58 years, 9 months, 28 days</v>
      </c>
      <c r="K2" s="1">
        <f>_xlfn.RANK.EQ(E2, Table1[Youngest Portrayal (Days)], 1)</f>
        <v>16</v>
      </c>
      <c r="L2" s="1">
        <f>_xlfn.RANK.EQ(H2, Table1[Oldest Portrayal (Days)], 0)</f>
        <v>3</v>
      </c>
    </row>
    <row r="3" spans="1:12" x14ac:dyDescent="0.25">
      <c r="A3" s="1" t="s">
        <v>1</v>
      </c>
      <c r="B3" s="2">
        <v>7390</v>
      </c>
      <c r="C3" s="2">
        <v>24409</v>
      </c>
      <c r="D3" s="2">
        <v>25375</v>
      </c>
      <c r="E3" s="4">
        <f>DATEDIF($B3, $C3, "d")</f>
        <v>17019</v>
      </c>
      <c r="F3" s="4">
        <f>($E3-MIN(Table1[Youngest Portrayal (Days)]))/100</f>
        <v>70.92</v>
      </c>
      <c r="G3" s="1" t="str">
        <f>DATEDIF($B3, C3, "y")&amp;" years, "
&amp;DATEDIF($B3, C3, "ym")&amp;" months, "
&amp;C3-DATE(YEAR(C3), MONTH(C3), 1)&amp;" days"</f>
        <v>46 years, 7 months, 28 days</v>
      </c>
      <c r="H3" s="1">
        <f>DATEDIF($B3, $D3, "d")</f>
        <v>17985</v>
      </c>
      <c r="I3" s="1">
        <f>$H3/100</f>
        <v>179.85</v>
      </c>
      <c r="J3" s="1" t="str">
        <f t="shared" si="0"/>
        <v>49 years, 2 months, 20 days</v>
      </c>
      <c r="K3" s="1">
        <f>_xlfn.RANK.EQ(E3, Table1[Youngest Portrayal (Days)], 1)</f>
        <v>12</v>
      </c>
      <c r="L3" s="1">
        <f>_xlfn.RANK.EQ(H3, Table1[Oldest Portrayal (Days)], 0)</f>
        <v>8</v>
      </c>
    </row>
    <row r="4" spans="1:12" x14ac:dyDescent="0.25">
      <c r="A4" s="1" t="s">
        <v>2</v>
      </c>
      <c r="B4" s="2">
        <v>7128</v>
      </c>
      <c r="C4" s="2">
        <v>25571</v>
      </c>
      <c r="D4" s="2">
        <v>27188</v>
      </c>
      <c r="E4" s="4">
        <f>DATEDIF($B4, $C4, "d")</f>
        <v>18443</v>
      </c>
      <c r="F4" s="4">
        <f>($E4-MIN(Table1[Youngest Portrayal (Days)]))/100</f>
        <v>85.16</v>
      </c>
      <c r="G4" s="1" t="str">
        <f>DATEDIF($B4, C4, "y")&amp;" years, "
&amp;DATEDIF($B4, C4, "ym")&amp;" months, "
&amp;C4-DATE(YEAR(C4), MONTH(C4), 1)&amp;" days"</f>
        <v>50 years, 5 months, 2 days</v>
      </c>
      <c r="H4" s="1">
        <f>DATEDIF($B4, $D4, "d")</f>
        <v>20060</v>
      </c>
      <c r="I4" s="1">
        <f>$H4/100</f>
        <v>200.6</v>
      </c>
      <c r="J4" s="1" t="str">
        <f t="shared" si="0"/>
        <v>54 years, 11 months, 7 days</v>
      </c>
      <c r="K4" s="1">
        <f>_xlfn.RANK.EQ(E4, Table1[Youngest Portrayal (Days)], 1)</f>
        <v>13</v>
      </c>
      <c r="L4" s="1">
        <f>_xlfn.RANK.EQ(H4, Table1[Oldest Portrayal (Days)], 0)</f>
        <v>4</v>
      </c>
    </row>
    <row r="5" spans="1:12" x14ac:dyDescent="0.25">
      <c r="A5" s="1" t="s">
        <v>3</v>
      </c>
      <c r="B5" s="2">
        <v>12439</v>
      </c>
      <c r="C5" s="2">
        <v>27188</v>
      </c>
      <c r="D5" s="2">
        <v>29666</v>
      </c>
      <c r="E5" s="4">
        <f>DATEDIF($B5, $C5, "d")</f>
        <v>14749</v>
      </c>
      <c r="F5" s="4">
        <f>($E5-MIN(Table1[Youngest Portrayal (Days)]))/100</f>
        <v>48.22</v>
      </c>
      <c r="G5" s="1" t="str">
        <f>DATEDIF($B5, C5, "y")&amp;" years, "
&amp;DATEDIF($B5, C5, "ym")&amp;" months, "
&amp;C5-DATE(YEAR(C5), MONTH(C5), 1)&amp;" days"</f>
        <v>40 years, 4 months, 7 days</v>
      </c>
      <c r="H5" s="1">
        <f>DATEDIF($B5, $D5, "d")</f>
        <v>17227</v>
      </c>
      <c r="I5" s="1">
        <f>$H5/100</f>
        <v>172.27</v>
      </c>
      <c r="J5" s="1" t="str">
        <f t="shared" si="0"/>
        <v>47 years, 2 months, 20 days</v>
      </c>
      <c r="K5" s="1">
        <f>_xlfn.RANK.EQ(E5, Table1[Youngest Portrayal (Days)], 1)</f>
        <v>8</v>
      </c>
      <c r="L5" s="1">
        <f>_xlfn.RANK.EQ(H5, Table1[Oldest Portrayal (Days)], 0)</f>
        <v>9</v>
      </c>
    </row>
    <row r="6" spans="1:12" x14ac:dyDescent="0.25">
      <c r="A6" s="1" t="s">
        <v>4</v>
      </c>
      <c r="B6" s="2">
        <v>18731</v>
      </c>
      <c r="C6" s="2">
        <v>29666</v>
      </c>
      <c r="D6" s="2">
        <v>30757</v>
      </c>
      <c r="E6" s="4">
        <f>DATEDIF($B6, $C6, "d")</f>
        <v>10935</v>
      </c>
      <c r="F6" s="4">
        <f>($E6-MIN(Table1[Youngest Portrayal (Days)]))/100</f>
        <v>10.08</v>
      </c>
      <c r="G6" s="1" t="str">
        <f>DATEDIF($B6, C6, "y")&amp;" years, "
&amp;DATEDIF($B6, C6, "ym")&amp;" months, "
&amp;C6-DATE(YEAR(C6), MONTH(C6), 1)&amp;" days"</f>
        <v>29 years, 11 months, 20 days</v>
      </c>
      <c r="H6" s="1">
        <f>DATEDIF($B6, $D6, "d")</f>
        <v>12026</v>
      </c>
      <c r="I6" s="1">
        <f>$H6/100</f>
        <v>120.26</v>
      </c>
      <c r="J6" s="1" t="str">
        <f t="shared" si="0"/>
        <v>32 years, 11 months, 15 days</v>
      </c>
      <c r="K6" s="1">
        <f>_xlfn.RANK.EQ(E6, Table1[Youngest Portrayal (Days)], 1)</f>
        <v>2</v>
      </c>
      <c r="L6" s="1">
        <f>_xlfn.RANK.EQ(H6, Table1[Oldest Portrayal (Days)], 0)</f>
        <v>15</v>
      </c>
    </row>
    <row r="7" spans="1:12" x14ac:dyDescent="0.25">
      <c r="A7" s="1" t="s">
        <v>5</v>
      </c>
      <c r="B7" s="2">
        <v>15865</v>
      </c>
      <c r="C7" s="2">
        <v>30757</v>
      </c>
      <c r="D7" s="2">
        <v>32027</v>
      </c>
      <c r="E7" s="4">
        <f>DATEDIF($B7, $C7, "d")</f>
        <v>14892</v>
      </c>
      <c r="F7" s="4">
        <f>($E7-MIN(Table1[Youngest Portrayal (Days)]))/100</f>
        <v>49.65</v>
      </c>
      <c r="G7" s="1" t="str">
        <f>DATEDIF($B7, C7, "y")&amp;" years, "
&amp;DATEDIF($B7, C7, "ym")&amp;" months, "
&amp;C7-DATE(YEAR(C7), MONTH(C7), 1)&amp;" days"</f>
        <v>40 years, 9 months, 15 days</v>
      </c>
      <c r="H7" s="1">
        <f>DATEDIF($B7, $D7, "d")</f>
        <v>16162</v>
      </c>
      <c r="I7" s="1">
        <f>$H7/100</f>
        <v>161.62</v>
      </c>
      <c r="J7" s="1" t="str">
        <f t="shared" si="0"/>
        <v>44 years, 2 months, 6 days</v>
      </c>
      <c r="K7" s="1">
        <f>_xlfn.RANK.EQ(E7, Table1[Youngest Portrayal (Days)], 1)</f>
        <v>9</v>
      </c>
      <c r="L7" s="1">
        <f>_xlfn.RANK.EQ(H7, Table1[Oldest Portrayal (Days)], 0)</f>
        <v>10</v>
      </c>
    </row>
    <row r="8" spans="1:12" x14ac:dyDescent="0.25">
      <c r="A8" s="1" t="s">
        <v>6</v>
      </c>
      <c r="B8" s="2">
        <v>15938</v>
      </c>
      <c r="C8" s="2">
        <v>32027</v>
      </c>
      <c r="D8" s="2">
        <v>35197</v>
      </c>
      <c r="E8" s="4">
        <f>DATEDIF($B8, $C8, "d")</f>
        <v>16089</v>
      </c>
      <c r="F8" s="4">
        <f>($E8-MIN(Table1[Youngest Portrayal (Days)]))/100</f>
        <v>61.62</v>
      </c>
      <c r="G8" s="1" t="str">
        <f>DATEDIF($B8, C8, "y")&amp;" years, "
&amp;DATEDIF($B8, C8, "ym")&amp;" months, "
&amp;C8-DATE(YEAR(C8), MONTH(C8), 1)&amp;" days"</f>
        <v>44 years, 0 months, 6 days</v>
      </c>
      <c r="H8" s="1">
        <f>DATEDIF($B8, $D8, "d")</f>
        <v>19259</v>
      </c>
      <c r="I8" s="1">
        <f>$H8/100</f>
        <v>192.59</v>
      </c>
      <c r="J8" s="1" t="str">
        <f t="shared" si="0"/>
        <v>52 years, 8 months, 11 days</v>
      </c>
      <c r="K8" s="1">
        <f>_xlfn.RANK.EQ(E8, Table1[Youngest Portrayal (Days)], 1)</f>
        <v>11</v>
      </c>
      <c r="L8" s="1">
        <f>_xlfn.RANK.EQ(H8, Table1[Oldest Portrayal (Days)], 0)</f>
        <v>6</v>
      </c>
    </row>
    <row r="9" spans="1:12" x14ac:dyDescent="0.25">
      <c r="A9" s="1" t="s">
        <v>7</v>
      </c>
      <c r="B9" s="2">
        <v>21868</v>
      </c>
      <c r="C9" s="2">
        <v>35197</v>
      </c>
      <c r="D9" s="2">
        <v>41592</v>
      </c>
      <c r="E9" s="4">
        <f>DATEDIF($B9, $C9, "d")</f>
        <v>13329</v>
      </c>
      <c r="F9" s="4">
        <f>($E9-MIN(Table1[Youngest Portrayal (Days)]))/100</f>
        <v>34.020000000000003</v>
      </c>
      <c r="G9" s="1" t="str">
        <f>DATEDIF($B9, C9, "y")&amp;" years, "
&amp;DATEDIF($B9, C9, "ym")&amp;" months, "
&amp;C9-DATE(YEAR(C9), MONTH(C9), 1)&amp;" days"</f>
        <v>36 years, 5 months, 11 days</v>
      </c>
      <c r="H9" s="1">
        <f>DATEDIF($B9, $D9, "d")</f>
        <v>19724</v>
      </c>
      <c r="I9" s="1">
        <f>$H9/100</f>
        <v>197.24</v>
      </c>
      <c r="J9" s="1" t="str">
        <f t="shared" si="0"/>
        <v>54 years, 0 months, 13 days</v>
      </c>
      <c r="K9" s="1">
        <f>_xlfn.RANK.EQ(E9, Table1[Youngest Portrayal (Days)], 1)</f>
        <v>6</v>
      </c>
      <c r="L9" s="1">
        <f>_xlfn.RANK.EQ(H9, Table1[Oldest Portrayal (Days)], 0)</f>
        <v>5</v>
      </c>
    </row>
    <row r="10" spans="1:12" x14ac:dyDescent="0.25">
      <c r="A10" s="1" t="s">
        <v>8</v>
      </c>
      <c r="B10" s="2">
        <v>23423</v>
      </c>
      <c r="C10" s="2">
        <v>38437</v>
      </c>
      <c r="D10" s="2">
        <v>38521</v>
      </c>
      <c r="E10" s="4">
        <f>DATEDIF($B10, $C10, "d")</f>
        <v>15014</v>
      </c>
      <c r="F10" s="4">
        <f>($E10-MIN(Table1[Youngest Portrayal (Days)]))/100</f>
        <v>50.87</v>
      </c>
      <c r="G10" s="1" t="str">
        <f>DATEDIF($B10, C10, "y")&amp;" years, "
&amp;DATEDIF($B10, C10, "ym")&amp;" months, "
&amp;C10-DATE(YEAR(C10), MONTH(C10), 1)&amp;" days"</f>
        <v>41 years, 1 months, 25 days</v>
      </c>
      <c r="H10" s="1">
        <f>DATEDIF($B10, $D10, "d")</f>
        <v>15098</v>
      </c>
      <c r="I10" s="1">
        <f>$H10/100</f>
        <v>150.97999999999999</v>
      </c>
      <c r="J10" s="1" t="str">
        <f t="shared" si="0"/>
        <v>41 years, 4 months, 17 days</v>
      </c>
      <c r="K10" s="1">
        <f>_xlfn.RANK.EQ(E10, Table1[Youngest Portrayal (Days)], 1)</f>
        <v>10</v>
      </c>
      <c r="L10" s="1">
        <f>_xlfn.RANK.EQ(H10, Table1[Oldest Portrayal (Days)], 0)</f>
        <v>12</v>
      </c>
    </row>
    <row r="11" spans="1:12" x14ac:dyDescent="0.25">
      <c r="A11" s="1" t="s">
        <v>9</v>
      </c>
      <c r="B11" s="2">
        <v>26041</v>
      </c>
      <c r="C11" s="2">
        <v>38521</v>
      </c>
      <c r="D11" s="2">
        <v>40179</v>
      </c>
      <c r="E11" s="4">
        <f>DATEDIF($B11, $C11, "d")</f>
        <v>12480</v>
      </c>
      <c r="F11" s="4">
        <f>($E11-MIN(Table1[Youngest Portrayal (Days)]))/100</f>
        <v>25.53</v>
      </c>
      <c r="G11" s="1" t="str">
        <f>DATEDIF($B11, C11, "y")&amp;" years, "
&amp;DATEDIF($B11, C11, "ym")&amp;" months, "
&amp;C11-DATE(YEAR(C11), MONTH(C11), 1)&amp;" days"</f>
        <v>34 years, 2 months, 17 days</v>
      </c>
      <c r="H11" s="1">
        <f>DATEDIF($B11, $D11, "d")</f>
        <v>14138</v>
      </c>
      <c r="I11" s="1">
        <f>$H11/100</f>
        <v>141.38</v>
      </c>
      <c r="J11" s="1" t="str">
        <f t="shared" si="0"/>
        <v>38 years, 8 months, 0 days</v>
      </c>
      <c r="K11" s="1">
        <f>_xlfn.RANK.EQ(E11, Table1[Youngest Portrayal (Days)], 1)</f>
        <v>4</v>
      </c>
      <c r="L11" s="1">
        <f>_xlfn.RANK.EQ(H11, Table1[Oldest Portrayal (Days)], 0)</f>
        <v>14</v>
      </c>
    </row>
    <row r="12" spans="1:12" x14ac:dyDescent="0.25">
      <c r="A12" s="1" t="s">
        <v>10</v>
      </c>
      <c r="B12" s="2">
        <v>30252</v>
      </c>
      <c r="C12" s="2">
        <v>40179</v>
      </c>
      <c r="D12" s="2">
        <v>41874</v>
      </c>
      <c r="E12" s="4">
        <f>DATEDIF($B12, $C12, "d")</f>
        <v>9927</v>
      </c>
      <c r="F12" s="4">
        <f>($E12-MIN(Table1[Youngest Portrayal (Days)]))/100</f>
        <v>0</v>
      </c>
      <c r="G12" s="1" t="str">
        <f>DATEDIF($B12, C12, "y")&amp;" years, "
&amp;DATEDIF($B12, C12, "ym")&amp;" months, "
&amp;C12-DATE(YEAR(C12), MONTH(C12), 1)&amp;" days"</f>
        <v>27 years, 2 months, 0 days</v>
      </c>
      <c r="H12" s="1">
        <f>DATEDIF($B12, $D12, "d")</f>
        <v>11622</v>
      </c>
      <c r="I12" s="1">
        <f>$H12/100</f>
        <v>116.22</v>
      </c>
      <c r="J12" s="1" t="str">
        <f t="shared" si="0"/>
        <v>31 years, 9 months, 22 days</v>
      </c>
      <c r="K12" s="1">
        <f>_xlfn.RANK.EQ(E12, Table1[Youngest Portrayal (Days)], 1)</f>
        <v>1</v>
      </c>
      <c r="L12" s="1">
        <f>_xlfn.RANK.EQ(H12, Table1[Oldest Portrayal (Days)], 0)</f>
        <v>16</v>
      </c>
    </row>
    <row r="13" spans="1:12" x14ac:dyDescent="0.25">
      <c r="A13" s="1" t="s">
        <v>24</v>
      </c>
      <c r="B13" s="2">
        <v>14632</v>
      </c>
      <c r="C13" s="2">
        <v>41412</v>
      </c>
      <c r="D13" s="2">
        <v>41601</v>
      </c>
      <c r="E13" s="4">
        <f>DATEDIF($B13, $C13, "d")</f>
        <v>26780</v>
      </c>
      <c r="F13" s="4">
        <f>($E13-MIN(Table1[Youngest Portrayal (Days)]))/100</f>
        <v>168.53</v>
      </c>
      <c r="G13" s="4" t="str">
        <f>DATEDIF($B13, C13, "y")&amp;" years, "
&amp;DATEDIF($B13, C13, "ym")&amp;" months, "
&amp;C13-DATE(YEAR(C13), MONTH(C13), 1)&amp;" days"</f>
        <v>73 years, 3 months, 17 days</v>
      </c>
      <c r="H13" s="4">
        <f>DATEDIF($B13, $D13, "d")</f>
        <v>26969</v>
      </c>
      <c r="I13" s="4">
        <f>$H13/100</f>
        <v>269.69</v>
      </c>
      <c r="J13" s="4" t="str">
        <f t="shared" si="0"/>
        <v>73 years, 10 months, 22 days</v>
      </c>
      <c r="K13" s="4">
        <f>_xlfn.RANK.EQ(E13, Table1[Youngest Portrayal (Days)], 1)</f>
        <v>17</v>
      </c>
      <c r="L13" s="4">
        <f>_xlfn.RANK.EQ(H13, Table1[Oldest Portrayal (Days)], 0)</f>
        <v>1</v>
      </c>
    </row>
    <row r="14" spans="1:12" x14ac:dyDescent="0.25">
      <c r="A14" s="1" t="s">
        <v>11</v>
      </c>
      <c r="B14" s="2">
        <v>21289</v>
      </c>
      <c r="C14" s="2">
        <v>41601</v>
      </c>
      <c r="D14" s="2">
        <v>43094</v>
      </c>
      <c r="E14" s="4">
        <f>DATEDIF($B14, $C14, "d")</f>
        <v>20312</v>
      </c>
      <c r="F14" s="4">
        <f>($E14-MIN(Table1[Youngest Portrayal (Days)]))/100</f>
        <v>103.85</v>
      </c>
      <c r="G14" s="1" t="str">
        <f>DATEDIF($B14, C14, "y")&amp;" years, "
&amp;DATEDIF($B14, C14, "ym")&amp;" months, "
&amp;C14-DATE(YEAR(C14), MONTH(C14), 1)&amp;" days"</f>
        <v>55 years, 7 months, 22 days</v>
      </c>
      <c r="H14" s="1">
        <f>DATEDIF($B14, $D14, "d")</f>
        <v>21805</v>
      </c>
      <c r="I14" s="1">
        <f>$H14/100</f>
        <v>218.05</v>
      </c>
      <c r="J14" s="1" t="str">
        <f t="shared" si="0"/>
        <v>59 years, 8 months, 24 days</v>
      </c>
      <c r="K14" s="1">
        <f>_xlfn.RANK.EQ(E14, Table1[Youngest Portrayal (Days)], 1)</f>
        <v>15</v>
      </c>
      <c r="L14" s="1">
        <f>_xlfn.RANK.EQ(H14, Table1[Oldest Portrayal (Days)], 0)</f>
        <v>2</v>
      </c>
    </row>
    <row r="15" spans="1:12" x14ac:dyDescent="0.25">
      <c r="A15" s="1" t="s">
        <v>12</v>
      </c>
      <c r="B15" s="2">
        <v>30119</v>
      </c>
      <c r="C15" s="2">
        <v>43094</v>
      </c>
      <c r="D15" s="2">
        <v>44857</v>
      </c>
      <c r="E15" s="4">
        <f>DATEDIF($B15, $C15, "d")</f>
        <v>12975</v>
      </c>
      <c r="F15" s="4">
        <f>($E15-MIN(Table1[Youngest Portrayal (Days)]))/100</f>
        <v>30.48</v>
      </c>
      <c r="G15" s="1" t="str">
        <f>DATEDIF($B15, C15, "y")&amp;" years, "
&amp;DATEDIF($B15, C15, "ym")&amp;" months, "
&amp;C15-DATE(YEAR(C15), MONTH(C15), 1)&amp;" days"</f>
        <v>35 years, 6 months, 24 days</v>
      </c>
      <c r="H15" s="1">
        <f>DATEDIF($B15, $D15, "d")</f>
        <v>14738</v>
      </c>
      <c r="I15" s="1">
        <f>$H15/100</f>
        <v>147.38</v>
      </c>
      <c r="J15" s="1" t="str">
        <f t="shared" si="0"/>
        <v>40 years, 4 months, 22 days</v>
      </c>
      <c r="K15" s="1">
        <f>_xlfn.RANK.EQ(E15, Table1[Youngest Portrayal (Days)], 1)</f>
        <v>5</v>
      </c>
      <c r="L15" s="1">
        <f>_xlfn.RANK.EQ(H15, Table1[Oldest Portrayal (Days)], 0)</f>
        <v>13</v>
      </c>
    </row>
    <row r="16" spans="1:12" x14ac:dyDescent="0.25">
      <c r="A16" s="1" t="s">
        <v>25</v>
      </c>
      <c r="B16" s="2">
        <v>29340</v>
      </c>
      <c r="C16" s="2">
        <v>43856</v>
      </c>
      <c r="D16" s="2">
        <v>44514</v>
      </c>
      <c r="E16" s="4">
        <f>DATEDIF($B16, $C16, "d")</f>
        <v>14516</v>
      </c>
      <c r="F16" s="4">
        <f>($E16-MIN(Table1[Youngest Portrayal (Days)]))/100</f>
        <v>45.89</v>
      </c>
      <c r="G16" s="4" t="str">
        <f>DATEDIF($B16, C16, "y")&amp;" years, "
&amp;DATEDIF($B16, C16, "ym")&amp;" months, "
&amp;C16-DATE(YEAR(C16), MONTH(C16), 1)&amp;" days"</f>
        <v>39 years, 8 months, 25 days</v>
      </c>
      <c r="H16" s="4">
        <f>DATEDIF($B16, $D16, "d")</f>
        <v>15174</v>
      </c>
      <c r="I16" s="4">
        <f>$H16/100</f>
        <v>151.74</v>
      </c>
      <c r="J16" s="4" t="str">
        <f t="shared" si="0"/>
        <v>41 years, 6 months, 13 days</v>
      </c>
      <c r="K16" s="4">
        <f>_xlfn.RANK.EQ(E16, Table1[Youngest Portrayal (Days)], 1)</f>
        <v>7</v>
      </c>
      <c r="L16" s="4">
        <f>_xlfn.RANK.EQ(H16, Table1[Oldest Portrayal (Days)], 0)</f>
        <v>11</v>
      </c>
    </row>
    <row r="17" spans="1:12" x14ac:dyDescent="0.25">
      <c r="A17" s="1" t="s">
        <v>13</v>
      </c>
      <c r="B17" s="2">
        <v>33892</v>
      </c>
      <c r="C17" s="2">
        <v>45269</v>
      </c>
      <c r="D17" s="2">
        <v>45285</v>
      </c>
      <c r="E17" s="4">
        <f>DATEDIF($B17, $C17, "d")</f>
        <v>11377</v>
      </c>
      <c r="F17" s="4">
        <f>($E17-MIN(Table1[Youngest Portrayal (Days)]))/100</f>
        <v>14.5</v>
      </c>
      <c r="G17" s="1" t="str">
        <f>DATEDIF($B17, C17, "y")&amp;" years, "
&amp;DATEDIF($B17, C17, "ym")&amp;" months, "
&amp;C17-DATE(YEAR(C17), MONTH(C17), 1)&amp;" days"</f>
        <v>31 years, 1 months, 8 days</v>
      </c>
      <c r="H17" s="1">
        <f>DATEDIF($B17, $D17, "d")</f>
        <v>11393</v>
      </c>
      <c r="I17" s="1">
        <f>$H17/100</f>
        <v>113.93</v>
      </c>
      <c r="J17" s="1" t="str">
        <f t="shared" si="0"/>
        <v>31 years, 2 months, 24 days</v>
      </c>
      <c r="K17" s="1">
        <f>_xlfn.RANK.EQ(E17, Table1[Youngest Portrayal (Days)], 1)</f>
        <v>3</v>
      </c>
      <c r="L17" s="1">
        <f>_xlfn.RANK.EQ(H17, Table1[Oldest Portrayal (Days)], 0)</f>
        <v>17</v>
      </c>
    </row>
    <row r="18" spans="1:12" x14ac:dyDescent="0.25">
      <c r="A18" s="1" t="s">
        <v>9</v>
      </c>
      <c r="B18" s="2">
        <v>26041</v>
      </c>
      <c r="C18" s="2">
        <v>44857</v>
      </c>
      <c r="D18" s="2">
        <v>45269</v>
      </c>
      <c r="E18" s="4">
        <f>DATEDIF($B18, $C18, "d")</f>
        <v>18816</v>
      </c>
      <c r="F18" s="4">
        <f>($E18-MIN(Table1[Youngest Portrayal (Days)]))/100</f>
        <v>88.89</v>
      </c>
      <c r="G18" s="4" t="str">
        <f>DATEDIF($B18, C18, "y")&amp;" years, "
&amp;DATEDIF($B18, C18, "ym")&amp;" months, "
&amp;C18-DATE(YEAR(C18), MONTH(C18), 1)&amp;" days"</f>
        <v>51 years, 6 months, 22 days</v>
      </c>
      <c r="H18" s="4">
        <f>DATEDIF($B18, $D18, "d")</f>
        <v>19228</v>
      </c>
      <c r="I18" s="4">
        <f>$H18/100</f>
        <v>192.28</v>
      </c>
      <c r="J18" s="4" t="str">
        <f t="shared" si="0"/>
        <v>52 years, 7 months, 8 days</v>
      </c>
      <c r="K18" s="4">
        <f>_xlfn.RANK.EQ(E18, Table1[Youngest Portrayal (Days)], 1)</f>
        <v>14</v>
      </c>
      <c r="L18" s="4">
        <f>_xlfn.RANK.EQ(H18, Table1[Oldest Portrayal (Days)], 0)</f>
        <v>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Rezendes</dc:creator>
  <cp:lastModifiedBy>Timothy Rezendes</cp:lastModifiedBy>
  <dcterms:created xsi:type="dcterms:W3CDTF">2023-12-22T19:06:10Z</dcterms:created>
  <dcterms:modified xsi:type="dcterms:W3CDTF">2023-12-22T20:34:14Z</dcterms:modified>
</cp:coreProperties>
</file>