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說明" sheetId="1" r:id="rId4"/>
    <sheet state="visible" name="機率設置" sheetId="2" r:id="rId5"/>
    <sheet state="visible" name="機率設置（宣傳模式）" sheetId="3" r:id="rId6"/>
    <sheet state="visible" name="驗證需求範例" sheetId="4" r:id="rId7"/>
    <sheet state="hidden" name="機率 20250813 版本" sheetId="5" r:id="rId8"/>
    <sheet state="visible" name="驗證_RTP100%" sheetId="6" r:id="rId9"/>
    <sheet state="visible" name="驗證_RTP96.5％" sheetId="7" r:id="rId10"/>
    <sheet state="visible" name="驗證_RTP95％" sheetId="8" r:id="rId11"/>
    <sheet state="visible" name="驗證_RTP93％" sheetId="9" r:id="rId12"/>
  </sheets>
  <definedNames/>
  <calcPr/>
</workbook>
</file>

<file path=xl/sharedStrings.xml><?xml version="1.0" encoding="utf-8"?>
<sst xmlns="http://schemas.openxmlformats.org/spreadsheetml/2006/main" count="688" uniqueCount="206">
  <si>
    <t>相關資料</t>
  </si>
  <si>
    <t>遊戲規格</t>
  </si>
  <si>
    <r>
      <rPr>
        <rFont val="-apple-system, &quot;system-ui&quot;, &quot;Segoe UI&quot;, Roboto, Oxygen, Ubuntu, &quot;Fira Sans&quot;, &quot;Droid Sans&quot;, &quot;Helvetica Neue&quot;, sans-serif"/>
        <color rgb="FF1155CC"/>
        <sz val="9.0"/>
        <u/>
      </rPr>
      <t>2025XXXX_Golden Clover_YiHsiu</t>
    </r>
  </si>
  <si>
    <t>參考遊戲</t>
  </si>
  <si>
    <t>菲律賓傳統刮刮卡RED HOT 7’s</t>
  </si>
  <si>
    <t>JILI - Scratch Fortune Game</t>
  </si>
  <si>
    <t>遊戲負責人</t>
  </si>
  <si>
    <t>YiHsiu</t>
  </si>
  <si>
    <t>數值</t>
  </si>
  <si>
    <t>YiHsiu、Mike</t>
  </si>
  <si>
    <t>機率結構與遊戲方法</t>
  </si>
  <si>
    <t>更新歷程</t>
  </si>
  <si>
    <t>日期</t>
  </si>
  <si>
    <t>說明</t>
  </si>
  <si>
    <t>2025.07.10</t>
  </si>
  <si>
    <t>第一版本，只有訂定結構，尚未完成數值，待討論用。</t>
  </si>
  <si>
    <t>2025.07.14</t>
  </si>
  <si>
    <t>完成第一版本數值</t>
  </si>
  <si>
    <t>2025.08.12</t>
  </si>
  <si>
    <t>改為只有100% RTP的版本</t>
  </si>
  <si>
    <t>2025.08.13</t>
  </si>
  <si>
    <t>修改驗證需求範例</t>
  </si>
  <si>
    <t>以下空白</t>
  </si>
  <si>
    <t>中獎結果表</t>
  </si>
  <si>
    <t>以下是驗算用，製作不用看</t>
  </si>
  <si>
    <t>中獎率</t>
  </si>
  <si>
    <t>RTP</t>
  </si>
  <si>
    <t>項目</t>
  </si>
  <si>
    <t>獎金設置(倍數)</t>
  </si>
  <si>
    <t>權重</t>
  </si>
  <si>
    <t>倍數總和</t>
  </si>
  <si>
    <t>倍數1</t>
  </si>
  <si>
    <t>倍數2</t>
  </si>
  <si>
    <t>倍數3</t>
  </si>
  <si>
    <t>倍數4</t>
  </si>
  <si>
    <t>倍數5</t>
  </si>
  <si>
    <t>倍數6</t>
  </si>
  <si>
    <t>倍數7</t>
  </si>
  <si>
    <t>倍數8</t>
  </si>
  <si>
    <t>結果</t>
  </si>
  <si>
    <t>機率</t>
  </si>
  <si>
    <t>累積機率</t>
  </si>
  <si>
    <t>幾卡一次</t>
  </si>
  <si>
    <t>累積RTP</t>
  </si>
  <si>
    <t>5001~10000倍</t>
  </si>
  <si>
    <t>500~550倍</t>
  </si>
  <si>
    <t>50~60倍</t>
  </si>
  <si>
    <t>11~15倍</t>
  </si>
  <si>
    <t>6~10倍</t>
  </si>
  <si>
    <t>1~5倍</t>
  </si>
  <si>
    <t>0倍</t>
  </si>
  <si>
    <t>未中獎設置</t>
  </si>
  <si>
    <t>線</t>
  </si>
  <si>
    <t>倍數</t>
  </si>
  <si>
    <t>占RTP</t>
  </si>
  <si>
    <t>佔全部機率</t>
  </si>
  <si>
    <t>圖案</t>
  </si>
  <si>
    <t>獎圖1(中獎圖)</t>
  </si>
  <si>
    <t>獎圖2</t>
  </si>
  <si>
    <t>獎圖3</t>
  </si>
  <si>
    <t>獎圖4</t>
  </si>
  <si>
    <t>獎圖5</t>
  </si>
  <si>
    <t>獎圖6</t>
  </si>
  <si>
    <t>獎圖7</t>
  </si>
  <si>
    <t>獎圖8</t>
  </si>
  <si>
    <t>獎圖9</t>
  </si>
  <si>
    <t>獎圖10</t>
  </si>
  <si>
    <t>驗證1. RTP 驗證</t>
  </si>
  <si>
    <t>每1000萬卡為一個單位紀錄，分別驗算RTP 100% 、96.5 % 、95% 、93%的結果</t>
  </si>
  <si>
    <t>以下為RTP 100% 範例</t>
  </si>
  <si>
    <t>驗證次數</t>
  </si>
  <si>
    <t>統計</t>
  </si>
  <si>
    <t>各倍數線出現統計</t>
  </si>
  <si>
    <t>Total Pay</t>
  </si>
  <si>
    <t>Total Win</t>
  </si>
  <si>
    <t>標準差</t>
  </si>
  <si>
    <t>中獎卡數</t>
  </si>
  <si>
    <t>1000萬</t>
  </si>
  <si>
    <t>2000萬</t>
  </si>
  <si>
    <t>3000萬</t>
  </si>
  <si>
    <t>4000萬</t>
  </si>
  <si>
    <t>5000萬</t>
  </si>
  <si>
    <t>6000萬</t>
  </si>
  <si>
    <t>7000萬</t>
  </si>
  <si>
    <t>8000萬</t>
  </si>
  <si>
    <t>9000萬</t>
  </si>
  <si>
    <t>1億</t>
  </si>
  <si>
    <t>1億1000萬</t>
  </si>
  <si>
    <t>1億2000萬</t>
  </si>
  <si>
    <t>1億3000萬</t>
  </si>
  <si>
    <t>1億4000萬</t>
  </si>
  <si>
    <t>1億5000萬</t>
  </si>
  <si>
    <t>1億6000萬</t>
  </si>
  <si>
    <t>1億7000萬</t>
  </si>
  <si>
    <t>1億8000萬</t>
  </si>
  <si>
    <t>1億9000萬</t>
  </si>
  <si>
    <t>2億</t>
  </si>
  <si>
    <t>2億1000萬</t>
  </si>
  <si>
    <t>2億2000萬</t>
  </si>
  <si>
    <t>2億3000萬</t>
  </si>
  <si>
    <t>2億4000萬</t>
  </si>
  <si>
    <t>2億5000萬</t>
  </si>
  <si>
    <t>2億6000萬</t>
  </si>
  <si>
    <t>2億7000萬</t>
  </si>
  <si>
    <t>2億8000萬</t>
  </si>
  <si>
    <t>2億9000萬</t>
  </si>
  <si>
    <t>3億</t>
  </si>
  <si>
    <t>總計</t>
  </si>
  <si>
    <t>驗證2. 100注生存驗證</t>
  </si>
  <si>
    <t>以每100注為一個單位，根據本次100注的RTP的結果，在列表內範圍+1次。</t>
  </si>
  <si>
    <t>計算1萬個單位，共100萬注。</t>
  </si>
  <si>
    <t>分佈以RTP = 0.05為單位</t>
  </si>
  <si>
    <t>此驗證只需要驗RTP為1即可，主要是預測新玩家體驗</t>
  </si>
  <si>
    <t>以下為範例</t>
  </si>
  <si>
    <t>RTP範圍</t>
  </si>
  <si>
    <t>數量</t>
  </si>
  <si>
    <t>佔比例</t>
  </si>
  <si>
    <t>≥2</t>
  </si>
  <si>
    <t>&lt;2, ≥ 1.95</t>
  </si>
  <si>
    <t>&lt;1.95 , ≥ 1.9</t>
  </si>
  <si>
    <t>&lt;1.9 , ≥ 1.85</t>
  </si>
  <si>
    <t>&lt;1.85 , ≥ 1.8</t>
  </si>
  <si>
    <t>&lt;1.8 , ≥ 1.75</t>
  </si>
  <si>
    <t>&lt;1.75 , ≥ 1.7</t>
  </si>
  <si>
    <t>&lt;1.7 , ≥ 1.65</t>
  </si>
  <si>
    <t>&lt;1.65 , ≥ 1.6</t>
  </si>
  <si>
    <t>&lt;1.6 , ≥ 1.55</t>
  </si>
  <si>
    <t>&lt;1.55 , ≥ 1.5</t>
  </si>
  <si>
    <t>&lt;1.5 , ≥ 1.45</t>
  </si>
  <si>
    <t>&lt;1.45 , ≥ 1.4</t>
  </si>
  <si>
    <t>&lt;1.4 , ≥ 1.35</t>
  </si>
  <si>
    <t>&lt;1.35 , ≥ 1.3</t>
  </si>
  <si>
    <t>&lt;1.3 , ≥ 1.25</t>
  </si>
  <si>
    <t>&lt;1.25 , ≥ 1.2</t>
  </si>
  <si>
    <t>&lt;1.2 , ≥ 1.15</t>
  </si>
  <si>
    <t>&lt;1.15 , ≥ 1.1</t>
  </si>
  <si>
    <t>&lt;1.1 , ≥ 1.05</t>
  </si>
  <si>
    <t>&lt;1.05 , ≥ 1</t>
  </si>
  <si>
    <t>&lt;1 , ≥ 0.95</t>
  </si>
  <si>
    <t>&lt;0.95 , ≥ 0.9</t>
  </si>
  <si>
    <t>&lt;0.9 , ≥ 0.85</t>
  </si>
  <si>
    <t>&lt;0.85 , ≥ 0.8</t>
  </si>
  <si>
    <t>&lt;0.8 , ≥ 0.75</t>
  </si>
  <si>
    <t>&lt;0.75 , ≥ 0.7</t>
  </si>
  <si>
    <t>&lt;0.7 , ≥ 0.65</t>
  </si>
  <si>
    <t>&lt;0.65 , ≥ 0.6</t>
  </si>
  <si>
    <t>&lt;0.6 , ≥ 0.55</t>
  </si>
  <si>
    <t>&lt;0.55 , ≥ 0.5</t>
  </si>
  <si>
    <t>&lt;0.5 , ≥ 0.45</t>
  </si>
  <si>
    <t>&lt;0.45 , ≥ 0.4</t>
  </si>
  <si>
    <t>&lt;0.4 , ≥ 0.35</t>
  </si>
  <si>
    <t>&lt;0.35 , ≥ 0.3</t>
  </si>
  <si>
    <t>&lt;0.3 , ≥ 0.25</t>
  </si>
  <si>
    <t>&lt;0.25 , ≥ 0.2</t>
  </si>
  <si>
    <t>&lt;0.2 , ≥ 0.15</t>
  </si>
  <si>
    <t>&lt;0.15 , ≥ 0.1</t>
  </si>
  <si>
    <t>&lt;0.1 , ≥ 0.05</t>
  </si>
  <si>
    <t>&lt;0.05 , ≥ 0</t>
  </si>
  <si>
    <t>總押</t>
  </si>
  <si>
    <t>總贏</t>
  </si>
  <si>
    <t>出現次數</t>
  </si>
  <si>
    <t>實際比例</t>
  </si>
  <si>
    <t>預期比例</t>
  </si>
  <si>
    <t>預期總次數</t>
  </si>
  <si>
    <t>預期每回合次數</t>
  </si>
  <si>
    <t>累積標準差</t>
  </si>
  <si>
    <t>&lt;2.00, ≥ 1.95</t>
  </si>
  <si>
    <t>&lt;1.95, ≥ 1.90</t>
  </si>
  <si>
    <t>&lt;1.90, ≥ 1.85</t>
  </si>
  <si>
    <t>&lt;1.85, ≥ 1.80</t>
  </si>
  <si>
    <t>&lt;1.80, ≥ 1.75</t>
  </si>
  <si>
    <t>&lt;1.75, ≥ 1.70</t>
  </si>
  <si>
    <t>&lt;1.70, ≥ 1.65</t>
  </si>
  <si>
    <t>&lt;1.65, ≥ 1.60</t>
  </si>
  <si>
    <t>&lt;1.60, ≥ 1.55</t>
  </si>
  <si>
    <t>&lt;1.55, ≥ 1.50</t>
  </si>
  <si>
    <t>&lt;1.50, ≥ 1.45</t>
  </si>
  <si>
    <t>&lt;1.45, ≥ 1.40</t>
  </si>
  <si>
    <t>&lt;1.40, ≥ 1.35</t>
  </si>
  <si>
    <t>&lt;1.35, ≥ 1.30</t>
  </si>
  <si>
    <t>&lt;1.30, ≥ 1.25</t>
  </si>
  <si>
    <t>&lt;1.25, ≥ 1.20</t>
  </si>
  <si>
    <t>&lt;1.20, ≥ 1.15</t>
  </si>
  <si>
    <t>&lt;1.15, ≥ 1.10</t>
  </si>
  <si>
    <t>&lt;1.10, ≥ 1.05</t>
  </si>
  <si>
    <t>&lt;1.05, ≥ 1.00</t>
  </si>
  <si>
    <t>&lt;1.00, ≥ 0.95</t>
  </si>
  <si>
    <t>&lt;0.95, ≥ 0.90</t>
  </si>
  <si>
    <t>&lt;0.90, ≥ 0.85</t>
  </si>
  <si>
    <t>&lt;0.85, ≥ 0.80</t>
  </si>
  <si>
    <t>&lt;0.80, ≥ 0.75</t>
  </si>
  <si>
    <t>&lt;0.75, ≥ 0.70</t>
  </si>
  <si>
    <t>&lt;0.70, ≥ 0.65</t>
  </si>
  <si>
    <t>&lt;0.65, ≥ 0.60</t>
  </si>
  <si>
    <t>&lt;0.60, ≥ 0.55</t>
  </si>
  <si>
    <t>&lt;0.55, ≥ 0.50</t>
  </si>
  <si>
    <t>&lt;0.50, ≥ 0.45</t>
  </si>
  <si>
    <t>&lt;0.45, ≥ 0.40</t>
  </si>
  <si>
    <t>&lt;0.40, ≥ 0.35</t>
  </si>
  <si>
    <t>&lt;0.35, ≥ 0.30</t>
  </si>
  <si>
    <t>&lt;0.30, ≥ 0.25</t>
  </si>
  <si>
    <t>&lt;0.25, ≥ 0.20</t>
  </si>
  <si>
    <t>&lt;0.20, ≥ 0.15</t>
  </si>
  <si>
    <t>&lt;0.15, ≥ 0.10</t>
  </si>
  <si>
    <t>&lt;0.10, ≥ 0.05</t>
  </si>
  <si>
    <t>&lt;0.05, ≥ -0.00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</si>
</sst>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"/>
    <numFmt numFmtId="165" formatCode="0.0000%"/>
    <numFmt numFmtId="166" formatCode="0.000"/>
    <numFmt numFmtId="167" formatCode="0.00000%"/>
    <numFmt numFmtId="168" formatCode="#,##0.0"/>
    <numFmt numFmtId="169" formatCode="0.0"/>
    <numFmt numFmtId="170" formatCode="0.000000"/>
    <numFmt numFmtId="171" formatCode="#,##0.0000"/>
  </numFmts>
  <fonts count="17">
    <font>
      <sz val="10.0"/>
      <color rgb="FF000000"/>
      <name val="Arial"/>
      <scheme val="minor"/>
    </font>
    <font>
      <sz val="16.0"/>
      <color rgb="FFFFFFFF"/>
      <name val="Arial"/>
    </font>
    <font>
      <color theme="1"/>
      <name val="Arial"/>
    </font>
    <font>
      <u/>
      <sz val="9.0"/>
      <color rgb="FF0000FF"/>
      <name val="Arial"/>
    </font>
    <font/>
    <font>
      <u/>
      <color rgb="FF0000FF"/>
      <name val="Arial"/>
    </font>
    <font>
      <color theme="1"/>
      <name val="Arial"/>
      <scheme val="minor"/>
    </font>
    <font>
      <sz val="13.0"/>
      <color rgb="FFFFFFFF"/>
      <name val="Arial"/>
    </font>
    <font>
      <color rgb="FF666666"/>
      <name val="Arial"/>
      <scheme val="minor"/>
    </font>
    <font>
      <color rgb="FF000000"/>
      <name val="Arial"/>
    </font>
    <font>
      <sz val="22.0"/>
      <color rgb="FFFFFFFF"/>
      <name val="Arial"/>
      <scheme val="minor"/>
    </font>
    <font>
      <sz val="22.0"/>
      <color theme="1"/>
      <name val="Arial"/>
      <scheme val="minor"/>
    </font>
    <font>
      <sz val="8.0"/>
      <color rgb="FF000000"/>
      <name val="Calibri"/>
    </font>
    <font>
      <b/>
      <sz val="8.0"/>
      <color rgb="FF000000"/>
      <name val="Calibri"/>
    </font>
    <font>
      <b/>
      <sz val="8.0"/>
      <color rgb="FF000000"/>
      <name val="&quot;PingFang TC&quot;"/>
    </font>
    <font>
      <color rgb="FF000000"/>
      <name val="Arial"/>
      <scheme val="minor"/>
    </font>
    <font>
      <sz val="8.0"/>
      <color rgb="FF000000"/>
      <name val="&quot;PingFang TC&quot;"/>
    </font>
  </fonts>
  <fills count="9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1" fillId="3" fontId="2" numFmtId="0" xfId="0" applyBorder="1" applyFill="1" applyFont="1"/>
    <xf borderId="2" fillId="0" fontId="3" numFmtId="0" xfId="0" applyAlignment="1" applyBorder="1" applyFont="1">
      <alignment readingOrder="0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Font="1"/>
    <xf borderId="5" fillId="3" fontId="2" numFmtId="0" xfId="0" applyBorder="1" applyFont="1"/>
    <xf borderId="2" fillId="0" fontId="2" numFmtId="0" xfId="0" applyAlignment="1" applyBorder="1" applyFont="1">
      <alignment readingOrder="0"/>
    </xf>
    <xf borderId="6" fillId="0" fontId="4" numFmtId="0" xfId="0" applyBorder="1" applyFont="1"/>
    <xf borderId="2" fillId="0" fontId="5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1" fillId="4" fontId="2" numFmtId="0" xfId="0" applyAlignment="1" applyBorder="1" applyFill="1" applyFont="1">
      <alignment vertical="bottom"/>
    </xf>
    <xf borderId="2" fillId="4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0" fillId="5" fontId="1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2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0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5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7" fillId="0" fontId="4" numFmtId="0" xfId="0" applyBorder="1" applyFont="1"/>
    <xf borderId="1" fillId="0" fontId="6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166" xfId="0" applyAlignment="1" applyBorder="1" applyFont="1" applyNumberFormat="1">
      <alignment vertical="bottom"/>
    </xf>
    <xf borderId="1" fillId="0" fontId="2" numFmtId="167" xfId="0" applyAlignment="1" applyBorder="1" applyFont="1" applyNumberFormat="1">
      <alignment horizontal="right"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168" xfId="0" applyAlignment="1" applyBorder="1" applyFont="1" applyNumberFormat="1">
      <alignment horizontal="right" vertical="bottom"/>
    </xf>
    <xf borderId="1" fillId="0" fontId="2" numFmtId="166" xfId="0" applyAlignment="1" applyBorder="1" applyFont="1" applyNumberFormat="1">
      <alignment horizontal="right" vertical="bottom"/>
    </xf>
    <xf borderId="1" fillId="0" fontId="2" numFmtId="167" xfId="0" applyAlignment="1" applyBorder="1" applyFont="1" applyNumberFormat="1">
      <alignment vertical="bottom"/>
    </xf>
    <xf borderId="1" fillId="0" fontId="2" numFmtId="4" xfId="0" applyAlignment="1" applyBorder="1" applyFont="1" applyNumberFormat="1">
      <alignment vertical="bottom"/>
    </xf>
    <xf borderId="1" fillId="6" fontId="8" numFmtId="0" xfId="0" applyAlignment="1" applyBorder="1" applyFill="1" applyFont="1">
      <alignment readingOrder="0"/>
    </xf>
    <xf borderId="1" fillId="0" fontId="6" numFmtId="0" xfId="0" applyBorder="1" applyFont="1"/>
    <xf borderId="1" fillId="0" fontId="6" numFmtId="4" xfId="0" applyBorder="1" applyFont="1" applyNumberFormat="1"/>
    <xf borderId="1" fillId="0" fontId="2" numFmtId="0" xfId="0" applyAlignment="1" applyBorder="1" applyFon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9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169" xfId="0" applyAlignment="1" applyBorder="1" applyFont="1" applyNumberFormat="1">
      <alignment horizontal="right" readingOrder="0" vertical="bottom"/>
    </xf>
    <xf borderId="1" fillId="0" fontId="2" numFmtId="10" xfId="0" applyAlignment="1" applyBorder="1" applyFont="1" applyNumberFormat="1">
      <alignment horizontal="right" readingOrder="0" vertical="bottom"/>
    </xf>
    <xf borderId="1" fillId="0" fontId="2" numFmtId="10" xfId="0" applyAlignment="1" applyBorder="1" applyFont="1" applyNumberFormat="1">
      <alignment horizontal="right" vertical="bottom"/>
    </xf>
    <xf borderId="1" fillId="4" fontId="6" numFmtId="0" xfId="0" applyAlignment="1" applyBorder="1" applyFont="1">
      <alignment readingOrder="0"/>
    </xf>
    <xf borderId="1" fillId="7" fontId="9" numFmtId="0" xfId="0" applyAlignment="1" applyBorder="1" applyFill="1" applyFont="1">
      <alignment horizontal="right" readingOrder="0" shrinkToFit="0" vertical="bottom" wrapText="0"/>
    </xf>
    <xf borderId="0" fillId="0" fontId="2" numFmtId="166" xfId="0" applyAlignment="1" applyFont="1" applyNumberFormat="1">
      <alignment vertical="bottom"/>
    </xf>
    <xf borderId="0" fillId="8" fontId="10" numFmtId="0" xfId="0" applyAlignment="1" applyFill="1" applyFont="1">
      <alignment readingOrder="0"/>
    </xf>
    <xf borderId="0" fillId="8" fontId="10" numFmtId="0" xfId="0" applyFont="1"/>
    <xf borderId="0" fillId="0" fontId="11" numFmtId="0" xfId="0" applyFont="1"/>
    <xf borderId="1" fillId="0" fontId="6" numFmtId="3" xfId="0" applyBorder="1" applyFont="1" applyNumberFormat="1"/>
    <xf borderId="1" fillId="0" fontId="6" numFmtId="164" xfId="0" applyBorder="1" applyFont="1" applyNumberFormat="1"/>
    <xf borderId="1" fillId="0" fontId="6" numFmtId="3" xfId="0" applyAlignment="1" applyBorder="1" applyFont="1" applyNumberFormat="1">
      <alignment readingOrder="0"/>
    </xf>
    <xf borderId="1" fillId="0" fontId="6" numFmtId="10" xfId="0" applyAlignment="1" applyBorder="1" applyFont="1" applyNumberFormat="1">
      <alignment readingOrder="0"/>
    </xf>
    <xf borderId="0" fillId="0" fontId="6" numFmtId="3" xfId="0" applyFont="1" applyNumberFormat="1"/>
    <xf borderId="0" fillId="0" fontId="6" numFmtId="164" xfId="0" applyFont="1" applyNumberFormat="1"/>
    <xf borderId="1" fillId="0" fontId="6" numFmtId="164" xfId="0" applyAlignment="1" applyBorder="1" applyFont="1" applyNumberFormat="1">
      <alignment readingOrder="0"/>
    </xf>
    <xf borderId="1" fillId="0" fontId="6" numFmtId="10" xfId="0" applyBorder="1" applyFont="1" applyNumberFormat="1"/>
    <xf borderId="0" fillId="0" fontId="6" numFmtId="170" xfId="0" applyFont="1" applyNumberFormat="1"/>
    <xf borderId="0" fillId="0" fontId="6" numFmtId="165" xfId="0" applyFont="1" applyNumberFormat="1"/>
    <xf borderId="8" fillId="0" fontId="12" numFmtId="0" xfId="0" applyAlignment="1" applyBorder="1" applyFont="1">
      <alignment readingOrder="0" vertical="bottom"/>
    </xf>
    <xf borderId="8" fillId="0" fontId="12" numFmtId="3" xfId="0" applyAlignment="1" applyBorder="1" applyFont="1" applyNumberFormat="1">
      <alignment readingOrder="0" vertical="bottom"/>
    </xf>
    <xf borderId="8" fillId="0" fontId="12" numFmtId="164" xfId="0" applyAlignment="1" applyBorder="1" applyFont="1" applyNumberFormat="1">
      <alignment readingOrder="0" vertical="bottom"/>
    </xf>
    <xf borderId="9" fillId="0" fontId="12" numFmtId="0" xfId="0" applyAlignment="1" applyBorder="1" applyFont="1">
      <alignment readingOrder="0" vertical="bottom"/>
    </xf>
    <xf borderId="9" fillId="0" fontId="12" numFmtId="3" xfId="0" applyAlignment="1" applyBorder="1" applyFont="1" applyNumberFormat="1">
      <alignment readingOrder="0" vertical="bottom"/>
    </xf>
    <xf borderId="9" fillId="0" fontId="12" numFmtId="164" xfId="0" applyAlignment="1" applyBorder="1" applyFont="1" applyNumberFormat="1">
      <alignment readingOrder="0" vertical="bottom"/>
    </xf>
    <xf borderId="1" fillId="0" fontId="6" numFmtId="171" xfId="0" applyAlignment="1" applyBorder="1" applyFont="1" applyNumberFormat="1">
      <alignment readingOrder="0"/>
    </xf>
    <xf borderId="1" fillId="0" fontId="6" numFmtId="165" xfId="0" applyAlignment="1" applyBorder="1" applyFont="1" applyNumberFormat="1">
      <alignment readingOrder="0"/>
    </xf>
    <xf borderId="0" fillId="0" fontId="6" numFmtId="10" xfId="0" applyFont="1" applyNumberFormat="1"/>
    <xf borderId="1" fillId="7" fontId="13" numFmtId="0" xfId="0" applyAlignment="1" applyBorder="1" applyFont="1">
      <alignment horizontal="center" readingOrder="0" vertical="top"/>
    </xf>
    <xf borderId="1" fillId="7" fontId="14" numFmtId="0" xfId="0" applyAlignment="1" applyBorder="1" applyFont="1">
      <alignment horizontal="center" readingOrder="0" vertical="top"/>
    </xf>
    <xf borderId="10" fillId="0" fontId="15" numFmtId="0" xfId="0" applyAlignment="1" applyBorder="1" applyFont="1">
      <alignment vertical="bottom"/>
    </xf>
    <xf borderId="9" fillId="0" fontId="15" numFmtId="0" xfId="0" applyAlignment="1" applyBorder="1" applyFont="1">
      <alignment vertical="bottom"/>
    </xf>
    <xf borderId="9" fillId="0" fontId="15" numFmtId="170" xfId="0" applyAlignment="1" applyBorder="1" applyFont="1" applyNumberFormat="1">
      <alignment vertical="bottom"/>
    </xf>
    <xf borderId="9" fillId="0" fontId="16" numFmtId="0" xfId="0" applyAlignment="1" applyBorder="1" applyFont="1">
      <alignment readingOrder="0" vertical="bottom"/>
    </xf>
    <xf borderId="9" fillId="0" fontId="12" numFmtId="10" xfId="0" applyAlignment="1" applyBorder="1" applyFont="1" applyNumberFormat="1">
      <alignment readingOrder="0" vertical="bottom"/>
    </xf>
    <xf borderId="8" fillId="0" fontId="12" numFmtId="10" xfId="0" applyAlignment="1" applyBorder="1" applyFont="1" applyNumberFormat="1">
      <alignment readingOrder="0" vertical="bottom"/>
    </xf>
    <xf borderId="9" fillId="0" fontId="12" numFmtId="171" xfId="0" applyAlignment="1" applyBorder="1" applyFont="1" applyNumberFormat="1">
      <alignment readingOrder="0" vertical="bottom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D9D9D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704850</xdr:colOff>
      <xdr:row>23</xdr:row>
      <xdr:rowOff>-66675</xdr:rowOff>
    </xdr:from>
    <xdr:ext cx="2390775" cy="3314700"/>
    <xdr:pic>
      <xdr:nvPicPr>
        <xdr:cNvPr id="0" name="image3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23</xdr:row>
      <xdr:rowOff>-66675</xdr:rowOff>
    </xdr:from>
    <xdr:ext cx="2390775" cy="3314700"/>
    <xdr:pic>
      <xdr:nvPicPr>
        <xdr:cNvPr id="0" name="image4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228600</xdr:colOff>
      <xdr:row>40</xdr:row>
      <xdr:rowOff>104775</xdr:rowOff>
    </xdr:from>
    <xdr:ext cx="4867275" cy="4314825"/>
    <xdr:pic>
      <xdr:nvPicPr>
        <xdr:cNvPr id="0" name="image2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6</xdr:row>
      <xdr:rowOff>190500</xdr:rowOff>
    </xdr:from>
    <xdr:ext cx="4800600" cy="2676525"/>
    <xdr:pic>
      <xdr:nvPicPr>
        <xdr:cNvPr id="0" name="image1.png" title="圖片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nfluence.ftgaming.cc/display/REQ/2025XXXX_Golden+Clover_YiHsiu" TargetMode="External"/><Relationship Id="rId2" Type="http://schemas.openxmlformats.org/officeDocument/2006/relationships/hyperlink" Target="https://jiligames.com/PlusIntro/441?showGame=tru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 t="s">
        <v>2</v>
      </c>
      <c r="C2" s="5"/>
      <c r="D2" s="6"/>
      <c r="E2" s="7"/>
      <c r="F2" s="7"/>
    </row>
    <row r="3">
      <c r="A3" s="8" t="s">
        <v>3</v>
      </c>
      <c r="B3" s="9" t="s">
        <v>4</v>
      </c>
      <c r="C3" s="5"/>
      <c r="D3" s="6"/>
      <c r="E3" s="7"/>
      <c r="G3" s="7"/>
      <c r="H3" s="7"/>
      <c r="I3" s="7"/>
    </row>
    <row r="4">
      <c r="A4" s="10"/>
      <c r="B4" s="11" t="s">
        <v>5</v>
      </c>
      <c r="C4" s="5"/>
      <c r="D4" s="6"/>
      <c r="E4" s="7"/>
      <c r="F4" s="7"/>
      <c r="G4" s="7"/>
      <c r="H4" s="7"/>
      <c r="I4" s="7"/>
    </row>
    <row r="5">
      <c r="A5" s="3" t="s">
        <v>6</v>
      </c>
      <c r="B5" s="9" t="s">
        <v>7</v>
      </c>
      <c r="C5" s="5"/>
      <c r="D5" s="6"/>
      <c r="E5" s="7"/>
      <c r="F5" s="7"/>
      <c r="G5" s="7"/>
      <c r="H5" s="7"/>
      <c r="I5" s="7"/>
    </row>
    <row r="6">
      <c r="A6" s="3" t="s">
        <v>8</v>
      </c>
      <c r="B6" s="9" t="s">
        <v>9</v>
      </c>
      <c r="C6" s="5"/>
      <c r="D6" s="6"/>
      <c r="E6" s="7"/>
      <c r="F6" s="7"/>
      <c r="G6" s="7"/>
      <c r="H6" s="7"/>
      <c r="I6" s="7"/>
    </row>
    <row r="7">
      <c r="A7" s="12"/>
      <c r="B7" s="7"/>
      <c r="C7" s="7"/>
      <c r="D7" s="7"/>
      <c r="E7" s="7"/>
      <c r="F7" s="7"/>
      <c r="G7" s="7"/>
      <c r="H7" s="7"/>
      <c r="I7" s="7"/>
    </row>
    <row r="8">
      <c r="A8" s="12"/>
      <c r="B8" s="7"/>
      <c r="C8" s="7"/>
      <c r="D8" s="7"/>
      <c r="E8" s="7"/>
      <c r="F8" s="7"/>
      <c r="G8" s="7"/>
      <c r="H8" s="7"/>
      <c r="I8" s="7"/>
    </row>
    <row r="9">
      <c r="A9" s="12"/>
      <c r="B9" s="7"/>
      <c r="C9" s="7"/>
      <c r="D9" s="7"/>
      <c r="E9" s="7"/>
      <c r="F9" s="7"/>
      <c r="G9" s="7"/>
      <c r="H9" s="7"/>
      <c r="I9" s="7"/>
    </row>
    <row r="10">
      <c r="A10" s="12"/>
      <c r="B10" s="7"/>
      <c r="C10" s="7"/>
      <c r="D10" s="7"/>
      <c r="E10" s="7"/>
      <c r="F10" s="7"/>
      <c r="G10" s="7"/>
      <c r="H10" s="7"/>
      <c r="I10" s="7"/>
    </row>
    <row r="11">
      <c r="A11" s="12"/>
      <c r="B11" s="7"/>
      <c r="C11" s="7"/>
      <c r="D11" s="7"/>
      <c r="E11" s="7"/>
      <c r="F11" s="7"/>
      <c r="G11" s="7"/>
      <c r="H11" s="7"/>
      <c r="I11" s="7"/>
    </row>
    <row r="12">
      <c r="A12" s="12"/>
      <c r="B12" s="7"/>
      <c r="C12" s="7"/>
      <c r="D12" s="7"/>
      <c r="E12" s="7"/>
      <c r="F12" s="7"/>
      <c r="G12" s="7"/>
      <c r="H12" s="7"/>
      <c r="I12" s="7"/>
    </row>
    <row r="13">
      <c r="A13" s="12"/>
      <c r="B13" s="7"/>
      <c r="C13" s="7"/>
      <c r="D13" s="7"/>
      <c r="E13" s="7"/>
      <c r="F13" s="7"/>
      <c r="G13" s="7"/>
      <c r="H13" s="7"/>
      <c r="I13" s="7"/>
    </row>
    <row r="14">
      <c r="A14" s="12"/>
      <c r="B14" s="7"/>
      <c r="C14" s="7"/>
      <c r="D14" s="7"/>
      <c r="E14" s="7"/>
      <c r="F14" s="7"/>
      <c r="G14" s="7"/>
      <c r="H14" s="7"/>
      <c r="I14" s="7"/>
    </row>
    <row r="15">
      <c r="A15" s="12"/>
      <c r="B15" s="7"/>
      <c r="C15" s="7"/>
      <c r="D15" s="7"/>
      <c r="E15" s="7"/>
      <c r="F15" s="7"/>
      <c r="G15" s="7"/>
      <c r="H15" s="7"/>
      <c r="I15" s="7"/>
    </row>
    <row r="16">
      <c r="A16" s="12"/>
      <c r="B16" s="7"/>
      <c r="C16" s="7"/>
      <c r="D16" s="7"/>
      <c r="E16" s="7"/>
      <c r="F16" s="7"/>
      <c r="G16" s="7"/>
      <c r="H16" s="7"/>
      <c r="I16" s="7"/>
    </row>
    <row r="17">
      <c r="A17" s="12"/>
      <c r="B17" s="7"/>
      <c r="C17" s="7"/>
      <c r="D17" s="7"/>
      <c r="E17" s="7"/>
      <c r="F17" s="7"/>
      <c r="G17" s="7"/>
      <c r="H17" s="7"/>
      <c r="I17" s="7"/>
    </row>
    <row r="18">
      <c r="A18" s="12"/>
      <c r="B18" s="7"/>
      <c r="C18" s="7"/>
      <c r="D18" s="7"/>
      <c r="E18" s="7"/>
      <c r="F18" s="7"/>
      <c r="G18" s="7"/>
      <c r="H18" s="7"/>
      <c r="I18" s="7"/>
    </row>
    <row r="19">
      <c r="A19" s="12"/>
      <c r="B19" s="7"/>
      <c r="C19" s="7"/>
      <c r="D19" s="7"/>
      <c r="E19" s="7"/>
      <c r="F19" s="7"/>
      <c r="G19" s="7"/>
      <c r="H19" s="7"/>
      <c r="I19" s="7"/>
    </row>
    <row r="20">
      <c r="A20" s="12"/>
      <c r="B20" s="7"/>
      <c r="C20" s="7"/>
      <c r="D20" s="7"/>
      <c r="E20" s="7"/>
      <c r="F20" s="7"/>
      <c r="G20" s="7"/>
      <c r="H20" s="7"/>
      <c r="I20" s="7"/>
    </row>
    <row r="21">
      <c r="A21" s="12"/>
      <c r="B21" s="7"/>
      <c r="C21" s="7"/>
      <c r="D21" s="7"/>
      <c r="E21" s="7"/>
      <c r="F21" s="7"/>
      <c r="G21" s="7"/>
      <c r="H21" s="7"/>
      <c r="I21" s="7"/>
    </row>
    <row r="22">
      <c r="A22" s="12"/>
      <c r="B22" s="7"/>
      <c r="C22" s="7"/>
      <c r="D22" s="7"/>
      <c r="E22" s="7"/>
      <c r="F22" s="7"/>
      <c r="G22" s="7"/>
      <c r="H22" s="7"/>
      <c r="I22" s="7"/>
    </row>
    <row r="23">
      <c r="A23" s="12"/>
      <c r="B23" s="7"/>
      <c r="C23" s="7"/>
      <c r="D23" s="7"/>
      <c r="E23" s="7"/>
      <c r="F23" s="7"/>
      <c r="G23" s="7"/>
      <c r="H23" s="7"/>
      <c r="I23" s="7"/>
    </row>
    <row r="24">
      <c r="A24" s="12"/>
      <c r="B24" s="7"/>
      <c r="C24" s="7"/>
      <c r="D24" s="7"/>
      <c r="E24" s="7"/>
      <c r="F24" s="7"/>
      <c r="G24" s="7"/>
      <c r="H24" s="7"/>
      <c r="I24" s="7"/>
    </row>
    <row r="25">
      <c r="A25" s="12"/>
      <c r="B25" s="7"/>
      <c r="C25" s="7"/>
      <c r="D25" s="7"/>
      <c r="E25" s="7"/>
      <c r="F25" s="7"/>
      <c r="G25" s="7"/>
      <c r="H25" s="7"/>
      <c r="I25" s="7"/>
    </row>
    <row r="26">
      <c r="A26" s="12"/>
      <c r="B26" s="7"/>
      <c r="C26" s="7"/>
      <c r="D26" s="7"/>
      <c r="E26" s="7"/>
      <c r="F26" s="7"/>
      <c r="G26" s="7"/>
      <c r="H26" s="7"/>
      <c r="I26" s="7"/>
    </row>
    <row r="27">
      <c r="A27" s="12"/>
      <c r="B27" s="7"/>
      <c r="C27" s="7"/>
      <c r="D27" s="7"/>
      <c r="E27" s="7"/>
      <c r="F27" s="7"/>
      <c r="G27" s="7"/>
      <c r="H27" s="7"/>
      <c r="I27" s="7"/>
    </row>
    <row r="28">
      <c r="A28" s="12"/>
      <c r="B28" s="7"/>
      <c r="C28" s="7"/>
      <c r="D28" s="7"/>
      <c r="E28" s="7"/>
      <c r="F28" s="7"/>
      <c r="G28" s="7"/>
      <c r="H28" s="7"/>
      <c r="I28" s="7"/>
    </row>
    <row r="29">
      <c r="A29" s="12"/>
      <c r="B29" s="7"/>
      <c r="C29" s="7"/>
      <c r="D29" s="7"/>
      <c r="E29" s="7"/>
      <c r="F29" s="7"/>
      <c r="G29" s="7"/>
      <c r="H29" s="7"/>
      <c r="I29" s="7"/>
    </row>
    <row r="30">
      <c r="A30" s="12"/>
      <c r="B30" s="7"/>
      <c r="C30" s="7"/>
      <c r="D30" s="7"/>
      <c r="E30" s="7"/>
      <c r="F30" s="7"/>
      <c r="G30" s="7"/>
      <c r="H30" s="7"/>
      <c r="I30" s="7"/>
    </row>
    <row r="31">
      <c r="A31" s="12"/>
      <c r="B31" s="7"/>
      <c r="C31" s="7"/>
      <c r="D31" s="7"/>
      <c r="E31" s="7"/>
      <c r="F31" s="7"/>
      <c r="G31" s="7"/>
      <c r="H31" s="7"/>
      <c r="I31" s="7"/>
    </row>
    <row r="32">
      <c r="A32" s="12"/>
      <c r="B32" s="7"/>
      <c r="C32" s="7"/>
      <c r="D32" s="7"/>
      <c r="E32" s="7"/>
      <c r="F32" s="7"/>
      <c r="G32" s="7"/>
      <c r="H32" s="7"/>
      <c r="I32" s="7"/>
    </row>
    <row r="33">
      <c r="A33" s="12"/>
      <c r="B33" s="7"/>
      <c r="C33" s="7"/>
      <c r="D33" s="7"/>
      <c r="E33" s="7"/>
      <c r="F33" s="7"/>
      <c r="G33" s="7"/>
      <c r="H33" s="7"/>
      <c r="I33" s="7"/>
    </row>
    <row r="34">
      <c r="A34" s="12"/>
      <c r="B34" s="7"/>
      <c r="C34" s="7"/>
      <c r="D34" s="7"/>
      <c r="E34" s="7"/>
      <c r="F34" s="7"/>
      <c r="G34" s="7"/>
      <c r="H34" s="7"/>
      <c r="I34" s="7"/>
    </row>
    <row r="35">
      <c r="A35" s="12"/>
      <c r="B35" s="7"/>
      <c r="C35" s="7"/>
      <c r="D35" s="7"/>
      <c r="E35" s="7"/>
      <c r="F35" s="7"/>
      <c r="G35" s="7"/>
      <c r="H35" s="7"/>
      <c r="I35" s="7"/>
    </row>
    <row r="36">
      <c r="A36" s="12"/>
      <c r="B36" s="7"/>
      <c r="C36" s="7"/>
      <c r="D36" s="7"/>
      <c r="E36" s="7"/>
      <c r="F36" s="7"/>
      <c r="G36" s="7"/>
      <c r="H36" s="7"/>
      <c r="I36" s="7"/>
    </row>
    <row r="37">
      <c r="A37" s="12"/>
      <c r="B37" s="7"/>
      <c r="C37" s="7"/>
      <c r="D37" s="7"/>
      <c r="E37" s="7"/>
      <c r="F37" s="7"/>
      <c r="G37" s="7"/>
      <c r="H37" s="7"/>
      <c r="I37" s="7"/>
    </row>
    <row r="38">
      <c r="A38" s="12"/>
      <c r="B38" s="7"/>
      <c r="C38" s="7"/>
      <c r="D38" s="7"/>
      <c r="E38" s="7"/>
      <c r="F38" s="7"/>
      <c r="G38" s="7"/>
      <c r="H38" s="7"/>
      <c r="I38" s="7"/>
    </row>
    <row r="39">
      <c r="A39" s="12"/>
      <c r="B39" s="7"/>
      <c r="C39" s="7"/>
      <c r="D39" s="7"/>
      <c r="E39" s="7"/>
      <c r="F39" s="7"/>
      <c r="G39" s="7"/>
      <c r="H39" s="7"/>
      <c r="I39" s="7"/>
    </row>
    <row r="40">
      <c r="A40" s="13"/>
      <c r="B40" s="14"/>
      <c r="C40" s="14"/>
      <c r="D40" s="14"/>
      <c r="E40" s="14"/>
      <c r="F40" s="14"/>
      <c r="G40" s="14"/>
      <c r="H40" s="14"/>
      <c r="I40" s="14"/>
    </row>
    <row r="41">
      <c r="A41" s="13"/>
      <c r="B41" s="14"/>
      <c r="C41" s="14"/>
      <c r="D41" s="14"/>
      <c r="E41" s="14"/>
      <c r="F41" s="14"/>
      <c r="G41" s="14"/>
      <c r="H41" s="14"/>
      <c r="I41" s="14"/>
    </row>
    <row r="42">
      <c r="A42" s="13"/>
      <c r="B42" s="14"/>
      <c r="C42" s="14"/>
      <c r="D42" s="14"/>
      <c r="E42" s="14"/>
      <c r="F42" s="14"/>
      <c r="G42" s="14"/>
      <c r="H42" s="14"/>
      <c r="I42" s="14"/>
    </row>
    <row r="43">
      <c r="A43" s="13"/>
      <c r="B43" s="14"/>
      <c r="C43" s="14"/>
      <c r="D43" s="14"/>
      <c r="E43" s="14"/>
      <c r="F43" s="14"/>
      <c r="G43" s="14"/>
      <c r="H43" s="14"/>
      <c r="I43" s="14"/>
    </row>
    <row r="44">
      <c r="A44" s="13"/>
      <c r="B44" s="14"/>
      <c r="C44" s="14"/>
      <c r="D44" s="14"/>
      <c r="E44" s="14"/>
      <c r="F44" s="14"/>
      <c r="G44" s="14"/>
      <c r="H44" s="14"/>
      <c r="I44" s="14"/>
    </row>
    <row r="45">
      <c r="A45" s="13"/>
      <c r="B45" s="14"/>
      <c r="C45" s="14"/>
      <c r="D45" s="14"/>
      <c r="E45" s="14"/>
      <c r="F45" s="14"/>
      <c r="G45" s="14"/>
      <c r="H45" s="14"/>
      <c r="I45" s="14"/>
    </row>
    <row r="46">
      <c r="A46" s="13"/>
      <c r="B46" s="14"/>
      <c r="C46" s="14"/>
      <c r="D46" s="14"/>
      <c r="E46" s="14"/>
      <c r="F46" s="14"/>
      <c r="G46" s="14"/>
      <c r="H46" s="14"/>
      <c r="I46" s="14"/>
    </row>
    <row r="47">
      <c r="A47" s="13"/>
      <c r="B47" s="14"/>
      <c r="C47" s="14"/>
      <c r="D47" s="14"/>
      <c r="E47" s="14"/>
      <c r="F47" s="14"/>
      <c r="G47" s="14"/>
      <c r="H47" s="14"/>
      <c r="I47" s="14"/>
    </row>
    <row r="48">
      <c r="A48" s="13"/>
      <c r="B48" s="14"/>
      <c r="C48" s="14"/>
      <c r="D48" s="14"/>
      <c r="E48" s="14"/>
      <c r="F48" s="14"/>
      <c r="G48" s="14"/>
      <c r="H48" s="14"/>
      <c r="I48" s="14"/>
    </row>
    <row r="49">
      <c r="A49" s="13"/>
      <c r="B49" s="14"/>
      <c r="C49" s="14"/>
      <c r="D49" s="14"/>
      <c r="E49" s="14"/>
      <c r="F49" s="14"/>
      <c r="G49" s="14"/>
      <c r="H49" s="14"/>
      <c r="I49" s="14"/>
    </row>
    <row r="50">
      <c r="A50" s="13"/>
      <c r="B50" s="14"/>
      <c r="C50" s="14"/>
      <c r="D50" s="14"/>
      <c r="E50" s="14"/>
      <c r="F50" s="14"/>
      <c r="G50" s="14"/>
      <c r="H50" s="14"/>
      <c r="I50" s="14"/>
    </row>
    <row r="51">
      <c r="A51" s="13"/>
      <c r="B51" s="14"/>
      <c r="C51" s="14"/>
      <c r="D51" s="14"/>
      <c r="E51" s="14"/>
      <c r="F51" s="14"/>
      <c r="G51" s="14"/>
      <c r="H51" s="14"/>
      <c r="I51" s="14"/>
    </row>
    <row r="52">
      <c r="A52" s="13"/>
      <c r="B52" s="14"/>
      <c r="C52" s="14"/>
      <c r="D52" s="14"/>
      <c r="E52" s="14"/>
      <c r="F52" s="14"/>
      <c r="G52" s="14"/>
      <c r="H52" s="14"/>
      <c r="I52" s="14"/>
    </row>
    <row r="53">
      <c r="A53" s="13"/>
      <c r="B53" s="14"/>
      <c r="C53" s="14"/>
      <c r="D53" s="14"/>
      <c r="E53" s="14"/>
      <c r="F53" s="14"/>
      <c r="G53" s="14"/>
      <c r="H53" s="14"/>
      <c r="I53" s="14"/>
    </row>
    <row r="54">
      <c r="A54" s="13"/>
      <c r="B54" s="14"/>
      <c r="C54" s="14"/>
      <c r="D54" s="14"/>
      <c r="E54" s="14"/>
      <c r="F54" s="14"/>
      <c r="G54" s="14"/>
      <c r="H54" s="14"/>
      <c r="I54" s="14"/>
    </row>
    <row r="55">
      <c r="A55" s="13"/>
      <c r="B55" s="14"/>
      <c r="C55" s="14"/>
      <c r="D55" s="14"/>
      <c r="E55" s="14"/>
      <c r="F55" s="14"/>
      <c r="G55" s="14"/>
      <c r="H55" s="14"/>
      <c r="I55" s="14"/>
    </row>
    <row r="56">
      <c r="A56" s="13"/>
      <c r="B56" s="14"/>
      <c r="C56" s="14"/>
      <c r="D56" s="14"/>
      <c r="E56" s="14"/>
      <c r="F56" s="14"/>
      <c r="G56" s="14"/>
      <c r="H56" s="14"/>
      <c r="I56" s="14"/>
    </row>
    <row r="57">
      <c r="A57" s="13"/>
      <c r="B57" s="14"/>
      <c r="C57" s="14"/>
      <c r="D57" s="14"/>
      <c r="E57" s="14"/>
      <c r="F57" s="14"/>
      <c r="G57" s="14"/>
      <c r="H57" s="14"/>
      <c r="I57" s="14"/>
    </row>
    <row r="58">
      <c r="A58" s="13"/>
      <c r="B58" s="14"/>
      <c r="C58" s="14"/>
      <c r="D58" s="14"/>
      <c r="E58" s="14"/>
      <c r="F58" s="14"/>
      <c r="G58" s="14"/>
      <c r="H58" s="14"/>
      <c r="I58" s="14"/>
    </row>
    <row r="59">
      <c r="A59" s="13"/>
      <c r="B59" s="14"/>
      <c r="C59" s="14"/>
      <c r="D59" s="14"/>
      <c r="E59" s="14"/>
      <c r="F59" s="14"/>
      <c r="G59" s="14"/>
      <c r="H59" s="14"/>
      <c r="I59" s="14"/>
    </row>
    <row r="60">
      <c r="A60" s="13"/>
      <c r="B60" s="14"/>
      <c r="C60" s="14"/>
      <c r="D60" s="14"/>
      <c r="E60" s="14"/>
      <c r="F60" s="14"/>
      <c r="G60" s="14"/>
      <c r="H60" s="14"/>
      <c r="I60" s="14"/>
    </row>
    <row r="61">
      <c r="A61" s="13"/>
      <c r="B61" s="14"/>
      <c r="C61" s="14"/>
      <c r="D61" s="14"/>
      <c r="E61" s="14"/>
      <c r="F61" s="14"/>
      <c r="G61" s="14"/>
      <c r="H61" s="14"/>
      <c r="I61" s="14"/>
    </row>
    <row r="62">
      <c r="A62" s="13"/>
      <c r="B62" s="14"/>
      <c r="C62" s="14"/>
      <c r="D62" s="14"/>
      <c r="E62" s="14"/>
      <c r="F62" s="14"/>
      <c r="G62" s="14"/>
      <c r="H62" s="14"/>
      <c r="I62" s="14"/>
    </row>
    <row r="63">
      <c r="A63" s="13"/>
      <c r="B63" s="14"/>
      <c r="C63" s="14"/>
      <c r="D63" s="14"/>
      <c r="E63" s="14"/>
      <c r="F63" s="14"/>
      <c r="G63" s="14"/>
      <c r="H63" s="14"/>
      <c r="I63" s="14"/>
    </row>
    <row r="64">
      <c r="A64" s="13"/>
      <c r="B64" s="14"/>
      <c r="C64" s="14"/>
      <c r="D64" s="14"/>
      <c r="E64" s="14"/>
      <c r="F64" s="14"/>
      <c r="G64" s="14"/>
      <c r="H64" s="14"/>
      <c r="I64" s="14"/>
    </row>
    <row r="65">
      <c r="A65" s="13"/>
      <c r="B65" s="14"/>
      <c r="C65" s="14"/>
      <c r="D65" s="14"/>
      <c r="E65" s="14"/>
      <c r="F65" s="14"/>
      <c r="G65" s="14"/>
      <c r="H65" s="14"/>
      <c r="I65" s="14"/>
    </row>
    <row r="66">
      <c r="A66" s="13"/>
      <c r="B66" s="14"/>
      <c r="C66" s="14"/>
      <c r="D66" s="14"/>
      <c r="E66" s="14"/>
      <c r="F66" s="14"/>
      <c r="G66" s="14"/>
      <c r="H66" s="14"/>
      <c r="I66" s="14"/>
    </row>
    <row r="67">
      <c r="A67" s="15" t="s">
        <v>10</v>
      </c>
      <c r="B67" s="2"/>
      <c r="C67" s="2"/>
      <c r="D67" s="2"/>
      <c r="E67" s="2"/>
      <c r="F67" s="2"/>
      <c r="G67" s="2"/>
      <c r="H67" s="2"/>
      <c r="I67" s="2"/>
    </row>
    <row r="68">
      <c r="A68" s="16"/>
    </row>
    <row r="69">
      <c r="A69" s="17" t="s">
        <v>11</v>
      </c>
      <c r="B69" s="18"/>
      <c r="C69" s="18"/>
      <c r="D69" s="18"/>
      <c r="E69" s="18"/>
      <c r="F69" s="18"/>
      <c r="G69" s="18"/>
      <c r="H69" s="18"/>
      <c r="I69" s="18"/>
    </row>
    <row r="71">
      <c r="A71" s="19" t="s">
        <v>12</v>
      </c>
      <c r="B71" s="20" t="s">
        <v>13</v>
      </c>
      <c r="C71" s="5"/>
      <c r="D71" s="5"/>
      <c r="E71" s="5"/>
      <c r="F71" s="5"/>
      <c r="G71" s="5"/>
      <c r="H71" s="6"/>
      <c r="I71" s="14"/>
    </row>
    <row r="72">
      <c r="A72" s="21" t="s">
        <v>14</v>
      </c>
      <c r="B72" s="22" t="s">
        <v>15</v>
      </c>
      <c r="C72" s="5"/>
      <c r="D72" s="5"/>
      <c r="E72" s="5"/>
      <c r="F72" s="5"/>
      <c r="G72" s="5"/>
      <c r="H72" s="6"/>
      <c r="I72" s="7"/>
    </row>
    <row r="73">
      <c r="A73" s="21" t="s">
        <v>16</v>
      </c>
      <c r="B73" s="22" t="s">
        <v>17</v>
      </c>
      <c r="C73" s="5"/>
      <c r="D73" s="5"/>
      <c r="E73" s="5"/>
      <c r="F73" s="5"/>
      <c r="G73" s="5"/>
      <c r="H73" s="6"/>
      <c r="I73" s="7"/>
    </row>
    <row r="74">
      <c r="A74" s="21" t="s">
        <v>18</v>
      </c>
      <c r="B74" s="22" t="s">
        <v>19</v>
      </c>
      <c r="C74" s="5"/>
      <c r="D74" s="5"/>
      <c r="E74" s="5"/>
      <c r="F74" s="5"/>
      <c r="G74" s="5"/>
      <c r="H74" s="6"/>
      <c r="I74" s="7"/>
    </row>
    <row r="75">
      <c r="A75" s="21" t="s">
        <v>20</v>
      </c>
      <c r="B75" s="22" t="s">
        <v>21</v>
      </c>
      <c r="C75" s="5"/>
      <c r="D75" s="5"/>
      <c r="E75" s="5"/>
      <c r="F75" s="5"/>
      <c r="G75" s="5"/>
      <c r="H75" s="6"/>
      <c r="I75" s="7"/>
    </row>
    <row r="77">
      <c r="A77" s="23" t="s">
        <v>22</v>
      </c>
      <c r="B77" s="24"/>
      <c r="C77" s="24"/>
      <c r="D77" s="24"/>
      <c r="E77" s="24"/>
      <c r="F77" s="24"/>
      <c r="G77" s="24"/>
      <c r="H77" s="24"/>
      <c r="I77" s="24"/>
    </row>
  </sheetData>
  <mergeCells count="11">
    <mergeCell ref="B72:H72"/>
    <mergeCell ref="B73:H73"/>
    <mergeCell ref="B74:H74"/>
    <mergeCell ref="B75:H75"/>
    <mergeCell ref="B2:D2"/>
    <mergeCell ref="A3:A4"/>
    <mergeCell ref="B3:D3"/>
    <mergeCell ref="B4:D4"/>
    <mergeCell ref="B5:D5"/>
    <mergeCell ref="B6:D6"/>
    <mergeCell ref="B71:H71"/>
  </mergeCells>
  <hyperlinks>
    <hyperlink r:id="rId1" ref="B2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2" max="9" width="6.38"/>
    <col customWidth="1" min="10" max="10" width="9.38"/>
    <col customWidth="1" min="14" max="14" width="14.88"/>
  </cols>
  <sheetData>
    <row r="1">
      <c r="A1" s="15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5" t="s">
        <v>24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"/>
    </row>
    <row r="3">
      <c r="A3" s="26"/>
      <c r="B3" s="26"/>
      <c r="D3" s="27"/>
      <c r="E3" s="27"/>
      <c r="F3" s="27"/>
      <c r="G3" s="27"/>
      <c r="H3" s="27"/>
      <c r="J3" s="26" t="s">
        <v>25</v>
      </c>
      <c r="K3" s="27">
        <f>sum(J8:J43)/SUM(J8:J44)</f>
        <v>0.309595</v>
      </c>
      <c r="M3" s="2"/>
    </row>
    <row r="4">
      <c r="A4" s="26"/>
      <c r="B4" s="26"/>
      <c r="D4" s="28"/>
      <c r="E4" s="28"/>
      <c r="F4" s="28"/>
      <c r="G4" s="28"/>
      <c r="H4" s="28"/>
      <c r="J4" s="26" t="s">
        <v>26</v>
      </c>
      <c r="K4" s="29">
        <f>SUMPRODUCT(K8:K44,J8:J44)/SUM(J8:J44)</f>
        <v>1</v>
      </c>
      <c r="M4" s="2"/>
    </row>
    <row r="5">
      <c r="A5" s="30" t="s">
        <v>27</v>
      </c>
      <c r="B5" s="31" t="s">
        <v>28</v>
      </c>
      <c r="C5" s="5"/>
      <c r="D5" s="5"/>
      <c r="E5" s="5"/>
      <c r="F5" s="5"/>
      <c r="G5" s="5"/>
      <c r="H5" s="5"/>
      <c r="I5" s="6"/>
      <c r="J5" s="30" t="s">
        <v>29</v>
      </c>
      <c r="K5" s="30" t="s">
        <v>30</v>
      </c>
      <c r="M5" s="2"/>
    </row>
    <row r="6">
      <c r="A6" s="32"/>
      <c r="B6" s="33" t="s">
        <v>31</v>
      </c>
      <c r="C6" s="33" t="s">
        <v>32</v>
      </c>
      <c r="D6" s="33" t="s">
        <v>33</v>
      </c>
      <c r="E6" s="33" t="s">
        <v>34</v>
      </c>
      <c r="F6" s="33" t="s">
        <v>35</v>
      </c>
      <c r="G6" s="33" t="s">
        <v>36</v>
      </c>
      <c r="H6" s="33" t="s">
        <v>37</v>
      </c>
      <c r="I6" s="33" t="s">
        <v>38</v>
      </c>
      <c r="J6" s="32"/>
      <c r="K6" s="32"/>
      <c r="M6" s="2"/>
    </row>
    <row r="7">
      <c r="A7" s="10"/>
      <c r="B7" s="33">
        <v>1.0</v>
      </c>
      <c r="C7" s="33">
        <v>500.0</v>
      </c>
      <c r="D7" s="33">
        <v>5.0</v>
      </c>
      <c r="E7" s="33">
        <v>5000.0</v>
      </c>
      <c r="F7" s="33">
        <v>1.0</v>
      </c>
      <c r="G7" s="33">
        <v>50.0</v>
      </c>
      <c r="H7" s="33">
        <v>10.0</v>
      </c>
      <c r="I7" s="33">
        <v>5000.0</v>
      </c>
      <c r="J7" s="10"/>
      <c r="K7" s="10"/>
      <c r="M7" s="2"/>
      <c r="O7" s="34" t="s">
        <v>39</v>
      </c>
      <c r="P7" s="35" t="s">
        <v>40</v>
      </c>
      <c r="Q7" s="35" t="s">
        <v>41</v>
      </c>
      <c r="R7" s="34" t="s">
        <v>42</v>
      </c>
      <c r="S7" s="36" t="s">
        <v>43</v>
      </c>
      <c r="T7" s="34" t="s">
        <v>39</v>
      </c>
      <c r="U7" s="35" t="s">
        <v>40</v>
      </c>
      <c r="V7" s="34" t="s">
        <v>42</v>
      </c>
    </row>
    <row r="8">
      <c r="A8" s="33">
        <v>1.0</v>
      </c>
      <c r="B8" s="33">
        <v>0.0</v>
      </c>
      <c r="C8" s="33">
        <v>0.0</v>
      </c>
      <c r="D8" s="33">
        <v>0.0</v>
      </c>
      <c r="E8" s="33">
        <v>1.0</v>
      </c>
      <c r="F8" s="33">
        <v>0.0</v>
      </c>
      <c r="G8" s="33">
        <v>0.0</v>
      </c>
      <c r="H8" s="33">
        <v>0.0</v>
      </c>
      <c r="I8" s="33">
        <v>1.0</v>
      </c>
      <c r="J8" s="33">
        <v>1.0</v>
      </c>
      <c r="K8" s="33">
        <f t="shared" ref="K8:K44" si="1">SUMPRODUCT($B$7:$I$7,B8:I8)</f>
        <v>10000</v>
      </c>
      <c r="M8" s="2"/>
      <c r="O8" s="33">
        <v>10000.0</v>
      </c>
      <c r="P8" s="37">
        <f t="shared" ref="P8:P44" si="2">J8/SUM($J$8:$J$44)</f>
        <v>0.000001</v>
      </c>
      <c r="Q8" s="38">
        <f t="shared" ref="Q8:Q44" si="3">sum($P8:P$44)</f>
        <v>1</v>
      </c>
      <c r="R8" s="39">
        <f>1/P8</f>
        <v>1000000</v>
      </c>
      <c r="S8" s="40">
        <f t="shared" ref="S8:S44" si="4">SUMPRODUCT($O8:O$44,$P8:P$44)</f>
        <v>1</v>
      </c>
      <c r="T8" s="34" t="s">
        <v>44</v>
      </c>
      <c r="U8" s="41">
        <f>SUM(P8:P22)</f>
        <v>0.000005</v>
      </c>
      <c r="V8" s="42">
        <f>1/U8</f>
        <v>200000</v>
      </c>
    </row>
    <row r="9">
      <c r="A9" s="33">
        <f t="shared" ref="A9:A44" si="5">A8+1</f>
        <v>2</v>
      </c>
      <c r="B9" s="33">
        <v>0.0</v>
      </c>
      <c r="C9" s="33">
        <v>1.0</v>
      </c>
      <c r="D9" s="33">
        <v>0.0</v>
      </c>
      <c r="E9" s="33">
        <v>1.0</v>
      </c>
      <c r="F9" s="33">
        <v>0.0</v>
      </c>
      <c r="G9" s="33">
        <v>0.0</v>
      </c>
      <c r="H9" s="33">
        <v>0.0</v>
      </c>
      <c r="I9" s="33">
        <v>0.0</v>
      </c>
      <c r="J9" s="33">
        <v>1.0</v>
      </c>
      <c r="K9" s="33">
        <f t="shared" si="1"/>
        <v>5500</v>
      </c>
      <c r="M9" s="2"/>
      <c r="O9" s="33">
        <v>5500.0</v>
      </c>
      <c r="P9" s="37">
        <f t="shared" si="2"/>
        <v>0.000001</v>
      </c>
      <c r="Q9" s="38">
        <f t="shared" si="3"/>
        <v>0.999999</v>
      </c>
      <c r="R9" s="39"/>
      <c r="S9" s="40">
        <f t="shared" si="4"/>
        <v>0.99</v>
      </c>
      <c r="T9" s="34"/>
      <c r="U9" s="34"/>
      <c r="V9" s="42"/>
    </row>
    <row r="10">
      <c r="A10" s="33">
        <f t="shared" si="5"/>
        <v>3</v>
      </c>
      <c r="B10" s="33">
        <v>0.0</v>
      </c>
      <c r="C10" s="33">
        <v>1.0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1.0</v>
      </c>
      <c r="J10" s="33">
        <f>J9</f>
        <v>1</v>
      </c>
      <c r="K10" s="33">
        <f t="shared" si="1"/>
        <v>5500</v>
      </c>
      <c r="M10" s="2"/>
      <c r="O10" s="33">
        <v>5500.0</v>
      </c>
      <c r="P10" s="37">
        <f t="shared" si="2"/>
        <v>0.000001</v>
      </c>
      <c r="Q10" s="38">
        <f t="shared" si="3"/>
        <v>0.999998</v>
      </c>
      <c r="R10" s="39"/>
      <c r="S10" s="40">
        <f t="shared" si="4"/>
        <v>0.9845</v>
      </c>
      <c r="T10" s="34"/>
      <c r="U10" s="34"/>
      <c r="V10" s="42"/>
    </row>
    <row r="11">
      <c r="A11" s="43">
        <f t="shared" si="5"/>
        <v>4</v>
      </c>
      <c r="B11" s="43">
        <v>0.0</v>
      </c>
      <c r="C11" s="43">
        <v>0.0</v>
      </c>
      <c r="D11" s="43">
        <v>0.0</v>
      </c>
      <c r="E11" s="43">
        <v>1.0</v>
      </c>
      <c r="F11" s="43">
        <v>0.0</v>
      </c>
      <c r="G11" s="43">
        <v>1.0</v>
      </c>
      <c r="H11" s="43">
        <v>0.0</v>
      </c>
      <c r="I11" s="43">
        <v>0.0</v>
      </c>
      <c r="J11" s="43">
        <v>0.0</v>
      </c>
      <c r="K11" s="43">
        <f t="shared" si="1"/>
        <v>5050</v>
      </c>
      <c r="M11" s="2"/>
      <c r="O11" s="33">
        <v>5050.0</v>
      </c>
      <c r="P11" s="37">
        <f t="shared" si="2"/>
        <v>0</v>
      </c>
      <c r="Q11" s="38">
        <f t="shared" si="3"/>
        <v>0.999997</v>
      </c>
      <c r="R11" s="39"/>
      <c r="S11" s="40">
        <f t="shared" si="4"/>
        <v>0.979</v>
      </c>
      <c r="T11" s="34"/>
      <c r="U11" s="34"/>
      <c r="V11" s="42"/>
    </row>
    <row r="12">
      <c r="A12" s="43">
        <f t="shared" si="5"/>
        <v>5</v>
      </c>
      <c r="B12" s="43">
        <v>0.0</v>
      </c>
      <c r="C12" s="43">
        <v>0.0</v>
      </c>
      <c r="D12" s="43">
        <v>0.0</v>
      </c>
      <c r="E12" s="43">
        <v>0.0</v>
      </c>
      <c r="F12" s="43">
        <v>0.0</v>
      </c>
      <c r="G12" s="43">
        <v>1.0</v>
      </c>
      <c r="H12" s="43">
        <v>0.0</v>
      </c>
      <c r="I12" s="43">
        <v>1.0</v>
      </c>
      <c r="J12" s="43">
        <v>0.0</v>
      </c>
      <c r="K12" s="43">
        <f t="shared" si="1"/>
        <v>5050</v>
      </c>
      <c r="M12" s="2"/>
      <c r="O12" s="33">
        <v>5050.0</v>
      </c>
      <c r="P12" s="37">
        <f t="shared" si="2"/>
        <v>0</v>
      </c>
      <c r="Q12" s="38">
        <f t="shared" si="3"/>
        <v>0.999997</v>
      </c>
      <c r="R12" s="39">
        <f>1/SUM(P9:P12)</f>
        <v>500000</v>
      </c>
      <c r="S12" s="40">
        <f t="shared" si="4"/>
        <v>0.979</v>
      </c>
      <c r="T12" s="44"/>
      <c r="U12" s="44"/>
      <c r="V12" s="45"/>
    </row>
    <row r="13">
      <c r="A13" s="43">
        <f t="shared" si="5"/>
        <v>6</v>
      </c>
      <c r="B13" s="43">
        <v>0.0</v>
      </c>
      <c r="C13" s="43">
        <v>0.0</v>
      </c>
      <c r="D13" s="43">
        <v>0.0</v>
      </c>
      <c r="E13" s="43">
        <v>1.0</v>
      </c>
      <c r="F13" s="43">
        <v>0.0</v>
      </c>
      <c r="G13" s="43">
        <v>0.0</v>
      </c>
      <c r="H13" s="43">
        <v>1.0</v>
      </c>
      <c r="I13" s="43">
        <v>0.0</v>
      </c>
      <c r="J13" s="43">
        <v>0.0</v>
      </c>
      <c r="K13" s="43">
        <f t="shared" si="1"/>
        <v>5010</v>
      </c>
      <c r="M13" s="2"/>
      <c r="O13" s="33">
        <v>5010.0</v>
      </c>
      <c r="P13" s="37">
        <f t="shared" si="2"/>
        <v>0</v>
      </c>
      <c r="Q13" s="38">
        <f t="shared" si="3"/>
        <v>0.999997</v>
      </c>
      <c r="R13" s="39"/>
      <c r="S13" s="40">
        <f t="shared" si="4"/>
        <v>0.979</v>
      </c>
      <c r="T13" s="34"/>
      <c r="U13" s="34"/>
      <c r="V13" s="42"/>
    </row>
    <row r="14">
      <c r="A14" s="43">
        <f t="shared" si="5"/>
        <v>7</v>
      </c>
      <c r="B14" s="43">
        <v>0.0</v>
      </c>
      <c r="C14" s="43">
        <v>0.0</v>
      </c>
      <c r="D14" s="43">
        <v>0.0</v>
      </c>
      <c r="E14" s="43">
        <v>0.0</v>
      </c>
      <c r="F14" s="43">
        <v>0.0</v>
      </c>
      <c r="G14" s="43">
        <v>0.0</v>
      </c>
      <c r="H14" s="43">
        <v>1.0</v>
      </c>
      <c r="I14" s="43">
        <v>1.0</v>
      </c>
      <c r="J14" s="43">
        <v>0.0</v>
      </c>
      <c r="K14" s="43">
        <f t="shared" si="1"/>
        <v>5010</v>
      </c>
      <c r="M14" s="2"/>
      <c r="O14" s="33">
        <v>5010.0</v>
      </c>
      <c r="P14" s="37">
        <f t="shared" si="2"/>
        <v>0</v>
      </c>
      <c r="Q14" s="38">
        <f t="shared" si="3"/>
        <v>0.999997</v>
      </c>
      <c r="R14" s="39"/>
      <c r="S14" s="40">
        <f t="shared" si="4"/>
        <v>0.979</v>
      </c>
      <c r="T14" s="34"/>
      <c r="U14" s="34"/>
      <c r="V14" s="42"/>
    </row>
    <row r="15">
      <c r="A15" s="43">
        <f t="shared" si="5"/>
        <v>8</v>
      </c>
      <c r="B15" s="43">
        <v>0.0</v>
      </c>
      <c r="C15" s="43">
        <v>0.0</v>
      </c>
      <c r="D15" s="43">
        <v>1.0</v>
      </c>
      <c r="E15" s="43">
        <v>1.0</v>
      </c>
      <c r="F15" s="43">
        <v>0.0</v>
      </c>
      <c r="G15" s="43">
        <v>0.0</v>
      </c>
      <c r="H15" s="43">
        <v>0.0</v>
      </c>
      <c r="I15" s="43">
        <v>0.0</v>
      </c>
      <c r="J15" s="43">
        <v>0.0</v>
      </c>
      <c r="K15" s="43">
        <f t="shared" si="1"/>
        <v>5005</v>
      </c>
      <c r="M15" s="2"/>
      <c r="O15" s="33">
        <v>5005.0</v>
      </c>
      <c r="P15" s="37">
        <f t="shared" si="2"/>
        <v>0</v>
      </c>
      <c r="Q15" s="38">
        <f t="shared" si="3"/>
        <v>0.999997</v>
      </c>
      <c r="R15" s="39"/>
      <c r="S15" s="40">
        <f t="shared" si="4"/>
        <v>0.979</v>
      </c>
      <c r="T15" s="34"/>
      <c r="U15" s="34"/>
      <c r="V15" s="42"/>
    </row>
    <row r="16">
      <c r="A16" s="43">
        <f t="shared" si="5"/>
        <v>9</v>
      </c>
      <c r="B16" s="43">
        <v>0.0</v>
      </c>
      <c r="C16" s="43">
        <v>0.0</v>
      </c>
      <c r="D16" s="43">
        <v>1.0</v>
      </c>
      <c r="E16" s="43">
        <v>0.0</v>
      </c>
      <c r="F16" s="43">
        <v>0.0</v>
      </c>
      <c r="G16" s="43">
        <v>0.0</v>
      </c>
      <c r="H16" s="43">
        <v>0.0</v>
      </c>
      <c r="I16" s="43">
        <v>1.0</v>
      </c>
      <c r="J16" s="43">
        <v>0.0</v>
      </c>
      <c r="K16" s="43">
        <f t="shared" si="1"/>
        <v>5005</v>
      </c>
      <c r="M16" s="2"/>
      <c r="O16" s="33">
        <v>5005.0</v>
      </c>
      <c r="P16" s="37">
        <f t="shared" si="2"/>
        <v>0</v>
      </c>
      <c r="Q16" s="38">
        <f t="shared" si="3"/>
        <v>0.999997</v>
      </c>
      <c r="R16" s="39"/>
      <c r="S16" s="40">
        <f t="shared" si="4"/>
        <v>0.979</v>
      </c>
      <c r="T16" s="34"/>
      <c r="U16" s="46"/>
      <c r="V16" s="47"/>
    </row>
    <row r="17">
      <c r="A17" s="43">
        <f t="shared" si="5"/>
        <v>10</v>
      </c>
      <c r="B17" s="43">
        <v>1.0</v>
      </c>
      <c r="C17" s="43">
        <v>0.0</v>
      </c>
      <c r="D17" s="43">
        <v>0.0</v>
      </c>
      <c r="E17" s="43">
        <v>1.0</v>
      </c>
      <c r="F17" s="43">
        <v>0.0</v>
      </c>
      <c r="G17" s="43">
        <v>0.0</v>
      </c>
      <c r="H17" s="43">
        <v>0.0</v>
      </c>
      <c r="I17" s="43">
        <v>0.0</v>
      </c>
      <c r="J17" s="43">
        <v>0.0</v>
      </c>
      <c r="K17" s="43">
        <f t="shared" si="1"/>
        <v>5001</v>
      </c>
      <c r="M17" s="2"/>
      <c r="O17" s="33">
        <v>5001.0</v>
      </c>
      <c r="P17" s="37">
        <f t="shared" si="2"/>
        <v>0</v>
      </c>
      <c r="Q17" s="38">
        <f t="shared" si="3"/>
        <v>0.999997</v>
      </c>
      <c r="R17" s="39"/>
      <c r="S17" s="40">
        <f t="shared" si="4"/>
        <v>0.979</v>
      </c>
      <c r="T17" s="34"/>
      <c r="U17" s="34"/>
      <c r="V17" s="42"/>
    </row>
    <row r="18">
      <c r="A18" s="43">
        <f t="shared" si="5"/>
        <v>11</v>
      </c>
      <c r="B18" s="43">
        <v>1.0</v>
      </c>
      <c r="C18" s="43">
        <v>0.0</v>
      </c>
      <c r="D18" s="43">
        <v>0.0</v>
      </c>
      <c r="E18" s="43">
        <v>0.0</v>
      </c>
      <c r="F18" s="43">
        <v>0.0</v>
      </c>
      <c r="G18" s="43">
        <v>0.0</v>
      </c>
      <c r="H18" s="43">
        <v>0.0</v>
      </c>
      <c r="I18" s="43">
        <v>1.0</v>
      </c>
      <c r="J18" s="43">
        <v>0.0</v>
      </c>
      <c r="K18" s="43">
        <f t="shared" si="1"/>
        <v>5001</v>
      </c>
      <c r="M18" s="2"/>
      <c r="O18" s="33">
        <v>5001.0</v>
      </c>
      <c r="P18" s="37">
        <f t="shared" si="2"/>
        <v>0</v>
      </c>
      <c r="Q18" s="38">
        <f t="shared" si="3"/>
        <v>0.999997</v>
      </c>
      <c r="R18" s="39"/>
      <c r="S18" s="40">
        <f t="shared" si="4"/>
        <v>0.979</v>
      </c>
      <c r="T18" s="34"/>
      <c r="U18" s="34"/>
      <c r="V18" s="42"/>
    </row>
    <row r="19">
      <c r="A19" s="43">
        <f t="shared" si="5"/>
        <v>12</v>
      </c>
      <c r="B19" s="43">
        <v>0.0</v>
      </c>
      <c r="C19" s="43">
        <v>0.0</v>
      </c>
      <c r="D19" s="43">
        <v>0.0</v>
      </c>
      <c r="E19" s="43">
        <v>1.0</v>
      </c>
      <c r="F19" s="43">
        <v>1.0</v>
      </c>
      <c r="G19" s="43">
        <v>0.0</v>
      </c>
      <c r="H19" s="43">
        <v>0.0</v>
      </c>
      <c r="I19" s="43">
        <v>0.0</v>
      </c>
      <c r="J19" s="43">
        <v>0.0</v>
      </c>
      <c r="K19" s="43">
        <f t="shared" si="1"/>
        <v>5001</v>
      </c>
      <c r="M19" s="2"/>
      <c r="O19" s="33">
        <v>5001.0</v>
      </c>
      <c r="P19" s="37">
        <f t="shared" si="2"/>
        <v>0</v>
      </c>
      <c r="Q19" s="38">
        <f t="shared" si="3"/>
        <v>0.999997</v>
      </c>
      <c r="R19" s="39"/>
      <c r="S19" s="40">
        <f t="shared" si="4"/>
        <v>0.979</v>
      </c>
      <c r="T19" s="34"/>
      <c r="U19" s="34"/>
      <c r="V19" s="42"/>
    </row>
    <row r="20">
      <c r="A20" s="43">
        <f t="shared" si="5"/>
        <v>13</v>
      </c>
      <c r="B20" s="43">
        <v>0.0</v>
      </c>
      <c r="C20" s="43">
        <v>0.0</v>
      </c>
      <c r="D20" s="43">
        <v>0.0</v>
      </c>
      <c r="E20" s="43">
        <v>0.0</v>
      </c>
      <c r="F20" s="43">
        <v>1.0</v>
      </c>
      <c r="G20" s="43">
        <v>0.0</v>
      </c>
      <c r="H20" s="43">
        <v>0.0</v>
      </c>
      <c r="I20" s="43">
        <v>1.0</v>
      </c>
      <c r="J20" s="43">
        <f>J19</f>
        <v>0</v>
      </c>
      <c r="K20" s="43">
        <f t="shared" si="1"/>
        <v>5001</v>
      </c>
      <c r="M20" s="2"/>
      <c r="O20" s="33">
        <v>5001.0</v>
      </c>
      <c r="P20" s="37">
        <f t="shared" si="2"/>
        <v>0</v>
      </c>
      <c r="Q20" s="38">
        <f t="shared" si="3"/>
        <v>0.999997</v>
      </c>
      <c r="R20" s="39"/>
      <c r="S20" s="40">
        <f t="shared" si="4"/>
        <v>0.979</v>
      </c>
      <c r="T20" s="34"/>
      <c r="U20" s="46"/>
      <c r="V20" s="47"/>
    </row>
    <row r="21">
      <c r="A21" s="33">
        <f t="shared" si="5"/>
        <v>14</v>
      </c>
      <c r="B21" s="33">
        <v>0.0</v>
      </c>
      <c r="C21" s="33">
        <v>0.0</v>
      </c>
      <c r="D21" s="33">
        <v>0.0</v>
      </c>
      <c r="E21" s="33">
        <v>0.0</v>
      </c>
      <c r="F21" s="33">
        <v>0.0</v>
      </c>
      <c r="G21" s="33">
        <v>0.0</v>
      </c>
      <c r="H21" s="33">
        <v>0.0</v>
      </c>
      <c r="I21" s="33">
        <v>1.0</v>
      </c>
      <c r="J21" s="33">
        <v>1.0</v>
      </c>
      <c r="K21" s="33">
        <f t="shared" si="1"/>
        <v>5000</v>
      </c>
      <c r="M21" s="2"/>
      <c r="O21" s="33">
        <v>5000.0</v>
      </c>
      <c r="P21" s="37">
        <f t="shared" si="2"/>
        <v>0.000001</v>
      </c>
      <c r="Q21" s="38">
        <f t="shared" si="3"/>
        <v>0.999997</v>
      </c>
      <c r="R21" s="39"/>
      <c r="S21" s="40">
        <f t="shared" si="4"/>
        <v>0.979</v>
      </c>
      <c r="T21" s="34"/>
      <c r="U21" s="34"/>
      <c r="V21" s="42"/>
    </row>
    <row r="22">
      <c r="A22" s="33">
        <f t="shared" si="5"/>
        <v>15</v>
      </c>
      <c r="B22" s="33">
        <v>0.0</v>
      </c>
      <c r="C22" s="33">
        <v>0.0</v>
      </c>
      <c r="D22" s="33">
        <v>0.0</v>
      </c>
      <c r="E22" s="33">
        <v>1.0</v>
      </c>
      <c r="F22" s="33">
        <v>0.0</v>
      </c>
      <c r="G22" s="33">
        <v>0.0</v>
      </c>
      <c r="H22" s="33">
        <v>0.0</v>
      </c>
      <c r="I22" s="33">
        <v>0.0</v>
      </c>
      <c r="J22" s="33">
        <f>J21</f>
        <v>1</v>
      </c>
      <c r="K22" s="33">
        <f t="shared" si="1"/>
        <v>5000</v>
      </c>
      <c r="M22" s="2"/>
      <c r="O22" s="33">
        <v>5000.0</v>
      </c>
      <c r="P22" s="37">
        <f t="shared" si="2"/>
        <v>0.000001</v>
      </c>
      <c r="Q22" s="38">
        <f t="shared" si="3"/>
        <v>0.999996</v>
      </c>
      <c r="R22" s="39">
        <f>1/SUM(P13:P22)</f>
        <v>500000</v>
      </c>
      <c r="S22" s="40">
        <f t="shared" si="4"/>
        <v>0.974</v>
      </c>
      <c r="T22" s="34"/>
      <c r="U22" s="34"/>
      <c r="V22" s="42"/>
    </row>
    <row r="23">
      <c r="A23" s="33">
        <f t="shared" si="5"/>
        <v>16</v>
      </c>
      <c r="B23" s="33">
        <v>0.0</v>
      </c>
      <c r="C23" s="33">
        <v>1.0</v>
      </c>
      <c r="D23" s="33">
        <v>0.0</v>
      </c>
      <c r="E23" s="33">
        <v>0.0</v>
      </c>
      <c r="F23" s="33">
        <v>0.0</v>
      </c>
      <c r="G23" s="33">
        <v>1.0</v>
      </c>
      <c r="H23" s="33">
        <v>0.0</v>
      </c>
      <c r="I23" s="33">
        <v>0.0</v>
      </c>
      <c r="J23" s="33">
        <v>10.0</v>
      </c>
      <c r="K23" s="33">
        <f t="shared" si="1"/>
        <v>550</v>
      </c>
      <c r="M23" s="2"/>
      <c r="O23" s="33">
        <v>550.0</v>
      </c>
      <c r="P23" s="37">
        <f t="shared" si="2"/>
        <v>0.00001</v>
      </c>
      <c r="Q23" s="38">
        <f t="shared" si="3"/>
        <v>0.999995</v>
      </c>
      <c r="R23" s="39">
        <f>1/P23</f>
        <v>100000</v>
      </c>
      <c r="S23" s="40">
        <f t="shared" si="4"/>
        <v>0.969</v>
      </c>
      <c r="T23" s="35" t="s">
        <v>45</v>
      </c>
      <c r="U23" s="41">
        <f>SUM(P23:P28)</f>
        <v>0.000035</v>
      </c>
      <c r="V23" s="42">
        <f>1/U23</f>
        <v>28571.42857</v>
      </c>
    </row>
    <row r="24">
      <c r="A24" s="33">
        <f t="shared" si="5"/>
        <v>17</v>
      </c>
      <c r="B24" s="33">
        <v>0.0</v>
      </c>
      <c r="C24" s="33">
        <v>1.0</v>
      </c>
      <c r="D24" s="33">
        <v>0.0</v>
      </c>
      <c r="E24" s="33">
        <v>0.0</v>
      </c>
      <c r="F24" s="33">
        <v>0.0</v>
      </c>
      <c r="G24" s="33">
        <v>0.0</v>
      </c>
      <c r="H24" s="33">
        <v>1.0</v>
      </c>
      <c r="I24" s="33">
        <v>0.0</v>
      </c>
      <c r="J24" s="33">
        <v>5.0</v>
      </c>
      <c r="K24" s="33">
        <f t="shared" si="1"/>
        <v>510</v>
      </c>
      <c r="M24" s="2"/>
      <c r="O24" s="33">
        <v>510.0</v>
      </c>
      <c r="P24" s="37">
        <f t="shared" si="2"/>
        <v>0.000005</v>
      </c>
      <c r="Q24" s="38">
        <f t="shared" si="3"/>
        <v>0.999985</v>
      </c>
      <c r="R24" s="39"/>
      <c r="S24" s="40">
        <f t="shared" si="4"/>
        <v>0.9635</v>
      </c>
      <c r="T24" s="34"/>
      <c r="U24" s="46"/>
      <c r="V24" s="47"/>
    </row>
    <row r="25">
      <c r="A25" s="33">
        <f t="shared" si="5"/>
        <v>18</v>
      </c>
      <c r="B25" s="33">
        <v>0.0</v>
      </c>
      <c r="C25" s="33">
        <v>1.0</v>
      </c>
      <c r="D25" s="33">
        <v>1.0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f t="shared" ref="J25:J28" si="6">J24</f>
        <v>5</v>
      </c>
      <c r="K25" s="33">
        <f t="shared" si="1"/>
        <v>505</v>
      </c>
      <c r="M25" s="2"/>
      <c r="O25" s="33">
        <v>505.0</v>
      </c>
      <c r="P25" s="37">
        <f t="shared" si="2"/>
        <v>0.000005</v>
      </c>
      <c r="Q25" s="38">
        <f t="shared" si="3"/>
        <v>0.99998</v>
      </c>
      <c r="R25" s="39"/>
      <c r="S25" s="40">
        <f t="shared" si="4"/>
        <v>0.96095</v>
      </c>
      <c r="T25" s="34"/>
      <c r="U25" s="34"/>
      <c r="V25" s="42"/>
    </row>
    <row r="26">
      <c r="A26" s="33">
        <f t="shared" si="5"/>
        <v>19</v>
      </c>
      <c r="B26" s="33">
        <v>1.0</v>
      </c>
      <c r="C26" s="33">
        <v>1.0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f t="shared" si="6"/>
        <v>5</v>
      </c>
      <c r="K26" s="33">
        <f t="shared" si="1"/>
        <v>501</v>
      </c>
      <c r="M26" s="2"/>
      <c r="O26" s="33">
        <v>501.0</v>
      </c>
      <c r="P26" s="37">
        <f t="shared" si="2"/>
        <v>0.000005</v>
      </c>
      <c r="Q26" s="38">
        <f t="shared" si="3"/>
        <v>0.999975</v>
      </c>
      <c r="R26" s="39"/>
      <c r="S26" s="40">
        <f t="shared" si="4"/>
        <v>0.958425</v>
      </c>
      <c r="T26" s="34"/>
      <c r="U26" s="34"/>
      <c r="V26" s="42"/>
    </row>
    <row r="27">
      <c r="A27" s="33">
        <f t="shared" si="5"/>
        <v>20</v>
      </c>
      <c r="B27" s="33">
        <v>0.0</v>
      </c>
      <c r="C27" s="33">
        <v>1.0</v>
      </c>
      <c r="D27" s="33">
        <v>0.0</v>
      </c>
      <c r="E27" s="33">
        <v>0.0</v>
      </c>
      <c r="F27" s="33">
        <v>1.0</v>
      </c>
      <c r="G27" s="33">
        <v>0.0</v>
      </c>
      <c r="H27" s="33">
        <v>0.0</v>
      </c>
      <c r="I27" s="33">
        <v>0.0</v>
      </c>
      <c r="J27" s="33">
        <f t="shared" si="6"/>
        <v>5</v>
      </c>
      <c r="K27" s="33">
        <f t="shared" si="1"/>
        <v>501</v>
      </c>
      <c r="M27" s="2"/>
      <c r="O27" s="33">
        <v>501.0</v>
      </c>
      <c r="P27" s="37">
        <f t="shared" si="2"/>
        <v>0.000005</v>
      </c>
      <c r="Q27" s="38">
        <f t="shared" si="3"/>
        <v>0.99997</v>
      </c>
      <c r="R27" s="39"/>
      <c r="S27" s="40">
        <f t="shared" si="4"/>
        <v>0.95592</v>
      </c>
      <c r="T27" s="34"/>
      <c r="U27" s="34"/>
      <c r="V27" s="42"/>
    </row>
    <row r="28">
      <c r="A28" s="33">
        <f t="shared" si="5"/>
        <v>21</v>
      </c>
      <c r="B28" s="33">
        <v>0.0</v>
      </c>
      <c r="C28" s="33">
        <v>1.0</v>
      </c>
      <c r="D28" s="33">
        <v>0.0</v>
      </c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f t="shared" si="6"/>
        <v>5</v>
      </c>
      <c r="K28" s="33">
        <f t="shared" si="1"/>
        <v>500</v>
      </c>
      <c r="M28" s="2"/>
      <c r="O28" s="33">
        <v>500.0</v>
      </c>
      <c r="P28" s="37">
        <f t="shared" si="2"/>
        <v>0.000005</v>
      </c>
      <c r="Q28" s="38">
        <f t="shared" si="3"/>
        <v>0.999965</v>
      </c>
      <c r="R28" s="39">
        <f>1/sum(P24:P28)</f>
        <v>40000</v>
      </c>
      <c r="S28" s="40">
        <f t="shared" si="4"/>
        <v>0.953415</v>
      </c>
      <c r="T28" s="44"/>
      <c r="U28" s="46"/>
      <c r="V28" s="47"/>
    </row>
    <row r="29">
      <c r="A29" s="33">
        <f t="shared" si="5"/>
        <v>22</v>
      </c>
      <c r="B29" s="33">
        <v>0.0</v>
      </c>
      <c r="C29" s="33">
        <v>0.0</v>
      </c>
      <c r="D29" s="33">
        <v>0.0</v>
      </c>
      <c r="E29" s="33">
        <v>0.0</v>
      </c>
      <c r="F29" s="33">
        <v>0.0</v>
      </c>
      <c r="G29" s="33">
        <v>1.0</v>
      </c>
      <c r="H29" s="33">
        <v>1.0</v>
      </c>
      <c r="I29" s="33">
        <v>0.0</v>
      </c>
      <c r="J29" s="33">
        <v>100.0</v>
      </c>
      <c r="K29" s="33">
        <f t="shared" si="1"/>
        <v>60</v>
      </c>
      <c r="M29" s="2"/>
      <c r="O29" s="33">
        <v>60.0</v>
      </c>
      <c r="P29" s="37">
        <f t="shared" si="2"/>
        <v>0.0001</v>
      </c>
      <c r="Q29" s="38">
        <f t="shared" si="3"/>
        <v>0.99996</v>
      </c>
      <c r="R29" s="39">
        <f t="shared" ref="R29:R30" si="7">1/P29</f>
        <v>10000</v>
      </c>
      <c r="S29" s="40">
        <f t="shared" si="4"/>
        <v>0.950915</v>
      </c>
      <c r="T29" s="35" t="s">
        <v>46</v>
      </c>
      <c r="U29" s="41">
        <f>SUM(P29:P33)</f>
        <v>0.0007</v>
      </c>
      <c r="V29" s="42">
        <f>1/U29</f>
        <v>1428.571429</v>
      </c>
    </row>
    <row r="30">
      <c r="A30" s="33">
        <f t="shared" si="5"/>
        <v>23</v>
      </c>
      <c r="B30" s="33">
        <v>0.0</v>
      </c>
      <c r="C30" s="33">
        <v>0.0</v>
      </c>
      <c r="D30" s="33">
        <v>1.0</v>
      </c>
      <c r="E30" s="33">
        <v>0.0</v>
      </c>
      <c r="F30" s="33">
        <v>0.0</v>
      </c>
      <c r="G30" s="33">
        <v>1.0</v>
      </c>
      <c r="H30" s="33">
        <v>0.0</v>
      </c>
      <c r="I30" s="33">
        <v>0.0</v>
      </c>
      <c r="J30" s="33">
        <v>180.0</v>
      </c>
      <c r="K30" s="33">
        <f t="shared" si="1"/>
        <v>55</v>
      </c>
      <c r="M30" s="2"/>
      <c r="O30" s="33">
        <v>55.0</v>
      </c>
      <c r="P30" s="37">
        <f t="shared" si="2"/>
        <v>0.00018</v>
      </c>
      <c r="Q30" s="38">
        <f t="shared" si="3"/>
        <v>0.99986</v>
      </c>
      <c r="R30" s="39">
        <f t="shared" si="7"/>
        <v>5555.555556</v>
      </c>
      <c r="S30" s="40">
        <f t="shared" si="4"/>
        <v>0.944915</v>
      </c>
      <c r="T30" s="34"/>
      <c r="U30" s="34"/>
      <c r="V30" s="42"/>
    </row>
    <row r="31">
      <c r="A31" s="33">
        <f t="shared" si="5"/>
        <v>24</v>
      </c>
      <c r="B31" s="33">
        <v>1.0</v>
      </c>
      <c r="C31" s="33">
        <v>0.0</v>
      </c>
      <c r="D31" s="33">
        <v>0.0</v>
      </c>
      <c r="E31" s="33">
        <v>0.0</v>
      </c>
      <c r="F31" s="33">
        <v>0.0</v>
      </c>
      <c r="G31" s="33">
        <v>1.0</v>
      </c>
      <c r="H31" s="33">
        <v>0.0</v>
      </c>
      <c r="I31" s="33">
        <v>0.0</v>
      </c>
      <c r="J31" s="33">
        <v>140.0</v>
      </c>
      <c r="K31" s="33">
        <f t="shared" si="1"/>
        <v>51</v>
      </c>
      <c r="M31" s="2"/>
      <c r="O31" s="33">
        <v>51.0</v>
      </c>
      <c r="P31" s="37">
        <f t="shared" si="2"/>
        <v>0.00014</v>
      </c>
      <c r="Q31" s="38">
        <f t="shared" si="3"/>
        <v>0.99968</v>
      </c>
      <c r="R31" s="39"/>
      <c r="S31" s="40">
        <f t="shared" si="4"/>
        <v>0.935015</v>
      </c>
      <c r="T31" s="34"/>
      <c r="U31" s="34"/>
      <c r="V31" s="42"/>
    </row>
    <row r="32">
      <c r="A32" s="33">
        <f t="shared" si="5"/>
        <v>25</v>
      </c>
      <c r="B32" s="33">
        <v>0.0</v>
      </c>
      <c r="C32" s="33">
        <v>0.0</v>
      </c>
      <c r="D32" s="33">
        <v>0.0</v>
      </c>
      <c r="E32" s="33">
        <v>0.0</v>
      </c>
      <c r="F32" s="33">
        <v>1.0</v>
      </c>
      <c r="G32" s="33">
        <v>1.0</v>
      </c>
      <c r="H32" s="33">
        <v>0.0</v>
      </c>
      <c r="I32" s="33">
        <v>0.0</v>
      </c>
      <c r="J32" s="33">
        <f t="shared" ref="J32:J33" si="8">J31</f>
        <v>140</v>
      </c>
      <c r="K32" s="33">
        <f t="shared" si="1"/>
        <v>51</v>
      </c>
      <c r="M32" s="2"/>
      <c r="O32" s="33">
        <v>51.0</v>
      </c>
      <c r="P32" s="37">
        <f t="shared" si="2"/>
        <v>0.00014</v>
      </c>
      <c r="Q32" s="38">
        <f t="shared" si="3"/>
        <v>0.99954</v>
      </c>
      <c r="R32" s="39"/>
      <c r="S32" s="40">
        <f t="shared" si="4"/>
        <v>0.927875</v>
      </c>
      <c r="T32" s="34"/>
      <c r="U32" s="46"/>
      <c r="V32" s="47"/>
    </row>
    <row r="33">
      <c r="A33" s="33">
        <f t="shared" si="5"/>
        <v>26</v>
      </c>
      <c r="B33" s="33">
        <v>0.0</v>
      </c>
      <c r="C33" s="33">
        <v>0.0</v>
      </c>
      <c r="D33" s="33">
        <v>0.0</v>
      </c>
      <c r="E33" s="33">
        <v>0.0</v>
      </c>
      <c r="F33" s="33">
        <v>0.0</v>
      </c>
      <c r="G33" s="33">
        <v>1.0</v>
      </c>
      <c r="H33" s="33">
        <v>0.0</v>
      </c>
      <c r="I33" s="33">
        <v>0.0</v>
      </c>
      <c r="J33" s="33">
        <f t="shared" si="8"/>
        <v>140</v>
      </c>
      <c r="K33" s="33">
        <f t="shared" si="1"/>
        <v>50</v>
      </c>
      <c r="M33" s="2"/>
      <c r="O33" s="33">
        <v>50.0</v>
      </c>
      <c r="P33" s="37">
        <f t="shared" si="2"/>
        <v>0.00014</v>
      </c>
      <c r="Q33" s="38">
        <f t="shared" si="3"/>
        <v>0.9994</v>
      </c>
      <c r="R33" s="39">
        <f>1/SUM(P31:P33)</f>
        <v>2380.952381</v>
      </c>
      <c r="S33" s="40">
        <f t="shared" si="4"/>
        <v>0.920735</v>
      </c>
      <c r="T33" s="44"/>
      <c r="U33" s="44"/>
      <c r="V33" s="44"/>
    </row>
    <row r="34">
      <c r="A34" s="33">
        <f t="shared" si="5"/>
        <v>27</v>
      </c>
      <c r="B34" s="33">
        <v>0.0</v>
      </c>
      <c r="C34" s="33">
        <v>0.0</v>
      </c>
      <c r="D34" s="33">
        <v>1.0</v>
      </c>
      <c r="E34" s="33">
        <v>0.0</v>
      </c>
      <c r="F34" s="33">
        <v>0.0</v>
      </c>
      <c r="G34" s="33">
        <v>0.0</v>
      </c>
      <c r="H34" s="33">
        <v>1.0</v>
      </c>
      <c r="I34" s="33">
        <v>0.0</v>
      </c>
      <c r="J34" s="33">
        <v>2500.0</v>
      </c>
      <c r="K34" s="33">
        <f t="shared" si="1"/>
        <v>15</v>
      </c>
      <c r="M34" s="2"/>
      <c r="O34" s="33">
        <v>15.0</v>
      </c>
      <c r="P34" s="37">
        <f t="shared" si="2"/>
        <v>0.0025</v>
      </c>
      <c r="Q34" s="38">
        <f t="shared" si="3"/>
        <v>0.99926</v>
      </c>
      <c r="R34" s="39">
        <f>1/P34</f>
        <v>400</v>
      </c>
      <c r="S34" s="40">
        <f t="shared" si="4"/>
        <v>0.913735</v>
      </c>
      <c r="T34" s="35" t="s">
        <v>47</v>
      </c>
      <c r="U34" s="41">
        <f>SUM(P34:P36)</f>
        <v>0.01276</v>
      </c>
      <c r="V34" s="42">
        <f>1/U34</f>
        <v>78.36990596</v>
      </c>
    </row>
    <row r="35">
      <c r="A35" s="33">
        <f t="shared" si="5"/>
        <v>28</v>
      </c>
      <c r="B35" s="33">
        <v>1.0</v>
      </c>
      <c r="C35" s="33">
        <v>0.0</v>
      </c>
      <c r="D35" s="33">
        <v>0.0</v>
      </c>
      <c r="E35" s="33">
        <v>0.0</v>
      </c>
      <c r="F35" s="33">
        <v>0.0</v>
      </c>
      <c r="G35" s="33">
        <v>0.0</v>
      </c>
      <c r="H35" s="33">
        <v>1.0</v>
      </c>
      <c r="I35" s="33">
        <v>0.0</v>
      </c>
      <c r="J35" s="33">
        <v>5130.0</v>
      </c>
      <c r="K35" s="33">
        <f t="shared" si="1"/>
        <v>11</v>
      </c>
      <c r="M35" s="2"/>
      <c r="O35" s="33">
        <v>11.0</v>
      </c>
      <c r="P35" s="37">
        <f t="shared" si="2"/>
        <v>0.00513</v>
      </c>
      <c r="Q35" s="38">
        <f t="shared" si="3"/>
        <v>0.99676</v>
      </c>
      <c r="R35" s="39"/>
      <c r="S35" s="40">
        <f t="shared" si="4"/>
        <v>0.876235</v>
      </c>
      <c r="T35" s="34"/>
      <c r="U35" s="34"/>
      <c r="V35" s="42"/>
    </row>
    <row r="36">
      <c r="A36" s="33">
        <f t="shared" si="5"/>
        <v>29</v>
      </c>
      <c r="B36" s="33">
        <v>0.0</v>
      </c>
      <c r="C36" s="33">
        <v>0.0</v>
      </c>
      <c r="D36" s="33">
        <v>0.0</v>
      </c>
      <c r="E36" s="33">
        <v>0.0</v>
      </c>
      <c r="F36" s="33">
        <v>1.0</v>
      </c>
      <c r="G36" s="33">
        <v>0.0</v>
      </c>
      <c r="H36" s="33">
        <v>1.0</v>
      </c>
      <c r="I36" s="33">
        <v>0.0</v>
      </c>
      <c r="J36" s="33">
        <f>J35</f>
        <v>5130</v>
      </c>
      <c r="K36" s="33">
        <f t="shared" si="1"/>
        <v>11</v>
      </c>
      <c r="M36" s="2"/>
      <c r="O36" s="33">
        <v>11.0</v>
      </c>
      <c r="P36" s="37">
        <f t="shared" si="2"/>
        <v>0.00513</v>
      </c>
      <c r="Q36" s="38">
        <f t="shared" si="3"/>
        <v>0.99163</v>
      </c>
      <c r="R36" s="39"/>
      <c r="S36" s="40">
        <f t="shared" si="4"/>
        <v>0.819805</v>
      </c>
      <c r="T36" s="34"/>
      <c r="U36" s="46"/>
      <c r="V36" s="47"/>
    </row>
    <row r="37">
      <c r="A37" s="33">
        <f t="shared" si="5"/>
        <v>30</v>
      </c>
      <c r="B37" s="33">
        <v>0.0</v>
      </c>
      <c r="C37" s="33">
        <v>0.0</v>
      </c>
      <c r="D37" s="33">
        <v>0.0</v>
      </c>
      <c r="E37" s="33">
        <v>0.0</v>
      </c>
      <c r="F37" s="33">
        <v>0.0</v>
      </c>
      <c r="G37" s="33">
        <v>0.0</v>
      </c>
      <c r="H37" s="33">
        <v>1.0</v>
      </c>
      <c r="I37" s="33">
        <v>0.0</v>
      </c>
      <c r="J37" s="33">
        <v>7130.0</v>
      </c>
      <c r="K37" s="33">
        <f t="shared" si="1"/>
        <v>10</v>
      </c>
      <c r="M37" s="2"/>
      <c r="O37" s="33">
        <v>10.0</v>
      </c>
      <c r="P37" s="37">
        <f t="shared" si="2"/>
        <v>0.00713</v>
      </c>
      <c r="Q37" s="38">
        <f t="shared" si="3"/>
        <v>0.9865</v>
      </c>
      <c r="R37" s="39">
        <f>1/SUM(P35:P37)</f>
        <v>57.50431282</v>
      </c>
      <c r="S37" s="40">
        <f t="shared" si="4"/>
        <v>0.763375</v>
      </c>
      <c r="T37" s="35" t="s">
        <v>48</v>
      </c>
      <c r="U37" s="41">
        <f>SUM(P37:P39)</f>
        <v>0.03717</v>
      </c>
      <c r="V37" s="42">
        <f>1/U37</f>
        <v>26.90341673</v>
      </c>
    </row>
    <row r="38">
      <c r="A38" s="33">
        <f t="shared" si="5"/>
        <v>31</v>
      </c>
      <c r="B38" s="33">
        <v>1.0</v>
      </c>
      <c r="C38" s="33">
        <v>0.0</v>
      </c>
      <c r="D38" s="33">
        <v>1.0</v>
      </c>
      <c r="E38" s="33">
        <v>0.0</v>
      </c>
      <c r="F38" s="33">
        <v>0.0</v>
      </c>
      <c r="G38" s="33">
        <v>0.0</v>
      </c>
      <c r="H38" s="33">
        <v>0.0</v>
      </c>
      <c r="I38" s="33">
        <v>0.0</v>
      </c>
      <c r="J38" s="33">
        <v>15020.0</v>
      </c>
      <c r="K38" s="33">
        <f t="shared" si="1"/>
        <v>6</v>
      </c>
      <c r="M38" s="2"/>
      <c r="O38" s="33">
        <v>6.0</v>
      </c>
      <c r="P38" s="37">
        <f t="shared" si="2"/>
        <v>0.01502</v>
      </c>
      <c r="Q38" s="38">
        <f t="shared" si="3"/>
        <v>0.97937</v>
      </c>
      <c r="R38" s="39"/>
      <c r="S38" s="40">
        <f t="shared" si="4"/>
        <v>0.692075</v>
      </c>
      <c r="T38" s="34"/>
      <c r="U38" s="34"/>
      <c r="V38" s="42"/>
    </row>
    <row r="39">
      <c r="A39" s="33">
        <f t="shared" si="5"/>
        <v>32</v>
      </c>
      <c r="B39" s="33">
        <v>0.0</v>
      </c>
      <c r="C39" s="33">
        <v>0.0</v>
      </c>
      <c r="D39" s="33">
        <v>1.0</v>
      </c>
      <c r="E39" s="33">
        <v>0.0</v>
      </c>
      <c r="F39" s="33">
        <v>1.0</v>
      </c>
      <c r="G39" s="33">
        <v>0.0</v>
      </c>
      <c r="H39" s="33">
        <v>0.0</v>
      </c>
      <c r="I39" s="33">
        <v>0.0</v>
      </c>
      <c r="J39" s="33">
        <f>J38</f>
        <v>15020</v>
      </c>
      <c r="K39" s="33">
        <f t="shared" si="1"/>
        <v>6</v>
      </c>
      <c r="M39" s="2"/>
      <c r="O39" s="33">
        <v>6.0</v>
      </c>
      <c r="P39" s="37">
        <f t="shared" si="2"/>
        <v>0.01502</v>
      </c>
      <c r="Q39" s="38">
        <f t="shared" si="3"/>
        <v>0.96435</v>
      </c>
      <c r="R39" s="39">
        <f>1/(P39+P38)</f>
        <v>33.28894807</v>
      </c>
      <c r="S39" s="40">
        <f t="shared" si="4"/>
        <v>0.601955</v>
      </c>
      <c r="T39" s="34"/>
      <c r="U39" s="34"/>
      <c r="V39" s="42"/>
    </row>
    <row r="40">
      <c r="A40" s="33">
        <f t="shared" si="5"/>
        <v>33</v>
      </c>
      <c r="B40" s="33">
        <v>0.0</v>
      </c>
      <c r="C40" s="33">
        <v>0.0</v>
      </c>
      <c r="D40" s="33">
        <v>1.0</v>
      </c>
      <c r="E40" s="33">
        <v>0.0</v>
      </c>
      <c r="F40" s="33">
        <v>0.0</v>
      </c>
      <c r="G40" s="33">
        <v>0.0</v>
      </c>
      <c r="H40" s="33">
        <v>0.0</v>
      </c>
      <c r="I40" s="33">
        <v>0.0</v>
      </c>
      <c r="J40" s="33">
        <v>38090.0</v>
      </c>
      <c r="K40" s="33">
        <f t="shared" si="1"/>
        <v>5</v>
      </c>
      <c r="M40" s="2"/>
      <c r="O40" s="33">
        <v>5.0</v>
      </c>
      <c r="P40" s="37">
        <f t="shared" si="2"/>
        <v>0.03809</v>
      </c>
      <c r="Q40" s="38">
        <f t="shared" si="3"/>
        <v>0.94933</v>
      </c>
      <c r="R40" s="39">
        <f t="shared" ref="R40:R41" si="9">1/P40</f>
        <v>26.25360987</v>
      </c>
      <c r="S40" s="40">
        <f t="shared" si="4"/>
        <v>0.511835</v>
      </c>
      <c r="T40" s="35" t="s">
        <v>49</v>
      </c>
      <c r="U40" s="41">
        <f>SUM(P40:P43)</f>
        <v>0.258925</v>
      </c>
      <c r="V40" s="42">
        <f>1/U40</f>
        <v>3.862122236</v>
      </c>
    </row>
    <row r="41">
      <c r="A41" s="33">
        <f t="shared" si="5"/>
        <v>34</v>
      </c>
      <c r="B41" s="33">
        <v>1.0</v>
      </c>
      <c r="C41" s="33">
        <v>0.0</v>
      </c>
      <c r="D41" s="33">
        <v>0.0</v>
      </c>
      <c r="E41" s="33">
        <v>0.0</v>
      </c>
      <c r="F41" s="33">
        <v>1.0</v>
      </c>
      <c r="G41" s="33">
        <v>0.0</v>
      </c>
      <c r="H41" s="33">
        <v>0.0</v>
      </c>
      <c r="I41" s="33">
        <v>0.0</v>
      </c>
      <c r="J41" s="33">
        <v>100550.0</v>
      </c>
      <c r="K41" s="33">
        <f t="shared" si="1"/>
        <v>2</v>
      </c>
      <c r="M41" s="2"/>
      <c r="O41" s="33">
        <v>2.0</v>
      </c>
      <c r="P41" s="37">
        <f t="shared" si="2"/>
        <v>0.10055</v>
      </c>
      <c r="Q41" s="38">
        <f t="shared" si="3"/>
        <v>0.91124</v>
      </c>
      <c r="R41" s="39">
        <f t="shared" si="9"/>
        <v>9.945300845</v>
      </c>
      <c r="S41" s="40">
        <f t="shared" si="4"/>
        <v>0.321385</v>
      </c>
      <c r="T41" s="34"/>
      <c r="U41" s="34"/>
      <c r="V41" s="42"/>
    </row>
    <row r="42">
      <c r="A42" s="33">
        <f t="shared" si="5"/>
        <v>35</v>
      </c>
      <c r="B42" s="33">
        <v>1.0</v>
      </c>
      <c r="C42" s="33">
        <v>0.0</v>
      </c>
      <c r="D42" s="33">
        <v>0.0</v>
      </c>
      <c r="E42" s="33">
        <v>0.0</v>
      </c>
      <c r="F42" s="33">
        <v>0.0</v>
      </c>
      <c r="G42" s="33">
        <v>0.0</v>
      </c>
      <c r="H42" s="33">
        <v>0.0</v>
      </c>
      <c r="I42" s="33">
        <v>0.0</v>
      </c>
      <c r="J42" s="33">
        <v>60143.0</v>
      </c>
      <c r="K42" s="33">
        <f t="shared" si="1"/>
        <v>1</v>
      </c>
      <c r="M42" s="2"/>
      <c r="O42" s="33">
        <v>1.0</v>
      </c>
      <c r="P42" s="37">
        <f t="shared" si="2"/>
        <v>0.060143</v>
      </c>
      <c r="Q42" s="38">
        <f t="shared" si="3"/>
        <v>0.81069</v>
      </c>
      <c r="R42" s="39"/>
      <c r="S42" s="40">
        <f t="shared" si="4"/>
        <v>0.120285</v>
      </c>
      <c r="T42" s="44"/>
      <c r="U42" s="46"/>
      <c r="V42" s="47"/>
    </row>
    <row r="43">
      <c r="A43" s="33">
        <f t="shared" si="5"/>
        <v>36</v>
      </c>
      <c r="B43" s="33">
        <v>0.0</v>
      </c>
      <c r="C43" s="33">
        <v>0.0</v>
      </c>
      <c r="D43" s="33">
        <v>0.0</v>
      </c>
      <c r="E43" s="33">
        <v>0.0</v>
      </c>
      <c r="F43" s="33">
        <v>1.0</v>
      </c>
      <c r="G43" s="33">
        <v>0.0</v>
      </c>
      <c r="H43" s="33">
        <v>0.0</v>
      </c>
      <c r="I43" s="33">
        <v>0.0</v>
      </c>
      <c r="J43" s="33">
        <f>J42-1</f>
        <v>60142</v>
      </c>
      <c r="K43" s="33">
        <f t="shared" si="1"/>
        <v>1</v>
      </c>
      <c r="M43" s="2"/>
      <c r="O43" s="33">
        <v>1.0</v>
      </c>
      <c r="P43" s="37">
        <f t="shared" si="2"/>
        <v>0.060142</v>
      </c>
      <c r="Q43" s="38">
        <f t="shared" si="3"/>
        <v>0.750547</v>
      </c>
      <c r="R43" s="39">
        <f>1/(P43+P42)</f>
        <v>8.313588561</v>
      </c>
      <c r="S43" s="40">
        <f t="shared" si="4"/>
        <v>0.060142</v>
      </c>
      <c r="T43" s="34"/>
      <c r="U43" s="34"/>
      <c r="V43" s="42"/>
    </row>
    <row r="44">
      <c r="A44" s="33">
        <f t="shared" si="5"/>
        <v>37</v>
      </c>
      <c r="B44" s="33">
        <v>0.0</v>
      </c>
      <c r="C44" s="33">
        <v>0.0</v>
      </c>
      <c r="D44" s="33">
        <v>0.0</v>
      </c>
      <c r="E44" s="33">
        <v>0.0</v>
      </c>
      <c r="F44" s="33">
        <v>0.0</v>
      </c>
      <c r="G44" s="33">
        <v>0.0</v>
      </c>
      <c r="H44" s="33">
        <v>0.0</v>
      </c>
      <c r="I44" s="33">
        <v>0.0</v>
      </c>
      <c r="J44" s="33">
        <f>1000000-sum(J8:J43)</f>
        <v>690405</v>
      </c>
      <c r="K44" s="33">
        <f t="shared" si="1"/>
        <v>0</v>
      </c>
      <c r="M44" s="2"/>
      <c r="O44" s="33">
        <v>0.0</v>
      </c>
      <c r="P44" s="37">
        <f t="shared" si="2"/>
        <v>0.690405</v>
      </c>
      <c r="Q44" s="38">
        <f t="shared" si="3"/>
        <v>0.690405</v>
      </c>
      <c r="R44" s="39">
        <f>1/P44</f>
        <v>1.4484252</v>
      </c>
      <c r="S44" s="40">
        <f t="shared" si="4"/>
        <v>0</v>
      </c>
      <c r="T44" s="35" t="s">
        <v>50</v>
      </c>
      <c r="U44" s="41">
        <f>P44</f>
        <v>0.690405</v>
      </c>
      <c r="V44" s="42">
        <f>1/U44</f>
        <v>1.4484252</v>
      </c>
    </row>
    <row r="45">
      <c r="M45" s="2"/>
      <c r="O45" s="48" t="str">
        <f>E45</f>
        <v/>
      </c>
      <c r="P45" s="49"/>
      <c r="Q45" s="49"/>
      <c r="R45" s="49"/>
      <c r="S45" s="50"/>
      <c r="T45" s="14"/>
      <c r="U45" s="14"/>
      <c r="V45" s="14"/>
    </row>
    <row r="46">
      <c r="A46" s="15" t="s">
        <v>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4"/>
      <c r="O46" s="51" t="s">
        <v>52</v>
      </c>
      <c r="P46" s="52" t="s">
        <v>53</v>
      </c>
      <c r="Q46" s="52" t="s">
        <v>40</v>
      </c>
      <c r="R46" s="52" t="s">
        <v>42</v>
      </c>
      <c r="S46" s="53" t="s">
        <v>54</v>
      </c>
      <c r="T46" s="52" t="s">
        <v>55</v>
      </c>
      <c r="U46" s="14"/>
      <c r="V46" s="14"/>
      <c r="W46" s="14"/>
      <c r="X46" s="14"/>
      <c r="Y46" s="14"/>
      <c r="Z46" s="14"/>
      <c r="AA46" s="14"/>
      <c r="AB46" s="14"/>
    </row>
    <row r="47">
      <c r="M47" s="2"/>
      <c r="O47" s="33" t="s">
        <v>31</v>
      </c>
      <c r="P47" s="33">
        <v>1.0</v>
      </c>
      <c r="Q47" s="38">
        <f>SUMIF(B8:B44,1,$J$8:$J$44)/SUM($J$8:$J$44)</f>
        <v>0.180988</v>
      </c>
      <c r="R47" s="39">
        <f t="shared" ref="R47:R54" si="10">1/Q47</f>
        <v>5.525228192</v>
      </c>
      <c r="S47" s="54">
        <f t="shared" ref="S47:S54" si="11">Q47*P47</f>
        <v>0.180988</v>
      </c>
      <c r="T47" s="38">
        <f t="shared" ref="T47:T54" si="12">(1/SUM($Q$47:$Q$54))*Q47</f>
        <v>0.3990580723</v>
      </c>
      <c r="U47" s="14"/>
      <c r="V47" s="14"/>
    </row>
    <row r="48">
      <c r="A48" s="55" t="s">
        <v>56</v>
      </c>
      <c r="B48" s="55" t="s">
        <v>29</v>
      </c>
      <c r="M48" s="2"/>
      <c r="O48" s="33" t="s">
        <v>35</v>
      </c>
      <c r="P48" s="33">
        <v>1.0</v>
      </c>
      <c r="Q48" s="38">
        <f>SUMIF(F8:F44,1,$J$8:$J$44)/SUM($J$8:$J$44)</f>
        <v>0.180987</v>
      </c>
      <c r="R48" s="39">
        <f t="shared" si="10"/>
        <v>5.52525872</v>
      </c>
      <c r="S48" s="54">
        <f t="shared" si="11"/>
        <v>0.180987</v>
      </c>
      <c r="T48" s="38">
        <f t="shared" si="12"/>
        <v>0.3990558674</v>
      </c>
      <c r="U48" s="48"/>
      <c r="V48" s="48"/>
    </row>
    <row r="49">
      <c r="A49" s="56" t="s">
        <v>57</v>
      </c>
      <c r="B49" s="56">
        <v>30.0</v>
      </c>
      <c r="M49" s="2"/>
      <c r="O49" s="33" t="s">
        <v>33</v>
      </c>
      <c r="P49" s="33">
        <v>5.0</v>
      </c>
      <c r="Q49" s="38">
        <f>SUMIF(D8:D44,1,$J$8:$J$44)/SUM($J$8:$J$44)</f>
        <v>0.070815</v>
      </c>
      <c r="R49" s="39">
        <f t="shared" si="10"/>
        <v>14.12130198</v>
      </c>
      <c r="S49" s="54">
        <f t="shared" si="11"/>
        <v>0.354075</v>
      </c>
      <c r="T49" s="38">
        <f t="shared" si="12"/>
        <v>0.1561390666</v>
      </c>
      <c r="U49" s="14"/>
      <c r="V49" s="14"/>
    </row>
    <row r="50">
      <c r="A50" s="56" t="s">
        <v>58</v>
      </c>
      <c r="B50" s="56">
        <v>10.0</v>
      </c>
      <c r="M50" s="2"/>
      <c r="O50" s="33" t="s">
        <v>37</v>
      </c>
      <c r="P50" s="33">
        <v>10.0</v>
      </c>
      <c r="Q50" s="38">
        <f>SUMIF(H8:H44,1,$J$8:$J$44)/SUM($J$8:$J$44)</f>
        <v>0.019995</v>
      </c>
      <c r="R50" s="39">
        <f t="shared" si="10"/>
        <v>50.01250313</v>
      </c>
      <c r="S50" s="54">
        <f t="shared" si="11"/>
        <v>0.19995</v>
      </c>
      <c r="T50" s="38">
        <f t="shared" si="12"/>
        <v>0.04408671379</v>
      </c>
      <c r="U50" s="14"/>
      <c r="V50" s="14"/>
    </row>
    <row r="51">
      <c r="A51" s="56" t="s">
        <v>59</v>
      </c>
      <c r="B51" s="56">
        <v>10.0</v>
      </c>
      <c r="M51" s="2"/>
      <c r="O51" s="33" t="s">
        <v>36</v>
      </c>
      <c r="P51" s="33">
        <v>50.0</v>
      </c>
      <c r="Q51" s="38">
        <f>SUMIF(G8:G44,1,$J$8:$J$44)/SUM($J$8:$J$44)</f>
        <v>0.00071</v>
      </c>
      <c r="R51" s="39">
        <f t="shared" si="10"/>
        <v>1408.450704</v>
      </c>
      <c r="S51" s="54">
        <f t="shared" si="11"/>
        <v>0.0355</v>
      </c>
      <c r="T51" s="38">
        <f t="shared" si="12"/>
        <v>0.001565469707</v>
      </c>
      <c r="U51" s="14"/>
      <c r="V51" s="14"/>
    </row>
    <row r="52">
      <c r="A52" s="56" t="s">
        <v>60</v>
      </c>
      <c r="B52" s="56">
        <v>10.0</v>
      </c>
      <c r="M52" s="2"/>
      <c r="O52" s="33" t="s">
        <v>32</v>
      </c>
      <c r="P52" s="33">
        <v>500.0</v>
      </c>
      <c r="Q52" s="38">
        <f>SUMIF(C8:C44,1,$J$8:$J$44)/SUM($J$8:$J$44)</f>
        <v>0.000037</v>
      </c>
      <c r="R52" s="39">
        <f t="shared" si="10"/>
        <v>27027.02703</v>
      </c>
      <c r="S52" s="54">
        <f t="shared" si="11"/>
        <v>0.0185</v>
      </c>
      <c r="T52" s="38">
        <f t="shared" si="12"/>
        <v>0.00008158081572</v>
      </c>
      <c r="U52" s="48"/>
      <c r="V52" s="48"/>
    </row>
    <row r="53">
      <c r="A53" s="56" t="s">
        <v>61</v>
      </c>
      <c r="B53" s="56">
        <v>10.0</v>
      </c>
      <c r="M53" s="2"/>
      <c r="O53" s="33" t="s">
        <v>34</v>
      </c>
      <c r="P53" s="33">
        <v>5000.0</v>
      </c>
      <c r="Q53" s="38">
        <f>SUMIF(E8:E44,1,$J$8:$J$44)/SUM($J$8:$J$44)</f>
        <v>0.000003</v>
      </c>
      <c r="R53" s="39">
        <f t="shared" si="10"/>
        <v>333333.3333</v>
      </c>
      <c r="S53" s="54">
        <f t="shared" si="11"/>
        <v>0.015</v>
      </c>
      <c r="T53" s="38">
        <f t="shared" si="12"/>
        <v>0.000006614660734</v>
      </c>
      <c r="U53" s="14"/>
      <c r="V53" s="14"/>
    </row>
    <row r="54">
      <c r="A54" s="56" t="s">
        <v>62</v>
      </c>
      <c r="B54" s="56">
        <v>10.0</v>
      </c>
      <c r="M54" s="2"/>
      <c r="O54" s="33" t="s">
        <v>38</v>
      </c>
      <c r="P54" s="33">
        <v>5000.0</v>
      </c>
      <c r="Q54" s="38">
        <f>SUMIF(I8:I44,1,$J$8:$J$44)/SUM($J$8:$J$44)</f>
        <v>0.000003</v>
      </c>
      <c r="R54" s="39">
        <f t="shared" si="10"/>
        <v>333333.3333</v>
      </c>
      <c r="S54" s="54">
        <f t="shared" si="11"/>
        <v>0.015</v>
      </c>
      <c r="T54" s="38">
        <f t="shared" si="12"/>
        <v>0.000006614660734</v>
      </c>
      <c r="U54" s="14"/>
      <c r="V54" s="14"/>
    </row>
    <row r="55">
      <c r="A55" s="56" t="s">
        <v>63</v>
      </c>
      <c r="B55" s="56">
        <v>10.0</v>
      </c>
      <c r="M55" s="2"/>
      <c r="T55" s="14"/>
      <c r="U55" s="14"/>
      <c r="V55" s="14"/>
    </row>
    <row r="56">
      <c r="A56" s="56" t="s">
        <v>64</v>
      </c>
      <c r="B56" s="56">
        <v>10.0</v>
      </c>
      <c r="M56" s="2"/>
      <c r="T56" s="14"/>
      <c r="U56" s="48"/>
      <c r="V56" s="48"/>
    </row>
    <row r="57">
      <c r="A57" s="56" t="s">
        <v>65</v>
      </c>
      <c r="B57" s="56">
        <v>10.0</v>
      </c>
      <c r="M57" s="2"/>
      <c r="T57" s="14"/>
      <c r="U57" s="14"/>
      <c r="V57" s="14"/>
    </row>
    <row r="58">
      <c r="A58" s="56" t="s">
        <v>66</v>
      </c>
      <c r="B58" s="56">
        <v>10.0</v>
      </c>
      <c r="M58" s="2"/>
      <c r="O58" s="48" t="str">
        <f t="shared" ref="O58:O64" si="13">E58</f>
        <v/>
      </c>
      <c r="P58" s="49"/>
      <c r="Q58" s="49"/>
      <c r="R58" s="49"/>
      <c r="S58" s="50"/>
      <c r="T58" s="14"/>
      <c r="U58" s="14"/>
      <c r="V58" s="14"/>
    </row>
    <row r="59">
      <c r="M59" s="2"/>
      <c r="O59" s="48" t="str">
        <f t="shared" si="13"/>
        <v/>
      </c>
      <c r="P59" s="49"/>
      <c r="Q59" s="49"/>
      <c r="R59" s="49"/>
      <c r="S59" s="50"/>
      <c r="T59" s="14"/>
      <c r="U59" s="14"/>
      <c r="V59" s="14"/>
    </row>
    <row r="60">
      <c r="A60" s="23" t="s">
        <v>22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"/>
      <c r="O60" s="48" t="str">
        <f t="shared" si="13"/>
        <v/>
      </c>
      <c r="P60" s="49"/>
      <c r="Q60" s="49"/>
      <c r="R60" s="49"/>
      <c r="S60" s="50"/>
      <c r="T60" s="14"/>
      <c r="U60" s="14"/>
      <c r="V60" s="14"/>
    </row>
    <row r="61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"/>
      <c r="O61" s="48" t="str">
        <f t="shared" si="13"/>
        <v/>
      </c>
      <c r="P61" s="49"/>
      <c r="Q61" s="49"/>
      <c r="R61" s="49"/>
      <c r="S61" s="50"/>
      <c r="T61" s="14"/>
      <c r="U61" s="14"/>
      <c r="V61" s="14"/>
    </row>
    <row r="6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"/>
      <c r="O62" s="48" t="str">
        <f t="shared" si="13"/>
        <v/>
      </c>
      <c r="P62" s="49"/>
      <c r="Q62" s="49"/>
      <c r="R62" s="49"/>
      <c r="S62" s="50"/>
      <c r="T62" s="14"/>
      <c r="U62" s="14"/>
      <c r="V62" s="14"/>
    </row>
    <row r="63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"/>
      <c r="O63" s="48" t="str">
        <f t="shared" si="13"/>
        <v/>
      </c>
      <c r="P63" s="14"/>
      <c r="Q63" s="14"/>
      <c r="R63" s="14"/>
      <c r="S63" s="57"/>
      <c r="T63" s="14"/>
      <c r="U63" s="14"/>
      <c r="V63" s="14"/>
    </row>
    <row r="64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"/>
      <c r="O64" s="48" t="str">
        <f t="shared" si="13"/>
        <v/>
      </c>
      <c r="P64" s="14"/>
      <c r="Q64" s="14"/>
      <c r="R64" s="14"/>
      <c r="S64" s="57"/>
      <c r="T64" s="14"/>
      <c r="U64" s="14"/>
      <c r="V64" s="14"/>
    </row>
  </sheetData>
  <mergeCells count="4">
    <mergeCell ref="A5:A7"/>
    <mergeCell ref="B5:I5"/>
    <mergeCell ref="J5:J7"/>
    <mergeCell ref="K5:K7"/>
  </mergeCells>
  <conditionalFormatting sqref="K8:K44 O8:O44">
    <cfRule type="cellIs" dxfId="0" priority="1" operator="between">
      <formula>10</formula>
      <formula>99</formula>
    </cfRule>
  </conditionalFormatting>
  <conditionalFormatting sqref="K8:K44 O8:O44">
    <cfRule type="cellIs" dxfId="1" priority="2" operator="between">
      <formula>1</formula>
      <formula>10</formula>
    </cfRule>
  </conditionalFormatting>
  <conditionalFormatting sqref="K8:K44 O8:O44">
    <cfRule type="cellIs" dxfId="2" priority="3" operator="between">
      <formula>100</formula>
      <formula>999</formula>
    </cfRule>
  </conditionalFormatting>
  <conditionalFormatting sqref="K8:K44 O8:O44">
    <cfRule type="cellIs" dxfId="3" priority="4" operator="between">
      <formula>1000</formula>
      <formula>9999</formula>
    </cfRule>
  </conditionalFormatting>
  <conditionalFormatting sqref="K8:K44 O8:O44">
    <cfRule type="cellIs" dxfId="4" priority="5" operator="equal">
      <formula>10000</formula>
    </cfRule>
  </conditionalFormatting>
  <conditionalFormatting sqref="B8:I44">
    <cfRule type="cellIs" dxfId="4" priority="6" operator="equal">
      <formula>1</formula>
    </cfRule>
  </conditionalFormatting>
  <conditionalFormatting sqref="P8:P44">
    <cfRule type="cellIs" dxfId="5" priority="7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2" max="9" width="6.38"/>
    <col customWidth="1" min="10" max="10" width="9.38"/>
    <col customWidth="1" min="14" max="14" width="14.88"/>
  </cols>
  <sheetData>
    <row r="1">
      <c r="A1" s="15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5" t="s">
        <v>24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"/>
    </row>
    <row r="3">
      <c r="A3" s="26"/>
      <c r="B3" s="26"/>
      <c r="D3" s="27"/>
      <c r="E3" s="27"/>
      <c r="F3" s="27"/>
      <c r="G3" s="27"/>
      <c r="H3" s="27"/>
      <c r="J3" s="26" t="s">
        <v>25</v>
      </c>
      <c r="K3" s="27">
        <f>sum(J8:J43)/SUM(J8:J44)</f>
        <v>0.392015</v>
      </c>
      <c r="M3" s="2"/>
    </row>
    <row r="4">
      <c r="A4" s="26"/>
      <c r="B4" s="26"/>
      <c r="D4" s="28"/>
      <c r="E4" s="28"/>
      <c r="F4" s="28"/>
      <c r="G4" s="28"/>
      <c r="H4" s="28"/>
      <c r="J4" s="26" t="s">
        <v>26</v>
      </c>
      <c r="K4" s="29">
        <f>SUMPRODUCT(K8:K44,J8:J44)/SUM(J8:J44)</f>
        <v>2.06756</v>
      </c>
      <c r="M4" s="2"/>
    </row>
    <row r="5">
      <c r="A5" s="30" t="s">
        <v>27</v>
      </c>
      <c r="B5" s="31" t="s">
        <v>28</v>
      </c>
      <c r="C5" s="5"/>
      <c r="D5" s="5"/>
      <c r="E5" s="5"/>
      <c r="F5" s="5"/>
      <c r="G5" s="5"/>
      <c r="H5" s="5"/>
      <c r="I5" s="6"/>
      <c r="J5" s="30" t="s">
        <v>29</v>
      </c>
      <c r="K5" s="30" t="s">
        <v>30</v>
      </c>
      <c r="M5" s="2"/>
    </row>
    <row r="6">
      <c r="A6" s="32"/>
      <c r="B6" s="33" t="s">
        <v>31</v>
      </c>
      <c r="C6" s="33" t="s">
        <v>32</v>
      </c>
      <c r="D6" s="33" t="s">
        <v>33</v>
      </c>
      <c r="E6" s="33" t="s">
        <v>34</v>
      </c>
      <c r="F6" s="33" t="s">
        <v>35</v>
      </c>
      <c r="G6" s="33" t="s">
        <v>36</v>
      </c>
      <c r="H6" s="33" t="s">
        <v>37</v>
      </c>
      <c r="I6" s="33" t="s">
        <v>38</v>
      </c>
      <c r="J6" s="32"/>
      <c r="K6" s="32"/>
      <c r="M6" s="2"/>
    </row>
    <row r="7">
      <c r="A7" s="10"/>
      <c r="B7" s="33">
        <v>1.0</v>
      </c>
      <c r="C7" s="33">
        <v>500.0</v>
      </c>
      <c r="D7" s="33">
        <v>5.0</v>
      </c>
      <c r="E7" s="33">
        <v>5000.0</v>
      </c>
      <c r="F7" s="33">
        <v>1.0</v>
      </c>
      <c r="G7" s="33">
        <v>50.0</v>
      </c>
      <c r="H7" s="33">
        <v>10.0</v>
      </c>
      <c r="I7" s="33">
        <v>5000.0</v>
      </c>
      <c r="J7" s="10"/>
      <c r="K7" s="10"/>
      <c r="M7" s="2"/>
      <c r="N7" s="26">
        <v>5.0</v>
      </c>
      <c r="O7" s="34" t="s">
        <v>39</v>
      </c>
      <c r="P7" s="35" t="s">
        <v>40</v>
      </c>
      <c r="Q7" s="35" t="s">
        <v>41</v>
      </c>
      <c r="R7" s="34" t="s">
        <v>42</v>
      </c>
      <c r="S7" s="36" t="s">
        <v>43</v>
      </c>
      <c r="T7" s="34" t="s">
        <v>39</v>
      </c>
      <c r="U7" s="35" t="s">
        <v>40</v>
      </c>
      <c r="V7" s="34" t="s">
        <v>42</v>
      </c>
    </row>
    <row r="8">
      <c r="A8" s="33">
        <v>1.0</v>
      </c>
      <c r="B8" s="33">
        <v>0.0</v>
      </c>
      <c r="C8" s="33">
        <v>0.0</v>
      </c>
      <c r="D8" s="33">
        <v>0.0</v>
      </c>
      <c r="E8" s="33">
        <v>1.0</v>
      </c>
      <c r="F8" s="33">
        <v>0.0</v>
      </c>
      <c r="G8" s="33">
        <v>0.0</v>
      </c>
      <c r="H8" s="33">
        <v>0.0</v>
      </c>
      <c r="I8" s="33">
        <v>1.0</v>
      </c>
      <c r="J8" s="33">
        <f t="shared" ref="J8:J43" si="1">IF(SUM(G8,H8)&gt;0,N8*$N$7,N8)</f>
        <v>1</v>
      </c>
      <c r="K8" s="33">
        <f t="shared" ref="K8:K44" si="2">SUMPRODUCT($B$7:$I$7,B8:I8)</f>
        <v>10000</v>
      </c>
      <c r="M8" s="2"/>
      <c r="N8" s="26">
        <v>1.0</v>
      </c>
      <c r="O8" s="33">
        <v>10000.0</v>
      </c>
      <c r="P8" s="37">
        <f t="shared" ref="P8:P44" si="3">J8/SUM($J$8:$J$44)</f>
        <v>0.000001</v>
      </c>
      <c r="Q8" s="38">
        <f t="shared" ref="Q8:Q44" si="4">sum($P8:P$44)</f>
        <v>1</v>
      </c>
      <c r="R8" s="39">
        <f>1/P8</f>
        <v>1000000</v>
      </c>
      <c r="S8" s="40">
        <f t="shared" ref="S8:S44" si="5">SUMPRODUCT($O8:O$44,$P8:P$44)</f>
        <v>2.06756</v>
      </c>
      <c r="T8" s="34" t="s">
        <v>44</v>
      </c>
      <c r="U8" s="41">
        <f>SUM(P8:P22)</f>
        <v>0.000005</v>
      </c>
      <c r="V8" s="42">
        <f>1/U8</f>
        <v>200000</v>
      </c>
    </row>
    <row r="9">
      <c r="A9" s="33">
        <f t="shared" ref="A9:A44" si="6">A8+1</f>
        <v>2</v>
      </c>
      <c r="B9" s="33">
        <v>0.0</v>
      </c>
      <c r="C9" s="33">
        <v>1.0</v>
      </c>
      <c r="D9" s="33">
        <v>0.0</v>
      </c>
      <c r="E9" s="33">
        <v>1.0</v>
      </c>
      <c r="F9" s="33">
        <v>0.0</v>
      </c>
      <c r="G9" s="33">
        <v>0.0</v>
      </c>
      <c r="H9" s="33">
        <v>0.0</v>
      </c>
      <c r="I9" s="33">
        <v>0.0</v>
      </c>
      <c r="J9" s="33">
        <f t="shared" si="1"/>
        <v>1</v>
      </c>
      <c r="K9" s="33">
        <f t="shared" si="2"/>
        <v>5500</v>
      </c>
      <c r="M9" s="2"/>
      <c r="N9" s="26">
        <v>1.0</v>
      </c>
      <c r="O9" s="33">
        <v>5500.0</v>
      </c>
      <c r="P9" s="37">
        <f t="shared" si="3"/>
        <v>0.000001</v>
      </c>
      <c r="Q9" s="38">
        <f t="shared" si="4"/>
        <v>0.999999</v>
      </c>
      <c r="R9" s="39"/>
      <c r="S9" s="40">
        <f t="shared" si="5"/>
        <v>2.05756</v>
      </c>
      <c r="T9" s="34"/>
      <c r="U9" s="34"/>
      <c r="V9" s="42"/>
    </row>
    <row r="10">
      <c r="A10" s="33">
        <f t="shared" si="6"/>
        <v>3</v>
      </c>
      <c r="B10" s="33">
        <v>0.0</v>
      </c>
      <c r="C10" s="33">
        <v>1.0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1.0</v>
      </c>
      <c r="J10" s="33">
        <f t="shared" si="1"/>
        <v>1</v>
      </c>
      <c r="K10" s="33">
        <f t="shared" si="2"/>
        <v>5500</v>
      </c>
      <c r="M10" s="2"/>
      <c r="N10" s="26">
        <v>1.0</v>
      </c>
      <c r="O10" s="33">
        <v>5500.0</v>
      </c>
      <c r="P10" s="37">
        <f t="shared" si="3"/>
        <v>0.000001</v>
      </c>
      <c r="Q10" s="38">
        <f t="shared" si="4"/>
        <v>0.999998</v>
      </c>
      <c r="R10" s="39"/>
      <c r="S10" s="40">
        <f t="shared" si="5"/>
        <v>2.05206</v>
      </c>
      <c r="T10" s="34"/>
      <c r="U10" s="34"/>
      <c r="V10" s="42"/>
    </row>
    <row r="11">
      <c r="A11" s="43">
        <f t="shared" si="6"/>
        <v>4</v>
      </c>
      <c r="B11" s="43">
        <v>0.0</v>
      </c>
      <c r="C11" s="43">
        <v>0.0</v>
      </c>
      <c r="D11" s="43">
        <v>0.0</v>
      </c>
      <c r="E11" s="43">
        <v>1.0</v>
      </c>
      <c r="F11" s="43">
        <v>0.0</v>
      </c>
      <c r="G11" s="43">
        <v>1.0</v>
      </c>
      <c r="H11" s="43">
        <v>0.0</v>
      </c>
      <c r="I11" s="43">
        <v>0.0</v>
      </c>
      <c r="J11" s="43">
        <f t="shared" si="1"/>
        <v>0</v>
      </c>
      <c r="K11" s="43">
        <f t="shared" si="2"/>
        <v>5050</v>
      </c>
      <c r="M11" s="2"/>
      <c r="N11" s="26">
        <v>0.0</v>
      </c>
      <c r="O11" s="33">
        <v>5050.0</v>
      </c>
      <c r="P11" s="37">
        <f t="shared" si="3"/>
        <v>0</v>
      </c>
      <c r="Q11" s="38">
        <f t="shared" si="4"/>
        <v>0.999997</v>
      </c>
      <c r="R11" s="39"/>
      <c r="S11" s="40">
        <f t="shared" si="5"/>
        <v>2.04656</v>
      </c>
      <c r="T11" s="34"/>
      <c r="U11" s="34"/>
      <c r="V11" s="42"/>
    </row>
    <row r="12">
      <c r="A12" s="43">
        <f t="shared" si="6"/>
        <v>5</v>
      </c>
      <c r="B12" s="43">
        <v>0.0</v>
      </c>
      <c r="C12" s="43">
        <v>0.0</v>
      </c>
      <c r="D12" s="43">
        <v>0.0</v>
      </c>
      <c r="E12" s="43">
        <v>0.0</v>
      </c>
      <c r="F12" s="43">
        <v>0.0</v>
      </c>
      <c r="G12" s="43">
        <v>1.0</v>
      </c>
      <c r="H12" s="43">
        <v>0.0</v>
      </c>
      <c r="I12" s="43">
        <v>1.0</v>
      </c>
      <c r="J12" s="43">
        <f t="shared" si="1"/>
        <v>0</v>
      </c>
      <c r="K12" s="43">
        <f t="shared" si="2"/>
        <v>5050</v>
      </c>
      <c r="M12" s="2"/>
      <c r="N12" s="26">
        <v>0.0</v>
      </c>
      <c r="O12" s="33">
        <v>5050.0</v>
      </c>
      <c r="P12" s="37">
        <f t="shared" si="3"/>
        <v>0</v>
      </c>
      <c r="Q12" s="38">
        <f t="shared" si="4"/>
        <v>0.999997</v>
      </c>
      <c r="R12" s="39">
        <f>1/SUM(P9:P12)</f>
        <v>500000</v>
      </c>
      <c r="S12" s="40">
        <f t="shared" si="5"/>
        <v>2.04656</v>
      </c>
      <c r="T12" s="44"/>
      <c r="U12" s="44"/>
      <c r="V12" s="45"/>
    </row>
    <row r="13">
      <c r="A13" s="43">
        <f t="shared" si="6"/>
        <v>6</v>
      </c>
      <c r="B13" s="43">
        <v>0.0</v>
      </c>
      <c r="C13" s="43">
        <v>0.0</v>
      </c>
      <c r="D13" s="43">
        <v>0.0</v>
      </c>
      <c r="E13" s="43">
        <v>1.0</v>
      </c>
      <c r="F13" s="43">
        <v>0.0</v>
      </c>
      <c r="G13" s="43">
        <v>0.0</v>
      </c>
      <c r="H13" s="43">
        <v>1.0</v>
      </c>
      <c r="I13" s="43">
        <v>0.0</v>
      </c>
      <c r="J13" s="43">
        <f t="shared" si="1"/>
        <v>0</v>
      </c>
      <c r="K13" s="43">
        <f t="shared" si="2"/>
        <v>5010</v>
      </c>
      <c r="M13" s="2"/>
      <c r="N13" s="26">
        <v>0.0</v>
      </c>
      <c r="O13" s="33">
        <v>5010.0</v>
      </c>
      <c r="P13" s="37">
        <f t="shared" si="3"/>
        <v>0</v>
      </c>
      <c r="Q13" s="38">
        <f t="shared" si="4"/>
        <v>0.999997</v>
      </c>
      <c r="R13" s="39"/>
      <c r="S13" s="40">
        <f t="shared" si="5"/>
        <v>2.04656</v>
      </c>
      <c r="T13" s="34"/>
      <c r="U13" s="34"/>
      <c r="V13" s="42"/>
    </row>
    <row r="14">
      <c r="A14" s="43">
        <f t="shared" si="6"/>
        <v>7</v>
      </c>
      <c r="B14" s="43">
        <v>0.0</v>
      </c>
      <c r="C14" s="43">
        <v>0.0</v>
      </c>
      <c r="D14" s="43">
        <v>0.0</v>
      </c>
      <c r="E14" s="43">
        <v>0.0</v>
      </c>
      <c r="F14" s="43">
        <v>0.0</v>
      </c>
      <c r="G14" s="43">
        <v>0.0</v>
      </c>
      <c r="H14" s="43">
        <v>1.0</v>
      </c>
      <c r="I14" s="43">
        <v>1.0</v>
      </c>
      <c r="J14" s="43">
        <f t="shared" si="1"/>
        <v>0</v>
      </c>
      <c r="K14" s="43">
        <f t="shared" si="2"/>
        <v>5010</v>
      </c>
      <c r="M14" s="2"/>
      <c r="N14" s="26">
        <v>0.0</v>
      </c>
      <c r="O14" s="33">
        <v>5010.0</v>
      </c>
      <c r="P14" s="37">
        <f t="shared" si="3"/>
        <v>0</v>
      </c>
      <c r="Q14" s="38">
        <f t="shared" si="4"/>
        <v>0.999997</v>
      </c>
      <c r="R14" s="39"/>
      <c r="S14" s="40">
        <f t="shared" si="5"/>
        <v>2.04656</v>
      </c>
      <c r="T14" s="34"/>
      <c r="U14" s="34"/>
      <c r="V14" s="42"/>
    </row>
    <row r="15">
      <c r="A15" s="43">
        <f t="shared" si="6"/>
        <v>8</v>
      </c>
      <c r="B15" s="43">
        <v>0.0</v>
      </c>
      <c r="C15" s="43">
        <v>0.0</v>
      </c>
      <c r="D15" s="43">
        <v>1.0</v>
      </c>
      <c r="E15" s="43">
        <v>1.0</v>
      </c>
      <c r="F15" s="43">
        <v>0.0</v>
      </c>
      <c r="G15" s="43">
        <v>0.0</v>
      </c>
      <c r="H15" s="43">
        <v>0.0</v>
      </c>
      <c r="I15" s="43">
        <v>0.0</v>
      </c>
      <c r="J15" s="43">
        <f t="shared" si="1"/>
        <v>0</v>
      </c>
      <c r="K15" s="43">
        <f t="shared" si="2"/>
        <v>5005</v>
      </c>
      <c r="M15" s="2"/>
      <c r="N15" s="26">
        <v>0.0</v>
      </c>
      <c r="O15" s="33">
        <v>5005.0</v>
      </c>
      <c r="P15" s="37">
        <f t="shared" si="3"/>
        <v>0</v>
      </c>
      <c r="Q15" s="38">
        <f t="shared" si="4"/>
        <v>0.999997</v>
      </c>
      <c r="R15" s="39"/>
      <c r="S15" s="40">
        <f t="shared" si="5"/>
        <v>2.04656</v>
      </c>
      <c r="T15" s="34"/>
      <c r="U15" s="34"/>
      <c r="V15" s="42"/>
    </row>
    <row r="16">
      <c r="A16" s="43">
        <f t="shared" si="6"/>
        <v>9</v>
      </c>
      <c r="B16" s="43">
        <v>0.0</v>
      </c>
      <c r="C16" s="43">
        <v>0.0</v>
      </c>
      <c r="D16" s="43">
        <v>1.0</v>
      </c>
      <c r="E16" s="43">
        <v>0.0</v>
      </c>
      <c r="F16" s="43">
        <v>0.0</v>
      </c>
      <c r="G16" s="43">
        <v>0.0</v>
      </c>
      <c r="H16" s="43">
        <v>0.0</v>
      </c>
      <c r="I16" s="43">
        <v>1.0</v>
      </c>
      <c r="J16" s="43">
        <f t="shared" si="1"/>
        <v>0</v>
      </c>
      <c r="K16" s="43">
        <f t="shared" si="2"/>
        <v>5005</v>
      </c>
      <c r="M16" s="2"/>
      <c r="N16" s="26">
        <v>0.0</v>
      </c>
      <c r="O16" s="33">
        <v>5005.0</v>
      </c>
      <c r="P16" s="37">
        <f t="shared" si="3"/>
        <v>0</v>
      </c>
      <c r="Q16" s="38">
        <f t="shared" si="4"/>
        <v>0.999997</v>
      </c>
      <c r="R16" s="39"/>
      <c r="S16" s="40">
        <f t="shared" si="5"/>
        <v>2.04656</v>
      </c>
      <c r="T16" s="34"/>
      <c r="U16" s="46"/>
      <c r="V16" s="47"/>
    </row>
    <row r="17">
      <c r="A17" s="43">
        <f t="shared" si="6"/>
        <v>10</v>
      </c>
      <c r="B17" s="43">
        <v>1.0</v>
      </c>
      <c r="C17" s="43">
        <v>0.0</v>
      </c>
      <c r="D17" s="43">
        <v>0.0</v>
      </c>
      <c r="E17" s="43">
        <v>1.0</v>
      </c>
      <c r="F17" s="43">
        <v>0.0</v>
      </c>
      <c r="G17" s="43">
        <v>0.0</v>
      </c>
      <c r="H17" s="43">
        <v>0.0</v>
      </c>
      <c r="I17" s="43">
        <v>0.0</v>
      </c>
      <c r="J17" s="43">
        <f t="shared" si="1"/>
        <v>0</v>
      </c>
      <c r="K17" s="43">
        <f t="shared" si="2"/>
        <v>5001</v>
      </c>
      <c r="M17" s="2"/>
      <c r="N17" s="26">
        <v>0.0</v>
      </c>
      <c r="O17" s="33">
        <v>5001.0</v>
      </c>
      <c r="P17" s="37">
        <f t="shared" si="3"/>
        <v>0</v>
      </c>
      <c r="Q17" s="38">
        <f t="shared" si="4"/>
        <v>0.999997</v>
      </c>
      <c r="R17" s="39"/>
      <c r="S17" s="40">
        <f t="shared" si="5"/>
        <v>2.04656</v>
      </c>
      <c r="T17" s="34"/>
      <c r="U17" s="34"/>
      <c r="V17" s="42"/>
    </row>
    <row r="18">
      <c r="A18" s="43">
        <f t="shared" si="6"/>
        <v>11</v>
      </c>
      <c r="B18" s="43">
        <v>1.0</v>
      </c>
      <c r="C18" s="43">
        <v>0.0</v>
      </c>
      <c r="D18" s="43">
        <v>0.0</v>
      </c>
      <c r="E18" s="43">
        <v>0.0</v>
      </c>
      <c r="F18" s="43">
        <v>0.0</v>
      </c>
      <c r="G18" s="43">
        <v>0.0</v>
      </c>
      <c r="H18" s="43">
        <v>0.0</v>
      </c>
      <c r="I18" s="43">
        <v>1.0</v>
      </c>
      <c r="J18" s="43">
        <f t="shared" si="1"/>
        <v>0</v>
      </c>
      <c r="K18" s="43">
        <f t="shared" si="2"/>
        <v>5001</v>
      </c>
      <c r="M18" s="2"/>
      <c r="N18" s="26">
        <v>0.0</v>
      </c>
      <c r="O18" s="33">
        <v>5001.0</v>
      </c>
      <c r="P18" s="37">
        <f t="shared" si="3"/>
        <v>0</v>
      </c>
      <c r="Q18" s="38">
        <f t="shared" si="4"/>
        <v>0.999997</v>
      </c>
      <c r="R18" s="39"/>
      <c r="S18" s="40">
        <f t="shared" si="5"/>
        <v>2.04656</v>
      </c>
      <c r="T18" s="34"/>
      <c r="U18" s="34"/>
      <c r="V18" s="42"/>
    </row>
    <row r="19">
      <c r="A19" s="43">
        <f t="shared" si="6"/>
        <v>12</v>
      </c>
      <c r="B19" s="43">
        <v>0.0</v>
      </c>
      <c r="C19" s="43">
        <v>0.0</v>
      </c>
      <c r="D19" s="43">
        <v>0.0</v>
      </c>
      <c r="E19" s="43">
        <v>1.0</v>
      </c>
      <c r="F19" s="43">
        <v>1.0</v>
      </c>
      <c r="G19" s="43">
        <v>0.0</v>
      </c>
      <c r="H19" s="43">
        <v>0.0</v>
      </c>
      <c r="I19" s="43">
        <v>0.0</v>
      </c>
      <c r="J19" s="43">
        <f t="shared" si="1"/>
        <v>0</v>
      </c>
      <c r="K19" s="43">
        <f t="shared" si="2"/>
        <v>5001</v>
      </c>
      <c r="M19" s="2"/>
      <c r="N19" s="26">
        <v>0.0</v>
      </c>
      <c r="O19" s="33">
        <v>5001.0</v>
      </c>
      <c r="P19" s="37">
        <f t="shared" si="3"/>
        <v>0</v>
      </c>
      <c r="Q19" s="38">
        <f t="shared" si="4"/>
        <v>0.999997</v>
      </c>
      <c r="R19" s="39"/>
      <c r="S19" s="40">
        <f t="shared" si="5"/>
        <v>2.04656</v>
      </c>
      <c r="T19" s="34"/>
      <c r="U19" s="34"/>
      <c r="V19" s="42"/>
    </row>
    <row r="20">
      <c r="A20" s="43">
        <f t="shared" si="6"/>
        <v>13</v>
      </c>
      <c r="B20" s="43">
        <v>0.0</v>
      </c>
      <c r="C20" s="43">
        <v>0.0</v>
      </c>
      <c r="D20" s="43">
        <v>0.0</v>
      </c>
      <c r="E20" s="43">
        <v>0.0</v>
      </c>
      <c r="F20" s="43">
        <v>1.0</v>
      </c>
      <c r="G20" s="43">
        <v>0.0</v>
      </c>
      <c r="H20" s="43">
        <v>0.0</v>
      </c>
      <c r="I20" s="43">
        <v>1.0</v>
      </c>
      <c r="J20" s="43">
        <f t="shared" si="1"/>
        <v>0</v>
      </c>
      <c r="K20" s="43">
        <f t="shared" si="2"/>
        <v>5001</v>
      </c>
      <c r="M20" s="2"/>
      <c r="N20" s="26">
        <v>0.0</v>
      </c>
      <c r="O20" s="33">
        <v>5001.0</v>
      </c>
      <c r="P20" s="37">
        <f t="shared" si="3"/>
        <v>0</v>
      </c>
      <c r="Q20" s="38">
        <f t="shared" si="4"/>
        <v>0.999997</v>
      </c>
      <c r="R20" s="39"/>
      <c r="S20" s="40">
        <f t="shared" si="5"/>
        <v>2.04656</v>
      </c>
      <c r="T20" s="34"/>
      <c r="U20" s="46"/>
      <c r="V20" s="47"/>
    </row>
    <row r="21">
      <c r="A21" s="33">
        <f t="shared" si="6"/>
        <v>14</v>
      </c>
      <c r="B21" s="33">
        <v>0.0</v>
      </c>
      <c r="C21" s="33">
        <v>0.0</v>
      </c>
      <c r="D21" s="33">
        <v>0.0</v>
      </c>
      <c r="E21" s="33">
        <v>0.0</v>
      </c>
      <c r="F21" s="33">
        <v>0.0</v>
      </c>
      <c r="G21" s="33">
        <v>0.0</v>
      </c>
      <c r="H21" s="33">
        <v>0.0</v>
      </c>
      <c r="I21" s="33">
        <v>1.0</v>
      </c>
      <c r="J21" s="33">
        <f t="shared" si="1"/>
        <v>1</v>
      </c>
      <c r="K21" s="33">
        <f t="shared" si="2"/>
        <v>5000</v>
      </c>
      <c r="M21" s="2"/>
      <c r="N21" s="26">
        <v>1.0</v>
      </c>
      <c r="O21" s="33">
        <v>5000.0</v>
      </c>
      <c r="P21" s="37">
        <f t="shared" si="3"/>
        <v>0.000001</v>
      </c>
      <c r="Q21" s="38">
        <f t="shared" si="4"/>
        <v>0.999997</v>
      </c>
      <c r="R21" s="39"/>
      <c r="S21" s="40">
        <f t="shared" si="5"/>
        <v>2.04656</v>
      </c>
      <c r="T21" s="34"/>
      <c r="U21" s="34"/>
      <c r="V21" s="42"/>
    </row>
    <row r="22">
      <c r="A22" s="33">
        <f t="shared" si="6"/>
        <v>15</v>
      </c>
      <c r="B22" s="33">
        <v>0.0</v>
      </c>
      <c r="C22" s="33">
        <v>0.0</v>
      </c>
      <c r="D22" s="33">
        <v>0.0</v>
      </c>
      <c r="E22" s="33">
        <v>1.0</v>
      </c>
      <c r="F22" s="33">
        <v>0.0</v>
      </c>
      <c r="G22" s="33">
        <v>0.0</v>
      </c>
      <c r="H22" s="33">
        <v>0.0</v>
      </c>
      <c r="I22" s="33">
        <v>0.0</v>
      </c>
      <c r="J22" s="33">
        <f t="shared" si="1"/>
        <v>1</v>
      </c>
      <c r="K22" s="33">
        <f t="shared" si="2"/>
        <v>5000</v>
      </c>
      <c r="M22" s="2"/>
      <c r="N22" s="26">
        <v>1.0</v>
      </c>
      <c r="O22" s="33">
        <v>5000.0</v>
      </c>
      <c r="P22" s="37">
        <f t="shared" si="3"/>
        <v>0.000001</v>
      </c>
      <c r="Q22" s="38">
        <f t="shared" si="4"/>
        <v>0.999996</v>
      </c>
      <c r="R22" s="39">
        <f>1/SUM(P13:P22)</f>
        <v>500000</v>
      </c>
      <c r="S22" s="40">
        <f t="shared" si="5"/>
        <v>2.04156</v>
      </c>
      <c r="T22" s="34"/>
      <c r="U22" s="34"/>
      <c r="V22" s="42"/>
    </row>
    <row r="23">
      <c r="A23" s="33">
        <f t="shared" si="6"/>
        <v>16</v>
      </c>
      <c r="B23" s="33">
        <v>0.0</v>
      </c>
      <c r="C23" s="33">
        <v>1.0</v>
      </c>
      <c r="D23" s="33">
        <v>0.0</v>
      </c>
      <c r="E23" s="33">
        <v>0.0</v>
      </c>
      <c r="F23" s="33">
        <v>0.0</v>
      </c>
      <c r="G23" s="33">
        <v>1.0</v>
      </c>
      <c r="H23" s="33">
        <v>0.0</v>
      </c>
      <c r="I23" s="33">
        <v>0.0</v>
      </c>
      <c r="J23" s="33">
        <f t="shared" si="1"/>
        <v>50</v>
      </c>
      <c r="K23" s="33">
        <f t="shared" si="2"/>
        <v>550</v>
      </c>
      <c r="M23" s="2"/>
      <c r="N23" s="26">
        <v>10.0</v>
      </c>
      <c r="O23" s="33">
        <v>550.0</v>
      </c>
      <c r="P23" s="37">
        <f t="shared" si="3"/>
        <v>0.00005</v>
      </c>
      <c r="Q23" s="38">
        <f t="shared" si="4"/>
        <v>0.999995</v>
      </c>
      <c r="R23" s="39">
        <f>1/P23</f>
        <v>20000</v>
      </c>
      <c r="S23" s="40">
        <f t="shared" si="5"/>
        <v>2.03656</v>
      </c>
      <c r="T23" s="35" t="s">
        <v>45</v>
      </c>
      <c r="U23" s="41">
        <f>SUM(P23:P28)</f>
        <v>0.000095</v>
      </c>
      <c r="V23" s="42">
        <f>1/U23</f>
        <v>10526.31579</v>
      </c>
    </row>
    <row r="24">
      <c r="A24" s="33">
        <f t="shared" si="6"/>
        <v>17</v>
      </c>
      <c r="B24" s="33">
        <v>0.0</v>
      </c>
      <c r="C24" s="33">
        <v>1.0</v>
      </c>
      <c r="D24" s="33">
        <v>0.0</v>
      </c>
      <c r="E24" s="33">
        <v>0.0</v>
      </c>
      <c r="F24" s="33">
        <v>0.0</v>
      </c>
      <c r="G24" s="33">
        <v>0.0</v>
      </c>
      <c r="H24" s="33">
        <v>1.0</v>
      </c>
      <c r="I24" s="33">
        <v>0.0</v>
      </c>
      <c r="J24" s="33">
        <f t="shared" si="1"/>
        <v>25</v>
      </c>
      <c r="K24" s="33">
        <f t="shared" si="2"/>
        <v>510</v>
      </c>
      <c r="M24" s="2"/>
      <c r="N24" s="26">
        <v>5.0</v>
      </c>
      <c r="O24" s="33">
        <v>510.0</v>
      </c>
      <c r="P24" s="37">
        <f t="shared" si="3"/>
        <v>0.000025</v>
      </c>
      <c r="Q24" s="38">
        <f t="shared" si="4"/>
        <v>0.999945</v>
      </c>
      <c r="R24" s="39"/>
      <c r="S24" s="40">
        <f t="shared" si="5"/>
        <v>2.00906</v>
      </c>
      <c r="T24" s="34"/>
      <c r="U24" s="46"/>
      <c r="V24" s="47"/>
    </row>
    <row r="25">
      <c r="A25" s="33">
        <f t="shared" si="6"/>
        <v>18</v>
      </c>
      <c r="B25" s="33">
        <v>0.0</v>
      </c>
      <c r="C25" s="33">
        <v>1.0</v>
      </c>
      <c r="D25" s="33">
        <v>1.0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f t="shared" si="1"/>
        <v>5</v>
      </c>
      <c r="K25" s="33">
        <f t="shared" si="2"/>
        <v>505</v>
      </c>
      <c r="M25" s="2"/>
      <c r="N25" s="26">
        <v>5.0</v>
      </c>
      <c r="O25" s="33">
        <v>505.0</v>
      </c>
      <c r="P25" s="37">
        <f t="shared" si="3"/>
        <v>0.000005</v>
      </c>
      <c r="Q25" s="38">
        <f t="shared" si="4"/>
        <v>0.99992</v>
      </c>
      <c r="R25" s="39"/>
      <c r="S25" s="40">
        <f t="shared" si="5"/>
        <v>1.99631</v>
      </c>
      <c r="T25" s="34"/>
      <c r="U25" s="34"/>
      <c r="V25" s="42"/>
    </row>
    <row r="26">
      <c r="A26" s="33">
        <f t="shared" si="6"/>
        <v>19</v>
      </c>
      <c r="B26" s="33">
        <v>1.0</v>
      </c>
      <c r="C26" s="33">
        <v>1.0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f t="shared" si="1"/>
        <v>5</v>
      </c>
      <c r="K26" s="33">
        <f t="shared" si="2"/>
        <v>501</v>
      </c>
      <c r="M26" s="2"/>
      <c r="N26" s="26">
        <v>5.0</v>
      </c>
      <c r="O26" s="33">
        <v>501.0</v>
      </c>
      <c r="P26" s="37">
        <f t="shared" si="3"/>
        <v>0.000005</v>
      </c>
      <c r="Q26" s="38">
        <f t="shared" si="4"/>
        <v>0.999915</v>
      </c>
      <c r="R26" s="39"/>
      <c r="S26" s="40">
        <f t="shared" si="5"/>
        <v>1.993785</v>
      </c>
      <c r="T26" s="34"/>
      <c r="U26" s="34"/>
      <c r="V26" s="42"/>
    </row>
    <row r="27">
      <c r="A27" s="33">
        <f t="shared" si="6"/>
        <v>20</v>
      </c>
      <c r="B27" s="33">
        <v>0.0</v>
      </c>
      <c r="C27" s="33">
        <v>1.0</v>
      </c>
      <c r="D27" s="33">
        <v>0.0</v>
      </c>
      <c r="E27" s="33">
        <v>0.0</v>
      </c>
      <c r="F27" s="33">
        <v>1.0</v>
      </c>
      <c r="G27" s="33">
        <v>0.0</v>
      </c>
      <c r="H27" s="33">
        <v>0.0</v>
      </c>
      <c r="I27" s="33">
        <v>0.0</v>
      </c>
      <c r="J27" s="33">
        <f t="shared" si="1"/>
        <v>5</v>
      </c>
      <c r="K27" s="33">
        <f t="shared" si="2"/>
        <v>501</v>
      </c>
      <c r="M27" s="2"/>
      <c r="N27" s="26">
        <v>5.0</v>
      </c>
      <c r="O27" s="33">
        <v>501.0</v>
      </c>
      <c r="P27" s="37">
        <f t="shared" si="3"/>
        <v>0.000005</v>
      </c>
      <c r="Q27" s="38">
        <f t="shared" si="4"/>
        <v>0.99991</v>
      </c>
      <c r="R27" s="39"/>
      <c r="S27" s="40">
        <f t="shared" si="5"/>
        <v>1.99128</v>
      </c>
      <c r="T27" s="34"/>
      <c r="U27" s="34"/>
      <c r="V27" s="42"/>
    </row>
    <row r="28">
      <c r="A28" s="33">
        <f t="shared" si="6"/>
        <v>21</v>
      </c>
      <c r="B28" s="33">
        <v>0.0</v>
      </c>
      <c r="C28" s="33">
        <v>1.0</v>
      </c>
      <c r="D28" s="33">
        <v>0.0</v>
      </c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f t="shared" si="1"/>
        <v>5</v>
      </c>
      <c r="K28" s="33">
        <f t="shared" si="2"/>
        <v>500</v>
      </c>
      <c r="M28" s="2"/>
      <c r="N28" s="26">
        <v>5.0</v>
      </c>
      <c r="O28" s="33">
        <v>500.0</v>
      </c>
      <c r="P28" s="37">
        <f t="shared" si="3"/>
        <v>0.000005</v>
      </c>
      <c r="Q28" s="38">
        <f t="shared" si="4"/>
        <v>0.999905</v>
      </c>
      <c r="R28" s="39">
        <f>1/sum(P24:P28)</f>
        <v>22222.22222</v>
      </c>
      <c r="S28" s="40">
        <f t="shared" si="5"/>
        <v>1.988775</v>
      </c>
      <c r="T28" s="44"/>
      <c r="U28" s="46"/>
      <c r="V28" s="47"/>
    </row>
    <row r="29">
      <c r="A29" s="33">
        <f t="shared" si="6"/>
        <v>22</v>
      </c>
      <c r="B29" s="33">
        <v>0.0</v>
      </c>
      <c r="C29" s="33">
        <v>0.0</v>
      </c>
      <c r="D29" s="33">
        <v>0.0</v>
      </c>
      <c r="E29" s="33">
        <v>0.0</v>
      </c>
      <c r="F29" s="33">
        <v>0.0</v>
      </c>
      <c r="G29" s="33">
        <v>1.0</v>
      </c>
      <c r="H29" s="33">
        <v>1.0</v>
      </c>
      <c r="I29" s="33">
        <v>0.0</v>
      </c>
      <c r="J29" s="33">
        <f t="shared" si="1"/>
        <v>500</v>
      </c>
      <c r="K29" s="33">
        <f t="shared" si="2"/>
        <v>60</v>
      </c>
      <c r="M29" s="2"/>
      <c r="N29" s="26">
        <v>100.0</v>
      </c>
      <c r="O29" s="33">
        <v>60.0</v>
      </c>
      <c r="P29" s="37">
        <f t="shared" si="3"/>
        <v>0.0005</v>
      </c>
      <c r="Q29" s="38">
        <f t="shared" si="4"/>
        <v>0.9999</v>
      </c>
      <c r="R29" s="39">
        <f t="shared" ref="R29:R30" si="7">1/P29</f>
        <v>2000</v>
      </c>
      <c r="S29" s="40">
        <f t="shared" si="5"/>
        <v>1.986275</v>
      </c>
      <c r="T29" s="35" t="s">
        <v>46</v>
      </c>
      <c r="U29" s="41">
        <f>SUM(P29:P33)</f>
        <v>0.0035</v>
      </c>
      <c r="V29" s="42">
        <f>1/U29</f>
        <v>285.7142857</v>
      </c>
    </row>
    <row r="30">
      <c r="A30" s="33">
        <f t="shared" si="6"/>
        <v>23</v>
      </c>
      <c r="B30" s="33">
        <v>0.0</v>
      </c>
      <c r="C30" s="33">
        <v>0.0</v>
      </c>
      <c r="D30" s="33">
        <v>1.0</v>
      </c>
      <c r="E30" s="33">
        <v>0.0</v>
      </c>
      <c r="F30" s="33">
        <v>0.0</v>
      </c>
      <c r="G30" s="33">
        <v>1.0</v>
      </c>
      <c r="H30" s="33">
        <v>0.0</v>
      </c>
      <c r="I30" s="33">
        <v>0.0</v>
      </c>
      <c r="J30" s="33">
        <f t="shared" si="1"/>
        <v>900</v>
      </c>
      <c r="K30" s="33">
        <f t="shared" si="2"/>
        <v>55</v>
      </c>
      <c r="M30" s="2"/>
      <c r="N30" s="26">
        <v>180.0</v>
      </c>
      <c r="O30" s="33">
        <v>55.0</v>
      </c>
      <c r="P30" s="37">
        <f t="shared" si="3"/>
        <v>0.0009</v>
      </c>
      <c r="Q30" s="38">
        <f t="shared" si="4"/>
        <v>0.9994</v>
      </c>
      <c r="R30" s="39">
        <f t="shared" si="7"/>
        <v>1111.111111</v>
      </c>
      <c r="S30" s="40">
        <f t="shared" si="5"/>
        <v>1.956275</v>
      </c>
      <c r="T30" s="34"/>
      <c r="U30" s="34"/>
      <c r="V30" s="42"/>
    </row>
    <row r="31">
      <c r="A31" s="33">
        <f t="shared" si="6"/>
        <v>24</v>
      </c>
      <c r="B31" s="33">
        <v>1.0</v>
      </c>
      <c r="C31" s="33">
        <v>0.0</v>
      </c>
      <c r="D31" s="33">
        <v>0.0</v>
      </c>
      <c r="E31" s="33">
        <v>0.0</v>
      </c>
      <c r="F31" s="33">
        <v>0.0</v>
      </c>
      <c r="G31" s="33">
        <v>1.0</v>
      </c>
      <c r="H31" s="33">
        <v>0.0</v>
      </c>
      <c r="I31" s="33">
        <v>0.0</v>
      </c>
      <c r="J31" s="33">
        <f t="shared" si="1"/>
        <v>700</v>
      </c>
      <c r="K31" s="33">
        <f t="shared" si="2"/>
        <v>51</v>
      </c>
      <c r="M31" s="2"/>
      <c r="N31" s="26">
        <v>140.0</v>
      </c>
      <c r="O31" s="33">
        <v>51.0</v>
      </c>
      <c r="P31" s="37">
        <f t="shared" si="3"/>
        <v>0.0007</v>
      </c>
      <c r="Q31" s="38">
        <f t="shared" si="4"/>
        <v>0.9985</v>
      </c>
      <c r="R31" s="39"/>
      <c r="S31" s="40">
        <f t="shared" si="5"/>
        <v>1.906775</v>
      </c>
      <c r="T31" s="34"/>
      <c r="U31" s="34"/>
      <c r="V31" s="42"/>
    </row>
    <row r="32">
      <c r="A32" s="33">
        <f t="shared" si="6"/>
        <v>25</v>
      </c>
      <c r="B32" s="33">
        <v>0.0</v>
      </c>
      <c r="C32" s="33">
        <v>0.0</v>
      </c>
      <c r="D32" s="33">
        <v>0.0</v>
      </c>
      <c r="E32" s="33">
        <v>0.0</v>
      </c>
      <c r="F32" s="33">
        <v>1.0</v>
      </c>
      <c r="G32" s="33">
        <v>1.0</v>
      </c>
      <c r="H32" s="33">
        <v>0.0</v>
      </c>
      <c r="I32" s="33">
        <v>0.0</v>
      </c>
      <c r="J32" s="33">
        <f t="shared" si="1"/>
        <v>700</v>
      </c>
      <c r="K32" s="33">
        <f t="shared" si="2"/>
        <v>51</v>
      </c>
      <c r="M32" s="2"/>
      <c r="N32" s="26">
        <v>140.0</v>
      </c>
      <c r="O32" s="33">
        <v>51.0</v>
      </c>
      <c r="P32" s="37">
        <f t="shared" si="3"/>
        <v>0.0007</v>
      </c>
      <c r="Q32" s="38">
        <f t="shared" si="4"/>
        <v>0.9978</v>
      </c>
      <c r="R32" s="39"/>
      <c r="S32" s="40">
        <f t="shared" si="5"/>
        <v>1.871075</v>
      </c>
      <c r="T32" s="34"/>
      <c r="U32" s="46"/>
      <c r="V32" s="47"/>
    </row>
    <row r="33">
      <c r="A33" s="33">
        <f t="shared" si="6"/>
        <v>26</v>
      </c>
      <c r="B33" s="33">
        <v>0.0</v>
      </c>
      <c r="C33" s="33">
        <v>0.0</v>
      </c>
      <c r="D33" s="33">
        <v>0.0</v>
      </c>
      <c r="E33" s="33">
        <v>0.0</v>
      </c>
      <c r="F33" s="33">
        <v>0.0</v>
      </c>
      <c r="G33" s="33">
        <v>1.0</v>
      </c>
      <c r="H33" s="33">
        <v>0.0</v>
      </c>
      <c r="I33" s="33">
        <v>0.0</v>
      </c>
      <c r="J33" s="33">
        <f t="shared" si="1"/>
        <v>700</v>
      </c>
      <c r="K33" s="33">
        <f t="shared" si="2"/>
        <v>50</v>
      </c>
      <c r="M33" s="2"/>
      <c r="N33" s="26">
        <v>140.0</v>
      </c>
      <c r="O33" s="33">
        <v>50.0</v>
      </c>
      <c r="P33" s="37">
        <f t="shared" si="3"/>
        <v>0.0007</v>
      </c>
      <c r="Q33" s="38">
        <f t="shared" si="4"/>
        <v>0.9971</v>
      </c>
      <c r="R33" s="39">
        <f>1/SUM(P31:P33)</f>
        <v>476.1904762</v>
      </c>
      <c r="S33" s="40">
        <f t="shared" si="5"/>
        <v>1.835375</v>
      </c>
      <c r="T33" s="44"/>
      <c r="U33" s="44"/>
      <c r="V33" s="44"/>
    </row>
    <row r="34">
      <c r="A34" s="33">
        <f t="shared" si="6"/>
        <v>27</v>
      </c>
      <c r="B34" s="33">
        <v>0.0</v>
      </c>
      <c r="C34" s="33">
        <v>0.0</v>
      </c>
      <c r="D34" s="33">
        <v>1.0</v>
      </c>
      <c r="E34" s="33">
        <v>0.0</v>
      </c>
      <c r="F34" s="33">
        <v>0.0</v>
      </c>
      <c r="G34" s="33">
        <v>0.0</v>
      </c>
      <c r="H34" s="33">
        <v>1.0</v>
      </c>
      <c r="I34" s="33">
        <v>0.0</v>
      </c>
      <c r="J34" s="33">
        <f t="shared" si="1"/>
        <v>12500</v>
      </c>
      <c r="K34" s="33">
        <f t="shared" si="2"/>
        <v>15</v>
      </c>
      <c r="M34" s="2"/>
      <c r="N34" s="26">
        <v>2500.0</v>
      </c>
      <c r="O34" s="33">
        <v>15.0</v>
      </c>
      <c r="P34" s="37">
        <f t="shared" si="3"/>
        <v>0.0125</v>
      </c>
      <c r="Q34" s="38">
        <f t="shared" si="4"/>
        <v>0.9964</v>
      </c>
      <c r="R34" s="39">
        <f>1/P34</f>
        <v>80</v>
      </c>
      <c r="S34" s="40">
        <f t="shared" si="5"/>
        <v>1.800375</v>
      </c>
      <c r="T34" s="35" t="s">
        <v>47</v>
      </c>
      <c r="U34" s="41">
        <f>SUM(P34:P36)</f>
        <v>0.0638</v>
      </c>
      <c r="V34" s="42">
        <f>1/U34</f>
        <v>15.67398119</v>
      </c>
    </row>
    <row r="35">
      <c r="A35" s="33">
        <f t="shared" si="6"/>
        <v>28</v>
      </c>
      <c r="B35" s="33">
        <v>1.0</v>
      </c>
      <c r="C35" s="33">
        <v>0.0</v>
      </c>
      <c r="D35" s="33">
        <v>0.0</v>
      </c>
      <c r="E35" s="33">
        <v>0.0</v>
      </c>
      <c r="F35" s="33">
        <v>0.0</v>
      </c>
      <c r="G35" s="33">
        <v>0.0</v>
      </c>
      <c r="H35" s="33">
        <v>1.0</v>
      </c>
      <c r="I35" s="33">
        <v>0.0</v>
      </c>
      <c r="J35" s="33">
        <f t="shared" si="1"/>
        <v>25650</v>
      </c>
      <c r="K35" s="33">
        <f t="shared" si="2"/>
        <v>11</v>
      </c>
      <c r="M35" s="2"/>
      <c r="N35" s="26">
        <v>5130.0</v>
      </c>
      <c r="O35" s="33">
        <v>11.0</v>
      </c>
      <c r="P35" s="37">
        <f t="shared" si="3"/>
        <v>0.02565</v>
      </c>
      <c r="Q35" s="38">
        <f t="shared" si="4"/>
        <v>0.9839</v>
      </c>
      <c r="R35" s="39"/>
      <c r="S35" s="40">
        <f t="shared" si="5"/>
        <v>1.612875</v>
      </c>
      <c r="T35" s="34"/>
      <c r="U35" s="34"/>
      <c r="V35" s="42"/>
    </row>
    <row r="36">
      <c r="A36" s="33">
        <f t="shared" si="6"/>
        <v>29</v>
      </c>
      <c r="B36" s="33">
        <v>0.0</v>
      </c>
      <c r="C36" s="33">
        <v>0.0</v>
      </c>
      <c r="D36" s="33">
        <v>0.0</v>
      </c>
      <c r="E36" s="33">
        <v>0.0</v>
      </c>
      <c r="F36" s="33">
        <v>1.0</v>
      </c>
      <c r="G36" s="33">
        <v>0.0</v>
      </c>
      <c r="H36" s="33">
        <v>1.0</v>
      </c>
      <c r="I36" s="33">
        <v>0.0</v>
      </c>
      <c r="J36" s="33">
        <f t="shared" si="1"/>
        <v>25650</v>
      </c>
      <c r="K36" s="33">
        <f t="shared" si="2"/>
        <v>11</v>
      </c>
      <c r="M36" s="2"/>
      <c r="N36" s="26">
        <v>5130.0</v>
      </c>
      <c r="O36" s="33">
        <v>11.0</v>
      </c>
      <c r="P36" s="37">
        <f t="shared" si="3"/>
        <v>0.02565</v>
      </c>
      <c r="Q36" s="38">
        <f t="shared" si="4"/>
        <v>0.95825</v>
      </c>
      <c r="R36" s="39"/>
      <c r="S36" s="40">
        <f t="shared" si="5"/>
        <v>1.330725</v>
      </c>
      <c r="T36" s="34"/>
      <c r="U36" s="46"/>
      <c r="V36" s="47"/>
    </row>
    <row r="37">
      <c r="A37" s="33">
        <f t="shared" si="6"/>
        <v>30</v>
      </c>
      <c r="B37" s="33">
        <v>0.0</v>
      </c>
      <c r="C37" s="33">
        <v>0.0</v>
      </c>
      <c r="D37" s="33">
        <v>0.0</v>
      </c>
      <c r="E37" s="33">
        <v>0.0</v>
      </c>
      <c r="F37" s="33">
        <v>0.0</v>
      </c>
      <c r="G37" s="33">
        <v>0.0</v>
      </c>
      <c r="H37" s="33">
        <v>1.0</v>
      </c>
      <c r="I37" s="33">
        <v>0.0</v>
      </c>
      <c r="J37" s="33">
        <f t="shared" si="1"/>
        <v>35650</v>
      </c>
      <c r="K37" s="33">
        <f t="shared" si="2"/>
        <v>10</v>
      </c>
      <c r="M37" s="2"/>
      <c r="N37" s="26">
        <v>7130.0</v>
      </c>
      <c r="O37" s="33">
        <v>10.0</v>
      </c>
      <c r="P37" s="37">
        <f t="shared" si="3"/>
        <v>0.03565</v>
      </c>
      <c r="Q37" s="38">
        <f t="shared" si="4"/>
        <v>0.9326</v>
      </c>
      <c r="R37" s="39">
        <f>1/SUM(P35:P37)</f>
        <v>11.50086256</v>
      </c>
      <c r="S37" s="40">
        <f t="shared" si="5"/>
        <v>1.048575</v>
      </c>
      <c r="T37" s="35" t="s">
        <v>48</v>
      </c>
      <c r="U37" s="41">
        <f>SUM(P37:P39)</f>
        <v>0.06569</v>
      </c>
      <c r="V37" s="42">
        <f>1/U37</f>
        <v>15.2230172</v>
      </c>
    </row>
    <row r="38">
      <c r="A38" s="33">
        <f t="shared" si="6"/>
        <v>31</v>
      </c>
      <c r="B38" s="33">
        <v>1.0</v>
      </c>
      <c r="C38" s="33">
        <v>0.0</v>
      </c>
      <c r="D38" s="33">
        <v>1.0</v>
      </c>
      <c r="E38" s="33">
        <v>0.0</v>
      </c>
      <c r="F38" s="33">
        <v>0.0</v>
      </c>
      <c r="G38" s="33">
        <v>0.0</v>
      </c>
      <c r="H38" s="33">
        <v>0.0</v>
      </c>
      <c r="I38" s="33">
        <v>0.0</v>
      </c>
      <c r="J38" s="33">
        <f t="shared" si="1"/>
        <v>15020</v>
      </c>
      <c r="K38" s="33">
        <f t="shared" si="2"/>
        <v>6</v>
      </c>
      <c r="M38" s="2"/>
      <c r="N38" s="26">
        <v>15020.0</v>
      </c>
      <c r="O38" s="33">
        <v>6.0</v>
      </c>
      <c r="P38" s="37">
        <f t="shared" si="3"/>
        <v>0.01502</v>
      </c>
      <c r="Q38" s="38">
        <f t="shared" si="4"/>
        <v>0.89695</v>
      </c>
      <c r="R38" s="39"/>
      <c r="S38" s="40">
        <f t="shared" si="5"/>
        <v>0.692075</v>
      </c>
      <c r="T38" s="34"/>
      <c r="U38" s="34"/>
      <c r="V38" s="42"/>
    </row>
    <row r="39">
      <c r="A39" s="33">
        <f t="shared" si="6"/>
        <v>32</v>
      </c>
      <c r="B39" s="33">
        <v>0.0</v>
      </c>
      <c r="C39" s="33">
        <v>0.0</v>
      </c>
      <c r="D39" s="33">
        <v>1.0</v>
      </c>
      <c r="E39" s="33">
        <v>0.0</v>
      </c>
      <c r="F39" s="33">
        <v>1.0</v>
      </c>
      <c r="G39" s="33">
        <v>0.0</v>
      </c>
      <c r="H39" s="33">
        <v>0.0</v>
      </c>
      <c r="I39" s="33">
        <v>0.0</v>
      </c>
      <c r="J39" s="33">
        <f t="shared" si="1"/>
        <v>15020</v>
      </c>
      <c r="K39" s="33">
        <f t="shared" si="2"/>
        <v>6</v>
      </c>
      <c r="M39" s="2"/>
      <c r="N39" s="26">
        <v>15020.0</v>
      </c>
      <c r="O39" s="33">
        <v>6.0</v>
      </c>
      <c r="P39" s="37">
        <f t="shared" si="3"/>
        <v>0.01502</v>
      </c>
      <c r="Q39" s="38">
        <f t="shared" si="4"/>
        <v>0.88193</v>
      </c>
      <c r="R39" s="39">
        <f>1/(P39+P38)</f>
        <v>33.28894807</v>
      </c>
      <c r="S39" s="40">
        <f t="shared" si="5"/>
        <v>0.601955</v>
      </c>
      <c r="T39" s="34"/>
      <c r="U39" s="34"/>
      <c r="V39" s="42"/>
    </row>
    <row r="40">
      <c r="A40" s="33">
        <f t="shared" si="6"/>
        <v>33</v>
      </c>
      <c r="B40" s="33">
        <v>0.0</v>
      </c>
      <c r="C40" s="33">
        <v>0.0</v>
      </c>
      <c r="D40" s="33">
        <v>1.0</v>
      </c>
      <c r="E40" s="33">
        <v>0.0</v>
      </c>
      <c r="F40" s="33">
        <v>0.0</v>
      </c>
      <c r="G40" s="33">
        <v>0.0</v>
      </c>
      <c r="H40" s="33">
        <v>0.0</v>
      </c>
      <c r="I40" s="33">
        <v>0.0</v>
      </c>
      <c r="J40" s="33">
        <f t="shared" si="1"/>
        <v>38090</v>
      </c>
      <c r="K40" s="33">
        <f t="shared" si="2"/>
        <v>5</v>
      </c>
      <c r="M40" s="2"/>
      <c r="N40" s="26">
        <v>38090.0</v>
      </c>
      <c r="O40" s="33">
        <v>5.0</v>
      </c>
      <c r="P40" s="37">
        <f t="shared" si="3"/>
        <v>0.03809</v>
      </c>
      <c r="Q40" s="38">
        <f t="shared" si="4"/>
        <v>0.86691</v>
      </c>
      <c r="R40" s="39">
        <f t="shared" ref="R40:R41" si="8">1/P40</f>
        <v>26.25360987</v>
      </c>
      <c r="S40" s="40">
        <f t="shared" si="5"/>
        <v>0.511835</v>
      </c>
      <c r="T40" s="35" t="s">
        <v>49</v>
      </c>
      <c r="U40" s="41">
        <f>SUM(P40:P43)</f>
        <v>0.258925</v>
      </c>
      <c r="V40" s="42">
        <f>1/U40</f>
        <v>3.862122236</v>
      </c>
    </row>
    <row r="41">
      <c r="A41" s="33">
        <f t="shared" si="6"/>
        <v>34</v>
      </c>
      <c r="B41" s="33">
        <v>1.0</v>
      </c>
      <c r="C41" s="33">
        <v>0.0</v>
      </c>
      <c r="D41" s="33">
        <v>0.0</v>
      </c>
      <c r="E41" s="33">
        <v>0.0</v>
      </c>
      <c r="F41" s="33">
        <v>1.0</v>
      </c>
      <c r="G41" s="33">
        <v>0.0</v>
      </c>
      <c r="H41" s="33">
        <v>0.0</v>
      </c>
      <c r="I41" s="33">
        <v>0.0</v>
      </c>
      <c r="J41" s="33">
        <f t="shared" si="1"/>
        <v>100550</v>
      </c>
      <c r="K41" s="33">
        <f t="shared" si="2"/>
        <v>2</v>
      </c>
      <c r="M41" s="2"/>
      <c r="N41" s="26">
        <v>100550.0</v>
      </c>
      <c r="O41" s="33">
        <v>2.0</v>
      </c>
      <c r="P41" s="37">
        <f t="shared" si="3"/>
        <v>0.10055</v>
      </c>
      <c r="Q41" s="38">
        <f t="shared" si="4"/>
        <v>0.82882</v>
      </c>
      <c r="R41" s="39">
        <f t="shared" si="8"/>
        <v>9.945300845</v>
      </c>
      <c r="S41" s="40">
        <f t="shared" si="5"/>
        <v>0.321385</v>
      </c>
      <c r="T41" s="34"/>
      <c r="U41" s="34"/>
      <c r="V41" s="42"/>
    </row>
    <row r="42">
      <c r="A42" s="33">
        <f t="shared" si="6"/>
        <v>35</v>
      </c>
      <c r="B42" s="33">
        <v>1.0</v>
      </c>
      <c r="C42" s="33">
        <v>0.0</v>
      </c>
      <c r="D42" s="33">
        <v>0.0</v>
      </c>
      <c r="E42" s="33">
        <v>0.0</v>
      </c>
      <c r="F42" s="33">
        <v>0.0</v>
      </c>
      <c r="G42" s="33">
        <v>0.0</v>
      </c>
      <c r="H42" s="33">
        <v>0.0</v>
      </c>
      <c r="I42" s="33">
        <v>0.0</v>
      </c>
      <c r="J42" s="33">
        <f t="shared" si="1"/>
        <v>60143</v>
      </c>
      <c r="K42" s="33">
        <f t="shared" si="2"/>
        <v>1</v>
      </c>
      <c r="M42" s="2"/>
      <c r="N42" s="26">
        <v>60143.0</v>
      </c>
      <c r="O42" s="33">
        <v>1.0</v>
      </c>
      <c r="P42" s="37">
        <f t="shared" si="3"/>
        <v>0.060143</v>
      </c>
      <c r="Q42" s="38">
        <f t="shared" si="4"/>
        <v>0.72827</v>
      </c>
      <c r="R42" s="39"/>
      <c r="S42" s="40">
        <f t="shared" si="5"/>
        <v>0.120285</v>
      </c>
      <c r="T42" s="44"/>
      <c r="U42" s="46"/>
      <c r="V42" s="47"/>
    </row>
    <row r="43">
      <c r="A43" s="33">
        <f t="shared" si="6"/>
        <v>36</v>
      </c>
      <c r="B43" s="33">
        <v>0.0</v>
      </c>
      <c r="C43" s="33">
        <v>0.0</v>
      </c>
      <c r="D43" s="33">
        <v>0.0</v>
      </c>
      <c r="E43" s="33">
        <v>0.0</v>
      </c>
      <c r="F43" s="33">
        <v>1.0</v>
      </c>
      <c r="G43" s="33">
        <v>0.0</v>
      </c>
      <c r="H43" s="33">
        <v>0.0</v>
      </c>
      <c r="I43" s="33">
        <v>0.0</v>
      </c>
      <c r="J43" s="33">
        <f t="shared" si="1"/>
        <v>60142</v>
      </c>
      <c r="K43" s="33">
        <f t="shared" si="2"/>
        <v>1</v>
      </c>
      <c r="M43" s="2"/>
      <c r="N43" s="26">
        <v>60142.0</v>
      </c>
      <c r="O43" s="33">
        <v>1.0</v>
      </c>
      <c r="P43" s="37">
        <f t="shared" si="3"/>
        <v>0.060142</v>
      </c>
      <c r="Q43" s="38">
        <f t="shared" si="4"/>
        <v>0.668127</v>
      </c>
      <c r="R43" s="39">
        <f>1/(P43+P42)</f>
        <v>8.313588561</v>
      </c>
      <c r="S43" s="40">
        <f t="shared" si="5"/>
        <v>0.060142</v>
      </c>
      <c r="T43" s="34"/>
      <c r="U43" s="34"/>
      <c r="V43" s="42"/>
    </row>
    <row r="44">
      <c r="A44" s="33">
        <f t="shared" si="6"/>
        <v>37</v>
      </c>
      <c r="B44" s="33">
        <v>0.0</v>
      </c>
      <c r="C44" s="33">
        <v>0.0</v>
      </c>
      <c r="D44" s="33">
        <v>0.0</v>
      </c>
      <c r="E44" s="33">
        <v>0.0</v>
      </c>
      <c r="F44" s="33">
        <v>0.0</v>
      </c>
      <c r="G44" s="33">
        <v>0.0</v>
      </c>
      <c r="H44" s="33">
        <v>0.0</v>
      </c>
      <c r="I44" s="33">
        <v>0.0</v>
      </c>
      <c r="J44" s="33">
        <f>1000000-sum(J8:J43)</f>
        <v>607985</v>
      </c>
      <c r="K44" s="33">
        <f t="shared" si="2"/>
        <v>0</v>
      </c>
      <c r="M44" s="2"/>
      <c r="N44" s="26">
        <v>690405.0</v>
      </c>
      <c r="O44" s="33">
        <v>0.0</v>
      </c>
      <c r="P44" s="37">
        <f t="shared" si="3"/>
        <v>0.607985</v>
      </c>
      <c r="Q44" s="38">
        <f t="shared" si="4"/>
        <v>0.607985</v>
      </c>
      <c r="R44" s="39">
        <f>1/P44</f>
        <v>1.64477742</v>
      </c>
      <c r="S44" s="40">
        <f t="shared" si="5"/>
        <v>0</v>
      </c>
      <c r="T44" s="35" t="s">
        <v>50</v>
      </c>
      <c r="U44" s="41">
        <f>P44</f>
        <v>0.607985</v>
      </c>
      <c r="V44" s="42">
        <f>1/U44</f>
        <v>1.64477742</v>
      </c>
    </row>
    <row r="45">
      <c r="M45" s="2"/>
      <c r="O45" s="48" t="str">
        <f>E45</f>
        <v/>
      </c>
      <c r="P45" s="49"/>
      <c r="Q45" s="49"/>
      <c r="R45" s="49"/>
      <c r="S45" s="50"/>
      <c r="T45" s="14"/>
      <c r="U45" s="14"/>
      <c r="V45" s="14"/>
    </row>
    <row r="46">
      <c r="A46" s="15" t="s">
        <v>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4"/>
      <c r="O46" s="51" t="s">
        <v>52</v>
      </c>
      <c r="P46" s="52" t="s">
        <v>53</v>
      </c>
      <c r="Q46" s="52" t="s">
        <v>40</v>
      </c>
      <c r="R46" s="52" t="s">
        <v>42</v>
      </c>
      <c r="S46" s="53" t="s">
        <v>54</v>
      </c>
      <c r="T46" s="14"/>
      <c r="U46" s="14"/>
      <c r="V46" s="14"/>
      <c r="W46" s="14"/>
      <c r="X46" s="14"/>
      <c r="Y46" s="14"/>
      <c r="Z46" s="14"/>
      <c r="AA46" s="14"/>
      <c r="AB46" s="14"/>
    </row>
    <row r="47">
      <c r="M47" s="2"/>
      <c r="O47" s="33" t="s">
        <v>31</v>
      </c>
      <c r="P47" s="33">
        <v>1.0</v>
      </c>
      <c r="Q47" s="38">
        <f>SUMIF(B8:B44,1,$J$8:$J$44)/SUM($J$8:$J$44)</f>
        <v>0.202068</v>
      </c>
      <c r="R47" s="39">
        <f t="shared" ref="R47:R54" si="9">1/Q47</f>
        <v>4.948829107</v>
      </c>
      <c r="S47" s="54">
        <f t="shared" ref="S47:S54" si="10">Q47*P47</f>
        <v>0.202068</v>
      </c>
      <c r="T47" s="14"/>
      <c r="U47" s="14"/>
      <c r="V47" s="14"/>
    </row>
    <row r="48">
      <c r="A48" s="55" t="s">
        <v>56</v>
      </c>
      <c r="B48" s="55" t="s">
        <v>29</v>
      </c>
      <c r="M48" s="2"/>
      <c r="O48" s="33" t="s">
        <v>35</v>
      </c>
      <c r="P48" s="33">
        <v>1.0</v>
      </c>
      <c r="Q48" s="38">
        <f>SUMIF(F8:F44,1,$J$8:$J$44)/SUM($J$8:$J$44)</f>
        <v>0.202067</v>
      </c>
      <c r="R48" s="39">
        <f t="shared" si="9"/>
        <v>4.948853598</v>
      </c>
      <c r="S48" s="54">
        <f t="shared" si="10"/>
        <v>0.202067</v>
      </c>
      <c r="T48" s="14"/>
      <c r="U48" s="48"/>
      <c r="V48" s="48"/>
    </row>
    <row r="49">
      <c r="A49" s="56" t="s">
        <v>57</v>
      </c>
      <c r="B49" s="56">
        <v>30.0</v>
      </c>
      <c r="M49" s="2"/>
      <c r="O49" s="33" t="s">
        <v>33</v>
      </c>
      <c r="P49" s="33">
        <v>5.0</v>
      </c>
      <c r="Q49" s="38">
        <f>SUMIF(D8:D44,1,$J$8:$J$44)/SUM($J$8:$J$44)</f>
        <v>0.081535</v>
      </c>
      <c r="R49" s="39">
        <f t="shared" si="9"/>
        <v>12.26467161</v>
      </c>
      <c r="S49" s="54">
        <f t="shared" si="10"/>
        <v>0.407675</v>
      </c>
      <c r="T49" s="14"/>
      <c r="U49" s="14"/>
      <c r="V49" s="14"/>
    </row>
    <row r="50">
      <c r="A50" s="56" t="s">
        <v>58</v>
      </c>
      <c r="B50" s="56">
        <v>10.0</v>
      </c>
      <c r="M50" s="2"/>
      <c r="O50" s="33" t="s">
        <v>37</v>
      </c>
      <c r="P50" s="33">
        <v>10.0</v>
      </c>
      <c r="Q50" s="38">
        <f>SUMIF(H8:H44,1,$J$8:$J$44)/SUM($J$8:$J$44)</f>
        <v>0.099975</v>
      </c>
      <c r="R50" s="39">
        <f t="shared" si="9"/>
        <v>10.00250063</v>
      </c>
      <c r="S50" s="54">
        <f t="shared" si="10"/>
        <v>0.99975</v>
      </c>
      <c r="T50" s="14"/>
      <c r="U50" s="14"/>
      <c r="V50" s="14"/>
    </row>
    <row r="51">
      <c r="A51" s="56" t="s">
        <v>59</v>
      </c>
      <c r="B51" s="56">
        <v>10.0</v>
      </c>
      <c r="M51" s="2"/>
      <c r="O51" s="33" t="s">
        <v>36</v>
      </c>
      <c r="P51" s="33">
        <v>50.0</v>
      </c>
      <c r="Q51" s="38">
        <f>SUMIF(G8:G44,1,$J$8:$J$44)/SUM($J$8:$J$44)</f>
        <v>0.00355</v>
      </c>
      <c r="R51" s="39">
        <f t="shared" si="9"/>
        <v>281.6901408</v>
      </c>
      <c r="S51" s="54">
        <f t="shared" si="10"/>
        <v>0.1775</v>
      </c>
      <c r="T51" s="14"/>
      <c r="U51" s="14"/>
      <c r="V51" s="14"/>
    </row>
    <row r="52">
      <c r="A52" s="56" t="s">
        <v>60</v>
      </c>
      <c r="B52" s="56">
        <v>10.0</v>
      </c>
      <c r="M52" s="2"/>
      <c r="O52" s="33" t="s">
        <v>32</v>
      </c>
      <c r="P52" s="33">
        <v>500.0</v>
      </c>
      <c r="Q52" s="38">
        <f>SUMIF(C8:C44,1,$J$8:$J$44)/SUM($J$8:$J$44)</f>
        <v>0.000097</v>
      </c>
      <c r="R52" s="39">
        <f t="shared" si="9"/>
        <v>10309.27835</v>
      </c>
      <c r="S52" s="54">
        <f t="shared" si="10"/>
        <v>0.0485</v>
      </c>
      <c r="T52" s="14"/>
      <c r="U52" s="48"/>
      <c r="V52" s="48"/>
    </row>
    <row r="53">
      <c r="A53" s="56" t="s">
        <v>61</v>
      </c>
      <c r="B53" s="56">
        <v>10.0</v>
      </c>
      <c r="M53" s="2"/>
      <c r="O53" s="33" t="s">
        <v>34</v>
      </c>
      <c r="P53" s="33">
        <v>5000.0</v>
      </c>
      <c r="Q53" s="38">
        <f>SUMIF(E8:E44,1,$J$8:$J$44)/SUM($J$8:$J$44)</f>
        <v>0.000003</v>
      </c>
      <c r="R53" s="39">
        <f t="shared" si="9"/>
        <v>333333.3333</v>
      </c>
      <c r="S53" s="54">
        <f t="shared" si="10"/>
        <v>0.015</v>
      </c>
      <c r="T53" s="14"/>
      <c r="U53" s="14"/>
      <c r="V53" s="14"/>
    </row>
    <row r="54">
      <c r="A54" s="56" t="s">
        <v>62</v>
      </c>
      <c r="B54" s="56">
        <v>10.0</v>
      </c>
      <c r="M54" s="2"/>
      <c r="O54" s="33" t="s">
        <v>38</v>
      </c>
      <c r="P54" s="33">
        <v>5000.0</v>
      </c>
      <c r="Q54" s="38">
        <f>SUMIF(I8:I44,1,$J$8:$J$44)/SUM($J$8:$J$44)</f>
        <v>0.000003</v>
      </c>
      <c r="R54" s="39">
        <f t="shared" si="9"/>
        <v>333333.3333</v>
      </c>
      <c r="S54" s="54">
        <f t="shared" si="10"/>
        <v>0.015</v>
      </c>
      <c r="T54" s="14"/>
      <c r="U54" s="14"/>
      <c r="V54" s="14"/>
    </row>
    <row r="55">
      <c r="A55" s="56" t="s">
        <v>63</v>
      </c>
      <c r="B55" s="56">
        <v>10.0</v>
      </c>
      <c r="M55" s="2"/>
      <c r="T55" s="14"/>
      <c r="U55" s="14"/>
      <c r="V55" s="14"/>
    </row>
    <row r="56">
      <c r="A56" s="56" t="s">
        <v>64</v>
      </c>
      <c r="B56" s="56">
        <v>10.0</v>
      </c>
      <c r="M56" s="2"/>
      <c r="T56" s="14"/>
      <c r="U56" s="48"/>
      <c r="V56" s="48"/>
    </row>
    <row r="57">
      <c r="A57" s="56" t="s">
        <v>65</v>
      </c>
      <c r="B57" s="56">
        <v>10.0</v>
      </c>
      <c r="M57" s="2"/>
      <c r="T57" s="14"/>
      <c r="U57" s="14"/>
      <c r="V57" s="14"/>
    </row>
    <row r="58">
      <c r="A58" s="56" t="s">
        <v>66</v>
      </c>
      <c r="B58" s="56">
        <v>10.0</v>
      </c>
      <c r="M58" s="2"/>
      <c r="O58" s="48" t="str">
        <f t="shared" ref="O58:O64" si="11">E58</f>
        <v/>
      </c>
      <c r="P58" s="49"/>
      <c r="Q58" s="49"/>
      <c r="R58" s="49"/>
      <c r="S58" s="50"/>
      <c r="T58" s="14"/>
      <c r="U58" s="14"/>
      <c r="V58" s="14"/>
    </row>
    <row r="59">
      <c r="M59" s="2"/>
      <c r="O59" s="48" t="str">
        <f t="shared" si="11"/>
        <v/>
      </c>
      <c r="P59" s="49"/>
      <c r="Q59" s="49"/>
      <c r="R59" s="49"/>
      <c r="S59" s="50"/>
      <c r="T59" s="14"/>
      <c r="U59" s="14"/>
      <c r="V59" s="14"/>
    </row>
    <row r="60">
      <c r="A60" s="23" t="s">
        <v>22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"/>
      <c r="O60" s="48" t="str">
        <f t="shared" si="11"/>
        <v/>
      </c>
      <c r="P60" s="49"/>
      <c r="Q60" s="49"/>
      <c r="R60" s="49"/>
      <c r="S60" s="50"/>
      <c r="T60" s="14"/>
      <c r="U60" s="14"/>
      <c r="V60" s="14"/>
    </row>
    <row r="61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"/>
      <c r="O61" s="48" t="str">
        <f t="shared" si="11"/>
        <v/>
      </c>
      <c r="P61" s="49"/>
      <c r="Q61" s="49"/>
      <c r="R61" s="49"/>
      <c r="S61" s="50"/>
      <c r="T61" s="14"/>
      <c r="U61" s="14"/>
      <c r="V61" s="14"/>
    </row>
    <row r="6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"/>
      <c r="O62" s="48" t="str">
        <f t="shared" si="11"/>
        <v/>
      </c>
      <c r="P62" s="49"/>
      <c r="Q62" s="49"/>
      <c r="R62" s="49"/>
      <c r="S62" s="50"/>
      <c r="T62" s="14"/>
      <c r="U62" s="14"/>
      <c r="V62" s="14"/>
    </row>
    <row r="63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"/>
      <c r="O63" s="48" t="str">
        <f t="shared" si="11"/>
        <v/>
      </c>
      <c r="P63" s="14"/>
      <c r="Q63" s="14"/>
      <c r="R63" s="14"/>
      <c r="S63" s="57"/>
      <c r="T63" s="14"/>
      <c r="U63" s="14"/>
      <c r="V63" s="14"/>
    </row>
    <row r="64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"/>
      <c r="O64" s="48" t="str">
        <f t="shared" si="11"/>
        <v/>
      </c>
      <c r="P64" s="14"/>
      <c r="Q64" s="14"/>
      <c r="R64" s="14"/>
      <c r="S64" s="57"/>
      <c r="T64" s="14"/>
      <c r="U64" s="14"/>
      <c r="V64" s="14"/>
    </row>
  </sheetData>
  <mergeCells count="4">
    <mergeCell ref="A5:A7"/>
    <mergeCell ref="B5:I5"/>
    <mergeCell ref="J5:J7"/>
    <mergeCell ref="K5:K7"/>
  </mergeCells>
  <conditionalFormatting sqref="K8:K44 O8:O44">
    <cfRule type="cellIs" dxfId="0" priority="1" operator="between">
      <formula>10</formula>
      <formula>99</formula>
    </cfRule>
  </conditionalFormatting>
  <conditionalFormatting sqref="K8:K44 O8:O44">
    <cfRule type="cellIs" dxfId="1" priority="2" operator="between">
      <formula>1</formula>
      <formula>10</formula>
    </cfRule>
  </conditionalFormatting>
  <conditionalFormatting sqref="K8:K44 O8:O44">
    <cfRule type="cellIs" dxfId="2" priority="3" operator="between">
      <formula>100</formula>
      <formula>999</formula>
    </cfRule>
  </conditionalFormatting>
  <conditionalFormatting sqref="K8:K44 O8:O44">
    <cfRule type="cellIs" dxfId="3" priority="4" operator="between">
      <formula>1000</formula>
      <formula>9999</formula>
    </cfRule>
  </conditionalFormatting>
  <conditionalFormatting sqref="K8:K44 O8:O44">
    <cfRule type="cellIs" dxfId="4" priority="5" operator="equal">
      <formula>10000</formula>
    </cfRule>
  </conditionalFormatting>
  <conditionalFormatting sqref="B8:I44">
    <cfRule type="cellIs" dxfId="4" priority="6" operator="equal">
      <formula>1</formula>
    </cfRule>
  </conditionalFormatting>
  <conditionalFormatting sqref="P8:P44">
    <cfRule type="cellIs" dxfId="5" priority="7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7" width="12.63"/>
    <col customWidth="1" min="8" max="15" width="11.5"/>
  </cols>
  <sheetData>
    <row r="1">
      <c r="A1" s="58" t="s">
        <v>67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</row>
    <row r="2">
      <c r="A2" s="26" t="s">
        <v>68</v>
      </c>
    </row>
    <row r="3">
      <c r="A3" s="26" t="s">
        <v>69</v>
      </c>
    </row>
    <row r="4">
      <c r="A4" s="26"/>
    </row>
    <row r="5">
      <c r="A5" s="30" t="s">
        <v>70</v>
      </c>
      <c r="B5" s="31" t="s">
        <v>71</v>
      </c>
      <c r="C5" s="5"/>
      <c r="D5" s="5"/>
      <c r="E5" s="5"/>
      <c r="F5" s="5"/>
      <c r="G5" s="6"/>
      <c r="H5" s="31" t="s">
        <v>72</v>
      </c>
      <c r="I5" s="5"/>
      <c r="J5" s="5"/>
      <c r="K5" s="5"/>
      <c r="L5" s="5"/>
      <c r="M5" s="5"/>
      <c r="N5" s="5"/>
      <c r="O5" s="6"/>
    </row>
    <row r="6">
      <c r="A6" s="32"/>
      <c r="B6" s="30" t="s">
        <v>73</v>
      </c>
      <c r="C6" s="30" t="s">
        <v>74</v>
      </c>
      <c r="D6" s="30" t="s">
        <v>26</v>
      </c>
      <c r="E6" s="30" t="s">
        <v>75</v>
      </c>
      <c r="F6" s="30" t="s">
        <v>76</v>
      </c>
      <c r="G6" s="30" t="s">
        <v>25</v>
      </c>
      <c r="H6" s="55" t="s">
        <v>31</v>
      </c>
      <c r="I6" s="55" t="s">
        <v>32</v>
      </c>
      <c r="J6" s="55" t="s">
        <v>33</v>
      </c>
      <c r="K6" s="55" t="s">
        <v>34</v>
      </c>
      <c r="L6" s="55" t="s">
        <v>35</v>
      </c>
      <c r="M6" s="55" t="s">
        <v>36</v>
      </c>
      <c r="N6" s="55" t="s">
        <v>37</v>
      </c>
      <c r="O6" s="55" t="s">
        <v>38</v>
      </c>
    </row>
    <row r="7">
      <c r="A7" s="10"/>
      <c r="B7" s="10"/>
      <c r="C7" s="10"/>
      <c r="D7" s="10"/>
      <c r="E7" s="10"/>
      <c r="F7" s="10"/>
      <c r="G7" s="10"/>
      <c r="H7" s="33">
        <v>1.0</v>
      </c>
      <c r="I7" s="33">
        <v>500.0</v>
      </c>
      <c r="J7" s="33">
        <v>5.0</v>
      </c>
      <c r="K7" s="33">
        <v>5000.0</v>
      </c>
      <c r="L7" s="33">
        <v>1.0</v>
      </c>
      <c r="M7" s="33">
        <v>50.0</v>
      </c>
      <c r="N7" s="33">
        <v>10.0</v>
      </c>
      <c r="O7" s="33">
        <v>5000.0</v>
      </c>
    </row>
    <row r="8">
      <c r="A8" s="44" t="s">
        <v>77</v>
      </c>
      <c r="B8" s="61">
        <f t="shared" ref="B8:B37" si="1">10000000</f>
        <v>10000000</v>
      </c>
      <c r="C8" s="61">
        <f t="shared" ref="C8:C37" si="2">SUMPRODUCT($H$7:$O$7,H8:O8)</f>
        <v>9854316</v>
      </c>
      <c r="D8" s="62">
        <f t="shared" ref="D8:D37" si="3">C8/B8</f>
        <v>0.9854316</v>
      </c>
      <c r="E8" s="63"/>
      <c r="F8" s="63">
        <f t="shared" ref="F8:F37" si="4">int(B8*G8)</f>
        <v>3485936</v>
      </c>
      <c r="G8" s="64">
        <f t="shared" ref="G8:G37" si="5">34.81%+RAND()*2%</f>
        <v>0.3485936083</v>
      </c>
      <c r="H8" s="61">
        <f>INT(sumif('機率設置'!B$8:B$44,1,'機率設置'!$J$8:$J$44)/SUM('機率設置'!$J$8:$J$44)*(0.96+rand()*0.08)*$B8)</f>
        <v>1801718</v>
      </c>
      <c r="I8" s="61">
        <f>INT(sumif('機率設置'!C$8:C$44,1,'機率設置'!$J$8:$J$44)/SUM('機率設置'!$J$8:$J$44)*(0.96+rand()*0.08)*$B8)</f>
        <v>374</v>
      </c>
      <c r="J8" s="61">
        <f>INT(sumif('機率設置'!D$8:D$44,1,'機率設置'!$J$8:$J$44)/SUM('機率設置'!$J$8:$J$44)*(0.96+rand()*0.08)*$B8)</f>
        <v>691832</v>
      </c>
      <c r="K8" s="61">
        <f>INT(sumif('機率設置'!E$8:E$44,1,'機率設置'!$J$8:$J$44)/SUM('機率設置'!$J$8:$J$44)*(0.96+rand()*0.08)*$B8)</f>
        <v>30</v>
      </c>
      <c r="L8" s="61">
        <f>INT(sumif('機率設置'!F$8:F$44,1,'機率設置'!$J$8:$J$44)/SUM('機率設置'!$J$8:$J$44)*(0.96+rand()*0.08)*$B8)</f>
        <v>1813388</v>
      </c>
      <c r="M8" s="61">
        <f>INT(sumif('機率設置'!G$8:G$44,1,'機率設置'!$J$8:$J$44)/SUM('機率設置'!$J$8:$J$44)*(0.96+rand()*0.08)*$B8)</f>
        <v>6817</v>
      </c>
      <c r="N8" s="61">
        <f>INT(sumif('機率設置'!H$8:H$44,1,'機率設置'!$J$8:$J$44)/SUM('機率設置'!$J$8:$J$44)*(0.96+rand()*0.08)*$B8)</f>
        <v>196220</v>
      </c>
      <c r="O8" s="61">
        <f>INT(sumif('機率設置'!I$8:I$44,1,'機率設置'!$J$8:$J$44)/SUM('機率設置'!$J$8:$J$44)*(0.96+rand()*0.08)*$B8)</f>
        <v>28</v>
      </c>
    </row>
    <row r="9">
      <c r="A9" s="44" t="s">
        <v>78</v>
      </c>
      <c r="B9" s="61">
        <f t="shared" si="1"/>
        <v>10000000</v>
      </c>
      <c r="C9" s="61">
        <f t="shared" si="2"/>
        <v>9956397</v>
      </c>
      <c r="D9" s="62">
        <f t="shared" si="3"/>
        <v>0.9956397</v>
      </c>
      <c r="E9" s="63"/>
      <c r="F9" s="63">
        <f t="shared" si="4"/>
        <v>3617496</v>
      </c>
      <c r="G9" s="64">
        <f t="shared" si="5"/>
        <v>0.3617496742</v>
      </c>
      <c r="H9" s="61">
        <f>INT(sumif('機率設置'!B$8:B$44,1,'機率設置'!$J$8:$J$44)/SUM('機率設置'!$J$8:$J$44)*(0.96+rand()*0.08)*$B9)</f>
        <v>1802960</v>
      </c>
      <c r="I9" s="61">
        <f>INT(sumif('機率設置'!C$8:C$44,1,'機率設置'!$J$8:$J$44)/SUM('機率設置'!$J$8:$J$44)*(0.96+rand()*0.08)*$B9)</f>
        <v>384</v>
      </c>
      <c r="J9" s="61">
        <f>INT(sumif('機率設置'!D$8:D$44,1,'機率設置'!$J$8:$J$44)/SUM('機率設置'!$J$8:$J$44)*(0.96+rand()*0.08)*$B9)</f>
        <v>692282</v>
      </c>
      <c r="K9" s="61">
        <f>INT(sumif('機率設置'!E$8:E$44,1,'機率設置'!$J$8:$J$44)/SUM('機率設置'!$J$8:$J$44)*(0.96+rand()*0.08)*$B9)</f>
        <v>31</v>
      </c>
      <c r="L9" s="61">
        <f>INT(sumif('機率設置'!F$8:F$44,1,'機率設置'!$J$8:$J$44)/SUM('機率設置'!$J$8:$J$44)*(0.96+rand()*0.08)*$B9)</f>
        <v>1828187</v>
      </c>
      <c r="M9" s="61">
        <f>INT(sumif('機率設置'!G$8:G$44,1,'機率設置'!$J$8:$J$44)/SUM('機率設置'!$J$8:$J$44)*(0.96+rand()*0.08)*$B9)</f>
        <v>7060</v>
      </c>
      <c r="N9" s="61">
        <f>INT(sumif('機率設置'!H$8:H$44,1,'機率設置'!$J$8:$J$44)/SUM('機率設置'!$J$8:$J$44)*(0.96+rand()*0.08)*$B9)</f>
        <v>201384</v>
      </c>
      <c r="O9" s="61">
        <f>INT(sumif('機率設置'!I$8:I$44,1,'機率設置'!$J$8:$J$44)/SUM('機率設置'!$J$8:$J$44)*(0.96+rand()*0.08)*$B9)</f>
        <v>30</v>
      </c>
    </row>
    <row r="10">
      <c r="A10" s="44" t="s">
        <v>79</v>
      </c>
      <c r="B10" s="61">
        <f t="shared" si="1"/>
        <v>10000000</v>
      </c>
      <c r="C10" s="61">
        <f t="shared" si="2"/>
        <v>9784073</v>
      </c>
      <c r="D10" s="62">
        <f t="shared" si="3"/>
        <v>0.9784073</v>
      </c>
      <c r="E10" s="63"/>
      <c r="F10" s="63">
        <f t="shared" si="4"/>
        <v>3548526</v>
      </c>
      <c r="G10" s="64">
        <f t="shared" si="5"/>
        <v>0.3548526394</v>
      </c>
      <c r="H10" s="61">
        <f>INT(sumif('機率設置'!B$8:B$44,1,'機率設置'!$J$8:$J$44)/SUM('機率設置'!$J$8:$J$44)*(0.96+rand()*0.08)*$B10)</f>
        <v>1823460</v>
      </c>
      <c r="I10" s="61">
        <f>INT(sumif('機率設置'!C$8:C$44,1,'機率設置'!$J$8:$J$44)/SUM('機率設置'!$J$8:$J$44)*(0.96+rand()*0.08)*$B10)</f>
        <v>373</v>
      </c>
      <c r="J10" s="61">
        <f>INT(sumif('機率設置'!D$8:D$44,1,'機率設置'!$J$8:$J$44)/SUM('機率設置'!$J$8:$J$44)*(0.96+rand()*0.08)*$B10)</f>
        <v>686916</v>
      </c>
      <c r="K10" s="61">
        <f>INT(sumif('機率設置'!E$8:E$44,1,'機率設置'!$J$8:$J$44)/SUM('機率設置'!$J$8:$J$44)*(0.96+rand()*0.08)*$B10)</f>
        <v>30</v>
      </c>
      <c r="L10" s="61">
        <f>INT(sumif('機率設置'!F$8:F$44,1,'機率設置'!$J$8:$J$44)/SUM('機率設置'!$J$8:$J$44)*(0.96+rand()*0.08)*$B10)</f>
        <v>1745623</v>
      </c>
      <c r="M10" s="61">
        <f>INT(sumif('機率設置'!G$8:G$44,1,'機率設置'!$J$8:$J$44)/SUM('機率設置'!$J$8:$J$44)*(0.96+rand()*0.08)*$B10)</f>
        <v>6852</v>
      </c>
      <c r="N10" s="61">
        <f>INT(sumif('機率設置'!H$8:H$44,1,'機率設置'!$J$8:$J$44)/SUM('機率設置'!$J$8:$J$44)*(0.96+rand()*0.08)*$B10)</f>
        <v>195131</v>
      </c>
      <c r="O10" s="61">
        <f>INT(sumif('機率設置'!I$8:I$44,1,'機率設置'!$J$8:$J$44)/SUM('機率設置'!$J$8:$J$44)*(0.96+rand()*0.08)*$B10)</f>
        <v>30</v>
      </c>
    </row>
    <row r="11">
      <c r="A11" s="44" t="s">
        <v>80</v>
      </c>
      <c r="B11" s="61">
        <f t="shared" si="1"/>
        <v>10000000</v>
      </c>
      <c r="C11" s="61">
        <f t="shared" si="2"/>
        <v>10068076</v>
      </c>
      <c r="D11" s="62">
        <f t="shared" si="3"/>
        <v>1.0068076</v>
      </c>
      <c r="E11" s="63"/>
      <c r="F11" s="63">
        <f t="shared" si="4"/>
        <v>3529094</v>
      </c>
      <c r="G11" s="64">
        <f t="shared" si="5"/>
        <v>0.3529094387</v>
      </c>
      <c r="H11" s="61">
        <f>INT(sumif('機率設置'!B$8:B$44,1,'機率設置'!$J$8:$J$44)/SUM('機率設置'!$J$8:$J$44)*(0.96+rand()*0.08)*$B11)</f>
        <v>1797623</v>
      </c>
      <c r="I11" s="61">
        <f>INT(sumif('機率設置'!C$8:C$44,1,'機率設置'!$J$8:$J$44)/SUM('機率設置'!$J$8:$J$44)*(0.96+rand()*0.08)*$B11)</f>
        <v>356</v>
      </c>
      <c r="J11" s="61">
        <f>INT(sumif('機率設置'!D$8:D$44,1,'機率設置'!$J$8:$J$44)/SUM('機率設置'!$J$8:$J$44)*(0.96+rand()*0.08)*$B11)</f>
        <v>709596</v>
      </c>
      <c r="K11" s="61">
        <f>INT(sumif('機率設置'!E$8:E$44,1,'機率設置'!$J$8:$J$44)/SUM('機率設置'!$J$8:$J$44)*(0.96+rand()*0.08)*$B11)</f>
        <v>29</v>
      </c>
      <c r="L11" s="61">
        <f>INT(sumif('機率設置'!F$8:F$44,1,'機率設置'!$J$8:$J$44)/SUM('機率設置'!$J$8:$J$44)*(0.96+rand()*0.08)*$B11)</f>
        <v>1856113</v>
      </c>
      <c r="M11" s="61">
        <f>INT(sumif('機率設置'!G$8:G$44,1,'機率設置'!$J$8:$J$44)/SUM('機率設置'!$J$8:$J$44)*(0.96+rand()*0.08)*$B11)</f>
        <v>7026</v>
      </c>
      <c r="N11" s="61">
        <f>INT(sumif('機率設置'!H$8:H$44,1,'機率設置'!$J$8:$J$44)/SUM('機率設置'!$J$8:$J$44)*(0.96+rand()*0.08)*$B11)</f>
        <v>204206</v>
      </c>
      <c r="O11" s="61">
        <f>INT(sumif('機率設置'!I$8:I$44,1,'機率設置'!$J$8:$J$44)/SUM('機率設置'!$J$8:$J$44)*(0.96+rand()*0.08)*$B11)</f>
        <v>30</v>
      </c>
    </row>
    <row r="12">
      <c r="A12" s="44" t="s">
        <v>81</v>
      </c>
      <c r="B12" s="61">
        <f t="shared" si="1"/>
        <v>10000000</v>
      </c>
      <c r="C12" s="61">
        <f t="shared" si="2"/>
        <v>10168561</v>
      </c>
      <c r="D12" s="62">
        <f t="shared" si="3"/>
        <v>1.0168561</v>
      </c>
      <c r="E12" s="63"/>
      <c r="F12" s="63">
        <f t="shared" si="4"/>
        <v>3562203</v>
      </c>
      <c r="G12" s="64">
        <f t="shared" si="5"/>
        <v>0.3562203804</v>
      </c>
      <c r="H12" s="61">
        <f>INT(sumif('機率設置'!B$8:B$44,1,'機率設置'!$J$8:$J$44)/SUM('機率設置'!$J$8:$J$44)*(0.96+rand()*0.08)*$B12)</f>
        <v>1816327</v>
      </c>
      <c r="I12" s="61">
        <f>INT(sumif('機率設置'!C$8:C$44,1,'機率設置'!$J$8:$J$44)/SUM('機率設置'!$J$8:$J$44)*(0.96+rand()*0.08)*$B12)</f>
        <v>360</v>
      </c>
      <c r="J12" s="61">
        <f>INT(sumif('機率設置'!D$8:D$44,1,'機率設置'!$J$8:$J$44)/SUM('機率設置'!$J$8:$J$44)*(0.96+rand()*0.08)*$B12)</f>
        <v>735935</v>
      </c>
      <c r="K12" s="61">
        <f>INT(sumif('機率設置'!E$8:E$44,1,'機率設置'!$J$8:$J$44)/SUM('機率設置'!$J$8:$J$44)*(0.96+rand()*0.08)*$B12)</f>
        <v>30</v>
      </c>
      <c r="L12" s="61">
        <f>INT(sumif('機率設置'!F$8:F$44,1,'機率設置'!$J$8:$J$44)/SUM('機率設置'!$J$8:$J$44)*(0.96+rand()*0.08)*$B12)</f>
        <v>1863159</v>
      </c>
      <c r="M12" s="61">
        <f>INT(sumif('機率設置'!G$8:G$44,1,'機率設置'!$J$8:$J$44)/SUM('機率設置'!$J$8:$J$44)*(0.96+rand()*0.08)*$B12)</f>
        <v>6944</v>
      </c>
      <c r="N12" s="61">
        <f>INT(sumif('機率設置'!H$8:H$44,1,'機率設置'!$J$8:$J$44)/SUM('機率設置'!$J$8:$J$44)*(0.96+rand()*0.08)*$B12)</f>
        <v>198720</v>
      </c>
      <c r="O12" s="61">
        <f>INT(sumif('機率設置'!I$8:I$44,1,'機率設置'!$J$8:$J$44)/SUM('機率設置'!$J$8:$J$44)*(0.96+rand()*0.08)*$B12)</f>
        <v>29</v>
      </c>
    </row>
    <row r="13">
      <c r="A13" s="44" t="s">
        <v>82</v>
      </c>
      <c r="B13" s="61">
        <f t="shared" si="1"/>
        <v>10000000</v>
      </c>
      <c r="C13" s="61">
        <f t="shared" si="2"/>
        <v>10064142</v>
      </c>
      <c r="D13" s="62">
        <f t="shared" si="3"/>
        <v>1.0064142</v>
      </c>
      <c r="E13" s="63"/>
      <c r="F13" s="63">
        <f t="shared" si="4"/>
        <v>3588612</v>
      </c>
      <c r="G13" s="64">
        <f t="shared" si="5"/>
        <v>0.3588612901</v>
      </c>
      <c r="H13" s="61">
        <f>INT(sumif('機率設置'!B$8:B$44,1,'機率設置'!$J$8:$J$44)/SUM('機率設置'!$J$8:$J$44)*(0.96+rand()*0.08)*$B13)</f>
        <v>1822332</v>
      </c>
      <c r="I13" s="61">
        <f>INT(sumif('機率設置'!C$8:C$44,1,'機率設置'!$J$8:$J$44)/SUM('機率設置'!$J$8:$J$44)*(0.96+rand()*0.08)*$B13)</f>
        <v>383</v>
      </c>
      <c r="J13" s="61">
        <f>INT(sumif('機率設置'!D$8:D$44,1,'機率設置'!$J$8:$J$44)/SUM('機率設置'!$J$8:$J$44)*(0.96+rand()*0.08)*$B13)</f>
        <v>700664</v>
      </c>
      <c r="K13" s="61">
        <f>INT(sumif('機率設置'!E$8:E$44,1,'機率設置'!$J$8:$J$44)/SUM('機率設置'!$J$8:$J$44)*(0.96+rand()*0.08)*$B13)</f>
        <v>30</v>
      </c>
      <c r="L13" s="61">
        <f>INT(sumif('機率設置'!F$8:F$44,1,'機率設置'!$J$8:$J$44)/SUM('機率設置'!$J$8:$J$44)*(0.96+rand()*0.08)*$B13)</f>
        <v>1871000</v>
      </c>
      <c r="M13" s="61">
        <f>INT(sumif('機率設置'!G$8:G$44,1,'機率設置'!$J$8:$J$44)/SUM('機率設置'!$J$8:$J$44)*(0.96+rand()*0.08)*$B13)</f>
        <v>7077</v>
      </c>
      <c r="N13" s="61">
        <f>INT(sumif('機率設置'!H$8:H$44,1,'機率設置'!$J$8:$J$44)/SUM('機率設置'!$J$8:$J$44)*(0.96+rand()*0.08)*$B13)</f>
        <v>203214</v>
      </c>
      <c r="O13" s="61">
        <f>INT(sumif('機率設置'!I$8:I$44,1,'機率設置'!$J$8:$J$44)/SUM('機率設置'!$J$8:$J$44)*(0.96+rand()*0.08)*$B13)</f>
        <v>28</v>
      </c>
    </row>
    <row r="14">
      <c r="A14" s="44" t="s">
        <v>83</v>
      </c>
      <c r="B14" s="61">
        <f t="shared" si="1"/>
        <v>10000000</v>
      </c>
      <c r="C14" s="61">
        <f t="shared" si="2"/>
        <v>10034984</v>
      </c>
      <c r="D14" s="62">
        <f t="shared" si="3"/>
        <v>1.0034984</v>
      </c>
      <c r="E14" s="63"/>
      <c r="F14" s="63">
        <f t="shared" si="4"/>
        <v>3527536</v>
      </c>
      <c r="G14" s="64">
        <f t="shared" si="5"/>
        <v>0.3527536679</v>
      </c>
      <c r="H14" s="61">
        <f>INT(sumif('機率設置'!B$8:B$44,1,'機率設置'!$J$8:$J$44)/SUM('機率設置'!$J$8:$J$44)*(0.96+rand()*0.08)*$B14)</f>
        <v>1788220</v>
      </c>
      <c r="I14" s="61">
        <f>INT(sumif('機率設置'!C$8:C$44,1,'機率設置'!$J$8:$J$44)/SUM('機率設置'!$J$8:$J$44)*(0.96+rand()*0.08)*$B14)</f>
        <v>380</v>
      </c>
      <c r="J14" s="61">
        <f>INT(sumif('機率設置'!D$8:D$44,1,'機率設置'!$J$8:$J$44)/SUM('機率設置'!$J$8:$J$44)*(0.96+rand()*0.08)*$B14)</f>
        <v>717071</v>
      </c>
      <c r="K14" s="61">
        <f>INT(sumif('機率設置'!E$8:E$44,1,'機率設置'!$J$8:$J$44)/SUM('機率設置'!$J$8:$J$44)*(0.96+rand()*0.08)*$B14)</f>
        <v>30</v>
      </c>
      <c r="L14" s="61">
        <f>INT(sumif('機率設置'!F$8:F$44,1,'機率設置'!$J$8:$J$44)/SUM('機率設置'!$J$8:$J$44)*(0.96+rand()*0.08)*$B14)</f>
        <v>1781219</v>
      </c>
      <c r="M14" s="61">
        <f>INT(sumif('機率設置'!G$8:G$44,1,'機率設置'!$J$8:$J$44)/SUM('機率設置'!$J$8:$J$44)*(0.96+rand()*0.08)*$B14)</f>
        <v>7063</v>
      </c>
      <c r="N14" s="61">
        <f>INT(sumif('機率設置'!H$8:H$44,1,'機率設置'!$J$8:$J$44)/SUM('機率設置'!$J$8:$J$44)*(0.96+rand()*0.08)*$B14)</f>
        <v>204204</v>
      </c>
      <c r="O14" s="61">
        <f>INT(sumif('機率設置'!I$8:I$44,1,'機率設置'!$J$8:$J$44)/SUM('機率設置'!$J$8:$J$44)*(0.96+rand()*0.08)*$B14)</f>
        <v>29</v>
      </c>
    </row>
    <row r="15">
      <c r="A15" s="44" t="s">
        <v>84</v>
      </c>
      <c r="B15" s="61">
        <f t="shared" si="1"/>
        <v>10000000</v>
      </c>
      <c r="C15" s="61">
        <f t="shared" si="2"/>
        <v>9838587</v>
      </c>
      <c r="D15" s="62">
        <f t="shared" si="3"/>
        <v>0.9838587</v>
      </c>
      <c r="E15" s="63"/>
      <c r="F15" s="63">
        <f t="shared" si="4"/>
        <v>3583646</v>
      </c>
      <c r="G15" s="64">
        <f t="shared" si="5"/>
        <v>0.3583646039</v>
      </c>
      <c r="H15" s="61">
        <f>INT(sumif('機率設置'!B$8:B$44,1,'機率設置'!$J$8:$J$44)/SUM('機率設置'!$J$8:$J$44)*(0.96+rand()*0.08)*$B15)</f>
        <v>1738854</v>
      </c>
      <c r="I15" s="61">
        <f>INT(sumif('機率設置'!C$8:C$44,1,'機率設置'!$J$8:$J$44)/SUM('機率設置'!$J$8:$J$44)*(0.96+rand()*0.08)*$B15)</f>
        <v>360</v>
      </c>
      <c r="J15" s="61">
        <f>INT(sumif('機率設置'!D$8:D$44,1,'機率設置'!$J$8:$J$44)/SUM('機率設置'!$J$8:$J$44)*(0.96+rand()*0.08)*$B15)</f>
        <v>697873</v>
      </c>
      <c r="K15" s="61">
        <f>INT(sumif('機率設置'!E$8:E$44,1,'機率設置'!$J$8:$J$44)/SUM('機率設置'!$J$8:$J$44)*(0.96+rand()*0.08)*$B15)</f>
        <v>30</v>
      </c>
      <c r="L15" s="61">
        <f>INT(sumif('機率設置'!F$8:F$44,1,'機率設置'!$J$8:$J$44)/SUM('機率設置'!$J$8:$J$44)*(0.96+rand()*0.08)*$B15)</f>
        <v>1766238</v>
      </c>
      <c r="M15" s="61">
        <f>INT(sumif('機率設置'!G$8:G$44,1,'機率設置'!$J$8:$J$44)/SUM('機率設置'!$J$8:$J$44)*(0.96+rand()*0.08)*$B15)</f>
        <v>7038</v>
      </c>
      <c r="N15" s="61">
        <f>INT(sumif('機率設置'!H$8:H$44,1,'機率設置'!$J$8:$J$44)/SUM('機率設置'!$J$8:$J$44)*(0.96+rand()*0.08)*$B15)</f>
        <v>202223</v>
      </c>
      <c r="O15" s="61">
        <f>INT(sumif('機率設置'!I$8:I$44,1,'機率設置'!$J$8:$J$44)/SUM('機率設置'!$J$8:$J$44)*(0.96+rand()*0.08)*$B15)</f>
        <v>28</v>
      </c>
    </row>
    <row r="16">
      <c r="A16" s="44" t="s">
        <v>85</v>
      </c>
      <c r="B16" s="61">
        <f t="shared" si="1"/>
        <v>10000000</v>
      </c>
      <c r="C16" s="61">
        <f t="shared" si="2"/>
        <v>10171400</v>
      </c>
      <c r="D16" s="62">
        <f t="shared" si="3"/>
        <v>1.01714</v>
      </c>
      <c r="E16" s="63"/>
      <c r="F16" s="63">
        <f t="shared" si="4"/>
        <v>3581809</v>
      </c>
      <c r="G16" s="64">
        <f t="shared" si="5"/>
        <v>0.3581809923</v>
      </c>
      <c r="H16" s="61">
        <f>INT(sumif('機率設置'!B$8:B$44,1,'機率設置'!$J$8:$J$44)/SUM('機率設置'!$J$8:$J$44)*(0.96+rand()*0.08)*$B16)</f>
        <v>1873943</v>
      </c>
      <c r="I16" s="61">
        <f>INT(sumif('機率設置'!C$8:C$44,1,'機率設置'!$J$8:$J$44)/SUM('機率設置'!$J$8:$J$44)*(0.96+rand()*0.08)*$B16)</f>
        <v>361</v>
      </c>
      <c r="J16" s="61">
        <f>INT(sumif('機率設置'!D$8:D$44,1,'機率設置'!$J$8:$J$44)/SUM('機率設置'!$J$8:$J$44)*(0.96+rand()*0.08)*$B16)</f>
        <v>727998</v>
      </c>
      <c r="K16" s="61">
        <f>INT(sumif('機率設置'!E$8:E$44,1,'機率設置'!$J$8:$J$44)/SUM('機率設置'!$J$8:$J$44)*(0.96+rand()*0.08)*$B16)</f>
        <v>30</v>
      </c>
      <c r="L16" s="61">
        <f>INT(sumif('機率設置'!F$8:F$44,1,'機率設置'!$J$8:$J$44)/SUM('機率設置'!$J$8:$J$44)*(0.96+rand()*0.08)*$B16)</f>
        <v>1881877</v>
      </c>
      <c r="M16" s="61">
        <f>INT(sumif('機率設置'!G$8:G$44,1,'機率設置'!$J$8:$J$44)/SUM('機率設置'!$J$8:$J$44)*(0.96+rand()*0.08)*$B16)</f>
        <v>7188</v>
      </c>
      <c r="N16" s="61">
        <f>INT(sumif('機率設置'!H$8:H$44,1,'機率設置'!$J$8:$J$44)/SUM('機率設置'!$J$8:$J$44)*(0.96+rand()*0.08)*$B16)</f>
        <v>194569</v>
      </c>
      <c r="O16" s="61">
        <f>INT(sumif('機率設置'!I$8:I$44,1,'機率設置'!$J$8:$J$44)/SUM('機率設置'!$J$8:$J$44)*(0.96+rand()*0.08)*$B16)</f>
        <v>28</v>
      </c>
    </row>
    <row r="17">
      <c r="A17" s="44" t="s">
        <v>86</v>
      </c>
      <c r="B17" s="61">
        <f t="shared" si="1"/>
        <v>10000000</v>
      </c>
      <c r="C17" s="61">
        <f t="shared" si="2"/>
        <v>9990234</v>
      </c>
      <c r="D17" s="62">
        <f t="shared" si="3"/>
        <v>0.9990234</v>
      </c>
      <c r="E17" s="63"/>
      <c r="F17" s="63">
        <f t="shared" si="4"/>
        <v>3572404</v>
      </c>
      <c r="G17" s="64">
        <f t="shared" si="5"/>
        <v>0.3572404216</v>
      </c>
      <c r="H17" s="61">
        <f>INT(sumif('機率設置'!B$8:B$44,1,'機率設置'!$J$8:$J$44)/SUM('機率設置'!$J$8:$J$44)*(0.96+rand()*0.08)*$B17)</f>
        <v>1855641</v>
      </c>
      <c r="I17" s="61">
        <f>INT(sumif('機率設置'!C$8:C$44,1,'機率設置'!$J$8:$J$44)/SUM('機率設置'!$J$8:$J$44)*(0.96+rand()*0.08)*$B17)</f>
        <v>365</v>
      </c>
      <c r="J17" s="61">
        <f>INT(sumif('機率設置'!D$8:D$44,1,'機率設置'!$J$8:$J$44)/SUM('機率設置'!$J$8:$J$44)*(0.96+rand()*0.08)*$B17)</f>
        <v>688175</v>
      </c>
      <c r="K17" s="61">
        <f>INT(sumif('機率設置'!E$8:E$44,1,'機率設置'!$J$8:$J$44)/SUM('機率設置'!$J$8:$J$44)*(0.96+rand()*0.08)*$B17)</f>
        <v>30</v>
      </c>
      <c r="L17" s="61">
        <f>INT(sumif('機率設置'!F$8:F$44,1,'機率設置'!$J$8:$J$44)/SUM('機率設置'!$J$8:$J$44)*(0.96+rand()*0.08)*$B17)</f>
        <v>1798418</v>
      </c>
      <c r="M17" s="61">
        <f>INT(sumif('機率設置'!G$8:G$44,1,'機率設置'!$J$8:$J$44)/SUM('機率設置'!$J$8:$J$44)*(0.96+rand()*0.08)*$B17)</f>
        <v>7276</v>
      </c>
      <c r="N17" s="61">
        <f>INT(sumif('機率設置'!H$8:H$44,1,'機率設置'!$J$8:$J$44)/SUM('機率設置'!$J$8:$J$44)*(0.96+rand()*0.08)*$B17)</f>
        <v>205400</v>
      </c>
      <c r="O17" s="61">
        <f>INT(sumif('機率設置'!I$8:I$44,1,'機率設置'!$J$8:$J$44)/SUM('機率設置'!$J$8:$J$44)*(0.96+rand()*0.08)*$B17)</f>
        <v>29</v>
      </c>
    </row>
    <row r="18">
      <c r="A18" s="44" t="s">
        <v>87</v>
      </c>
      <c r="B18" s="61">
        <f t="shared" si="1"/>
        <v>10000000</v>
      </c>
      <c r="C18" s="61">
        <f t="shared" si="2"/>
        <v>10246291</v>
      </c>
      <c r="D18" s="62">
        <f t="shared" si="3"/>
        <v>1.0246291</v>
      </c>
      <c r="E18" s="63"/>
      <c r="F18" s="63">
        <f t="shared" si="4"/>
        <v>3617087</v>
      </c>
      <c r="G18" s="64">
        <f t="shared" si="5"/>
        <v>0.3617087906</v>
      </c>
      <c r="H18" s="61">
        <f>INT(sumif('機率設置'!B$8:B$44,1,'機率設置'!$J$8:$J$44)/SUM('機率設置'!$J$8:$J$44)*(0.96+rand()*0.08)*$B18)</f>
        <v>1858703</v>
      </c>
      <c r="I18" s="61">
        <f>INT(sumif('機率設置'!C$8:C$44,1,'機率設置'!$J$8:$J$44)/SUM('機率設置'!$J$8:$J$44)*(0.96+rand()*0.08)*$B18)</f>
        <v>363</v>
      </c>
      <c r="J18" s="61">
        <f>INT(sumif('機率設置'!D$8:D$44,1,'機率設置'!$J$8:$J$44)/SUM('機率設置'!$J$8:$J$44)*(0.96+rand()*0.08)*$B18)</f>
        <v>724232</v>
      </c>
      <c r="K18" s="61">
        <f>INT(sumif('機率設置'!E$8:E$44,1,'機率設置'!$J$8:$J$44)/SUM('機率設置'!$J$8:$J$44)*(0.96+rand()*0.08)*$B18)</f>
        <v>29</v>
      </c>
      <c r="L18" s="61">
        <f>INT(sumif('機率設置'!F$8:F$44,1,'機率設置'!$J$8:$J$44)/SUM('機率設置'!$J$8:$J$44)*(0.96+rand()*0.08)*$B18)</f>
        <v>1861538</v>
      </c>
      <c r="M18" s="61">
        <f>INT(sumif('機率設置'!G$8:G$44,1,'機率設置'!$J$8:$J$44)/SUM('機率設置'!$J$8:$J$44)*(0.96+rand()*0.08)*$B18)</f>
        <v>7091</v>
      </c>
      <c r="N18" s="61">
        <f>INT(sumif('機率設置'!H$8:H$44,1,'機率設置'!$J$8:$J$44)/SUM('機率設置'!$J$8:$J$44)*(0.96+rand()*0.08)*$B18)</f>
        <v>207884</v>
      </c>
      <c r="O18" s="61">
        <f>INT(sumif('機率設置'!I$8:I$44,1,'機率設置'!$J$8:$J$44)/SUM('機率設置'!$J$8:$J$44)*(0.96+rand()*0.08)*$B18)</f>
        <v>29</v>
      </c>
    </row>
    <row r="19">
      <c r="A19" s="44" t="s">
        <v>88</v>
      </c>
      <c r="B19" s="61">
        <f t="shared" si="1"/>
        <v>10000000</v>
      </c>
      <c r="C19" s="61">
        <f t="shared" si="2"/>
        <v>10057442</v>
      </c>
      <c r="D19" s="62">
        <f t="shared" si="3"/>
        <v>1.0057442</v>
      </c>
      <c r="E19" s="63"/>
      <c r="F19" s="63">
        <f t="shared" si="4"/>
        <v>3589846</v>
      </c>
      <c r="G19" s="64">
        <f t="shared" si="5"/>
        <v>0.3589846163</v>
      </c>
      <c r="H19" s="61">
        <f>INT(sumif('機率設置'!B$8:B$44,1,'機率設置'!$J$8:$J$44)/SUM('機率設置'!$J$8:$J$44)*(0.96+rand()*0.08)*$B19)</f>
        <v>1742512</v>
      </c>
      <c r="I19" s="61">
        <f>INT(sumif('機率設置'!C$8:C$44,1,'機率設置'!$J$8:$J$44)/SUM('機率設置'!$J$8:$J$44)*(0.96+rand()*0.08)*$B19)</f>
        <v>363</v>
      </c>
      <c r="J19" s="61">
        <f>INT(sumif('機率設置'!D$8:D$44,1,'機率設置'!$J$8:$J$44)/SUM('機率設置'!$J$8:$J$44)*(0.96+rand()*0.08)*$B19)</f>
        <v>716683</v>
      </c>
      <c r="K19" s="61">
        <f>INT(sumif('機率設置'!E$8:E$44,1,'機率設置'!$J$8:$J$44)/SUM('機率設置'!$J$8:$J$44)*(0.96+rand()*0.08)*$B19)</f>
        <v>31</v>
      </c>
      <c r="L19" s="61">
        <f>INT(sumif('機率設置'!F$8:F$44,1,'機率設置'!$J$8:$J$44)/SUM('機率設置'!$J$8:$J$44)*(0.96+rand()*0.08)*$B19)</f>
        <v>1827885</v>
      </c>
      <c r="M19" s="61">
        <f>INT(sumif('機率設置'!G$8:G$44,1,'機率設置'!$J$8:$J$44)/SUM('機率設置'!$J$8:$J$44)*(0.96+rand()*0.08)*$B19)</f>
        <v>7291</v>
      </c>
      <c r="N19" s="61">
        <f>INT(sumif('機率設置'!H$8:H$44,1,'機率設置'!$J$8:$J$44)/SUM('機率設置'!$J$8:$J$44)*(0.96+rand()*0.08)*$B19)</f>
        <v>205758</v>
      </c>
      <c r="O19" s="61">
        <f>INT(sumif('機率設置'!I$8:I$44,1,'機率設置'!$J$8:$J$44)/SUM('機率設置'!$J$8:$J$44)*(0.96+rand()*0.08)*$B19)</f>
        <v>29</v>
      </c>
    </row>
    <row r="20">
      <c r="A20" s="44" t="s">
        <v>89</v>
      </c>
      <c r="B20" s="61">
        <f t="shared" si="1"/>
        <v>10000000</v>
      </c>
      <c r="C20" s="61">
        <f t="shared" si="2"/>
        <v>10018911</v>
      </c>
      <c r="D20" s="62">
        <f t="shared" si="3"/>
        <v>1.0018911</v>
      </c>
      <c r="E20" s="63"/>
      <c r="F20" s="63">
        <f t="shared" si="4"/>
        <v>3660821</v>
      </c>
      <c r="G20" s="64">
        <f t="shared" si="5"/>
        <v>0.3660821751</v>
      </c>
      <c r="H20" s="61">
        <f>INT(sumif('機率設置'!B$8:B$44,1,'機率設置'!$J$8:$J$44)/SUM('機率設置'!$J$8:$J$44)*(0.96+rand()*0.08)*$B20)</f>
        <v>1742362</v>
      </c>
      <c r="I20" s="61">
        <f>INT(sumif('機率設置'!C$8:C$44,1,'機率設置'!$J$8:$J$44)/SUM('機率設置'!$J$8:$J$44)*(0.96+rand()*0.08)*$B20)</f>
        <v>362</v>
      </c>
      <c r="J20" s="61">
        <f>INT(sumif('機率設置'!D$8:D$44,1,'機率設置'!$J$8:$J$44)/SUM('機率設置'!$J$8:$J$44)*(0.96+rand()*0.08)*$B20)</f>
        <v>714534</v>
      </c>
      <c r="K20" s="61">
        <f>INT(sumif('機率設置'!E$8:E$44,1,'機率設置'!$J$8:$J$44)/SUM('機率設置'!$J$8:$J$44)*(0.96+rand()*0.08)*$B20)</f>
        <v>29</v>
      </c>
      <c r="L20" s="61">
        <f>INT(sumif('機率設置'!F$8:F$44,1,'機率設置'!$J$8:$J$44)/SUM('機率設置'!$J$8:$J$44)*(0.96+rand()*0.08)*$B20)</f>
        <v>1807159</v>
      </c>
      <c r="M20" s="61">
        <f>INT(sumif('機率設置'!G$8:G$44,1,'機率設置'!$J$8:$J$44)/SUM('機率設置'!$J$8:$J$44)*(0.96+rand()*0.08)*$B20)</f>
        <v>7138</v>
      </c>
      <c r="N20" s="61">
        <f>INT(sumif('機率設置'!H$8:H$44,1,'機率設置'!$J$8:$J$44)/SUM('機率設置'!$J$8:$J$44)*(0.96+rand()*0.08)*$B20)</f>
        <v>206882</v>
      </c>
      <c r="O20" s="61">
        <f>INT(sumif('機率設置'!I$8:I$44,1,'機率設置'!$J$8:$J$44)/SUM('機率設置'!$J$8:$J$44)*(0.96+rand()*0.08)*$B20)</f>
        <v>29</v>
      </c>
    </row>
    <row r="21">
      <c r="A21" s="44" t="s">
        <v>90</v>
      </c>
      <c r="B21" s="61">
        <f t="shared" si="1"/>
        <v>10000000</v>
      </c>
      <c r="C21" s="61">
        <f t="shared" si="2"/>
        <v>9770563</v>
      </c>
      <c r="D21" s="62">
        <f t="shared" si="3"/>
        <v>0.9770563</v>
      </c>
      <c r="E21" s="63"/>
      <c r="F21" s="63">
        <f t="shared" si="4"/>
        <v>3601698</v>
      </c>
      <c r="G21" s="64">
        <f t="shared" si="5"/>
        <v>0.3601698841</v>
      </c>
      <c r="H21" s="61">
        <f>INT(sumif('機率設置'!B$8:B$44,1,'機率設置'!$J$8:$J$44)/SUM('機率設置'!$J$8:$J$44)*(0.96+rand()*0.08)*$B21)</f>
        <v>1775819</v>
      </c>
      <c r="I21" s="61">
        <f>INT(sumif('機率設置'!C$8:C$44,1,'機率設置'!$J$8:$J$44)/SUM('機率設置'!$J$8:$J$44)*(0.96+rand()*0.08)*$B21)</f>
        <v>369</v>
      </c>
      <c r="J21" s="61">
        <f>INT(sumif('機率設置'!D$8:D$44,1,'機率設置'!$J$8:$J$44)/SUM('機率設置'!$J$8:$J$44)*(0.96+rand()*0.08)*$B21)</f>
        <v>685597</v>
      </c>
      <c r="K21" s="61">
        <f>INT(sumif('機率設置'!E$8:E$44,1,'機率設置'!$J$8:$J$44)/SUM('機率設置'!$J$8:$J$44)*(0.96+rand()*0.08)*$B21)</f>
        <v>29</v>
      </c>
      <c r="L21" s="61">
        <f>INT(sumif('機率設置'!F$8:F$44,1,'機率設置'!$J$8:$J$44)/SUM('機率設置'!$J$8:$J$44)*(0.96+rand()*0.08)*$B21)</f>
        <v>1784169</v>
      </c>
      <c r="M21" s="61">
        <f>INT(sumif('機率設置'!G$8:G$44,1,'機率設置'!$J$8:$J$44)/SUM('機率設置'!$J$8:$J$44)*(0.96+rand()*0.08)*$B21)</f>
        <v>7270</v>
      </c>
      <c r="N21" s="61">
        <f>INT(sumif('機率設置'!H$8:H$44,1,'機率設置'!$J$8:$J$44)/SUM('機率設置'!$J$8:$J$44)*(0.96+rand()*0.08)*$B21)</f>
        <v>194459</v>
      </c>
      <c r="O21" s="61">
        <f>INT(sumif('機率設置'!I$8:I$44,1,'機率設置'!$J$8:$J$44)/SUM('機率設置'!$J$8:$J$44)*(0.96+rand()*0.08)*$B21)</f>
        <v>29</v>
      </c>
    </row>
    <row r="22">
      <c r="A22" s="44" t="s">
        <v>91</v>
      </c>
      <c r="B22" s="61">
        <f t="shared" si="1"/>
        <v>10000000</v>
      </c>
      <c r="C22" s="61">
        <f t="shared" si="2"/>
        <v>9972006</v>
      </c>
      <c r="D22" s="62">
        <f t="shared" si="3"/>
        <v>0.9972006</v>
      </c>
      <c r="E22" s="63"/>
      <c r="F22" s="63">
        <f t="shared" si="4"/>
        <v>3622141</v>
      </c>
      <c r="G22" s="64">
        <f t="shared" si="5"/>
        <v>0.3622141386</v>
      </c>
      <c r="H22" s="61">
        <f>INT(sumif('機率設置'!B$8:B$44,1,'機率設置'!$J$8:$J$44)/SUM('機率設置'!$J$8:$J$44)*(0.96+rand()*0.08)*$B22)</f>
        <v>1773689</v>
      </c>
      <c r="I22" s="61">
        <f>INT(sumif('機率設置'!C$8:C$44,1,'機率設置'!$J$8:$J$44)/SUM('機率設置'!$J$8:$J$44)*(0.96+rand()*0.08)*$B22)</f>
        <v>381</v>
      </c>
      <c r="J22" s="61">
        <f>INT(sumif('機率設置'!D$8:D$44,1,'機率設置'!$J$8:$J$44)/SUM('機率設置'!$J$8:$J$44)*(0.96+rand()*0.08)*$B22)</f>
        <v>712324</v>
      </c>
      <c r="K22" s="61">
        <f>INT(sumif('機率設置'!E$8:E$44,1,'機率設置'!$J$8:$J$44)/SUM('機率設置'!$J$8:$J$44)*(0.96+rand()*0.08)*$B22)</f>
        <v>30</v>
      </c>
      <c r="L22" s="61">
        <f>INT(sumif('機率設置'!F$8:F$44,1,'機率設置'!$J$8:$J$44)/SUM('機率設置'!$J$8:$J$44)*(0.96+rand()*0.08)*$B22)</f>
        <v>1802237</v>
      </c>
      <c r="M22" s="61">
        <f>INT(sumif('機率設置'!G$8:G$44,1,'機率設置'!$J$8:$J$44)/SUM('機率設置'!$J$8:$J$44)*(0.96+rand()*0.08)*$B22)</f>
        <v>7247</v>
      </c>
      <c r="N22" s="61">
        <f>INT(sumif('機率設置'!H$8:H$44,1,'機率設置'!$J$8:$J$44)/SUM('機率設置'!$J$8:$J$44)*(0.96+rand()*0.08)*$B22)</f>
        <v>198161</v>
      </c>
      <c r="O22" s="61">
        <f>INT(sumif('機率設置'!I$8:I$44,1,'機率設置'!$J$8:$J$44)/SUM('機率設置'!$J$8:$J$44)*(0.96+rand()*0.08)*$B22)</f>
        <v>30</v>
      </c>
    </row>
    <row r="23">
      <c r="A23" s="44" t="s">
        <v>92</v>
      </c>
      <c r="B23" s="61">
        <f t="shared" si="1"/>
        <v>10000000</v>
      </c>
      <c r="C23" s="61">
        <f t="shared" si="2"/>
        <v>10155059</v>
      </c>
      <c r="D23" s="62">
        <f t="shared" si="3"/>
        <v>1.0155059</v>
      </c>
      <c r="E23" s="63"/>
      <c r="F23" s="63">
        <f t="shared" si="4"/>
        <v>3527013</v>
      </c>
      <c r="G23" s="64">
        <f t="shared" si="5"/>
        <v>0.3527013915</v>
      </c>
      <c r="H23" s="61">
        <f>INT(sumif('機率設置'!B$8:B$44,1,'機率設置'!$J$8:$J$44)/SUM('機率設置'!$J$8:$J$44)*(0.96+rand()*0.08)*$B23)</f>
        <v>1871313</v>
      </c>
      <c r="I23" s="61">
        <f>INT(sumif('機率設置'!C$8:C$44,1,'機率設置'!$J$8:$J$44)/SUM('機率設置'!$J$8:$J$44)*(0.96+rand()*0.08)*$B23)</f>
        <v>367</v>
      </c>
      <c r="J23" s="61">
        <f>INT(sumif('機率設置'!D$8:D$44,1,'機率設置'!$J$8:$J$44)/SUM('機率設置'!$J$8:$J$44)*(0.96+rand()*0.08)*$B23)</f>
        <v>732136</v>
      </c>
      <c r="K23" s="61">
        <f>INT(sumif('機率設置'!E$8:E$44,1,'機率設置'!$J$8:$J$44)/SUM('機率設置'!$J$8:$J$44)*(0.96+rand()*0.08)*$B23)</f>
        <v>30</v>
      </c>
      <c r="L23" s="61">
        <f>INT(sumif('機率設置'!F$8:F$44,1,'機率設置'!$J$8:$J$44)/SUM('機率設置'!$J$8:$J$44)*(0.96+rand()*0.08)*$B23)</f>
        <v>1793476</v>
      </c>
      <c r="M23" s="61">
        <f>INT(sumif('機率設置'!G$8:G$44,1,'機率設置'!$J$8:$J$44)/SUM('機率設置'!$J$8:$J$44)*(0.96+rand()*0.08)*$B23)</f>
        <v>7319</v>
      </c>
      <c r="N23" s="61">
        <f>INT(sumif('機率設置'!H$8:H$44,1,'機率設置'!$J$8:$J$44)/SUM('機率設置'!$J$8:$J$44)*(0.96+rand()*0.08)*$B23)</f>
        <v>198014</v>
      </c>
      <c r="O23" s="61">
        <f>INT(sumif('機率設置'!I$8:I$44,1,'機率設置'!$J$8:$J$44)/SUM('機率設置'!$J$8:$J$44)*(0.96+rand()*0.08)*$B23)</f>
        <v>30</v>
      </c>
    </row>
    <row r="24">
      <c r="A24" s="44" t="s">
        <v>93</v>
      </c>
      <c r="B24" s="61">
        <f t="shared" si="1"/>
        <v>10000000</v>
      </c>
      <c r="C24" s="61">
        <f t="shared" si="2"/>
        <v>10039185</v>
      </c>
      <c r="D24" s="62">
        <f t="shared" si="3"/>
        <v>1.0039185</v>
      </c>
      <c r="E24" s="63"/>
      <c r="F24" s="63">
        <f t="shared" si="4"/>
        <v>3595193</v>
      </c>
      <c r="G24" s="64">
        <f t="shared" si="5"/>
        <v>0.359519388</v>
      </c>
      <c r="H24" s="61">
        <f>INT(sumif('機率設置'!B$8:B$44,1,'機率設置'!$J$8:$J$44)/SUM('機率設置'!$J$8:$J$44)*(0.96+rand()*0.08)*$B24)</f>
        <v>1768456</v>
      </c>
      <c r="I24" s="61">
        <f>INT(sumif('機率設置'!C$8:C$44,1,'機率設置'!$J$8:$J$44)/SUM('機率設置'!$J$8:$J$44)*(0.96+rand()*0.08)*$B24)</f>
        <v>372</v>
      </c>
      <c r="J24" s="61">
        <f>INT(sumif('機率設置'!D$8:D$44,1,'機率設置'!$J$8:$J$44)/SUM('機率設置'!$J$8:$J$44)*(0.96+rand()*0.08)*$B24)</f>
        <v>728462</v>
      </c>
      <c r="K24" s="61">
        <f>INT(sumif('機率設置'!E$8:E$44,1,'機率設置'!$J$8:$J$44)/SUM('機率設置'!$J$8:$J$44)*(0.96+rand()*0.08)*$B24)</f>
        <v>29</v>
      </c>
      <c r="L24" s="61">
        <f>INT(sumif('機率設置'!F$8:F$44,1,'機率設置'!$J$8:$J$44)/SUM('機率設置'!$J$8:$J$44)*(0.96+rand()*0.08)*$B24)</f>
        <v>1864359</v>
      </c>
      <c r="M24" s="61">
        <f>INT(sumif('機率設置'!G$8:G$44,1,'機率設置'!$J$8:$J$44)/SUM('機率設置'!$J$8:$J$44)*(0.96+rand()*0.08)*$B24)</f>
        <v>6963</v>
      </c>
      <c r="N24" s="61">
        <f>INT(sumif('機率設置'!H$8:H$44,1,'機率設置'!$J$8:$J$44)/SUM('機率設置'!$J$8:$J$44)*(0.96+rand()*0.08)*$B24)</f>
        <v>193491</v>
      </c>
      <c r="O24" s="61">
        <f>INT(sumif('機率設置'!I$8:I$44,1,'機率設置'!$J$8:$J$44)/SUM('機率設置'!$J$8:$J$44)*(0.96+rand()*0.08)*$B24)</f>
        <v>30</v>
      </c>
    </row>
    <row r="25">
      <c r="A25" s="44" t="s">
        <v>94</v>
      </c>
      <c r="B25" s="61">
        <f t="shared" si="1"/>
        <v>10000000</v>
      </c>
      <c r="C25" s="61">
        <f t="shared" si="2"/>
        <v>9815604</v>
      </c>
      <c r="D25" s="62">
        <f t="shared" si="3"/>
        <v>0.9815604</v>
      </c>
      <c r="E25" s="63"/>
      <c r="F25" s="63">
        <f t="shared" si="4"/>
        <v>3526501</v>
      </c>
      <c r="G25" s="64">
        <f t="shared" si="5"/>
        <v>0.3526501641</v>
      </c>
      <c r="H25" s="61">
        <f>INT(sumif('機率設置'!B$8:B$44,1,'機率設置'!$J$8:$J$44)/SUM('機率設置'!$J$8:$J$44)*(0.96+rand()*0.08)*$B25)</f>
        <v>1787108</v>
      </c>
      <c r="I25" s="61">
        <f>INT(sumif('機率設置'!C$8:C$44,1,'機率設置'!$J$8:$J$44)/SUM('機率設置'!$J$8:$J$44)*(0.96+rand()*0.08)*$B25)</f>
        <v>370</v>
      </c>
      <c r="J25" s="61">
        <f>INT(sumif('機率設置'!D$8:D$44,1,'機率設置'!$J$8:$J$44)/SUM('機率設置'!$J$8:$J$44)*(0.96+rand()*0.08)*$B25)</f>
        <v>680587</v>
      </c>
      <c r="K25" s="61">
        <f>INT(sumif('機率設置'!E$8:E$44,1,'機率設置'!$J$8:$J$44)/SUM('機率設置'!$J$8:$J$44)*(0.96+rand()*0.08)*$B25)</f>
        <v>29</v>
      </c>
      <c r="L25" s="61">
        <f>INT(sumif('機率設置'!F$8:F$44,1,'機率設置'!$J$8:$J$44)/SUM('機率設置'!$J$8:$J$44)*(0.96+rand()*0.08)*$B25)</f>
        <v>1833941</v>
      </c>
      <c r="M25" s="61">
        <f>INT(sumif('機率設置'!G$8:G$44,1,'機率設置'!$J$8:$J$44)/SUM('機率設置'!$J$8:$J$44)*(0.96+rand()*0.08)*$B25)</f>
        <v>7134</v>
      </c>
      <c r="N25" s="61">
        <f>INT(sumif('機率設置'!H$8:H$44,1,'機率設置'!$J$8:$J$44)/SUM('機率設置'!$J$8:$J$44)*(0.96+rand()*0.08)*$B25)</f>
        <v>195492</v>
      </c>
      <c r="O25" s="61">
        <f>INT(sumif('機率設置'!I$8:I$44,1,'機率設置'!$J$8:$J$44)/SUM('機率設置'!$J$8:$J$44)*(0.96+rand()*0.08)*$B25)</f>
        <v>30</v>
      </c>
    </row>
    <row r="26">
      <c r="A26" s="44" t="s">
        <v>95</v>
      </c>
      <c r="B26" s="61">
        <f t="shared" si="1"/>
        <v>10000000</v>
      </c>
      <c r="C26" s="61">
        <f t="shared" si="2"/>
        <v>9957440</v>
      </c>
      <c r="D26" s="62">
        <f t="shared" si="3"/>
        <v>0.995744</v>
      </c>
      <c r="E26" s="63"/>
      <c r="F26" s="63">
        <f t="shared" si="4"/>
        <v>3654712</v>
      </c>
      <c r="G26" s="64">
        <f t="shared" si="5"/>
        <v>0.3654712395</v>
      </c>
      <c r="H26" s="61">
        <f>INT(sumif('機率設置'!B$8:B$44,1,'機率設置'!$J$8:$J$44)/SUM('機率設置'!$J$8:$J$44)*(0.96+rand()*0.08)*$B26)</f>
        <v>1833795</v>
      </c>
      <c r="I26" s="61">
        <f>INT(sumif('機率設置'!C$8:C$44,1,'機率設置'!$J$8:$J$44)/SUM('機率設置'!$J$8:$J$44)*(0.96+rand()*0.08)*$B26)</f>
        <v>377</v>
      </c>
      <c r="J26" s="61">
        <f>INT(sumif('機率設置'!D$8:D$44,1,'機率設置'!$J$8:$J$44)/SUM('機率設置'!$J$8:$J$44)*(0.96+rand()*0.08)*$B26)</f>
        <v>690551</v>
      </c>
      <c r="K26" s="61">
        <f>INT(sumif('機率設置'!E$8:E$44,1,'機率設置'!$J$8:$J$44)/SUM('機率設置'!$J$8:$J$44)*(0.96+rand()*0.08)*$B26)</f>
        <v>29</v>
      </c>
      <c r="L26" s="61">
        <f>INT(sumif('機率設置'!F$8:F$44,1,'機率設置'!$J$8:$J$44)/SUM('機率設置'!$J$8:$J$44)*(0.96+rand()*0.08)*$B26)</f>
        <v>1841730</v>
      </c>
      <c r="M26" s="61">
        <f>INT(sumif('機率設置'!G$8:G$44,1,'機率設置'!$J$8:$J$44)/SUM('機率設置'!$J$8:$J$44)*(0.96+rand()*0.08)*$B26)</f>
        <v>7015</v>
      </c>
      <c r="N26" s="61">
        <f>INT(sumif('機率設置'!H$8:H$44,1,'機率設置'!$J$8:$J$44)/SUM('機率設置'!$J$8:$J$44)*(0.96+rand()*0.08)*$B26)</f>
        <v>199991</v>
      </c>
      <c r="O26" s="61">
        <f>INT(sumif('機率設置'!I$8:I$44,1,'機率設置'!$J$8:$J$44)/SUM('機率設置'!$J$8:$J$44)*(0.96+rand()*0.08)*$B26)</f>
        <v>29</v>
      </c>
    </row>
    <row r="27">
      <c r="A27" s="44" t="s">
        <v>96</v>
      </c>
      <c r="B27" s="61">
        <f t="shared" si="1"/>
        <v>10000000</v>
      </c>
      <c r="C27" s="61">
        <f t="shared" si="2"/>
        <v>10051538</v>
      </c>
      <c r="D27" s="62">
        <f t="shared" si="3"/>
        <v>1.0051538</v>
      </c>
      <c r="E27" s="63"/>
      <c r="F27" s="63">
        <f t="shared" si="4"/>
        <v>3487104</v>
      </c>
      <c r="G27" s="64">
        <f t="shared" si="5"/>
        <v>0.3487104625</v>
      </c>
      <c r="H27" s="61">
        <f>INT(sumif('機率設置'!B$8:B$44,1,'機率設置'!$J$8:$J$44)/SUM('機率設置'!$J$8:$J$44)*(0.96+rand()*0.08)*$B27)</f>
        <v>1772283</v>
      </c>
      <c r="I27" s="61">
        <f>INT(sumif('機率設置'!C$8:C$44,1,'機率設置'!$J$8:$J$44)/SUM('機率設置'!$J$8:$J$44)*(0.96+rand()*0.08)*$B27)</f>
        <v>374</v>
      </c>
      <c r="J27" s="61">
        <f>INT(sumif('機率設置'!D$8:D$44,1,'機率設置'!$J$8:$J$44)/SUM('機率設置'!$J$8:$J$44)*(0.96+rand()*0.08)*$B27)</f>
        <v>735795</v>
      </c>
      <c r="K27" s="61">
        <f>INT(sumif('機率設置'!E$8:E$44,1,'機率設置'!$J$8:$J$44)/SUM('機率設置'!$J$8:$J$44)*(0.96+rand()*0.08)*$B27)</f>
        <v>29</v>
      </c>
      <c r="L27" s="61">
        <f>INT(sumif('機率設置'!F$8:F$44,1,'機率設置'!$J$8:$J$44)/SUM('機率設置'!$J$8:$J$44)*(0.96+rand()*0.08)*$B27)</f>
        <v>1755320</v>
      </c>
      <c r="M27" s="61">
        <f>INT(sumif('機率設置'!G$8:G$44,1,'機率設置'!$J$8:$J$44)/SUM('機率設置'!$J$8:$J$44)*(0.96+rand()*0.08)*$B27)</f>
        <v>7264</v>
      </c>
      <c r="N27" s="61">
        <f>INT(sumif('機率設置'!H$8:H$44,1,'機率設置'!$J$8:$J$44)/SUM('機率設置'!$J$8:$J$44)*(0.96+rand()*0.08)*$B27)</f>
        <v>200976</v>
      </c>
      <c r="O27" s="61">
        <f>INT(sumif('機率設置'!I$8:I$44,1,'機率設置'!$J$8:$J$44)/SUM('機率設置'!$J$8:$J$44)*(0.96+rand()*0.08)*$B27)</f>
        <v>28</v>
      </c>
    </row>
    <row r="28">
      <c r="A28" s="44" t="s">
        <v>97</v>
      </c>
      <c r="B28" s="61">
        <f t="shared" si="1"/>
        <v>10000000</v>
      </c>
      <c r="C28" s="61">
        <f t="shared" si="2"/>
        <v>9890245</v>
      </c>
      <c r="D28" s="62">
        <f t="shared" si="3"/>
        <v>0.9890245</v>
      </c>
      <c r="E28" s="63"/>
      <c r="F28" s="63">
        <f t="shared" si="4"/>
        <v>3543285</v>
      </c>
      <c r="G28" s="64">
        <f t="shared" si="5"/>
        <v>0.3543285648</v>
      </c>
      <c r="H28" s="61">
        <f>INT(sumif('機率設置'!B$8:B$44,1,'機率設置'!$J$8:$J$44)/SUM('機率設置'!$J$8:$J$44)*(0.96+rand()*0.08)*$B28)</f>
        <v>1786758</v>
      </c>
      <c r="I28" s="61">
        <f>INT(sumif('機率設置'!C$8:C$44,1,'機率設置'!$J$8:$J$44)/SUM('機率設置'!$J$8:$J$44)*(0.96+rand()*0.08)*$B28)</f>
        <v>383</v>
      </c>
      <c r="J28" s="61">
        <f>INT(sumif('機率設置'!D$8:D$44,1,'機率設置'!$J$8:$J$44)/SUM('機率設置'!$J$8:$J$44)*(0.96+rand()*0.08)*$B28)</f>
        <v>691617</v>
      </c>
      <c r="K28" s="61">
        <f>INT(sumif('機率設置'!E$8:E$44,1,'機率設置'!$J$8:$J$44)/SUM('機率設置'!$J$8:$J$44)*(0.96+rand()*0.08)*$B28)</f>
        <v>30</v>
      </c>
      <c r="L28" s="61">
        <f>INT(sumif('機率設置'!F$8:F$44,1,'機率設置'!$J$8:$J$44)/SUM('機率設置'!$J$8:$J$44)*(0.96+rand()*0.08)*$B28)</f>
        <v>1814142</v>
      </c>
      <c r="M28" s="61">
        <f>INT(sumif('機率設置'!G$8:G$44,1,'機率設置'!$J$8:$J$44)/SUM('機率設置'!$J$8:$J$44)*(0.96+rand()*0.08)*$B28)</f>
        <v>6924</v>
      </c>
      <c r="N28" s="61">
        <f>INT(sumif('機率設置'!H$8:H$44,1,'機率設置'!$J$8:$J$44)/SUM('機率設置'!$J$8:$J$44)*(0.96+rand()*0.08)*$B28)</f>
        <v>199356</v>
      </c>
      <c r="O28" s="61">
        <f>INT(sumif('機率設置'!I$8:I$44,1,'機率設置'!$J$8:$J$44)/SUM('機率設置'!$J$8:$J$44)*(0.96+rand()*0.08)*$B28)</f>
        <v>30</v>
      </c>
    </row>
    <row r="29">
      <c r="A29" s="44" t="s">
        <v>98</v>
      </c>
      <c r="B29" s="61">
        <f t="shared" si="1"/>
        <v>10000000</v>
      </c>
      <c r="C29" s="61">
        <f t="shared" si="2"/>
        <v>9949363</v>
      </c>
      <c r="D29" s="62">
        <f t="shared" si="3"/>
        <v>0.9949363</v>
      </c>
      <c r="E29" s="63"/>
      <c r="F29" s="63">
        <f t="shared" si="4"/>
        <v>3647981</v>
      </c>
      <c r="G29" s="64">
        <f t="shared" si="5"/>
        <v>0.3647981082</v>
      </c>
      <c r="H29" s="61">
        <f>INT(sumif('機率設置'!B$8:B$44,1,'機率設置'!$J$8:$J$44)/SUM('機率設置'!$J$8:$J$44)*(0.96+rand()*0.08)*$B29)</f>
        <v>1804878</v>
      </c>
      <c r="I29" s="61">
        <f>INT(sumif('機率設置'!C$8:C$44,1,'機率設置'!$J$8:$J$44)/SUM('機率設置'!$J$8:$J$44)*(0.96+rand()*0.08)*$B29)</f>
        <v>362</v>
      </c>
      <c r="J29" s="61">
        <f>INT(sumif('機率設置'!D$8:D$44,1,'機率設置'!$J$8:$J$44)/SUM('機率設置'!$J$8:$J$44)*(0.96+rand()*0.08)*$B29)</f>
        <v>690069</v>
      </c>
      <c r="K29" s="61">
        <f>INT(sumif('機率設置'!E$8:E$44,1,'機率設置'!$J$8:$J$44)/SUM('機率設置'!$J$8:$J$44)*(0.96+rand()*0.08)*$B29)</f>
        <v>30</v>
      </c>
      <c r="L29" s="61">
        <f>INT(sumif('機率設置'!F$8:F$44,1,'機率設置'!$J$8:$J$44)/SUM('機率設置'!$J$8:$J$44)*(0.96+rand()*0.08)*$B29)</f>
        <v>1865940</v>
      </c>
      <c r="M29" s="61">
        <f>INT(sumif('機率設置'!G$8:G$44,1,'機率設置'!$J$8:$J$44)/SUM('機率設置'!$J$8:$J$44)*(0.96+rand()*0.08)*$B29)</f>
        <v>7073</v>
      </c>
      <c r="N29" s="61">
        <f>INT(sumif('機率設置'!H$8:H$44,1,'機率設置'!$J$8:$J$44)/SUM('機率設置'!$J$8:$J$44)*(0.96+rand()*0.08)*$B29)</f>
        <v>199855</v>
      </c>
      <c r="O29" s="61">
        <f>INT(sumif('機率設置'!I$8:I$44,1,'機率設置'!$J$8:$J$44)/SUM('機率設置'!$J$8:$J$44)*(0.96+rand()*0.08)*$B29)</f>
        <v>29</v>
      </c>
    </row>
    <row r="30">
      <c r="A30" s="44" t="s">
        <v>99</v>
      </c>
      <c r="B30" s="61">
        <f t="shared" si="1"/>
        <v>10000000</v>
      </c>
      <c r="C30" s="61">
        <f t="shared" si="2"/>
        <v>9823228</v>
      </c>
      <c r="D30" s="62">
        <f t="shared" si="3"/>
        <v>0.9823228</v>
      </c>
      <c r="E30" s="63"/>
      <c r="F30" s="63">
        <f t="shared" si="4"/>
        <v>3588309</v>
      </c>
      <c r="G30" s="64">
        <f t="shared" si="5"/>
        <v>0.3588309467</v>
      </c>
      <c r="H30" s="61">
        <f>INT(sumif('機率設置'!B$8:B$44,1,'機率設置'!$J$8:$J$44)/SUM('機率設置'!$J$8:$J$44)*(0.96+rand()*0.08)*$B30)</f>
        <v>1829691</v>
      </c>
      <c r="I30" s="61">
        <f>INT(sumif('機率設置'!C$8:C$44,1,'機率設置'!$J$8:$J$44)/SUM('機率設置'!$J$8:$J$44)*(0.96+rand()*0.08)*$B30)</f>
        <v>375</v>
      </c>
      <c r="J30" s="61">
        <f>INT(sumif('機率設置'!D$8:D$44,1,'機率設置'!$J$8:$J$44)/SUM('機率設置'!$J$8:$J$44)*(0.96+rand()*0.08)*$B30)</f>
        <v>681959</v>
      </c>
      <c r="K30" s="61">
        <f>INT(sumif('機率設置'!E$8:E$44,1,'機率設置'!$J$8:$J$44)/SUM('機率設置'!$J$8:$J$44)*(0.96+rand()*0.08)*$B30)</f>
        <v>30</v>
      </c>
      <c r="L30" s="61">
        <f>INT(sumif('機率設置'!F$8:F$44,1,'機率設置'!$J$8:$J$44)/SUM('機率設置'!$J$8:$J$44)*(0.96+rand()*0.08)*$B30)</f>
        <v>1768732</v>
      </c>
      <c r="M30" s="61">
        <f>INT(sumif('機率設置'!G$8:G$44,1,'機率設置'!$J$8:$J$44)/SUM('機率設置'!$J$8:$J$44)*(0.96+rand()*0.08)*$B30)</f>
        <v>6895</v>
      </c>
      <c r="N30" s="61">
        <f>INT(sumif('機率設置'!H$8:H$44,1,'機率設置'!$J$8:$J$44)/SUM('機率設置'!$J$8:$J$44)*(0.96+rand()*0.08)*$B30)</f>
        <v>197776</v>
      </c>
      <c r="O30" s="61">
        <f>INT(sumif('機率設置'!I$8:I$44,1,'機率設置'!$J$8:$J$44)/SUM('機率設置'!$J$8:$J$44)*(0.96+rand()*0.08)*$B30)</f>
        <v>31</v>
      </c>
    </row>
    <row r="31">
      <c r="A31" s="44" t="s">
        <v>100</v>
      </c>
      <c r="B31" s="61">
        <f t="shared" si="1"/>
        <v>10000000</v>
      </c>
      <c r="C31" s="61">
        <f t="shared" si="2"/>
        <v>10123260</v>
      </c>
      <c r="D31" s="62">
        <f t="shared" si="3"/>
        <v>1.012326</v>
      </c>
      <c r="E31" s="63"/>
      <c r="F31" s="63">
        <f t="shared" si="4"/>
        <v>3483115</v>
      </c>
      <c r="G31" s="64">
        <f t="shared" si="5"/>
        <v>0.3483115734</v>
      </c>
      <c r="H31" s="61">
        <f>INT(sumif('機率設置'!B$8:B$44,1,'機率設置'!$J$8:$J$44)/SUM('機率設置'!$J$8:$J$44)*(0.96+rand()*0.08)*$B31)</f>
        <v>1832804</v>
      </c>
      <c r="I31" s="61">
        <f>INT(sumif('機率設置'!C$8:C$44,1,'機率設置'!$J$8:$J$44)/SUM('機率設置'!$J$8:$J$44)*(0.96+rand()*0.08)*$B31)</f>
        <v>358</v>
      </c>
      <c r="J31" s="61">
        <f>INT(sumif('機率設置'!D$8:D$44,1,'機率設置'!$J$8:$J$44)/SUM('機率設置'!$J$8:$J$44)*(0.96+rand()*0.08)*$B31)</f>
        <v>714099</v>
      </c>
      <c r="K31" s="61">
        <f>INT(sumif('機率設置'!E$8:E$44,1,'機率設置'!$J$8:$J$44)/SUM('機率設置'!$J$8:$J$44)*(0.96+rand()*0.08)*$B31)</f>
        <v>30</v>
      </c>
      <c r="L31" s="61">
        <f>INT(sumif('機率設置'!F$8:F$44,1,'機率設置'!$J$8:$J$44)/SUM('機率設置'!$J$8:$J$44)*(0.96+rand()*0.08)*$B31)</f>
        <v>1845601</v>
      </c>
      <c r="M31" s="61">
        <f>INT(sumif('機率設置'!G$8:G$44,1,'機率設置'!$J$8:$J$44)/SUM('機率設置'!$J$8:$J$44)*(0.96+rand()*0.08)*$B31)</f>
        <v>6976</v>
      </c>
      <c r="N31" s="61">
        <f>INT(sumif('機率設置'!H$8:H$44,1,'機率設置'!$J$8:$J$44)/SUM('機率設置'!$J$8:$J$44)*(0.96+rand()*0.08)*$B31)</f>
        <v>204656</v>
      </c>
      <c r="O31" s="61">
        <f>INT(sumif('機率設置'!I$8:I$44,1,'機率設置'!$J$8:$J$44)/SUM('機率設置'!$J$8:$J$44)*(0.96+rand()*0.08)*$B31)</f>
        <v>30</v>
      </c>
    </row>
    <row r="32">
      <c r="A32" s="44" t="s">
        <v>101</v>
      </c>
      <c r="B32" s="61">
        <f t="shared" si="1"/>
        <v>10000000</v>
      </c>
      <c r="C32" s="61">
        <f t="shared" si="2"/>
        <v>10195719</v>
      </c>
      <c r="D32" s="62">
        <f t="shared" si="3"/>
        <v>1.0195719</v>
      </c>
      <c r="E32" s="63"/>
      <c r="F32" s="63">
        <f t="shared" si="4"/>
        <v>3567832</v>
      </c>
      <c r="G32" s="64">
        <f t="shared" si="5"/>
        <v>0.3567832026</v>
      </c>
      <c r="H32" s="61">
        <f>INT(sumif('機率設置'!B$8:B$44,1,'機率設置'!$J$8:$J$44)/SUM('機率設置'!$J$8:$J$44)*(0.96+rand()*0.08)*$B32)</f>
        <v>1858135</v>
      </c>
      <c r="I32" s="61">
        <f>INT(sumif('機率設置'!C$8:C$44,1,'機率設置'!$J$8:$J$44)/SUM('機率設置'!$J$8:$J$44)*(0.96+rand()*0.08)*$B32)</f>
        <v>357</v>
      </c>
      <c r="J32" s="61">
        <f>INT(sumif('機率設置'!D$8:D$44,1,'機率設置'!$J$8:$J$44)/SUM('機率設置'!$J$8:$J$44)*(0.96+rand()*0.08)*$B32)</f>
        <v>735387</v>
      </c>
      <c r="K32" s="61">
        <f>INT(sumif('機率設置'!E$8:E$44,1,'機率設置'!$J$8:$J$44)/SUM('機率設置'!$J$8:$J$44)*(0.96+rand()*0.08)*$B32)</f>
        <v>30</v>
      </c>
      <c r="L32" s="61">
        <f>INT(sumif('機率設置'!F$8:F$44,1,'機率設置'!$J$8:$J$44)/SUM('機率設置'!$J$8:$J$44)*(0.96+rand()*0.08)*$B32)</f>
        <v>1802039</v>
      </c>
      <c r="M32" s="61">
        <f>INT(sumif('機率設置'!G$8:G$44,1,'機率設置'!$J$8:$J$44)/SUM('機率設置'!$J$8:$J$44)*(0.96+rand()*0.08)*$B32)</f>
        <v>6924</v>
      </c>
      <c r="N32" s="61">
        <f>INT(sumif('機率設置'!H$8:H$44,1,'機率設置'!$J$8:$J$44)/SUM('機率設置'!$J$8:$J$44)*(0.96+rand()*0.08)*$B32)</f>
        <v>202891</v>
      </c>
      <c r="O32" s="61">
        <f>INT(sumif('機率設置'!I$8:I$44,1,'機率設置'!$J$8:$J$44)/SUM('機率設置'!$J$8:$J$44)*(0.96+rand()*0.08)*$B32)</f>
        <v>31</v>
      </c>
    </row>
    <row r="33">
      <c r="A33" s="44" t="s">
        <v>102</v>
      </c>
      <c r="B33" s="61">
        <f t="shared" si="1"/>
        <v>10000000</v>
      </c>
      <c r="C33" s="61">
        <f t="shared" si="2"/>
        <v>10039527</v>
      </c>
      <c r="D33" s="62">
        <f t="shared" si="3"/>
        <v>1.0039527</v>
      </c>
      <c r="E33" s="63"/>
      <c r="F33" s="63">
        <f t="shared" si="4"/>
        <v>3620533</v>
      </c>
      <c r="G33" s="64">
        <f t="shared" si="5"/>
        <v>0.3620533025</v>
      </c>
      <c r="H33" s="61">
        <f>INT(sumif('機率設置'!B$8:B$44,1,'機率設置'!$J$8:$J$44)/SUM('機率設置'!$J$8:$J$44)*(0.96+rand()*0.08)*$B33)</f>
        <v>1790215</v>
      </c>
      <c r="I33" s="61">
        <f>INT(sumif('機率設置'!C$8:C$44,1,'機率設置'!$J$8:$J$44)/SUM('機率設置'!$J$8:$J$44)*(0.96+rand()*0.08)*$B33)</f>
        <v>359</v>
      </c>
      <c r="J33" s="61">
        <f>INT(sumif('機率設置'!D$8:D$44,1,'機率設置'!$J$8:$J$44)/SUM('機率設置'!$J$8:$J$44)*(0.96+rand()*0.08)*$B33)</f>
        <v>703102</v>
      </c>
      <c r="K33" s="61">
        <f>INT(sumif('機率設置'!E$8:E$44,1,'機率設置'!$J$8:$J$44)/SUM('機率設置'!$J$8:$J$44)*(0.96+rand()*0.08)*$B33)</f>
        <v>30</v>
      </c>
      <c r="L33" s="61">
        <f>INT(sumif('機率設置'!F$8:F$44,1,'機率設置'!$J$8:$J$44)/SUM('機率設置'!$J$8:$J$44)*(0.96+rand()*0.08)*$B33)</f>
        <v>1855012</v>
      </c>
      <c r="M33" s="61">
        <f>INT(sumif('機率設置'!G$8:G$44,1,'機率設置'!$J$8:$J$44)/SUM('機率設置'!$J$8:$J$44)*(0.96+rand()*0.08)*$B33)</f>
        <v>7075</v>
      </c>
      <c r="N33" s="61">
        <f>INT(sumif('機率設置'!H$8:H$44,1,'機率設置'!$J$8:$J$44)/SUM('機率設置'!$J$8:$J$44)*(0.96+rand()*0.08)*$B33)</f>
        <v>204554</v>
      </c>
      <c r="O33" s="61">
        <f>INT(sumif('機率設置'!I$8:I$44,1,'機率設置'!$J$8:$J$44)/SUM('機率設置'!$J$8:$J$44)*(0.96+rand()*0.08)*$B33)</f>
        <v>30</v>
      </c>
    </row>
    <row r="34">
      <c r="A34" s="44" t="s">
        <v>103</v>
      </c>
      <c r="B34" s="61">
        <f t="shared" si="1"/>
        <v>10000000</v>
      </c>
      <c r="C34" s="61">
        <f t="shared" si="2"/>
        <v>9841796</v>
      </c>
      <c r="D34" s="62">
        <f t="shared" si="3"/>
        <v>0.9841796</v>
      </c>
      <c r="E34" s="63"/>
      <c r="F34" s="63">
        <f t="shared" si="4"/>
        <v>3506299</v>
      </c>
      <c r="G34" s="64">
        <f t="shared" si="5"/>
        <v>0.350629968</v>
      </c>
      <c r="H34" s="61">
        <f>INT(sumif('機率設置'!B$8:B$44,1,'機率設置'!$J$8:$J$44)/SUM('機率設置'!$J$8:$J$44)*(0.96+rand()*0.08)*$B34)</f>
        <v>1746964</v>
      </c>
      <c r="I34" s="61">
        <f>INT(sumif('機率設置'!C$8:C$44,1,'機率設置'!$J$8:$J$44)/SUM('機率設置'!$J$8:$J$44)*(0.96+rand()*0.08)*$B34)</f>
        <v>363</v>
      </c>
      <c r="J34" s="61">
        <f>INT(sumif('機率設置'!D$8:D$44,1,'機率設置'!$J$8:$J$44)/SUM('機率設置'!$J$8:$J$44)*(0.96+rand()*0.08)*$B34)</f>
        <v>704340</v>
      </c>
      <c r="K34" s="61">
        <f>INT(sumif('機率設置'!E$8:E$44,1,'機率設置'!$J$8:$J$44)/SUM('機率設置'!$J$8:$J$44)*(0.96+rand()*0.08)*$B34)</f>
        <v>28</v>
      </c>
      <c r="L34" s="61">
        <f>INT(sumif('機率設置'!F$8:F$44,1,'機率設置'!$J$8:$J$44)/SUM('機率設置'!$J$8:$J$44)*(0.96+rand()*0.08)*$B34)</f>
        <v>1792312</v>
      </c>
      <c r="M34" s="61">
        <f>INT(sumif('機率設置'!G$8:G$44,1,'機率設置'!$J$8:$J$44)/SUM('機率設置'!$J$8:$J$44)*(0.96+rand()*0.08)*$B34)</f>
        <v>7156</v>
      </c>
      <c r="N34" s="61">
        <f>INT(sumif('機率設置'!H$8:H$44,1,'機率設置'!$J$8:$J$44)/SUM('機率設置'!$J$8:$J$44)*(0.96+rand()*0.08)*$B34)</f>
        <v>196152</v>
      </c>
      <c r="O34" s="61">
        <f>INT(sumif('機率設置'!I$8:I$44,1,'機率設置'!$J$8:$J$44)/SUM('機率設置'!$J$8:$J$44)*(0.96+rand()*0.08)*$B34)</f>
        <v>28</v>
      </c>
    </row>
    <row r="35">
      <c r="A35" s="44" t="s">
        <v>104</v>
      </c>
      <c r="B35" s="61">
        <f t="shared" si="1"/>
        <v>10000000</v>
      </c>
      <c r="C35" s="61">
        <f t="shared" si="2"/>
        <v>9990213</v>
      </c>
      <c r="D35" s="62">
        <f t="shared" si="3"/>
        <v>0.9990213</v>
      </c>
      <c r="E35" s="63"/>
      <c r="F35" s="63">
        <f t="shared" si="4"/>
        <v>3586295</v>
      </c>
      <c r="G35" s="64">
        <f t="shared" si="5"/>
        <v>0.3586295896</v>
      </c>
      <c r="H35" s="61">
        <f>INT(sumif('機率設置'!B$8:B$44,1,'機率設置'!$J$8:$J$44)/SUM('機率設置'!$J$8:$J$44)*(0.96+rand()*0.08)*$B35)</f>
        <v>1747790</v>
      </c>
      <c r="I35" s="61">
        <f>INT(sumif('機率設置'!C$8:C$44,1,'機率設置'!$J$8:$J$44)/SUM('機率設置'!$J$8:$J$44)*(0.96+rand()*0.08)*$B35)</f>
        <v>362</v>
      </c>
      <c r="J35" s="61">
        <f>INT(sumif('機率設置'!D$8:D$44,1,'機率設置'!$J$8:$J$44)/SUM('機率設置'!$J$8:$J$44)*(0.96+rand()*0.08)*$B35)</f>
        <v>715531</v>
      </c>
      <c r="K35" s="61">
        <f>INT(sumif('機率設置'!E$8:E$44,1,'機率設置'!$J$8:$J$44)/SUM('機率設置'!$J$8:$J$44)*(0.96+rand()*0.08)*$B35)</f>
        <v>30</v>
      </c>
      <c r="L35" s="61">
        <f>INT(sumif('機率設置'!F$8:F$44,1,'機率設置'!$J$8:$J$44)/SUM('機率設置'!$J$8:$J$44)*(0.96+rand()*0.08)*$B35)</f>
        <v>1773018</v>
      </c>
      <c r="M35" s="61">
        <f>INT(sumif('機率設置'!G$8:G$44,1,'機率設置'!$J$8:$J$44)/SUM('機率設置'!$J$8:$J$44)*(0.96+rand()*0.08)*$B35)</f>
        <v>6849</v>
      </c>
      <c r="N35" s="61">
        <f>INT(sumif('機率設置'!H$8:H$44,1,'機率設置'!$J$8:$J$44)/SUM('機率設置'!$J$8:$J$44)*(0.96+rand()*0.08)*$B35)</f>
        <v>207330</v>
      </c>
      <c r="O35" s="61">
        <f>INT(sumif('機率設置'!I$8:I$44,1,'機率設置'!$J$8:$J$44)/SUM('機率設置'!$J$8:$J$44)*(0.96+rand()*0.08)*$B35)</f>
        <v>29</v>
      </c>
    </row>
    <row r="36">
      <c r="A36" s="44" t="s">
        <v>105</v>
      </c>
      <c r="B36" s="61">
        <f t="shared" si="1"/>
        <v>10000000</v>
      </c>
      <c r="C36" s="61">
        <f t="shared" si="2"/>
        <v>10149828</v>
      </c>
      <c r="D36" s="62">
        <f t="shared" si="3"/>
        <v>1.0149828</v>
      </c>
      <c r="E36" s="63"/>
      <c r="F36" s="63">
        <f t="shared" si="4"/>
        <v>3593113</v>
      </c>
      <c r="G36" s="64">
        <f t="shared" si="5"/>
        <v>0.3593113409</v>
      </c>
      <c r="H36" s="61">
        <f>INT(sumif('機率設置'!B$8:B$44,1,'機率設置'!$J$8:$J$44)/SUM('機率設置'!$J$8:$J$44)*(0.96+rand()*0.08)*$B36)</f>
        <v>1748050</v>
      </c>
      <c r="I36" s="61">
        <f>INT(sumif('機率設置'!C$8:C$44,1,'機率設置'!$J$8:$J$44)/SUM('機率設置'!$J$8:$J$44)*(0.96+rand()*0.08)*$B36)</f>
        <v>362</v>
      </c>
      <c r="J36" s="61">
        <f>INT(sumif('機率設置'!D$8:D$44,1,'機率設置'!$J$8:$J$44)/SUM('機率設置'!$J$8:$J$44)*(0.96+rand()*0.08)*$B36)</f>
        <v>721982</v>
      </c>
      <c r="K36" s="61">
        <f>INT(sumif('機率設置'!E$8:E$44,1,'機率設置'!$J$8:$J$44)/SUM('機率設置'!$J$8:$J$44)*(0.96+rand()*0.08)*$B36)</f>
        <v>31</v>
      </c>
      <c r="L36" s="61">
        <f>INT(sumif('機率設置'!F$8:F$44,1,'機率設置'!$J$8:$J$44)/SUM('機率設置'!$J$8:$J$44)*(0.96+rand()*0.08)*$B36)</f>
        <v>1879838</v>
      </c>
      <c r="M36" s="61">
        <f>INT(sumif('機率設置'!G$8:G$44,1,'機率設置'!$J$8:$J$44)/SUM('機率設置'!$J$8:$J$44)*(0.96+rand()*0.08)*$B36)</f>
        <v>7076</v>
      </c>
      <c r="N36" s="61">
        <f>INT(sumif('機率設置'!H$8:H$44,1,'機率設置'!$J$8:$J$44)/SUM('機率設置'!$J$8:$J$44)*(0.96+rand()*0.08)*$B36)</f>
        <v>207223</v>
      </c>
      <c r="O36" s="61">
        <f>INT(sumif('機率設置'!I$8:I$44,1,'機率設置'!$J$8:$J$44)/SUM('機率設置'!$J$8:$J$44)*(0.96+rand()*0.08)*$B36)</f>
        <v>30</v>
      </c>
    </row>
    <row r="37">
      <c r="A37" s="44" t="s">
        <v>106</v>
      </c>
      <c r="B37" s="61">
        <f t="shared" si="1"/>
        <v>10000000</v>
      </c>
      <c r="C37" s="61">
        <f t="shared" si="2"/>
        <v>9902372</v>
      </c>
      <c r="D37" s="62">
        <f t="shared" si="3"/>
        <v>0.9902372</v>
      </c>
      <c r="E37" s="63"/>
      <c r="F37" s="63">
        <f t="shared" si="4"/>
        <v>3554905</v>
      </c>
      <c r="G37" s="64">
        <f t="shared" si="5"/>
        <v>0.3554905155</v>
      </c>
      <c r="H37" s="61">
        <f>INT(sumif('機率設置'!B$8:B$44,1,'機率設置'!$J$8:$J$44)/SUM('機率設置'!$J$8:$J$44)*(0.96+rand()*0.08)*$B37)</f>
        <v>1739237</v>
      </c>
      <c r="I37" s="61">
        <f>INT(sumif('機率設置'!C$8:C$44,1,'機率設置'!$J$8:$J$44)/SUM('機率設置'!$J$8:$J$44)*(0.96+rand()*0.08)*$B37)</f>
        <v>366</v>
      </c>
      <c r="J37" s="61">
        <f>INT(sumif('機率設置'!D$8:D$44,1,'機率設置'!$J$8:$J$44)/SUM('機率設置'!$J$8:$J$44)*(0.96+rand()*0.08)*$B37)</f>
        <v>701439</v>
      </c>
      <c r="K37" s="61">
        <f>INT(sumif('機率設置'!E$8:E$44,1,'機率設置'!$J$8:$J$44)/SUM('機率設置'!$J$8:$J$44)*(0.96+rand()*0.08)*$B37)</f>
        <v>28</v>
      </c>
      <c r="L37" s="61">
        <f>INT(sumif('機率設置'!F$8:F$44,1,'機率設置'!$J$8:$J$44)/SUM('機率設置'!$J$8:$J$44)*(0.96+rand()*0.08)*$B37)</f>
        <v>1805880</v>
      </c>
      <c r="M37" s="61">
        <f>INT(sumif('機率設置'!G$8:G$44,1,'機率設置'!$J$8:$J$44)/SUM('機率設置'!$J$8:$J$44)*(0.96+rand()*0.08)*$B37)</f>
        <v>7036</v>
      </c>
      <c r="N37" s="61">
        <f>INT(sumif('機率設置'!H$8:H$44,1,'機率設置'!$J$8:$J$44)/SUM('機率設置'!$J$8:$J$44)*(0.96+rand()*0.08)*$B37)</f>
        <v>203026</v>
      </c>
      <c r="O37" s="61">
        <f>INT(sumif('機率設置'!I$8:I$44,1,'機率設置'!$J$8:$J$44)/SUM('機率設置'!$J$8:$J$44)*(0.96+rand()*0.08)*$B37)</f>
        <v>29</v>
      </c>
    </row>
    <row r="38">
      <c r="B38" s="65"/>
      <c r="C38" s="65"/>
      <c r="D38" s="66"/>
    </row>
    <row r="39">
      <c r="B39" s="65"/>
      <c r="C39" s="65"/>
      <c r="D39" s="66"/>
    </row>
    <row r="40">
      <c r="B40" s="65"/>
      <c r="C40" s="65"/>
      <c r="D40" s="66"/>
    </row>
    <row r="41">
      <c r="A41" s="26" t="s">
        <v>107</v>
      </c>
      <c r="B41" s="63" t="s">
        <v>73</v>
      </c>
      <c r="C41" s="63" t="s">
        <v>74</v>
      </c>
      <c r="D41" s="67" t="s">
        <v>26</v>
      </c>
      <c r="E41" s="33" t="s">
        <v>75</v>
      </c>
      <c r="F41" s="33" t="s">
        <v>76</v>
      </c>
      <c r="G41" s="33" t="s">
        <v>25</v>
      </c>
    </row>
    <row r="42">
      <c r="B42" s="61">
        <f t="shared" ref="B42:C42" si="6">SUM(B8:B37)</f>
        <v>300000000</v>
      </c>
      <c r="C42" s="61">
        <f t="shared" si="6"/>
        <v>299920360</v>
      </c>
      <c r="D42" s="62">
        <f>C42/B42</f>
        <v>0.9997345333</v>
      </c>
      <c r="E42" s="61"/>
      <c r="F42" s="61">
        <f>SUM(F8:F37)</f>
        <v>107171045</v>
      </c>
      <c r="G42" s="64">
        <f>F42/B42</f>
        <v>0.3572368167</v>
      </c>
    </row>
    <row r="44">
      <c r="A44" s="58" t="s">
        <v>108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</row>
    <row r="45">
      <c r="A45" s="26" t="s">
        <v>109</v>
      </c>
    </row>
    <row r="46">
      <c r="A46" s="26" t="s">
        <v>110</v>
      </c>
    </row>
    <row r="47">
      <c r="A47" s="26" t="s">
        <v>111</v>
      </c>
    </row>
    <row r="48">
      <c r="A48" s="26" t="s">
        <v>112</v>
      </c>
    </row>
    <row r="49">
      <c r="A49" s="26" t="s">
        <v>113</v>
      </c>
    </row>
    <row r="51">
      <c r="A51" s="33" t="s">
        <v>114</v>
      </c>
      <c r="B51" s="33" t="s">
        <v>115</v>
      </c>
      <c r="C51" s="33" t="s">
        <v>116</v>
      </c>
    </row>
    <row r="52">
      <c r="A52" s="33" t="s">
        <v>117</v>
      </c>
      <c r="B52" s="63">
        <v>127.0</v>
      </c>
      <c r="C52" s="68">
        <f t="shared" ref="C52:C92" si="7">B52/SUM($B$52:$B$92)</f>
        <v>0.01269936802</v>
      </c>
    </row>
    <row r="53">
      <c r="A53" s="33" t="s">
        <v>118</v>
      </c>
      <c r="B53" s="63">
        <v>17.0</v>
      </c>
      <c r="C53" s="68">
        <f t="shared" si="7"/>
        <v>0.001699915405</v>
      </c>
    </row>
    <row r="54">
      <c r="A54" s="44" t="s">
        <v>119</v>
      </c>
      <c r="B54" s="63">
        <v>19.0</v>
      </c>
      <c r="C54" s="68">
        <f t="shared" si="7"/>
        <v>0.001899905452</v>
      </c>
    </row>
    <row r="55">
      <c r="A55" s="44" t="s">
        <v>120</v>
      </c>
      <c r="B55" s="63">
        <v>21.0</v>
      </c>
      <c r="C55" s="68">
        <f t="shared" si="7"/>
        <v>0.0020998955</v>
      </c>
    </row>
    <row r="56">
      <c r="A56" s="44" t="s">
        <v>121</v>
      </c>
      <c r="B56" s="63">
        <v>25.0</v>
      </c>
      <c r="C56" s="68">
        <f t="shared" si="7"/>
        <v>0.002499875595</v>
      </c>
    </row>
    <row r="57">
      <c r="A57" s="44" t="s">
        <v>122</v>
      </c>
      <c r="B57" s="63">
        <v>44.0</v>
      </c>
      <c r="C57" s="68">
        <f t="shared" si="7"/>
        <v>0.004399781048</v>
      </c>
    </row>
    <row r="58">
      <c r="A58" s="44" t="s">
        <v>123</v>
      </c>
      <c r="B58" s="63">
        <v>65.0</v>
      </c>
      <c r="C58" s="68">
        <f t="shared" si="7"/>
        <v>0.006499676548</v>
      </c>
    </row>
    <row r="59">
      <c r="A59" s="44" t="s">
        <v>124</v>
      </c>
      <c r="B59" s="63">
        <v>71.0</v>
      </c>
      <c r="C59" s="68">
        <f t="shared" si="7"/>
        <v>0.00709964669</v>
      </c>
    </row>
    <row r="60">
      <c r="A60" s="44" t="s">
        <v>125</v>
      </c>
      <c r="B60" s="63">
        <v>41.0</v>
      </c>
      <c r="C60" s="68">
        <f t="shared" si="7"/>
        <v>0.004099795976</v>
      </c>
    </row>
    <row r="61">
      <c r="A61" s="44" t="s">
        <v>126</v>
      </c>
      <c r="B61" s="63">
        <v>115.0</v>
      </c>
      <c r="C61" s="68">
        <f t="shared" si="7"/>
        <v>0.01149942774</v>
      </c>
    </row>
    <row r="62">
      <c r="A62" s="44" t="s">
        <v>127</v>
      </c>
      <c r="B62" s="63">
        <v>72.0</v>
      </c>
      <c r="C62" s="68">
        <f t="shared" si="7"/>
        <v>0.007199641714</v>
      </c>
    </row>
    <row r="63">
      <c r="A63" s="44" t="s">
        <v>128</v>
      </c>
      <c r="B63" s="63">
        <v>219.0</v>
      </c>
      <c r="C63" s="68">
        <f t="shared" si="7"/>
        <v>0.02189891021</v>
      </c>
    </row>
    <row r="64">
      <c r="A64" s="44" t="s">
        <v>129</v>
      </c>
      <c r="B64" s="63">
        <v>139.0</v>
      </c>
      <c r="C64" s="68">
        <f t="shared" si="7"/>
        <v>0.01389930831</v>
      </c>
    </row>
    <row r="65">
      <c r="A65" s="44" t="s">
        <v>130</v>
      </c>
      <c r="B65" s="63">
        <v>132.0</v>
      </c>
      <c r="C65" s="68">
        <f t="shared" si="7"/>
        <v>0.01319934314</v>
      </c>
    </row>
    <row r="66">
      <c r="A66" s="44" t="s">
        <v>131</v>
      </c>
      <c r="B66" s="63">
        <v>147.0</v>
      </c>
      <c r="C66" s="68">
        <f t="shared" si="7"/>
        <v>0.0146992685</v>
      </c>
    </row>
    <row r="67">
      <c r="A67" s="44" t="s">
        <v>132</v>
      </c>
      <c r="B67" s="63">
        <v>257.0</v>
      </c>
      <c r="C67" s="68">
        <f t="shared" si="7"/>
        <v>0.02569872112</v>
      </c>
    </row>
    <row r="68">
      <c r="A68" s="44" t="s">
        <v>133</v>
      </c>
      <c r="B68" s="63">
        <v>395.0</v>
      </c>
      <c r="C68" s="68">
        <f t="shared" si="7"/>
        <v>0.0394980344</v>
      </c>
    </row>
    <row r="69">
      <c r="A69" s="44" t="s">
        <v>134</v>
      </c>
      <c r="B69" s="63">
        <v>302.0</v>
      </c>
      <c r="C69" s="68">
        <f t="shared" si="7"/>
        <v>0.03019849719</v>
      </c>
    </row>
    <row r="70">
      <c r="A70" s="44" t="s">
        <v>135</v>
      </c>
      <c r="B70" s="63">
        <v>593.0</v>
      </c>
      <c r="C70" s="68">
        <f t="shared" si="7"/>
        <v>0.05929704912</v>
      </c>
    </row>
    <row r="71">
      <c r="A71" s="44" t="s">
        <v>136</v>
      </c>
      <c r="B71" s="63">
        <v>419.0</v>
      </c>
      <c r="C71" s="68">
        <f t="shared" si="7"/>
        <v>0.04189791498</v>
      </c>
    </row>
    <row r="72">
      <c r="A72" s="44" t="s">
        <v>137</v>
      </c>
      <c r="B72" s="63">
        <v>1597.0</v>
      </c>
      <c r="C72" s="68">
        <f t="shared" si="7"/>
        <v>0.159692053</v>
      </c>
    </row>
    <row r="73">
      <c r="A73" s="44" t="s">
        <v>138</v>
      </c>
      <c r="B73" s="63">
        <v>1582.4976438426243</v>
      </c>
      <c r="C73" s="68">
        <f t="shared" si="7"/>
        <v>0.1582418896</v>
      </c>
    </row>
    <row r="74">
      <c r="A74" s="44" t="s">
        <v>139</v>
      </c>
      <c r="B74" s="63">
        <v>574.0</v>
      </c>
      <c r="C74" s="68">
        <f t="shared" si="7"/>
        <v>0.05739714367</v>
      </c>
    </row>
    <row r="75">
      <c r="A75" s="44" t="s">
        <v>140</v>
      </c>
      <c r="B75" s="63">
        <v>709.0</v>
      </c>
      <c r="C75" s="68">
        <f t="shared" si="7"/>
        <v>0.07089647188</v>
      </c>
    </row>
    <row r="76">
      <c r="A76" s="44" t="s">
        <v>141</v>
      </c>
      <c r="B76" s="63">
        <v>233.0</v>
      </c>
      <c r="C76" s="68">
        <f t="shared" si="7"/>
        <v>0.02329884055</v>
      </c>
    </row>
    <row r="77">
      <c r="A77" s="44" t="s">
        <v>142</v>
      </c>
      <c r="B77" s="63">
        <v>521.0</v>
      </c>
      <c r="C77" s="68">
        <f t="shared" si="7"/>
        <v>0.0520974074</v>
      </c>
    </row>
    <row r="78">
      <c r="A78" s="44" t="s">
        <v>143</v>
      </c>
      <c r="B78" s="63">
        <v>229.0</v>
      </c>
      <c r="C78" s="68">
        <f t="shared" si="7"/>
        <v>0.02289886045</v>
      </c>
    </row>
    <row r="79">
      <c r="A79" s="44" t="s">
        <v>144</v>
      </c>
      <c r="B79" s="63">
        <v>302.0</v>
      </c>
      <c r="C79" s="68">
        <f t="shared" si="7"/>
        <v>0.03019849719</v>
      </c>
    </row>
    <row r="80">
      <c r="A80" s="44" t="s">
        <v>145</v>
      </c>
      <c r="B80" s="63">
        <v>107.0</v>
      </c>
      <c r="C80" s="68">
        <f t="shared" si="7"/>
        <v>0.01069946755</v>
      </c>
    </row>
    <row r="81">
      <c r="A81" s="44" t="s">
        <v>146</v>
      </c>
      <c r="B81" s="63">
        <v>208.0</v>
      </c>
      <c r="C81" s="68">
        <f t="shared" si="7"/>
        <v>0.02079896495</v>
      </c>
    </row>
    <row r="82">
      <c r="A82" s="44" t="s">
        <v>147</v>
      </c>
      <c r="B82" s="63">
        <v>207.0</v>
      </c>
      <c r="C82" s="68">
        <f t="shared" si="7"/>
        <v>0.02069896993</v>
      </c>
    </row>
    <row r="83">
      <c r="A83" s="44" t="s">
        <v>148</v>
      </c>
      <c r="B83" s="63">
        <v>129.0</v>
      </c>
      <c r="C83" s="68">
        <f t="shared" si="7"/>
        <v>0.01289935807</v>
      </c>
    </row>
    <row r="84">
      <c r="A84" s="44" t="s">
        <v>149</v>
      </c>
      <c r="B84" s="63">
        <v>130.0</v>
      </c>
      <c r="C84" s="68">
        <f t="shared" si="7"/>
        <v>0.0129993531</v>
      </c>
    </row>
    <row r="85">
      <c r="A85" s="44" t="s">
        <v>150</v>
      </c>
      <c r="B85" s="63">
        <v>37.0</v>
      </c>
      <c r="C85" s="68">
        <f t="shared" si="7"/>
        <v>0.003699815881</v>
      </c>
    </row>
    <row r="86">
      <c r="A86" s="44" t="s">
        <v>151</v>
      </c>
      <c r="B86" s="63">
        <v>74.0</v>
      </c>
      <c r="C86" s="68">
        <f t="shared" si="7"/>
        <v>0.007399631762</v>
      </c>
    </row>
    <row r="87">
      <c r="A87" s="44" t="s">
        <v>152</v>
      </c>
      <c r="B87" s="63">
        <v>29.0</v>
      </c>
      <c r="C87" s="68">
        <f t="shared" si="7"/>
        <v>0.00289985569</v>
      </c>
    </row>
    <row r="88">
      <c r="A88" s="44" t="s">
        <v>153</v>
      </c>
      <c r="B88" s="63">
        <v>20.0</v>
      </c>
      <c r="C88" s="68">
        <f t="shared" si="7"/>
        <v>0.001999900476</v>
      </c>
    </row>
    <row r="89">
      <c r="A89" s="44" t="s">
        <v>154</v>
      </c>
      <c r="B89" s="63">
        <v>42.0</v>
      </c>
      <c r="C89" s="68">
        <f t="shared" si="7"/>
        <v>0.004199791</v>
      </c>
    </row>
    <row r="90">
      <c r="A90" s="44" t="s">
        <v>155</v>
      </c>
      <c r="B90" s="63">
        <v>32.0</v>
      </c>
      <c r="C90" s="68">
        <f t="shared" si="7"/>
        <v>0.003199840762</v>
      </c>
    </row>
    <row r="91">
      <c r="A91" s="44" t="s">
        <v>156</v>
      </c>
      <c r="B91" s="63">
        <v>12.0</v>
      </c>
      <c r="C91" s="68">
        <f t="shared" si="7"/>
        <v>0.001199940286</v>
      </c>
    </row>
    <row r="92">
      <c r="A92" s="44" t="s">
        <v>157</v>
      </c>
      <c r="B92" s="63">
        <v>6.0</v>
      </c>
      <c r="C92" s="68">
        <f t="shared" si="7"/>
        <v>0.0005999701429</v>
      </c>
    </row>
    <row r="93">
      <c r="B93" s="69"/>
    </row>
    <row r="94">
      <c r="A94" s="33" t="s">
        <v>158</v>
      </c>
      <c r="B94" s="63">
        <v>1000000.0</v>
      </c>
    </row>
    <row r="95">
      <c r="A95" s="33" t="s">
        <v>159</v>
      </c>
      <c r="B95" s="63">
        <v>1006065.0</v>
      </c>
    </row>
    <row r="96">
      <c r="A96" s="33" t="s">
        <v>26</v>
      </c>
      <c r="B96" s="62">
        <f>B95/B94</f>
        <v>1.006065</v>
      </c>
    </row>
  </sheetData>
  <mergeCells count="9">
    <mergeCell ref="F6:F7"/>
    <mergeCell ref="G6:G7"/>
    <mergeCell ref="A5:A7"/>
    <mergeCell ref="B5:G5"/>
    <mergeCell ref="H5:O5"/>
    <mergeCell ref="B6:B7"/>
    <mergeCell ref="C6:C7"/>
    <mergeCell ref="D6:D7"/>
    <mergeCell ref="E6:E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2" max="9" width="6.38"/>
    <col customWidth="1" min="10" max="10" width="9.38"/>
    <col customWidth="1" min="14" max="14" width="14.88"/>
  </cols>
  <sheetData>
    <row r="1">
      <c r="A1" s="15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5" t="s">
        <v>24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"/>
    </row>
    <row r="3">
      <c r="A3" s="26"/>
      <c r="B3" s="26"/>
      <c r="D3" s="27"/>
      <c r="E3" s="27"/>
      <c r="F3" s="27"/>
      <c r="G3" s="27"/>
      <c r="H3" s="27"/>
      <c r="J3" s="26" t="s">
        <v>25</v>
      </c>
      <c r="K3" s="27">
        <f>sum(J8:J43)/SUM(J8:J44)</f>
        <v>0.309595</v>
      </c>
      <c r="M3" s="2"/>
    </row>
    <row r="4">
      <c r="A4" s="26"/>
      <c r="B4" s="26"/>
      <c r="D4" s="28"/>
      <c r="E4" s="28"/>
      <c r="F4" s="28"/>
      <c r="G4" s="28"/>
      <c r="H4" s="28"/>
      <c r="J4" s="26" t="s">
        <v>26</v>
      </c>
      <c r="K4" s="29">
        <f>SUMPRODUCT(K8:K44,J8:J44)/SUM(J8:J44)</f>
        <v>1</v>
      </c>
      <c r="M4" s="2"/>
    </row>
    <row r="5">
      <c r="A5" s="30" t="s">
        <v>27</v>
      </c>
      <c r="B5" s="31" t="s">
        <v>28</v>
      </c>
      <c r="C5" s="5"/>
      <c r="D5" s="5"/>
      <c r="E5" s="5"/>
      <c r="F5" s="5"/>
      <c r="G5" s="5"/>
      <c r="H5" s="5"/>
      <c r="I5" s="6"/>
      <c r="J5" s="30" t="s">
        <v>29</v>
      </c>
      <c r="K5" s="30" t="s">
        <v>30</v>
      </c>
      <c r="M5" s="2"/>
    </row>
    <row r="6">
      <c r="A6" s="32"/>
      <c r="B6" s="33" t="s">
        <v>31</v>
      </c>
      <c r="C6" s="33" t="s">
        <v>32</v>
      </c>
      <c r="D6" s="33" t="s">
        <v>33</v>
      </c>
      <c r="E6" s="33" t="s">
        <v>34</v>
      </c>
      <c r="F6" s="33" t="s">
        <v>35</v>
      </c>
      <c r="G6" s="33" t="s">
        <v>36</v>
      </c>
      <c r="H6" s="33" t="s">
        <v>37</v>
      </c>
      <c r="I6" s="33" t="s">
        <v>38</v>
      </c>
      <c r="J6" s="32"/>
      <c r="K6" s="32"/>
      <c r="M6" s="2"/>
    </row>
    <row r="7">
      <c r="A7" s="10"/>
      <c r="B7" s="33">
        <v>1.0</v>
      </c>
      <c r="C7" s="33">
        <v>500.0</v>
      </c>
      <c r="D7" s="33">
        <v>5.0</v>
      </c>
      <c r="E7" s="33">
        <v>5000.0</v>
      </c>
      <c r="F7" s="33">
        <v>1.0</v>
      </c>
      <c r="G7" s="33">
        <v>50.0</v>
      </c>
      <c r="H7" s="33">
        <v>10.0</v>
      </c>
      <c r="I7" s="33">
        <v>5000.0</v>
      </c>
      <c r="J7" s="10"/>
      <c r="K7" s="10"/>
      <c r="M7" s="2"/>
      <c r="O7" s="34" t="s">
        <v>39</v>
      </c>
      <c r="P7" s="35" t="s">
        <v>40</v>
      </c>
      <c r="Q7" s="35" t="s">
        <v>41</v>
      </c>
      <c r="R7" s="34" t="s">
        <v>42</v>
      </c>
      <c r="S7" s="36" t="s">
        <v>43</v>
      </c>
      <c r="T7" s="34" t="s">
        <v>39</v>
      </c>
      <c r="U7" s="35" t="s">
        <v>40</v>
      </c>
      <c r="V7" s="34" t="s">
        <v>42</v>
      </c>
    </row>
    <row r="8">
      <c r="A8" s="33">
        <v>1.0</v>
      </c>
      <c r="B8" s="33">
        <v>0.0</v>
      </c>
      <c r="C8" s="33">
        <v>0.0</v>
      </c>
      <c r="D8" s="33">
        <v>0.0</v>
      </c>
      <c r="E8" s="33">
        <v>1.0</v>
      </c>
      <c r="F8" s="33">
        <v>0.0</v>
      </c>
      <c r="G8" s="33">
        <v>0.0</v>
      </c>
      <c r="H8" s="33">
        <v>0.0</v>
      </c>
      <c r="I8" s="33">
        <v>1.0</v>
      </c>
      <c r="J8" s="33">
        <v>1.0</v>
      </c>
      <c r="K8" s="33">
        <f t="shared" ref="K8:K44" si="1">SUMPRODUCT($B$7:$I$7,B8:I8)</f>
        <v>10000</v>
      </c>
      <c r="M8" s="2"/>
      <c r="O8" s="33">
        <v>10000.0</v>
      </c>
      <c r="P8" s="37">
        <f t="shared" ref="P8:P44" si="2">J8/SUM($J$8:$J$44)</f>
        <v>0.000001</v>
      </c>
      <c r="Q8" s="38">
        <f t="shared" ref="Q8:Q44" si="3">sum($P8:P$44)</f>
        <v>1</v>
      </c>
      <c r="R8" s="39">
        <f>1/P8</f>
        <v>1000000</v>
      </c>
      <c r="S8" s="40">
        <f t="shared" ref="S8:S44" si="4">SUMPRODUCT($O8:O$44,$P8:P$44)</f>
        <v>1</v>
      </c>
      <c r="T8" s="34" t="s">
        <v>44</v>
      </c>
      <c r="U8" s="41">
        <f>SUM(P8:P22)</f>
        <v>0.000005</v>
      </c>
      <c r="V8" s="42">
        <f>1/U8</f>
        <v>200000</v>
      </c>
    </row>
    <row r="9">
      <c r="A9" s="33">
        <f t="shared" ref="A9:A44" si="5">A8+1</f>
        <v>2</v>
      </c>
      <c r="B9" s="33">
        <v>0.0</v>
      </c>
      <c r="C9" s="33">
        <v>1.0</v>
      </c>
      <c r="D9" s="33">
        <v>0.0</v>
      </c>
      <c r="E9" s="33">
        <v>1.0</v>
      </c>
      <c r="F9" s="33">
        <v>0.0</v>
      </c>
      <c r="G9" s="33">
        <v>0.0</v>
      </c>
      <c r="H9" s="33">
        <v>0.0</v>
      </c>
      <c r="I9" s="33">
        <v>0.0</v>
      </c>
      <c r="J9" s="33">
        <v>1.0</v>
      </c>
      <c r="K9" s="33">
        <f t="shared" si="1"/>
        <v>5500</v>
      </c>
      <c r="M9" s="2"/>
      <c r="O9" s="33">
        <v>5500.0</v>
      </c>
      <c r="P9" s="37">
        <f t="shared" si="2"/>
        <v>0.000001</v>
      </c>
      <c r="Q9" s="38">
        <f t="shared" si="3"/>
        <v>0.999999</v>
      </c>
      <c r="R9" s="39"/>
      <c r="S9" s="40">
        <f t="shared" si="4"/>
        <v>0.99</v>
      </c>
      <c r="T9" s="34"/>
      <c r="U9" s="34"/>
      <c r="V9" s="42"/>
    </row>
    <row r="10">
      <c r="A10" s="33">
        <f t="shared" si="5"/>
        <v>3</v>
      </c>
      <c r="B10" s="33">
        <v>0.0</v>
      </c>
      <c r="C10" s="33">
        <v>1.0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1.0</v>
      </c>
      <c r="J10" s="33">
        <f>J9</f>
        <v>1</v>
      </c>
      <c r="K10" s="33">
        <f t="shared" si="1"/>
        <v>5500</v>
      </c>
      <c r="M10" s="2"/>
      <c r="O10" s="33">
        <v>5500.0</v>
      </c>
      <c r="P10" s="37">
        <f t="shared" si="2"/>
        <v>0.000001</v>
      </c>
      <c r="Q10" s="38">
        <f t="shared" si="3"/>
        <v>0.999998</v>
      </c>
      <c r="R10" s="39"/>
      <c r="S10" s="40">
        <f t="shared" si="4"/>
        <v>0.9845</v>
      </c>
      <c r="T10" s="34"/>
      <c r="U10" s="34"/>
      <c r="V10" s="42"/>
    </row>
    <row r="11">
      <c r="A11" s="43">
        <f t="shared" si="5"/>
        <v>4</v>
      </c>
      <c r="B11" s="43">
        <v>0.0</v>
      </c>
      <c r="C11" s="43">
        <v>0.0</v>
      </c>
      <c r="D11" s="43">
        <v>0.0</v>
      </c>
      <c r="E11" s="43">
        <v>1.0</v>
      </c>
      <c r="F11" s="43">
        <v>0.0</v>
      </c>
      <c r="G11" s="43">
        <v>1.0</v>
      </c>
      <c r="H11" s="43">
        <v>0.0</v>
      </c>
      <c r="I11" s="43">
        <v>0.0</v>
      </c>
      <c r="J11" s="43">
        <v>0.0</v>
      </c>
      <c r="K11" s="43">
        <f t="shared" si="1"/>
        <v>5050</v>
      </c>
      <c r="M11" s="2"/>
      <c r="O11" s="33">
        <v>5050.0</v>
      </c>
      <c r="P11" s="37">
        <f t="shared" si="2"/>
        <v>0</v>
      </c>
      <c r="Q11" s="38">
        <f t="shared" si="3"/>
        <v>0.999997</v>
      </c>
      <c r="R11" s="39"/>
      <c r="S11" s="40">
        <f t="shared" si="4"/>
        <v>0.979</v>
      </c>
      <c r="T11" s="34"/>
      <c r="U11" s="34"/>
      <c r="V11" s="42"/>
    </row>
    <row r="12">
      <c r="A12" s="43">
        <f t="shared" si="5"/>
        <v>5</v>
      </c>
      <c r="B12" s="43">
        <v>0.0</v>
      </c>
      <c r="C12" s="43">
        <v>0.0</v>
      </c>
      <c r="D12" s="43">
        <v>0.0</v>
      </c>
      <c r="E12" s="43">
        <v>0.0</v>
      </c>
      <c r="F12" s="43">
        <v>0.0</v>
      </c>
      <c r="G12" s="43">
        <v>1.0</v>
      </c>
      <c r="H12" s="43">
        <v>0.0</v>
      </c>
      <c r="I12" s="43">
        <v>1.0</v>
      </c>
      <c r="J12" s="43">
        <v>0.0</v>
      </c>
      <c r="K12" s="43">
        <f t="shared" si="1"/>
        <v>5050</v>
      </c>
      <c r="M12" s="2"/>
      <c r="O12" s="33">
        <v>5050.0</v>
      </c>
      <c r="P12" s="37">
        <f t="shared" si="2"/>
        <v>0</v>
      </c>
      <c r="Q12" s="38">
        <f t="shared" si="3"/>
        <v>0.999997</v>
      </c>
      <c r="R12" s="39">
        <f>1/SUM(P9:P12)</f>
        <v>500000</v>
      </c>
      <c r="S12" s="40">
        <f t="shared" si="4"/>
        <v>0.979</v>
      </c>
      <c r="T12" s="44"/>
      <c r="U12" s="44"/>
      <c r="V12" s="45"/>
    </row>
    <row r="13">
      <c r="A13" s="43">
        <f t="shared" si="5"/>
        <v>6</v>
      </c>
      <c r="B13" s="43">
        <v>0.0</v>
      </c>
      <c r="C13" s="43">
        <v>0.0</v>
      </c>
      <c r="D13" s="43">
        <v>0.0</v>
      </c>
      <c r="E13" s="43">
        <v>1.0</v>
      </c>
      <c r="F13" s="43">
        <v>0.0</v>
      </c>
      <c r="G13" s="43">
        <v>0.0</v>
      </c>
      <c r="H13" s="43">
        <v>1.0</v>
      </c>
      <c r="I13" s="43">
        <v>0.0</v>
      </c>
      <c r="J13" s="43">
        <v>0.0</v>
      </c>
      <c r="K13" s="43">
        <f t="shared" si="1"/>
        <v>5010</v>
      </c>
      <c r="M13" s="2"/>
      <c r="O13" s="33">
        <v>5010.0</v>
      </c>
      <c r="P13" s="37">
        <f t="shared" si="2"/>
        <v>0</v>
      </c>
      <c r="Q13" s="38">
        <f t="shared" si="3"/>
        <v>0.999997</v>
      </c>
      <c r="R13" s="39"/>
      <c r="S13" s="40">
        <f t="shared" si="4"/>
        <v>0.979</v>
      </c>
      <c r="T13" s="34"/>
      <c r="U13" s="34"/>
      <c r="V13" s="42"/>
    </row>
    <row r="14">
      <c r="A14" s="43">
        <f t="shared" si="5"/>
        <v>7</v>
      </c>
      <c r="B14" s="43">
        <v>0.0</v>
      </c>
      <c r="C14" s="43">
        <v>0.0</v>
      </c>
      <c r="D14" s="43">
        <v>0.0</v>
      </c>
      <c r="E14" s="43">
        <v>0.0</v>
      </c>
      <c r="F14" s="43">
        <v>0.0</v>
      </c>
      <c r="G14" s="43">
        <v>0.0</v>
      </c>
      <c r="H14" s="43">
        <v>1.0</v>
      </c>
      <c r="I14" s="43">
        <v>1.0</v>
      </c>
      <c r="J14" s="43">
        <v>0.0</v>
      </c>
      <c r="K14" s="43">
        <f t="shared" si="1"/>
        <v>5010</v>
      </c>
      <c r="M14" s="2"/>
      <c r="O14" s="33">
        <v>5010.0</v>
      </c>
      <c r="P14" s="37">
        <f t="shared" si="2"/>
        <v>0</v>
      </c>
      <c r="Q14" s="38">
        <f t="shared" si="3"/>
        <v>0.999997</v>
      </c>
      <c r="R14" s="39"/>
      <c r="S14" s="40">
        <f t="shared" si="4"/>
        <v>0.979</v>
      </c>
      <c r="T14" s="34"/>
      <c r="U14" s="34"/>
      <c r="V14" s="42"/>
    </row>
    <row r="15">
      <c r="A15" s="43">
        <f t="shared" si="5"/>
        <v>8</v>
      </c>
      <c r="B15" s="43">
        <v>0.0</v>
      </c>
      <c r="C15" s="43">
        <v>0.0</v>
      </c>
      <c r="D15" s="43">
        <v>1.0</v>
      </c>
      <c r="E15" s="43">
        <v>1.0</v>
      </c>
      <c r="F15" s="43">
        <v>0.0</v>
      </c>
      <c r="G15" s="43">
        <v>0.0</v>
      </c>
      <c r="H15" s="43">
        <v>0.0</v>
      </c>
      <c r="I15" s="43">
        <v>0.0</v>
      </c>
      <c r="J15" s="43">
        <v>0.0</v>
      </c>
      <c r="K15" s="43">
        <f t="shared" si="1"/>
        <v>5005</v>
      </c>
      <c r="M15" s="2"/>
      <c r="O15" s="33">
        <v>5005.0</v>
      </c>
      <c r="P15" s="37">
        <f t="shared" si="2"/>
        <v>0</v>
      </c>
      <c r="Q15" s="38">
        <f t="shared" si="3"/>
        <v>0.999997</v>
      </c>
      <c r="R15" s="39"/>
      <c r="S15" s="40">
        <f t="shared" si="4"/>
        <v>0.979</v>
      </c>
      <c r="T15" s="34"/>
      <c r="U15" s="34"/>
      <c r="V15" s="42"/>
    </row>
    <row r="16">
      <c r="A16" s="43">
        <f t="shared" si="5"/>
        <v>9</v>
      </c>
      <c r="B16" s="43">
        <v>0.0</v>
      </c>
      <c r="C16" s="43">
        <v>0.0</v>
      </c>
      <c r="D16" s="43">
        <v>1.0</v>
      </c>
      <c r="E16" s="43">
        <v>0.0</v>
      </c>
      <c r="F16" s="43">
        <v>0.0</v>
      </c>
      <c r="G16" s="43">
        <v>0.0</v>
      </c>
      <c r="H16" s="43">
        <v>0.0</v>
      </c>
      <c r="I16" s="43">
        <v>1.0</v>
      </c>
      <c r="J16" s="43">
        <v>0.0</v>
      </c>
      <c r="K16" s="43">
        <f t="shared" si="1"/>
        <v>5005</v>
      </c>
      <c r="M16" s="2"/>
      <c r="O16" s="33">
        <v>5005.0</v>
      </c>
      <c r="P16" s="37">
        <f t="shared" si="2"/>
        <v>0</v>
      </c>
      <c r="Q16" s="38">
        <f t="shared" si="3"/>
        <v>0.999997</v>
      </c>
      <c r="R16" s="39"/>
      <c r="S16" s="40">
        <f t="shared" si="4"/>
        <v>0.979</v>
      </c>
      <c r="T16" s="34"/>
      <c r="U16" s="46"/>
      <c r="V16" s="47"/>
    </row>
    <row r="17">
      <c r="A17" s="43">
        <f t="shared" si="5"/>
        <v>10</v>
      </c>
      <c r="B17" s="43">
        <v>1.0</v>
      </c>
      <c r="C17" s="43">
        <v>0.0</v>
      </c>
      <c r="D17" s="43">
        <v>0.0</v>
      </c>
      <c r="E17" s="43">
        <v>1.0</v>
      </c>
      <c r="F17" s="43">
        <v>0.0</v>
      </c>
      <c r="G17" s="43">
        <v>0.0</v>
      </c>
      <c r="H17" s="43">
        <v>0.0</v>
      </c>
      <c r="I17" s="43">
        <v>0.0</v>
      </c>
      <c r="J17" s="43">
        <v>0.0</v>
      </c>
      <c r="K17" s="43">
        <f t="shared" si="1"/>
        <v>5001</v>
      </c>
      <c r="M17" s="2"/>
      <c r="O17" s="33">
        <v>5001.0</v>
      </c>
      <c r="P17" s="37">
        <f t="shared" si="2"/>
        <v>0</v>
      </c>
      <c r="Q17" s="38">
        <f t="shared" si="3"/>
        <v>0.999997</v>
      </c>
      <c r="R17" s="39"/>
      <c r="S17" s="40">
        <f t="shared" si="4"/>
        <v>0.979</v>
      </c>
      <c r="T17" s="34"/>
      <c r="U17" s="34"/>
      <c r="V17" s="42"/>
    </row>
    <row r="18">
      <c r="A18" s="43">
        <f t="shared" si="5"/>
        <v>11</v>
      </c>
      <c r="B18" s="43">
        <v>1.0</v>
      </c>
      <c r="C18" s="43">
        <v>0.0</v>
      </c>
      <c r="D18" s="43">
        <v>0.0</v>
      </c>
      <c r="E18" s="43">
        <v>0.0</v>
      </c>
      <c r="F18" s="43">
        <v>0.0</v>
      </c>
      <c r="G18" s="43">
        <v>0.0</v>
      </c>
      <c r="H18" s="43">
        <v>0.0</v>
      </c>
      <c r="I18" s="43">
        <v>1.0</v>
      </c>
      <c r="J18" s="43">
        <v>0.0</v>
      </c>
      <c r="K18" s="43">
        <f t="shared" si="1"/>
        <v>5001</v>
      </c>
      <c r="M18" s="2"/>
      <c r="O18" s="33">
        <v>5001.0</v>
      </c>
      <c r="P18" s="37">
        <f t="shared" si="2"/>
        <v>0</v>
      </c>
      <c r="Q18" s="38">
        <f t="shared" si="3"/>
        <v>0.999997</v>
      </c>
      <c r="R18" s="39"/>
      <c r="S18" s="40">
        <f t="shared" si="4"/>
        <v>0.979</v>
      </c>
      <c r="T18" s="34"/>
      <c r="U18" s="34"/>
      <c r="V18" s="42"/>
    </row>
    <row r="19">
      <c r="A19" s="43">
        <f t="shared" si="5"/>
        <v>12</v>
      </c>
      <c r="B19" s="43">
        <v>0.0</v>
      </c>
      <c r="C19" s="43">
        <v>0.0</v>
      </c>
      <c r="D19" s="43">
        <v>0.0</v>
      </c>
      <c r="E19" s="43">
        <v>1.0</v>
      </c>
      <c r="F19" s="43">
        <v>1.0</v>
      </c>
      <c r="G19" s="43">
        <v>0.0</v>
      </c>
      <c r="H19" s="43">
        <v>0.0</v>
      </c>
      <c r="I19" s="43">
        <v>0.0</v>
      </c>
      <c r="J19" s="43">
        <v>0.0</v>
      </c>
      <c r="K19" s="43">
        <f t="shared" si="1"/>
        <v>5001</v>
      </c>
      <c r="M19" s="2"/>
      <c r="O19" s="33">
        <v>5001.0</v>
      </c>
      <c r="P19" s="37">
        <f t="shared" si="2"/>
        <v>0</v>
      </c>
      <c r="Q19" s="38">
        <f t="shared" si="3"/>
        <v>0.999997</v>
      </c>
      <c r="R19" s="39"/>
      <c r="S19" s="40">
        <f t="shared" si="4"/>
        <v>0.979</v>
      </c>
      <c r="T19" s="34"/>
      <c r="U19" s="34"/>
      <c r="V19" s="42"/>
    </row>
    <row r="20">
      <c r="A20" s="43">
        <f t="shared" si="5"/>
        <v>13</v>
      </c>
      <c r="B20" s="43">
        <v>0.0</v>
      </c>
      <c r="C20" s="43">
        <v>0.0</v>
      </c>
      <c r="D20" s="43">
        <v>0.0</v>
      </c>
      <c r="E20" s="43">
        <v>0.0</v>
      </c>
      <c r="F20" s="43">
        <v>1.0</v>
      </c>
      <c r="G20" s="43">
        <v>0.0</v>
      </c>
      <c r="H20" s="43">
        <v>0.0</v>
      </c>
      <c r="I20" s="43">
        <v>1.0</v>
      </c>
      <c r="J20" s="43">
        <f>J19</f>
        <v>0</v>
      </c>
      <c r="K20" s="43">
        <f t="shared" si="1"/>
        <v>5001</v>
      </c>
      <c r="M20" s="2"/>
      <c r="O20" s="33">
        <v>5001.0</v>
      </c>
      <c r="P20" s="37">
        <f t="shared" si="2"/>
        <v>0</v>
      </c>
      <c r="Q20" s="38">
        <f t="shared" si="3"/>
        <v>0.999997</v>
      </c>
      <c r="R20" s="39"/>
      <c r="S20" s="40">
        <f t="shared" si="4"/>
        <v>0.979</v>
      </c>
      <c r="T20" s="34"/>
      <c r="U20" s="46"/>
      <c r="V20" s="47"/>
    </row>
    <row r="21">
      <c r="A21" s="33">
        <f t="shared" si="5"/>
        <v>14</v>
      </c>
      <c r="B21" s="33">
        <v>0.0</v>
      </c>
      <c r="C21" s="33">
        <v>0.0</v>
      </c>
      <c r="D21" s="33">
        <v>0.0</v>
      </c>
      <c r="E21" s="33">
        <v>0.0</v>
      </c>
      <c r="F21" s="33">
        <v>0.0</v>
      </c>
      <c r="G21" s="33">
        <v>0.0</v>
      </c>
      <c r="H21" s="33">
        <v>0.0</v>
      </c>
      <c r="I21" s="33">
        <v>1.0</v>
      </c>
      <c r="J21" s="33">
        <v>1.0</v>
      </c>
      <c r="K21" s="33">
        <f t="shared" si="1"/>
        <v>5000</v>
      </c>
      <c r="M21" s="2"/>
      <c r="O21" s="33">
        <v>5000.0</v>
      </c>
      <c r="P21" s="37">
        <f t="shared" si="2"/>
        <v>0.000001</v>
      </c>
      <c r="Q21" s="38">
        <f t="shared" si="3"/>
        <v>0.999997</v>
      </c>
      <c r="R21" s="39"/>
      <c r="S21" s="40">
        <f t="shared" si="4"/>
        <v>0.979</v>
      </c>
      <c r="T21" s="34"/>
      <c r="U21" s="34"/>
      <c r="V21" s="42"/>
    </row>
    <row r="22">
      <c r="A22" s="33">
        <f t="shared" si="5"/>
        <v>15</v>
      </c>
      <c r="B22" s="33">
        <v>0.0</v>
      </c>
      <c r="C22" s="33">
        <v>0.0</v>
      </c>
      <c r="D22" s="33">
        <v>0.0</v>
      </c>
      <c r="E22" s="33">
        <v>1.0</v>
      </c>
      <c r="F22" s="33">
        <v>0.0</v>
      </c>
      <c r="G22" s="33">
        <v>0.0</v>
      </c>
      <c r="H22" s="33">
        <v>0.0</v>
      </c>
      <c r="I22" s="33">
        <v>0.0</v>
      </c>
      <c r="J22" s="33">
        <f>J21</f>
        <v>1</v>
      </c>
      <c r="K22" s="33">
        <f t="shared" si="1"/>
        <v>5000</v>
      </c>
      <c r="M22" s="2"/>
      <c r="O22" s="33">
        <v>5000.0</v>
      </c>
      <c r="P22" s="37">
        <f t="shared" si="2"/>
        <v>0.000001</v>
      </c>
      <c r="Q22" s="38">
        <f t="shared" si="3"/>
        <v>0.999996</v>
      </c>
      <c r="R22" s="39">
        <f>1/SUM(P13:P22)</f>
        <v>500000</v>
      </c>
      <c r="S22" s="40">
        <f t="shared" si="4"/>
        <v>0.974</v>
      </c>
      <c r="T22" s="34"/>
      <c r="U22" s="34"/>
      <c r="V22" s="42"/>
    </row>
    <row r="23">
      <c r="A23" s="33">
        <f t="shared" si="5"/>
        <v>16</v>
      </c>
      <c r="B23" s="33">
        <v>0.0</v>
      </c>
      <c r="C23" s="33">
        <v>1.0</v>
      </c>
      <c r="D23" s="33">
        <v>0.0</v>
      </c>
      <c r="E23" s="33">
        <v>0.0</v>
      </c>
      <c r="F23" s="33">
        <v>0.0</v>
      </c>
      <c r="G23" s="33">
        <v>1.0</v>
      </c>
      <c r="H23" s="33">
        <v>0.0</v>
      </c>
      <c r="I23" s="33">
        <v>0.0</v>
      </c>
      <c r="J23" s="33">
        <v>10.0</v>
      </c>
      <c r="K23" s="33">
        <f t="shared" si="1"/>
        <v>550</v>
      </c>
      <c r="M23" s="2"/>
      <c r="O23" s="33">
        <v>550.0</v>
      </c>
      <c r="P23" s="37">
        <f t="shared" si="2"/>
        <v>0.00001</v>
      </c>
      <c r="Q23" s="38">
        <f t="shared" si="3"/>
        <v>0.999995</v>
      </c>
      <c r="R23" s="39">
        <f>1/P23</f>
        <v>100000</v>
      </c>
      <c r="S23" s="40">
        <f t="shared" si="4"/>
        <v>0.969</v>
      </c>
      <c r="T23" s="35" t="s">
        <v>45</v>
      </c>
      <c r="U23" s="41">
        <f>SUM(P23:P28)</f>
        <v>0.000035</v>
      </c>
      <c r="V23" s="42">
        <f>1/U23</f>
        <v>28571.42857</v>
      </c>
    </row>
    <row r="24">
      <c r="A24" s="33">
        <f t="shared" si="5"/>
        <v>17</v>
      </c>
      <c r="B24" s="33">
        <v>0.0</v>
      </c>
      <c r="C24" s="33">
        <v>1.0</v>
      </c>
      <c r="D24" s="33">
        <v>0.0</v>
      </c>
      <c r="E24" s="33">
        <v>0.0</v>
      </c>
      <c r="F24" s="33">
        <v>0.0</v>
      </c>
      <c r="G24" s="33">
        <v>0.0</v>
      </c>
      <c r="H24" s="33">
        <v>1.0</v>
      </c>
      <c r="I24" s="33">
        <v>0.0</v>
      </c>
      <c r="J24" s="33">
        <v>5.0</v>
      </c>
      <c r="K24" s="33">
        <f t="shared" si="1"/>
        <v>510</v>
      </c>
      <c r="M24" s="2"/>
      <c r="O24" s="33">
        <v>510.0</v>
      </c>
      <c r="P24" s="37">
        <f t="shared" si="2"/>
        <v>0.000005</v>
      </c>
      <c r="Q24" s="38">
        <f t="shared" si="3"/>
        <v>0.999985</v>
      </c>
      <c r="R24" s="39"/>
      <c r="S24" s="40">
        <f t="shared" si="4"/>
        <v>0.9635</v>
      </c>
      <c r="T24" s="34"/>
      <c r="U24" s="46"/>
      <c r="V24" s="47"/>
    </row>
    <row r="25">
      <c r="A25" s="33">
        <f t="shared" si="5"/>
        <v>18</v>
      </c>
      <c r="B25" s="33">
        <v>0.0</v>
      </c>
      <c r="C25" s="33">
        <v>1.0</v>
      </c>
      <c r="D25" s="33">
        <v>1.0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f t="shared" ref="J25:J28" si="6">J24</f>
        <v>5</v>
      </c>
      <c r="K25" s="33">
        <f t="shared" si="1"/>
        <v>505</v>
      </c>
      <c r="M25" s="2"/>
      <c r="O25" s="33">
        <v>505.0</v>
      </c>
      <c r="P25" s="37">
        <f t="shared" si="2"/>
        <v>0.000005</v>
      </c>
      <c r="Q25" s="38">
        <f t="shared" si="3"/>
        <v>0.99998</v>
      </c>
      <c r="R25" s="39"/>
      <c r="S25" s="40">
        <f t="shared" si="4"/>
        <v>0.96095</v>
      </c>
      <c r="T25" s="34"/>
      <c r="U25" s="34"/>
      <c r="V25" s="42"/>
    </row>
    <row r="26">
      <c r="A26" s="33">
        <f t="shared" si="5"/>
        <v>19</v>
      </c>
      <c r="B26" s="33">
        <v>1.0</v>
      </c>
      <c r="C26" s="33">
        <v>1.0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f t="shared" si="6"/>
        <v>5</v>
      </c>
      <c r="K26" s="33">
        <f t="shared" si="1"/>
        <v>501</v>
      </c>
      <c r="M26" s="2"/>
      <c r="O26" s="33">
        <v>501.0</v>
      </c>
      <c r="P26" s="37">
        <f t="shared" si="2"/>
        <v>0.000005</v>
      </c>
      <c r="Q26" s="38">
        <f t="shared" si="3"/>
        <v>0.999975</v>
      </c>
      <c r="R26" s="39"/>
      <c r="S26" s="40">
        <f t="shared" si="4"/>
        <v>0.958425</v>
      </c>
      <c r="T26" s="34"/>
      <c r="U26" s="34"/>
      <c r="V26" s="42"/>
    </row>
    <row r="27">
      <c r="A27" s="33">
        <f t="shared" si="5"/>
        <v>20</v>
      </c>
      <c r="B27" s="33">
        <v>0.0</v>
      </c>
      <c r="C27" s="33">
        <v>1.0</v>
      </c>
      <c r="D27" s="33">
        <v>0.0</v>
      </c>
      <c r="E27" s="33">
        <v>0.0</v>
      </c>
      <c r="F27" s="33">
        <v>1.0</v>
      </c>
      <c r="G27" s="33">
        <v>0.0</v>
      </c>
      <c r="H27" s="33">
        <v>0.0</v>
      </c>
      <c r="I27" s="33">
        <v>0.0</v>
      </c>
      <c r="J27" s="33">
        <f t="shared" si="6"/>
        <v>5</v>
      </c>
      <c r="K27" s="33">
        <f t="shared" si="1"/>
        <v>501</v>
      </c>
      <c r="M27" s="2"/>
      <c r="O27" s="33">
        <v>501.0</v>
      </c>
      <c r="P27" s="37">
        <f t="shared" si="2"/>
        <v>0.000005</v>
      </c>
      <c r="Q27" s="38">
        <f t="shared" si="3"/>
        <v>0.99997</v>
      </c>
      <c r="R27" s="39"/>
      <c r="S27" s="40">
        <f t="shared" si="4"/>
        <v>0.95592</v>
      </c>
      <c r="T27" s="34"/>
      <c r="U27" s="34"/>
      <c r="V27" s="42"/>
    </row>
    <row r="28">
      <c r="A28" s="33">
        <f t="shared" si="5"/>
        <v>21</v>
      </c>
      <c r="B28" s="33">
        <v>0.0</v>
      </c>
      <c r="C28" s="33">
        <v>1.0</v>
      </c>
      <c r="D28" s="33">
        <v>0.0</v>
      </c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f t="shared" si="6"/>
        <v>5</v>
      </c>
      <c r="K28" s="33">
        <f t="shared" si="1"/>
        <v>500</v>
      </c>
      <c r="M28" s="2"/>
      <c r="O28" s="33">
        <v>500.0</v>
      </c>
      <c r="P28" s="37">
        <f t="shared" si="2"/>
        <v>0.000005</v>
      </c>
      <c r="Q28" s="38">
        <f t="shared" si="3"/>
        <v>0.999965</v>
      </c>
      <c r="R28" s="39">
        <f>1/sum(P24:P28)</f>
        <v>40000</v>
      </c>
      <c r="S28" s="40">
        <f t="shared" si="4"/>
        <v>0.953415</v>
      </c>
      <c r="T28" s="44"/>
      <c r="U28" s="46"/>
      <c r="V28" s="47"/>
    </row>
    <row r="29">
      <c r="A29" s="33">
        <f t="shared" si="5"/>
        <v>22</v>
      </c>
      <c r="B29" s="33">
        <v>0.0</v>
      </c>
      <c r="C29" s="33">
        <v>0.0</v>
      </c>
      <c r="D29" s="33">
        <v>0.0</v>
      </c>
      <c r="E29" s="33">
        <v>0.0</v>
      </c>
      <c r="F29" s="33">
        <v>0.0</v>
      </c>
      <c r="G29" s="33">
        <v>1.0</v>
      </c>
      <c r="H29" s="33">
        <v>1.0</v>
      </c>
      <c r="I29" s="33">
        <v>0.0</v>
      </c>
      <c r="J29" s="33">
        <v>100.0</v>
      </c>
      <c r="K29" s="33">
        <f t="shared" si="1"/>
        <v>60</v>
      </c>
      <c r="M29" s="2"/>
      <c r="O29" s="33">
        <v>60.0</v>
      </c>
      <c r="P29" s="37">
        <f t="shared" si="2"/>
        <v>0.0001</v>
      </c>
      <c r="Q29" s="38">
        <f t="shared" si="3"/>
        <v>0.99996</v>
      </c>
      <c r="R29" s="39">
        <f t="shared" ref="R29:R30" si="7">1/P29</f>
        <v>10000</v>
      </c>
      <c r="S29" s="40">
        <f t="shared" si="4"/>
        <v>0.950915</v>
      </c>
      <c r="T29" s="35" t="s">
        <v>46</v>
      </c>
      <c r="U29" s="41">
        <f>SUM(P29:P33)</f>
        <v>0.0007</v>
      </c>
      <c r="V29" s="42">
        <f>1/U29</f>
        <v>1428.571429</v>
      </c>
    </row>
    <row r="30">
      <c r="A30" s="33">
        <f t="shared" si="5"/>
        <v>23</v>
      </c>
      <c r="B30" s="33">
        <v>0.0</v>
      </c>
      <c r="C30" s="33">
        <v>0.0</v>
      </c>
      <c r="D30" s="33">
        <v>1.0</v>
      </c>
      <c r="E30" s="33">
        <v>0.0</v>
      </c>
      <c r="F30" s="33">
        <v>0.0</v>
      </c>
      <c r="G30" s="33">
        <v>1.0</v>
      </c>
      <c r="H30" s="33">
        <v>0.0</v>
      </c>
      <c r="I30" s="33">
        <v>0.0</v>
      </c>
      <c r="J30" s="33">
        <v>180.0</v>
      </c>
      <c r="K30" s="33">
        <f t="shared" si="1"/>
        <v>55</v>
      </c>
      <c r="M30" s="2"/>
      <c r="O30" s="33">
        <v>55.0</v>
      </c>
      <c r="P30" s="37">
        <f t="shared" si="2"/>
        <v>0.00018</v>
      </c>
      <c r="Q30" s="38">
        <f t="shared" si="3"/>
        <v>0.99986</v>
      </c>
      <c r="R30" s="39">
        <f t="shared" si="7"/>
        <v>5555.555556</v>
      </c>
      <c r="S30" s="40">
        <f t="shared" si="4"/>
        <v>0.944915</v>
      </c>
      <c r="T30" s="34"/>
      <c r="U30" s="34"/>
      <c r="V30" s="42"/>
    </row>
    <row r="31">
      <c r="A31" s="33">
        <f t="shared" si="5"/>
        <v>24</v>
      </c>
      <c r="B31" s="33">
        <v>1.0</v>
      </c>
      <c r="C31" s="33">
        <v>0.0</v>
      </c>
      <c r="D31" s="33">
        <v>0.0</v>
      </c>
      <c r="E31" s="33">
        <v>0.0</v>
      </c>
      <c r="F31" s="33">
        <v>0.0</v>
      </c>
      <c r="G31" s="33">
        <v>1.0</v>
      </c>
      <c r="H31" s="33">
        <v>0.0</v>
      </c>
      <c r="I31" s="33">
        <v>0.0</v>
      </c>
      <c r="J31" s="33">
        <v>140.0</v>
      </c>
      <c r="K31" s="33">
        <f t="shared" si="1"/>
        <v>51</v>
      </c>
      <c r="M31" s="2"/>
      <c r="O31" s="33">
        <v>51.0</v>
      </c>
      <c r="P31" s="37">
        <f t="shared" si="2"/>
        <v>0.00014</v>
      </c>
      <c r="Q31" s="38">
        <f t="shared" si="3"/>
        <v>0.99968</v>
      </c>
      <c r="R31" s="39"/>
      <c r="S31" s="40">
        <f t="shared" si="4"/>
        <v>0.935015</v>
      </c>
      <c r="T31" s="34"/>
      <c r="U31" s="34"/>
      <c r="V31" s="42"/>
    </row>
    <row r="32">
      <c r="A32" s="33">
        <f t="shared" si="5"/>
        <v>25</v>
      </c>
      <c r="B32" s="33">
        <v>0.0</v>
      </c>
      <c r="C32" s="33">
        <v>0.0</v>
      </c>
      <c r="D32" s="33">
        <v>0.0</v>
      </c>
      <c r="E32" s="33">
        <v>0.0</v>
      </c>
      <c r="F32" s="33">
        <v>1.0</v>
      </c>
      <c r="G32" s="33">
        <v>1.0</v>
      </c>
      <c r="H32" s="33">
        <v>0.0</v>
      </c>
      <c r="I32" s="33">
        <v>0.0</v>
      </c>
      <c r="J32" s="33">
        <f t="shared" ref="J32:J33" si="8">J31</f>
        <v>140</v>
      </c>
      <c r="K32" s="33">
        <f t="shared" si="1"/>
        <v>51</v>
      </c>
      <c r="M32" s="2"/>
      <c r="O32" s="33">
        <v>51.0</v>
      </c>
      <c r="P32" s="37">
        <f t="shared" si="2"/>
        <v>0.00014</v>
      </c>
      <c r="Q32" s="38">
        <f t="shared" si="3"/>
        <v>0.99954</v>
      </c>
      <c r="R32" s="39"/>
      <c r="S32" s="40">
        <f t="shared" si="4"/>
        <v>0.927875</v>
      </c>
      <c r="T32" s="34"/>
      <c r="U32" s="46"/>
      <c r="V32" s="47"/>
    </row>
    <row r="33">
      <c r="A33" s="33">
        <f t="shared" si="5"/>
        <v>26</v>
      </c>
      <c r="B33" s="33">
        <v>0.0</v>
      </c>
      <c r="C33" s="33">
        <v>0.0</v>
      </c>
      <c r="D33" s="33">
        <v>0.0</v>
      </c>
      <c r="E33" s="33">
        <v>0.0</v>
      </c>
      <c r="F33" s="33">
        <v>0.0</v>
      </c>
      <c r="G33" s="33">
        <v>1.0</v>
      </c>
      <c r="H33" s="33">
        <v>0.0</v>
      </c>
      <c r="I33" s="33">
        <v>0.0</v>
      </c>
      <c r="J33" s="33">
        <f t="shared" si="8"/>
        <v>140</v>
      </c>
      <c r="K33" s="33">
        <f t="shared" si="1"/>
        <v>50</v>
      </c>
      <c r="M33" s="2"/>
      <c r="O33" s="33">
        <v>50.0</v>
      </c>
      <c r="P33" s="37">
        <f t="shared" si="2"/>
        <v>0.00014</v>
      </c>
      <c r="Q33" s="38">
        <f t="shared" si="3"/>
        <v>0.9994</v>
      </c>
      <c r="R33" s="39">
        <f>1/SUM(P31:P33)</f>
        <v>2380.952381</v>
      </c>
      <c r="S33" s="40">
        <f t="shared" si="4"/>
        <v>0.920735</v>
      </c>
      <c r="T33" s="44"/>
      <c r="U33" s="44"/>
      <c r="V33" s="44"/>
    </row>
    <row r="34">
      <c r="A34" s="33">
        <f t="shared" si="5"/>
        <v>27</v>
      </c>
      <c r="B34" s="33">
        <v>0.0</v>
      </c>
      <c r="C34" s="33">
        <v>0.0</v>
      </c>
      <c r="D34" s="33">
        <v>1.0</v>
      </c>
      <c r="E34" s="33">
        <v>0.0</v>
      </c>
      <c r="F34" s="33">
        <v>0.0</v>
      </c>
      <c r="G34" s="33">
        <v>0.0</v>
      </c>
      <c r="H34" s="33">
        <v>1.0</v>
      </c>
      <c r="I34" s="33">
        <v>0.0</v>
      </c>
      <c r="J34" s="33">
        <v>2500.0</v>
      </c>
      <c r="K34" s="33">
        <f t="shared" si="1"/>
        <v>15</v>
      </c>
      <c r="M34" s="2"/>
      <c r="O34" s="33">
        <v>15.0</v>
      </c>
      <c r="P34" s="37">
        <f t="shared" si="2"/>
        <v>0.0025</v>
      </c>
      <c r="Q34" s="38">
        <f t="shared" si="3"/>
        <v>0.99926</v>
      </c>
      <c r="R34" s="39">
        <f>1/P34</f>
        <v>400</v>
      </c>
      <c r="S34" s="40">
        <f t="shared" si="4"/>
        <v>0.913735</v>
      </c>
      <c r="T34" s="35" t="s">
        <v>47</v>
      </c>
      <c r="U34" s="41">
        <f>SUM(P34:P36)</f>
        <v>0.01276</v>
      </c>
      <c r="V34" s="42">
        <f>1/U34</f>
        <v>78.36990596</v>
      </c>
    </row>
    <row r="35">
      <c r="A35" s="33">
        <f t="shared" si="5"/>
        <v>28</v>
      </c>
      <c r="B35" s="33">
        <v>1.0</v>
      </c>
      <c r="C35" s="33">
        <v>0.0</v>
      </c>
      <c r="D35" s="33">
        <v>0.0</v>
      </c>
      <c r="E35" s="33">
        <v>0.0</v>
      </c>
      <c r="F35" s="33">
        <v>0.0</v>
      </c>
      <c r="G35" s="33">
        <v>0.0</v>
      </c>
      <c r="H35" s="33">
        <v>1.0</v>
      </c>
      <c r="I35" s="33">
        <v>0.0</v>
      </c>
      <c r="J35" s="33">
        <v>5130.0</v>
      </c>
      <c r="K35" s="33">
        <f t="shared" si="1"/>
        <v>11</v>
      </c>
      <c r="M35" s="2"/>
      <c r="O35" s="33">
        <v>11.0</v>
      </c>
      <c r="P35" s="37">
        <f t="shared" si="2"/>
        <v>0.00513</v>
      </c>
      <c r="Q35" s="38">
        <f t="shared" si="3"/>
        <v>0.99676</v>
      </c>
      <c r="R35" s="39"/>
      <c r="S35" s="40">
        <f t="shared" si="4"/>
        <v>0.876235</v>
      </c>
      <c r="T35" s="34"/>
      <c r="U35" s="34"/>
      <c r="V35" s="42"/>
    </row>
    <row r="36">
      <c r="A36" s="33">
        <f t="shared" si="5"/>
        <v>29</v>
      </c>
      <c r="B36" s="33">
        <v>0.0</v>
      </c>
      <c r="C36" s="33">
        <v>0.0</v>
      </c>
      <c r="D36" s="33">
        <v>0.0</v>
      </c>
      <c r="E36" s="33">
        <v>0.0</v>
      </c>
      <c r="F36" s="33">
        <v>1.0</v>
      </c>
      <c r="G36" s="33">
        <v>0.0</v>
      </c>
      <c r="H36" s="33">
        <v>1.0</v>
      </c>
      <c r="I36" s="33">
        <v>0.0</v>
      </c>
      <c r="J36" s="33">
        <f>J35</f>
        <v>5130</v>
      </c>
      <c r="K36" s="33">
        <f t="shared" si="1"/>
        <v>11</v>
      </c>
      <c r="M36" s="2"/>
      <c r="O36" s="33">
        <v>11.0</v>
      </c>
      <c r="P36" s="37">
        <f t="shared" si="2"/>
        <v>0.00513</v>
      </c>
      <c r="Q36" s="38">
        <f t="shared" si="3"/>
        <v>0.99163</v>
      </c>
      <c r="R36" s="39"/>
      <c r="S36" s="40">
        <f t="shared" si="4"/>
        <v>0.819805</v>
      </c>
      <c r="T36" s="34"/>
      <c r="U36" s="46"/>
      <c r="V36" s="47"/>
    </row>
    <row r="37">
      <c r="A37" s="33">
        <f t="shared" si="5"/>
        <v>30</v>
      </c>
      <c r="B37" s="33">
        <v>0.0</v>
      </c>
      <c r="C37" s="33">
        <v>0.0</v>
      </c>
      <c r="D37" s="33">
        <v>0.0</v>
      </c>
      <c r="E37" s="33">
        <v>0.0</v>
      </c>
      <c r="F37" s="33">
        <v>0.0</v>
      </c>
      <c r="G37" s="33">
        <v>0.0</v>
      </c>
      <c r="H37" s="33">
        <v>1.0</v>
      </c>
      <c r="I37" s="33">
        <v>0.0</v>
      </c>
      <c r="J37" s="33">
        <v>7130.0</v>
      </c>
      <c r="K37" s="33">
        <f t="shared" si="1"/>
        <v>10</v>
      </c>
      <c r="M37" s="2"/>
      <c r="O37" s="33">
        <v>10.0</v>
      </c>
      <c r="P37" s="37">
        <f t="shared" si="2"/>
        <v>0.00713</v>
      </c>
      <c r="Q37" s="38">
        <f t="shared" si="3"/>
        <v>0.9865</v>
      </c>
      <c r="R37" s="39">
        <f>1/SUM(P35:P37)</f>
        <v>57.50431282</v>
      </c>
      <c r="S37" s="40">
        <f t="shared" si="4"/>
        <v>0.763375</v>
      </c>
      <c r="T37" s="35" t="s">
        <v>48</v>
      </c>
      <c r="U37" s="41">
        <f>SUM(P37:P39)</f>
        <v>0.03717</v>
      </c>
      <c r="V37" s="42">
        <f>1/U37</f>
        <v>26.90341673</v>
      </c>
    </row>
    <row r="38">
      <c r="A38" s="33">
        <f t="shared" si="5"/>
        <v>31</v>
      </c>
      <c r="B38" s="33">
        <v>1.0</v>
      </c>
      <c r="C38" s="33">
        <v>0.0</v>
      </c>
      <c r="D38" s="33">
        <v>1.0</v>
      </c>
      <c r="E38" s="33">
        <v>0.0</v>
      </c>
      <c r="F38" s="33">
        <v>0.0</v>
      </c>
      <c r="G38" s="33">
        <v>0.0</v>
      </c>
      <c r="H38" s="33">
        <v>0.0</v>
      </c>
      <c r="I38" s="33">
        <v>0.0</v>
      </c>
      <c r="J38" s="33">
        <v>15020.0</v>
      </c>
      <c r="K38" s="33">
        <f t="shared" si="1"/>
        <v>6</v>
      </c>
      <c r="M38" s="2"/>
      <c r="O38" s="33">
        <v>6.0</v>
      </c>
      <c r="P38" s="37">
        <f t="shared" si="2"/>
        <v>0.01502</v>
      </c>
      <c r="Q38" s="38">
        <f t="shared" si="3"/>
        <v>0.97937</v>
      </c>
      <c r="R38" s="39"/>
      <c r="S38" s="40">
        <f t="shared" si="4"/>
        <v>0.692075</v>
      </c>
      <c r="T38" s="34"/>
      <c r="U38" s="34"/>
      <c r="V38" s="42"/>
    </row>
    <row r="39">
      <c r="A39" s="33">
        <f t="shared" si="5"/>
        <v>32</v>
      </c>
      <c r="B39" s="33">
        <v>0.0</v>
      </c>
      <c r="C39" s="33">
        <v>0.0</v>
      </c>
      <c r="D39" s="33">
        <v>1.0</v>
      </c>
      <c r="E39" s="33">
        <v>0.0</v>
      </c>
      <c r="F39" s="33">
        <v>1.0</v>
      </c>
      <c r="G39" s="33">
        <v>0.0</v>
      </c>
      <c r="H39" s="33">
        <v>0.0</v>
      </c>
      <c r="I39" s="33">
        <v>0.0</v>
      </c>
      <c r="J39" s="33">
        <f>J38</f>
        <v>15020</v>
      </c>
      <c r="K39" s="33">
        <f t="shared" si="1"/>
        <v>6</v>
      </c>
      <c r="M39" s="2"/>
      <c r="O39" s="33">
        <v>6.0</v>
      </c>
      <c r="P39" s="37">
        <f t="shared" si="2"/>
        <v>0.01502</v>
      </c>
      <c r="Q39" s="38">
        <f t="shared" si="3"/>
        <v>0.96435</v>
      </c>
      <c r="R39" s="39">
        <f>1/(P39+P38)</f>
        <v>33.28894807</v>
      </c>
      <c r="S39" s="40">
        <f t="shared" si="4"/>
        <v>0.601955</v>
      </c>
      <c r="T39" s="34"/>
      <c r="U39" s="34"/>
      <c r="V39" s="42"/>
    </row>
    <row r="40">
      <c r="A40" s="33">
        <f t="shared" si="5"/>
        <v>33</v>
      </c>
      <c r="B40" s="33">
        <v>0.0</v>
      </c>
      <c r="C40" s="33">
        <v>0.0</v>
      </c>
      <c r="D40" s="33">
        <v>1.0</v>
      </c>
      <c r="E40" s="33">
        <v>0.0</v>
      </c>
      <c r="F40" s="33">
        <v>0.0</v>
      </c>
      <c r="G40" s="33">
        <v>0.0</v>
      </c>
      <c r="H40" s="33">
        <v>0.0</v>
      </c>
      <c r="I40" s="33">
        <v>0.0</v>
      </c>
      <c r="J40" s="33">
        <v>38090.0</v>
      </c>
      <c r="K40" s="33">
        <f t="shared" si="1"/>
        <v>5</v>
      </c>
      <c r="M40" s="2"/>
      <c r="O40" s="33">
        <v>5.0</v>
      </c>
      <c r="P40" s="37">
        <f t="shared" si="2"/>
        <v>0.03809</v>
      </c>
      <c r="Q40" s="38">
        <f t="shared" si="3"/>
        <v>0.94933</v>
      </c>
      <c r="R40" s="39">
        <f t="shared" ref="R40:R41" si="9">1/P40</f>
        <v>26.25360987</v>
      </c>
      <c r="S40" s="40">
        <f t="shared" si="4"/>
        <v>0.511835</v>
      </c>
      <c r="T40" s="35" t="s">
        <v>49</v>
      </c>
      <c r="U40" s="41">
        <f>SUM(P40:P43)</f>
        <v>0.258925</v>
      </c>
      <c r="V40" s="42">
        <f>1/U40</f>
        <v>3.862122236</v>
      </c>
    </row>
    <row r="41">
      <c r="A41" s="33">
        <f t="shared" si="5"/>
        <v>34</v>
      </c>
      <c r="B41" s="33">
        <v>1.0</v>
      </c>
      <c r="C41" s="33">
        <v>0.0</v>
      </c>
      <c r="D41" s="33">
        <v>0.0</v>
      </c>
      <c r="E41" s="33">
        <v>0.0</v>
      </c>
      <c r="F41" s="33">
        <v>1.0</v>
      </c>
      <c r="G41" s="33">
        <v>0.0</v>
      </c>
      <c r="H41" s="33">
        <v>0.0</v>
      </c>
      <c r="I41" s="33">
        <v>0.0</v>
      </c>
      <c r="J41" s="33">
        <v>100550.0</v>
      </c>
      <c r="K41" s="33">
        <f t="shared" si="1"/>
        <v>2</v>
      </c>
      <c r="M41" s="2"/>
      <c r="O41" s="33">
        <v>2.0</v>
      </c>
      <c r="P41" s="37">
        <f t="shared" si="2"/>
        <v>0.10055</v>
      </c>
      <c r="Q41" s="38">
        <f t="shared" si="3"/>
        <v>0.91124</v>
      </c>
      <c r="R41" s="39">
        <f t="shared" si="9"/>
        <v>9.945300845</v>
      </c>
      <c r="S41" s="40">
        <f t="shared" si="4"/>
        <v>0.321385</v>
      </c>
      <c r="T41" s="34"/>
      <c r="U41" s="34"/>
      <c r="V41" s="42"/>
    </row>
    <row r="42">
      <c r="A42" s="33">
        <f t="shared" si="5"/>
        <v>35</v>
      </c>
      <c r="B42" s="33">
        <v>1.0</v>
      </c>
      <c r="C42" s="33">
        <v>0.0</v>
      </c>
      <c r="D42" s="33">
        <v>0.0</v>
      </c>
      <c r="E42" s="33">
        <v>0.0</v>
      </c>
      <c r="F42" s="33">
        <v>0.0</v>
      </c>
      <c r="G42" s="33">
        <v>0.0</v>
      </c>
      <c r="H42" s="33">
        <v>0.0</v>
      </c>
      <c r="I42" s="33">
        <v>0.0</v>
      </c>
      <c r="J42" s="33">
        <v>60143.0</v>
      </c>
      <c r="K42" s="33">
        <f t="shared" si="1"/>
        <v>1</v>
      </c>
      <c r="M42" s="2"/>
      <c r="O42" s="33">
        <v>1.0</v>
      </c>
      <c r="P42" s="37">
        <f t="shared" si="2"/>
        <v>0.060143</v>
      </c>
      <c r="Q42" s="38">
        <f t="shared" si="3"/>
        <v>0.81069</v>
      </c>
      <c r="R42" s="39"/>
      <c r="S42" s="40">
        <f t="shared" si="4"/>
        <v>0.120285</v>
      </c>
      <c r="T42" s="44"/>
      <c r="U42" s="46"/>
      <c r="V42" s="47"/>
    </row>
    <row r="43">
      <c r="A43" s="33">
        <f t="shared" si="5"/>
        <v>36</v>
      </c>
      <c r="B43" s="33">
        <v>0.0</v>
      </c>
      <c r="C43" s="33">
        <v>0.0</v>
      </c>
      <c r="D43" s="33">
        <v>0.0</v>
      </c>
      <c r="E43" s="33">
        <v>0.0</v>
      </c>
      <c r="F43" s="33">
        <v>1.0</v>
      </c>
      <c r="G43" s="33">
        <v>0.0</v>
      </c>
      <c r="H43" s="33">
        <v>0.0</v>
      </c>
      <c r="I43" s="33">
        <v>0.0</v>
      </c>
      <c r="J43" s="33">
        <f>J42-1</f>
        <v>60142</v>
      </c>
      <c r="K43" s="33">
        <f t="shared" si="1"/>
        <v>1</v>
      </c>
      <c r="M43" s="2"/>
      <c r="O43" s="33">
        <v>1.0</v>
      </c>
      <c r="P43" s="37">
        <f t="shared" si="2"/>
        <v>0.060142</v>
      </c>
      <c r="Q43" s="38">
        <f t="shared" si="3"/>
        <v>0.750547</v>
      </c>
      <c r="R43" s="39">
        <f>1/(P43+P42)</f>
        <v>8.313588561</v>
      </c>
      <c r="S43" s="40">
        <f t="shared" si="4"/>
        <v>0.060142</v>
      </c>
      <c r="T43" s="34"/>
      <c r="U43" s="34"/>
      <c r="V43" s="42"/>
    </row>
    <row r="44">
      <c r="A44" s="33">
        <f t="shared" si="5"/>
        <v>37</v>
      </c>
      <c r="B44" s="33">
        <v>0.0</v>
      </c>
      <c r="C44" s="33">
        <v>0.0</v>
      </c>
      <c r="D44" s="33">
        <v>0.0</v>
      </c>
      <c r="E44" s="33">
        <v>0.0</v>
      </c>
      <c r="F44" s="33">
        <v>0.0</v>
      </c>
      <c r="G44" s="33">
        <v>0.0</v>
      </c>
      <c r="H44" s="33">
        <v>0.0</v>
      </c>
      <c r="I44" s="33">
        <v>0.0</v>
      </c>
      <c r="J44" s="33">
        <f>1000000-sum(J8:J43)</f>
        <v>690405</v>
      </c>
      <c r="K44" s="33">
        <f t="shared" si="1"/>
        <v>0</v>
      </c>
      <c r="M44" s="2"/>
      <c r="O44" s="33">
        <v>0.0</v>
      </c>
      <c r="P44" s="37">
        <f t="shared" si="2"/>
        <v>0.690405</v>
      </c>
      <c r="Q44" s="38">
        <f t="shared" si="3"/>
        <v>0.690405</v>
      </c>
      <c r="R44" s="39">
        <f>1/P44</f>
        <v>1.4484252</v>
      </c>
      <c r="S44" s="40">
        <f t="shared" si="4"/>
        <v>0</v>
      </c>
      <c r="T44" s="35" t="s">
        <v>50</v>
      </c>
      <c r="U44" s="41">
        <f>P44</f>
        <v>0.690405</v>
      </c>
      <c r="V44" s="42">
        <f>1/U44</f>
        <v>1.4484252</v>
      </c>
    </row>
    <row r="45">
      <c r="M45" s="2"/>
      <c r="O45" s="48" t="str">
        <f>E45</f>
        <v/>
      </c>
      <c r="P45" s="49"/>
      <c r="Q45" s="49"/>
      <c r="R45" s="49"/>
      <c r="S45" s="50"/>
      <c r="T45" s="14"/>
      <c r="U45" s="14"/>
      <c r="V45" s="14"/>
    </row>
    <row r="46">
      <c r="A46" s="15" t="s">
        <v>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4"/>
      <c r="O46" s="51" t="s">
        <v>52</v>
      </c>
      <c r="P46" s="52" t="s">
        <v>53</v>
      </c>
      <c r="Q46" s="52" t="s">
        <v>40</v>
      </c>
      <c r="R46" s="52" t="s">
        <v>42</v>
      </c>
      <c r="S46" s="53" t="s">
        <v>54</v>
      </c>
      <c r="T46" s="14"/>
      <c r="U46" s="14"/>
      <c r="V46" s="14"/>
      <c r="W46" s="14"/>
      <c r="X46" s="14"/>
      <c r="Y46" s="14"/>
      <c r="Z46" s="14"/>
      <c r="AA46" s="14"/>
      <c r="AB46" s="14"/>
    </row>
    <row r="47">
      <c r="M47" s="2"/>
      <c r="O47" s="33" t="s">
        <v>31</v>
      </c>
      <c r="P47" s="33">
        <v>1.0</v>
      </c>
      <c r="Q47" s="38">
        <f>SUMIF(B8:B44,1,$J$8:$J$44)/SUM($J$8:$J$44)</f>
        <v>0.180988</v>
      </c>
      <c r="R47" s="39">
        <f t="shared" ref="R47:R54" si="10">1/Q47</f>
        <v>5.525228192</v>
      </c>
      <c r="S47" s="54">
        <f t="shared" ref="S47:S54" si="11">Q47*P47</f>
        <v>0.180988</v>
      </c>
      <c r="T47" s="14"/>
      <c r="U47" s="14"/>
      <c r="V47" s="14"/>
    </row>
    <row r="48">
      <c r="A48" s="55" t="s">
        <v>56</v>
      </c>
      <c r="B48" s="55" t="s">
        <v>29</v>
      </c>
      <c r="M48" s="2"/>
      <c r="O48" s="33" t="s">
        <v>35</v>
      </c>
      <c r="P48" s="33">
        <v>1.0</v>
      </c>
      <c r="Q48" s="38">
        <f>SUMIF(F8:F44,1,$J$8:$J$44)/SUM($J$8:$J$44)</f>
        <v>0.180987</v>
      </c>
      <c r="R48" s="39">
        <f t="shared" si="10"/>
        <v>5.52525872</v>
      </c>
      <c r="S48" s="54">
        <f t="shared" si="11"/>
        <v>0.180987</v>
      </c>
      <c r="T48" s="14"/>
      <c r="U48" s="48"/>
      <c r="V48" s="48"/>
    </row>
    <row r="49">
      <c r="A49" s="56" t="s">
        <v>57</v>
      </c>
      <c r="B49" s="56">
        <v>30.0</v>
      </c>
      <c r="M49" s="2"/>
      <c r="O49" s="33" t="s">
        <v>33</v>
      </c>
      <c r="P49" s="33">
        <v>5.0</v>
      </c>
      <c r="Q49" s="38">
        <f>SUMIF(D8:D44,1,$J$8:$J$44)/SUM($J$8:$J$44)</f>
        <v>0.070815</v>
      </c>
      <c r="R49" s="39">
        <f t="shared" si="10"/>
        <v>14.12130198</v>
      </c>
      <c r="S49" s="54">
        <f t="shared" si="11"/>
        <v>0.354075</v>
      </c>
      <c r="T49" s="14"/>
      <c r="U49" s="14"/>
      <c r="V49" s="14"/>
    </row>
    <row r="50">
      <c r="A50" s="56" t="s">
        <v>58</v>
      </c>
      <c r="B50" s="56">
        <v>10.0</v>
      </c>
      <c r="M50" s="2"/>
      <c r="O50" s="33" t="s">
        <v>37</v>
      </c>
      <c r="P50" s="33">
        <v>10.0</v>
      </c>
      <c r="Q50" s="38">
        <f>SUMIF(H8:H44,1,$J$8:$J$44)/SUM($J$8:$J$44)</f>
        <v>0.019995</v>
      </c>
      <c r="R50" s="39">
        <f t="shared" si="10"/>
        <v>50.01250313</v>
      </c>
      <c r="S50" s="54">
        <f t="shared" si="11"/>
        <v>0.19995</v>
      </c>
      <c r="T50" s="14"/>
      <c r="U50" s="14"/>
      <c r="V50" s="14"/>
    </row>
    <row r="51">
      <c r="A51" s="56" t="s">
        <v>59</v>
      </c>
      <c r="B51" s="56">
        <v>10.0</v>
      </c>
      <c r="M51" s="2"/>
      <c r="O51" s="33" t="s">
        <v>36</v>
      </c>
      <c r="P51" s="33">
        <v>50.0</v>
      </c>
      <c r="Q51" s="38">
        <f>SUMIF(G8:G44,1,$J$8:$J$44)/SUM($J$8:$J$44)</f>
        <v>0.00071</v>
      </c>
      <c r="R51" s="39">
        <f t="shared" si="10"/>
        <v>1408.450704</v>
      </c>
      <c r="S51" s="54">
        <f t="shared" si="11"/>
        <v>0.0355</v>
      </c>
      <c r="T51" s="14"/>
      <c r="U51" s="14"/>
      <c r="V51" s="14"/>
    </row>
    <row r="52">
      <c r="A52" s="56" t="s">
        <v>60</v>
      </c>
      <c r="B52" s="56">
        <v>10.0</v>
      </c>
      <c r="M52" s="2"/>
      <c r="O52" s="33" t="s">
        <v>32</v>
      </c>
      <c r="P52" s="33">
        <v>500.0</v>
      </c>
      <c r="Q52" s="38">
        <f>SUMIF(C8:C44,1,$J$8:$J$44)/SUM($J$8:$J$44)</f>
        <v>0.000037</v>
      </c>
      <c r="R52" s="39">
        <f t="shared" si="10"/>
        <v>27027.02703</v>
      </c>
      <c r="S52" s="54">
        <f t="shared" si="11"/>
        <v>0.0185</v>
      </c>
      <c r="T52" s="14"/>
      <c r="U52" s="48"/>
      <c r="V52" s="48"/>
    </row>
    <row r="53">
      <c r="A53" s="56" t="s">
        <v>61</v>
      </c>
      <c r="B53" s="56">
        <v>10.0</v>
      </c>
      <c r="M53" s="2"/>
      <c r="O53" s="33" t="s">
        <v>34</v>
      </c>
      <c r="P53" s="33">
        <v>5000.0</v>
      </c>
      <c r="Q53" s="38">
        <f>SUMIF(E8:E44,1,$J$8:$J$44)/SUM($J$8:$J$44)</f>
        <v>0.000003</v>
      </c>
      <c r="R53" s="39">
        <f t="shared" si="10"/>
        <v>333333.3333</v>
      </c>
      <c r="S53" s="54">
        <f t="shared" si="11"/>
        <v>0.015</v>
      </c>
      <c r="T53" s="14"/>
      <c r="U53" s="14"/>
      <c r="V53" s="14"/>
    </row>
    <row r="54">
      <c r="A54" s="56" t="s">
        <v>62</v>
      </c>
      <c r="B54" s="56">
        <v>10.0</v>
      </c>
      <c r="M54" s="2"/>
      <c r="O54" s="33" t="s">
        <v>38</v>
      </c>
      <c r="P54" s="33">
        <v>5000.0</v>
      </c>
      <c r="Q54" s="38">
        <f>SUMIF(I8:I44,1,$J$8:$J$44)/SUM($J$8:$J$44)</f>
        <v>0.000003</v>
      </c>
      <c r="R54" s="39">
        <f t="shared" si="10"/>
        <v>333333.3333</v>
      </c>
      <c r="S54" s="54">
        <f t="shared" si="11"/>
        <v>0.015</v>
      </c>
      <c r="T54" s="14"/>
      <c r="U54" s="14"/>
      <c r="V54" s="14"/>
    </row>
    <row r="55">
      <c r="A55" s="56" t="s">
        <v>63</v>
      </c>
      <c r="B55" s="56">
        <v>10.0</v>
      </c>
      <c r="M55" s="2"/>
      <c r="T55" s="14"/>
      <c r="U55" s="14"/>
      <c r="V55" s="14"/>
    </row>
    <row r="56">
      <c r="A56" s="56" t="s">
        <v>64</v>
      </c>
      <c r="B56" s="56">
        <v>10.0</v>
      </c>
      <c r="M56" s="2"/>
      <c r="T56" s="14"/>
      <c r="U56" s="48"/>
      <c r="V56" s="48"/>
    </row>
    <row r="57">
      <c r="A57" s="56" t="s">
        <v>65</v>
      </c>
      <c r="B57" s="56">
        <v>10.0</v>
      </c>
      <c r="M57" s="2"/>
      <c r="T57" s="14"/>
      <c r="U57" s="14"/>
      <c r="V57" s="14"/>
    </row>
    <row r="58">
      <c r="A58" s="56" t="s">
        <v>66</v>
      </c>
      <c r="B58" s="56">
        <v>10.0</v>
      </c>
      <c r="M58" s="2"/>
      <c r="O58" s="48" t="str">
        <f t="shared" ref="O58:O64" si="12">E58</f>
        <v/>
      </c>
      <c r="P58" s="49"/>
      <c r="Q58" s="49"/>
      <c r="R58" s="49"/>
      <c r="S58" s="50"/>
      <c r="T58" s="14"/>
      <c r="U58" s="14"/>
      <c r="V58" s="14"/>
    </row>
    <row r="59">
      <c r="M59" s="2"/>
      <c r="O59" s="48" t="str">
        <f t="shared" si="12"/>
        <v/>
      </c>
      <c r="P59" s="49"/>
      <c r="Q59" s="49"/>
      <c r="R59" s="49"/>
      <c r="S59" s="50"/>
      <c r="T59" s="14"/>
      <c r="U59" s="14"/>
      <c r="V59" s="14"/>
    </row>
    <row r="60">
      <c r="A60" s="23" t="s">
        <v>22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"/>
      <c r="O60" s="48" t="str">
        <f t="shared" si="12"/>
        <v/>
      </c>
      <c r="P60" s="49"/>
      <c r="Q60" s="49"/>
      <c r="R60" s="49"/>
      <c r="S60" s="50"/>
      <c r="T60" s="14"/>
      <c r="U60" s="14"/>
      <c r="V60" s="14"/>
    </row>
    <row r="61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"/>
      <c r="O61" s="48" t="str">
        <f t="shared" si="12"/>
        <v/>
      </c>
      <c r="P61" s="49"/>
      <c r="Q61" s="49"/>
      <c r="R61" s="49"/>
      <c r="S61" s="50"/>
      <c r="T61" s="14"/>
      <c r="U61" s="14"/>
      <c r="V61" s="14"/>
    </row>
    <row r="62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"/>
      <c r="O62" s="48" t="str">
        <f t="shared" si="12"/>
        <v/>
      </c>
      <c r="P62" s="49"/>
      <c r="Q62" s="49"/>
      <c r="R62" s="49"/>
      <c r="S62" s="50"/>
      <c r="T62" s="14"/>
      <c r="U62" s="14"/>
      <c r="V62" s="14"/>
    </row>
    <row r="63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"/>
      <c r="O63" s="48" t="str">
        <f t="shared" si="12"/>
        <v/>
      </c>
      <c r="P63" s="14"/>
      <c r="Q63" s="14"/>
      <c r="R63" s="14"/>
      <c r="S63" s="57"/>
      <c r="T63" s="14"/>
      <c r="U63" s="14"/>
      <c r="V63" s="14"/>
    </row>
    <row r="64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"/>
      <c r="O64" s="48" t="str">
        <f t="shared" si="12"/>
        <v/>
      </c>
      <c r="P64" s="14"/>
      <c r="Q64" s="14"/>
      <c r="R64" s="14"/>
      <c r="S64" s="57"/>
      <c r="T64" s="14"/>
      <c r="U64" s="14"/>
      <c r="V64" s="14"/>
    </row>
  </sheetData>
  <mergeCells count="4">
    <mergeCell ref="A5:A7"/>
    <mergeCell ref="B5:I5"/>
    <mergeCell ref="J5:J7"/>
    <mergeCell ref="K5:K7"/>
  </mergeCells>
  <conditionalFormatting sqref="K8:K44 O8:O44">
    <cfRule type="cellIs" dxfId="0" priority="1" operator="between">
      <formula>10</formula>
      <formula>99</formula>
    </cfRule>
  </conditionalFormatting>
  <conditionalFormatting sqref="K8:K44 O8:O44">
    <cfRule type="cellIs" dxfId="1" priority="2" operator="between">
      <formula>1</formula>
      <formula>10</formula>
    </cfRule>
  </conditionalFormatting>
  <conditionalFormatting sqref="K8:K44 O8:O44">
    <cfRule type="cellIs" dxfId="2" priority="3" operator="between">
      <formula>100</formula>
      <formula>999</formula>
    </cfRule>
  </conditionalFormatting>
  <conditionalFormatting sqref="K8:K44 O8:O44">
    <cfRule type="cellIs" dxfId="3" priority="4" operator="between">
      <formula>1000</formula>
      <formula>9999</formula>
    </cfRule>
  </conditionalFormatting>
  <conditionalFormatting sqref="K8:K44 O8:O44">
    <cfRule type="cellIs" dxfId="4" priority="5" operator="equal">
      <formula>10000</formula>
    </cfRule>
  </conditionalFormatting>
  <conditionalFormatting sqref="B8:I44">
    <cfRule type="cellIs" dxfId="4" priority="6" operator="equal">
      <formula>1</formula>
    </cfRule>
  </conditionalFormatting>
  <conditionalFormatting sqref="P8:P44">
    <cfRule type="cellIs" dxfId="5" priority="7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16" width="11.5"/>
  </cols>
  <sheetData>
    <row r="1">
      <c r="A1" s="58" t="s">
        <v>67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  <c r="R1" s="60"/>
      <c r="S1" s="60"/>
      <c r="T1" s="60"/>
      <c r="U1" s="60"/>
      <c r="V1" s="60"/>
      <c r="W1" s="60"/>
      <c r="X1" s="60"/>
    </row>
    <row r="2">
      <c r="A2" s="26" t="s">
        <v>68</v>
      </c>
    </row>
    <row r="3">
      <c r="A3" s="26" t="s">
        <v>69</v>
      </c>
      <c r="I3" s="31" t="s">
        <v>72</v>
      </c>
      <c r="J3" s="5"/>
      <c r="K3" s="5"/>
      <c r="L3" s="5"/>
      <c r="M3" s="5"/>
      <c r="N3" s="5"/>
      <c r="O3" s="5"/>
      <c r="P3" s="6"/>
    </row>
    <row r="4">
      <c r="A4" s="26"/>
      <c r="I4" s="55" t="s">
        <v>31</v>
      </c>
      <c r="J4" s="55" t="s">
        <v>32</v>
      </c>
      <c r="K4" s="55" t="s">
        <v>33</v>
      </c>
      <c r="L4" s="55" t="s">
        <v>34</v>
      </c>
      <c r="M4" s="55" t="s">
        <v>35</v>
      </c>
      <c r="N4" s="55" t="s">
        <v>36</v>
      </c>
      <c r="O4" s="55" t="s">
        <v>37</v>
      </c>
      <c r="P4" s="55" t="s">
        <v>38</v>
      </c>
    </row>
    <row r="5">
      <c r="A5" s="26"/>
      <c r="I5" s="33">
        <v>1.0</v>
      </c>
      <c r="J5" s="33">
        <v>500.0</v>
      </c>
      <c r="K5" s="33">
        <v>5.0</v>
      </c>
      <c r="L5" s="33">
        <v>5000.0</v>
      </c>
      <c r="M5" s="33">
        <v>1.0</v>
      </c>
      <c r="N5" s="33">
        <v>50.0</v>
      </c>
      <c r="O5" s="33">
        <v>10.0</v>
      </c>
      <c r="P5" s="33">
        <v>5000.0</v>
      </c>
    </row>
    <row r="6">
      <c r="A6" s="26"/>
      <c r="H6" s="26" t="s">
        <v>160</v>
      </c>
      <c r="I6" s="65">
        <f t="shared" ref="I6:P6" si="1">SUM(I15:I821)</f>
        <v>12489554</v>
      </c>
      <c r="J6" s="65">
        <f t="shared" si="1"/>
        <v>2465</v>
      </c>
      <c r="K6" s="65">
        <f t="shared" si="1"/>
        <v>4888395</v>
      </c>
      <c r="L6" s="65">
        <f t="shared" si="1"/>
        <v>218</v>
      </c>
      <c r="M6" s="65">
        <f t="shared" si="1"/>
        <v>12487112</v>
      </c>
      <c r="N6" s="65">
        <f t="shared" si="1"/>
        <v>48705</v>
      </c>
      <c r="O6" s="65">
        <f t="shared" si="1"/>
        <v>1379769</v>
      </c>
      <c r="P6" s="65">
        <f t="shared" si="1"/>
        <v>209</v>
      </c>
    </row>
    <row r="7">
      <c r="A7" s="26"/>
      <c r="H7" s="26" t="s">
        <v>161</v>
      </c>
      <c r="I7" s="70">
        <f t="shared" ref="I7:P7" si="2">I6/SUM($I$6:$P$6)</f>
        <v>0.3990728398</v>
      </c>
      <c r="J7" s="70">
        <f t="shared" si="2"/>
        <v>0.00007876298467</v>
      </c>
      <c r="K7" s="70">
        <f t="shared" si="2"/>
        <v>0.1561965844</v>
      </c>
      <c r="L7" s="70">
        <f t="shared" si="2"/>
        <v>0.000006965651383</v>
      </c>
      <c r="M7" s="70">
        <f t="shared" si="2"/>
        <v>0.3989948118</v>
      </c>
      <c r="N7" s="70">
        <f t="shared" si="2"/>
        <v>0.001556247938</v>
      </c>
      <c r="O7" s="70">
        <f t="shared" si="2"/>
        <v>0.04408710937</v>
      </c>
      <c r="P7" s="70">
        <f t="shared" si="2"/>
        <v>0.000006678078619</v>
      </c>
    </row>
    <row r="8">
      <c r="A8" s="26"/>
      <c r="H8" s="26" t="s">
        <v>162</v>
      </c>
      <c r="I8" s="70">
        <f>vlookup(I4,'機率設置'!$O$47:$T$54,6,false)</f>
        <v>0.3990580723</v>
      </c>
      <c r="J8" s="70">
        <f>vlookup(J4,'機率設置'!$O$47:$T$54,6,false)</f>
        <v>0.00008158081572</v>
      </c>
      <c r="K8" s="70">
        <f>vlookup(K4,'機率設置'!$O$47:$T$54,6,false)</f>
        <v>0.1561390666</v>
      </c>
      <c r="L8" s="70">
        <f>vlookup(L4,'機率設置'!$O$47:$T$54,6,false)</f>
        <v>0.000006614660734</v>
      </c>
      <c r="M8" s="70">
        <f>vlookup(M4,'機率設置'!$O$47:$T$54,6,false)</f>
        <v>0.3990558674</v>
      </c>
      <c r="N8" s="70">
        <f>vlookup(N4,'機率設置'!$O$47:$T$54,6,false)</f>
        <v>0.001565469707</v>
      </c>
      <c r="O8" s="70">
        <f>vlookup(O4,'機率設置'!$O$47:$T$54,6,false)</f>
        <v>0.04408671379</v>
      </c>
      <c r="P8" s="70">
        <f>vlookup(P4,'機率設置'!$O$47:$T$54,6,false)</f>
        <v>0.000006614660734</v>
      </c>
    </row>
    <row r="9">
      <c r="A9" s="26"/>
      <c r="H9" s="26" t="s">
        <v>163</v>
      </c>
      <c r="I9" s="65">
        <f>Vlookup(I4,'機率設置'!$O$47:$Q$54,3,false)*Max($B$15:$B821)</f>
        <v>12488172</v>
      </c>
      <c r="J9" s="65">
        <f>Vlookup(J4,'機率設置'!$O$47:$Q$54,3,false)*Max($B$15:$B821)</f>
        <v>2553</v>
      </c>
      <c r="K9" s="65">
        <f>Vlookup(K4,'機率設置'!$O$47:$Q$54,3,false)*Max($B$15:$B821)</f>
        <v>4886235</v>
      </c>
      <c r="L9" s="65">
        <f>Vlookup(L4,'機率設置'!$O$47:$Q$54,3,false)*Max($B$15:$B821)</f>
        <v>207</v>
      </c>
      <c r="M9" s="65">
        <f>Vlookup(M4,'機率設置'!$O$47:$Q$54,3,false)*Max($B$15:$B821)</f>
        <v>12488103</v>
      </c>
      <c r="N9" s="65">
        <f>Vlookup(N4,'機率設置'!$O$47:$Q$54,3,false)*Max($B$15:$B821)</f>
        <v>48990</v>
      </c>
      <c r="O9" s="65">
        <f>Vlookup(O4,'機率設置'!$O$47:$Q$54,3,false)*Max($B$15:$B821)</f>
        <v>1379655</v>
      </c>
      <c r="P9" s="65">
        <f>Vlookup(P4,'機率設置'!$O$47:$Q$54,3,false)*Max($B$15:$B821)</f>
        <v>207</v>
      </c>
    </row>
    <row r="10">
      <c r="A10" s="26"/>
      <c r="H10" s="26" t="s">
        <v>164</v>
      </c>
      <c r="I10" s="65">
        <f>Vlookup(I4,'機率設置'!$O$47:$Q$54,3,false)*$B$15</f>
        <v>180988</v>
      </c>
      <c r="J10" s="65">
        <f>Vlookup(J4,'機率設置'!$O$47:$Q$54,3,false)*$B$15</f>
        <v>37</v>
      </c>
      <c r="K10" s="65">
        <f>Vlookup(K4,'機率設置'!$O$47:$Q$54,3,false)*$B$15</f>
        <v>70815</v>
      </c>
      <c r="L10" s="65">
        <f>Vlookup(L4,'機率設置'!$O$47:$Q$54,3,false)*$B$15</f>
        <v>3</v>
      </c>
      <c r="M10" s="65">
        <f>Vlookup(M4,'機率設置'!$O$47:$Q$54,3,false)*$B$15</f>
        <v>180987</v>
      </c>
      <c r="N10" s="65">
        <f>Vlookup(N4,'機率設置'!$O$47:$Q$54,3,false)*$B$15</f>
        <v>710</v>
      </c>
      <c r="O10" s="65">
        <f>Vlookup(O4,'機率設置'!$O$47:$Q$54,3,false)*$B$15</f>
        <v>19995</v>
      </c>
      <c r="P10" s="65">
        <f>Vlookup(P4,'機率設置'!$O$47:$Q$54,3,false)*$B$15</f>
        <v>3</v>
      </c>
    </row>
    <row r="11">
      <c r="A11" s="26"/>
    </row>
    <row r="12">
      <c r="A12" s="30" t="s">
        <v>70</v>
      </c>
      <c r="B12" s="31" t="s">
        <v>71</v>
      </c>
      <c r="C12" s="5"/>
      <c r="D12" s="5"/>
      <c r="E12" s="5"/>
      <c r="F12" s="5"/>
      <c r="G12" s="5"/>
      <c r="H12" s="6"/>
      <c r="I12" s="31" t="s">
        <v>72</v>
      </c>
      <c r="J12" s="5"/>
      <c r="K12" s="5"/>
      <c r="L12" s="5"/>
      <c r="M12" s="5"/>
      <c r="N12" s="5"/>
      <c r="O12" s="5"/>
      <c r="P12" s="6"/>
    </row>
    <row r="13">
      <c r="A13" s="32"/>
      <c r="B13" s="30" t="s">
        <v>73</v>
      </c>
      <c r="C13" s="30" t="s">
        <v>74</v>
      </c>
      <c r="D13" s="30" t="s">
        <v>26</v>
      </c>
      <c r="E13" s="30" t="s">
        <v>75</v>
      </c>
      <c r="F13" s="30" t="s">
        <v>165</v>
      </c>
      <c r="G13" s="30" t="s">
        <v>76</v>
      </c>
      <c r="H13" s="30" t="s">
        <v>25</v>
      </c>
      <c r="I13" s="55" t="s">
        <v>31</v>
      </c>
      <c r="J13" s="55" t="s">
        <v>32</v>
      </c>
      <c r="K13" s="55" t="s">
        <v>33</v>
      </c>
      <c r="L13" s="55" t="s">
        <v>34</v>
      </c>
      <c r="M13" s="55" t="s">
        <v>35</v>
      </c>
      <c r="N13" s="55" t="s">
        <v>36</v>
      </c>
      <c r="O13" s="55" t="s">
        <v>37</v>
      </c>
      <c r="P13" s="55" t="s">
        <v>38</v>
      </c>
    </row>
    <row r="14">
      <c r="A14" s="10"/>
      <c r="B14" s="10"/>
      <c r="C14" s="10"/>
      <c r="D14" s="10"/>
      <c r="E14" s="10"/>
      <c r="F14" s="10"/>
      <c r="G14" s="10"/>
      <c r="H14" s="10"/>
      <c r="I14" s="33">
        <v>1.0</v>
      </c>
      <c r="J14" s="33">
        <v>500.0</v>
      </c>
      <c r="K14" s="33">
        <v>5.0</v>
      </c>
      <c r="L14" s="33">
        <v>5000.0</v>
      </c>
      <c r="M14" s="33">
        <v>1.0</v>
      </c>
      <c r="N14" s="33">
        <v>50.0</v>
      </c>
      <c r="O14" s="33">
        <v>10.0</v>
      </c>
      <c r="P14" s="33">
        <v>5000.0</v>
      </c>
    </row>
    <row r="15">
      <c r="A15" s="71">
        <v>1.0</v>
      </c>
      <c r="B15" s="72">
        <v>1000000.0</v>
      </c>
      <c r="C15" s="72">
        <v>994628.0</v>
      </c>
      <c r="D15" s="73">
        <v>0.994628</v>
      </c>
      <c r="E15" s="71">
        <v>12.8063436290009</v>
      </c>
      <c r="F15" s="71">
        <v>12.8063436290009</v>
      </c>
      <c r="G15" s="72">
        <v>309937.0</v>
      </c>
      <c r="H15" s="71">
        <v>0.309937</v>
      </c>
      <c r="I15" s="72">
        <v>181296.0</v>
      </c>
      <c r="J15" s="72">
        <v>30.0</v>
      </c>
      <c r="K15" s="72">
        <v>70444.0</v>
      </c>
      <c r="L15" s="72">
        <v>4.0</v>
      </c>
      <c r="M15" s="72">
        <v>181752.0</v>
      </c>
      <c r="N15" s="72">
        <v>703.0</v>
      </c>
      <c r="O15" s="72">
        <v>19921.0</v>
      </c>
      <c r="P15" s="72">
        <v>2.0</v>
      </c>
    </row>
    <row r="16">
      <c r="A16" s="74">
        <v>2.0</v>
      </c>
      <c r="B16" s="75">
        <v>1000000.0</v>
      </c>
      <c r="C16" s="75">
        <v>1014734.0</v>
      </c>
      <c r="D16" s="76">
        <v>1.014734</v>
      </c>
      <c r="E16" s="74">
        <v>19.7233014963993</v>
      </c>
      <c r="F16" s="74">
        <v>16.6284542980093</v>
      </c>
      <c r="G16" s="75">
        <v>309876.0</v>
      </c>
      <c r="H16" s="74">
        <v>0.309876</v>
      </c>
      <c r="I16" s="75">
        <v>181340.0</v>
      </c>
      <c r="J16" s="75">
        <v>30.0</v>
      </c>
      <c r="K16" s="75">
        <v>70935.0</v>
      </c>
      <c r="L16" s="75">
        <v>4.0</v>
      </c>
      <c r="M16" s="75">
        <v>180609.0</v>
      </c>
      <c r="N16" s="75">
        <v>714.0</v>
      </c>
      <c r="O16" s="75">
        <v>20241.0</v>
      </c>
      <c r="P16" s="75">
        <v>5.0</v>
      </c>
    </row>
    <row r="17">
      <c r="A17" s="74">
        <v>3.0</v>
      </c>
      <c r="B17" s="75">
        <v>1000000.0</v>
      </c>
      <c r="C17" s="75">
        <v>1002391.0</v>
      </c>
      <c r="D17" s="76">
        <v>1.002391</v>
      </c>
      <c r="E17" s="74">
        <v>14.5350222755244</v>
      </c>
      <c r="F17" s="74">
        <v>15.9611781907944</v>
      </c>
      <c r="G17" s="75">
        <v>309514.0</v>
      </c>
      <c r="H17" s="74">
        <v>0.309514</v>
      </c>
      <c r="I17" s="75">
        <v>180809.0</v>
      </c>
      <c r="J17" s="75">
        <v>39.0</v>
      </c>
      <c r="K17" s="75">
        <v>70637.0</v>
      </c>
      <c r="L17" s="75">
        <v>1.0</v>
      </c>
      <c r="M17" s="75">
        <v>180907.0</v>
      </c>
      <c r="N17" s="75">
        <v>659.0</v>
      </c>
      <c r="O17" s="75">
        <v>20004.0</v>
      </c>
      <c r="P17" s="75">
        <v>6.0</v>
      </c>
    </row>
    <row r="18">
      <c r="A18" s="74">
        <v>4.0</v>
      </c>
      <c r="B18" s="75">
        <v>1000000.0</v>
      </c>
      <c r="C18" s="75">
        <v>1001339.0</v>
      </c>
      <c r="D18" s="76">
        <v>1.001339</v>
      </c>
      <c r="E18" s="74">
        <v>15.0399564961927</v>
      </c>
      <c r="F18" s="74">
        <v>15.7359277671298</v>
      </c>
      <c r="G18" s="75">
        <v>309519.0</v>
      </c>
      <c r="H18" s="74">
        <v>0.309519</v>
      </c>
      <c r="I18" s="75">
        <v>180702.0</v>
      </c>
      <c r="J18" s="75">
        <v>38.0</v>
      </c>
      <c r="K18" s="75">
        <v>70886.0</v>
      </c>
      <c r="L18" s="75">
        <v>3.0</v>
      </c>
      <c r="M18" s="75">
        <v>180937.0</v>
      </c>
      <c r="N18" s="75">
        <v>700.0</v>
      </c>
      <c r="O18" s="75">
        <v>20127.0</v>
      </c>
      <c r="P18" s="75">
        <v>3.0</v>
      </c>
    </row>
    <row r="19">
      <c r="A19" s="74">
        <v>5.0</v>
      </c>
      <c r="B19" s="75">
        <v>1000000.0</v>
      </c>
      <c r="C19" s="75">
        <v>1002725.0</v>
      </c>
      <c r="D19" s="76">
        <v>1.002725</v>
      </c>
      <c r="E19" s="74">
        <v>14.8825466592438</v>
      </c>
      <c r="F19" s="74">
        <v>15.5689926415169</v>
      </c>
      <c r="G19" s="75">
        <v>309543.0</v>
      </c>
      <c r="H19" s="74">
        <v>0.309543</v>
      </c>
      <c r="I19" s="75">
        <v>181086.0</v>
      </c>
      <c r="J19" s="75">
        <v>39.0</v>
      </c>
      <c r="K19" s="75">
        <v>70923.0</v>
      </c>
      <c r="L19" s="75">
        <v>3.0</v>
      </c>
      <c r="M19" s="75">
        <v>180794.0</v>
      </c>
      <c r="N19" s="75">
        <v>730.0</v>
      </c>
      <c r="O19" s="75">
        <v>20023.0</v>
      </c>
      <c r="P19" s="75">
        <v>3.0</v>
      </c>
    </row>
    <row r="20">
      <c r="A20" s="74">
        <v>6.0</v>
      </c>
      <c r="B20" s="75">
        <v>1000000.0</v>
      </c>
      <c r="C20" s="75">
        <v>985588.0</v>
      </c>
      <c r="D20" s="76">
        <v>0.985588</v>
      </c>
      <c r="E20" s="74">
        <v>14.5975500472759</v>
      </c>
      <c r="F20" s="74">
        <v>15.4113387163497</v>
      </c>
      <c r="G20" s="75">
        <v>309330.0</v>
      </c>
      <c r="H20" s="74">
        <v>0.30933</v>
      </c>
      <c r="I20" s="75">
        <v>181071.0</v>
      </c>
      <c r="J20" s="75">
        <v>26.0</v>
      </c>
      <c r="K20" s="75">
        <v>70635.0</v>
      </c>
      <c r="L20" s="75">
        <v>2.0</v>
      </c>
      <c r="M20" s="75">
        <v>180702.0</v>
      </c>
      <c r="N20" s="75">
        <v>767.0</v>
      </c>
      <c r="O20" s="75">
        <v>19929.0</v>
      </c>
      <c r="P20" s="75">
        <v>2.0</v>
      </c>
    </row>
    <row r="21">
      <c r="A21" s="74">
        <v>7.0</v>
      </c>
      <c r="B21" s="75">
        <v>1000000.0</v>
      </c>
      <c r="C21" s="75">
        <v>981251.0</v>
      </c>
      <c r="D21" s="76">
        <v>0.981251</v>
      </c>
      <c r="E21" s="74">
        <v>11.9671425447974</v>
      </c>
      <c r="F21" s="74">
        <v>14.9679124370622</v>
      </c>
      <c r="G21" s="75">
        <v>309997.0</v>
      </c>
      <c r="H21" s="74">
        <v>0.309997</v>
      </c>
      <c r="I21" s="75">
        <v>181124.0</v>
      </c>
      <c r="J21" s="75">
        <v>27.0</v>
      </c>
      <c r="K21" s="75">
        <v>70835.0</v>
      </c>
      <c r="L21" s="75">
        <v>1.0</v>
      </c>
      <c r="M21" s="75">
        <v>180932.0</v>
      </c>
      <c r="N21" s="75">
        <v>719.0</v>
      </c>
      <c r="O21" s="75">
        <v>20057.0</v>
      </c>
      <c r="P21" s="75">
        <v>2.0</v>
      </c>
    </row>
    <row r="22">
      <c r="A22" s="74">
        <v>8.0</v>
      </c>
      <c r="B22" s="75">
        <v>1000000.0</v>
      </c>
      <c r="C22" s="75">
        <v>985318.0</v>
      </c>
      <c r="D22" s="76">
        <v>0.985318</v>
      </c>
      <c r="E22" s="74">
        <v>11.4172566228768</v>
      </c>
      <c r="F22" s="74">
        <v>14.5714727984156</v>
      </c>
      <c r="G22" s="75">
        <v>308781.0</v>
      </c>
      <c r="H22" s="74">
        <v>0.308781</v>
      </c>
      <c r="I22" s="75">
        <v>180316.0</v>
      </c>
      <c r="J22" s="75">
        <v>35.0</v>
      </c>
      <c r="K22" s="75">
        <v>70455.0</v>
      </c>
      <c r="L22" s="75">
        <v>2.0</v>
      </c>
      <c r="M22" s="75">
        <v>180157.0</v>
      </c>
      <c r="N22" s="75">
        <v>705.0</v>
      </c>
      <c r="O22" s="75">
        <v>19982.0</v>
      </c>
      <c r="P22" s="75">
        <v>2.0</v>
      </c>
    </row>
    <row r="23">
      <c r="A23" s="74">
        <v>9.0</v>
      </c>
      <c r="B23" s="75">
        <v>1000000.0</v>
      </c>
      <c r="C23" s="75">
        <v>988761.0</v>
      </c>
      <c r="D23" s="76">
        <v>0.988761</v>
      </c>
      <c r="E23" s="74">
        <v>11.2354371040884</v>
      </c>
      <c r="F23" s="74">
        <v>14.2394503396471</v>
      </c>
      <c r="G23" s="75">
        <v>309230.0</v>
      </c>
      <c r="H23" s="74">
        <v>0.30923</v>
      </c>
      <c r="I23" s="75">
        <v>181075.0</v>
      </c>
      <c r="J23" s="75">
        <v>38.0</v>
      </c>
      <c r="K23" s="75">
        <v>70124.0</v>
      </c>
      <c r="L23" s="75">
        <v>3.0</v>
      </c>
      <c r="M23" s="75">
        <v>180846.0</v>
      </c>
      <c r="N23" s="75">
        <v>721.0</v>
      </c>
      <c r="O23" s="75">
        <v>20117.0</v>
      </c>
      <c r="P23" s="75">
        <v>1.0</v>
      </c>
    </row>
    <row r="24">
      <c r="A24" s="74">
        <v>10.0</v>
      </c>
      <c r="B24" s="75">
        <v>1000000.0</v>
      </c>
      <c r="C24" s="75">
        <v>983324.0</v>
      </c>
      <c r="D24" s="76">
        <v>0.983324</v>
      </c>
      <c r="E24" s="74">
        <v>11.1225313495502</v>
      </c>
      <c r="F24" s="74">
        <v>13.9591124809727</v>
      </c>
      <c r="G24" s="75">
        <v>309385.0</v>
      </c>
      <c r="H24" s="74">
        <v>0.309385</v>
      </c>
      <c r="I24" s="75">
        <v>180783.0</v>
      </c>
      <c r="J24" s="75">
        <v>29.0</v>
      </c>
      <c r="K24" s="75">
        <v>70785.0</v>
      </c>
      <c r="L24" s="75">
        <v>2.0</v>
      </c>
      <c r="M24" s="75">
        <v>180926.0</v>
      </c>
      <c r="N24" s="75">
        <v>667.0</v>
      </c>
      <c r="O24" s="75">
        <v>19984.0</v>
      </c>
      <c r="P24" s="75">
        <v>2.0</v>
      </c>
    </row>
    <row r="25">
      <c r="A25" s="74">
        <v>11.0</v>
      </c>
      <c r="B25" s="75">
        <v>1000000.0</v>
      </c>
      <c r="C25" s="75">
        <v>1023536.0</v>
      </c>
      <c r="D25" s="76">
        <v>1.023536</v>
      </c>
      <c r="E25" s="74">
        <v>19.6506984152384</v>
      </c>
      <c r="F25" s="74">
        <v>14.5687042687185</v>
      </c>
      <c r="G25" s="75">
        <v>309626.0</v>
      </c>
      <c r="H25" s="74">
        <v>0.309626</v>
      </c>
      <c r="I25" s="75">
        <v>180547.0</v>
      </c>
      <c r="J25" s="75">
        <v>38.0</v>
      </c>
      <c r="K25" s="75">
        <v>71068.0</v>
      </c>
      <c r="L25" s="75">
        <v>5.0</v>
      </c>
      <c r="M25" s="75">
        <v>180859.0</v>
      </c>
      <c r="N25" s="75">
        <v>728.0</v>
      </c>
      <c r="O25" s="75">
        <v>20139.0</v>
      </c>
      <c r="P25" s="75">
        <v>5.0</v>
      </c>
    </row>
    <row r="26">
      <c r="A26" s="74">
        <v>12.0</v>
      </c>
      <c r="B26" s="75">
        <v>1000000.0</v>
      </c>
      <c r="C26" s="75">
        <v>1007919.0</v>
      </c>
      <c r="D26" s="76">
        <v>1.007919</v>
      </c>
      <c r="E26" s="74">
        <v>15.8364378912117</v>
      </c>
      <c r="F26" s="74">
        <v>14.6785308581339</v>
      </c>
      <c r="G26" s="75">
        <v>310156.0</v>
      </c>
      <c r="H26" s="74">
        <v>0.310156</v>
      </c>
      <c r="I26" s="75">
        <v>181125.0</v>
      </c>
      <c r="J26" s="75">
        <v>37.0</v>
      </c>
      <c r="K26" s="75">
        <v>71267.0</v>
      </c>
      <c r="L26" s="75">
        <v>5.0</v>
      </c>
      <c r="M26" s="75">
        <v>181089.0</v>
      </c>
      <c r="N26" s="75">
        <v>687.0</v>
      </c>
      <c r="O26" s="75">
        <v>20152.0</v>
      </c>
      <c r="P26" s="75">
        <v>2.0</v>
      </c>
    </row>
    <row r="27">
      <c r="A27" s="74">
        <v>13.0</v>
      </c>
      <c r="B27" s="75">
        <v>1000000.0</v>
      </c>
      <c r="C27" s="75">
        <v>999304.0</v>
      </c>
      <c r="D27" s="76">
        <v>0.999304</v>
      </c>
      <c r="E27" s="74">
        <v>14.9834925841953</v>
      </c>
      <c r="F27" s="74">
        <v>14.7022134561909</v>
      </c>
      <c r="G27" s="75">
        <v>309519.0</v>
      </c>
      <c r="H27" s="74">
        <v>0.309519</v>
      </c>
      <c r="I27" s="75">
        <v>180933.0</v>
      </c>
      <c r="J27" s="75">
        <v>31.0</v>
      </c>
      <c r="K27" s="75">
        <v>70790.0</v>
      </c>
      <c r="L27" s="75">
        <v>4.0</v>
      </c>
      <c r="M27" s="75">
        <v>180671.0</v>
      </c>
      <c r="N27" s="75">
        <v>777.0</v>
      </c>
      <c r="O27" s="75">
        <v>19940.0</v>
      </c>
      <c r="P27" s="75">
        <v>2.0</v>
      </c>
    </row>
    <row r="28">
      <c r="A28" s="74">
        <v>14.0</v>
      </c>
      <c r="B28" s="75">
        <v>1000000.0</v>
      </c>
      <c r="C28" s="75">
        <v>990486.0</v>
      </c>
      <c r="D28" s="76">
        <v>0.990486</v>
      </c>
      <c r="E28" s="74">
        <v>10.325922724313</v>
      </c>
      <c r="F28" s="74">
        <v>14.4336923831898</v>
      </c>
      <c r="G28" s="75">
        <v>308813.0</v>
      </c>
      <c r="H28" s="74">
        <v>0.308813</v>
      </c>
      <c r="I28" s="75">
        <v>180039.0</v>
      </c>
      <c r="J28" s="75">
        <v>39.0</v>
      </c>
      <c r="K28" s="75">
        <v>70926.0</v>
      </c>
      <c r="L28" s="75">
        <v>3.0</v>
      </c>
      <c r="M28" s="75">
        <v>180307.0</v>
      </c>
      <c r="N28" s="75">
        <v>768.0</v>
      </c>
      <c r="O28" s="75">
        <v>20261.0</v>
      </c>
      <c r="P28" s="75">
        <v>0.0</v>
      </c>
    </row>
    <row r="29">
      <c r="A29" s="74">
        <v>15.0</v>
      </c>
      <c r="B29" s="75">
        <v>1000000.0</v>
      </c>
      <c r="C29" s="75">
        <v>994004.0</v>
      </c>
      <c r="D29" s="76">
        <v>0.994004</v>
      </c>
      <c r="E29" s="74">
        <v>16.4087843332828</v>
      </c>
      <c r="F29" s="74">
        <v>14.5736945881595</v>
      </c>
      <c r="G29" s="75">
        <v>309300.0</v>
      </c>
      <c r="H29" s="74">
        <v>0.3093</v>
      </c>
      <c r="I29" s="75">
        <v>180931.0</v>
      </c>
      <c r="J29" s="75">
        <v>31.0</v>
      </c>
      <c r="K29" s="75">
        <v>70610.0</v>
      </c>
      <c r="L29" s="75">
        <v>3.0</v>
      </c>
      <c r="M29" s="75">
        <v>180283.0</v>
      </c>
      <c r="N29" s="75">
        <v>666.0</v>
      </c>
      <c r="O29" s="75">
        <v>20094.0</v>
      </c>
      <c r="P29" s="75">
        <v>3.0</v>
      </c>
    </row>
    <row r="30">
      <c r="A30" s="74">
        <v>16.0</v>
      </c>
      <c r="B30" s="75">
        <v>1000000.0</v>
      </c>
      <c r="C30" s="75">
        <v>992586.0</v>
      </c>
      <c r="D30" s="76">
        <v>0.992586</v>
      </c>
      <c r="E30" s="74">
        <v>15.619360646231</v>
      </c>
      <c r="F30" s="74">
        <v>14.6412363136539</v>
      </c>
      <c r="G30" s="75">
        <v>310631.0</v>
      </c>
      <c r="H30" s="74">
        <v>0.310631</v>
      </c>
      <c r="I30" s="75">
        <v>181976.0</v>
      </c>
      <c r="J30" s="75">
        <v>30.0</v>
      </c>
      <c r="K30" s="75">
        <v>70986.0</v>
      </c>
      <c r="L30" s="75">
        <v>2.0</v>
      </c>
      <c r="M30" s="75">
        <v>181220.0</v>
      </c>
      <c r="N30" s="75">
        <v>666.0</v>
      </c>
      <c r="O30" s="75">
        <v>20116.0</v>
      </c>
      <c r="P30" s="75">
        <v>3.0</v>
      </c>
    </row>
    <row r="31">
      <c r="A31" s="74">
        <v>17.0</v>
      </c>
      <c r="B31" s="75">
        <v>1000000.0</v>
      </c>
      <c r="C31" s="75">
        <v>1012311.0</v>
      </c>
      <c r="D31" s="76">
        <v>1.012311</v>
      </c>
      <c r="E31" s="74">
        <v>18.0727860072783</v>
      </c>
      <c r="F31" s="74">
        <v>14.8650365837462</v>
      </c>
      <c r="G31" s="75">
        <v>309732.0</v>
      </c>
      <c r="H31" s="74">
        <v>0.309732</v>
      </c>
      <c r="I31" s="75">
        <v>180777.0</v>
      </c>
      <c r="J31" s="75">
        <v>39.0</v>
      </c>
      <c r="K31" s="75">
        <v>70905.0</v>
      </c>
      <c r="L31" s="75">
        <v>3.0</v>
      </c>
      <c r="M31" s="75">
        <v>181029.0</v>
      </c>
      <c r="N31" s="75">
        <v>720.0</v>
      </c>
      <c r="O31" s="75">
        <v>20048.0</v>
      </c>
      <c r="P31" s="75">
        <v>5.0</v>
      </c>
    </row>
    <row r="32">
      <c r="A32" s="74">
        <v>18.0</v>
      </c>
      <c r="B32" s="75">
        <v>1000000.0</v>
      </c>
      <c r="C32" s="75">
        <v>1025619.0</v>
      </c>
      <c r="D32" s="76">
        <v>1.025619</v>
      </c>
      <c r="E32" s="74">
        <v>21.2307421304874</v>
      </c>
      <c r="F32" s="74">
        <v>15.2883816209315</v>
      </c>
      <c r="G32" s="75">
        <v>309547.0</v>
      </c>
      <c r="H32" s="74">
        <v>0.309547</v>
      </c>
      <c r="I32" s="75">
        <v>180684.0</v>
      </c>
      <c r="J32" s="75">
        <v>36.0</v>
      </c>
      <c r="K32" s="75">
        <v>71000.0</v>
      </c>
      <c r="L32" s="75">
        <v>5.0</v>
      </c>
      <c r="M32" s="75">
        <v>180945.0</v>
      </c>
      <c r="N32" s="75">
        <v>722.0</v>
      </c>
      <c r="O32" s="75">
        <v>19989.0</v>
      </c>
      <c r="P32" s="75">
        <v>6.0</v>
      </c>
    </row>
    <row r="33">
      <c r="A33" s="74">
        <v>19.0</v>
      </c>
      <c r="B33" s="75">
        <v>1000000.0</v>
      </c>
      <c r="C33" s="75">
        <v>977421.0</v>
      </c>
      <c r="D33" s="76">
        <v>0.977421</v>
      </c>
      <c r="E33" s="74">
        <v>8.6406081874408</v>
      </c>
      <c r="F33" s="74">
        <v>15.0120714641684</v>
      </c>
      <c r="G33" s="75">
        <v>309519.0</v>
      </c>
      <c r="H33" s="74">
        <v>0.309519</v>
      </c>
      <c r="I33" s="75">
        <v>181076.0</v>
      </c>
      <c r="J33" s="75">
        <v>32.0</v>
      </c>
      <c r="K33" s="75">
        <v>70639.0</v>
      </c>
      <c r="L33" s="75">
        <v>1.0</v>
      </c>
      <c r="M33" s="75">
        <v>180930.0</v>
      </c>
      <c r="N33" s="75">
        <v>700.0</v>
      </c>
      <c r="O33" s="75">
        <v>20122.0</v>
      </c>
      <c r="P33" s="75">
        <v>1.0</v>
      </c>
    </row>
    <row r="34">
      <c r="A34" s="74">
        <v>20.0</v>
      </c>
      <c r="B34" s="75">
        <v>1000000.0</v>
      </c>
      <c r="C34" s="75">
        <v>991777.0</v>
      </c>
      <c r="D34" s="76">
        <v>0.991777</v>
      </c>
      <c r="E34" s="74">
        <v>12.6534623519565</v>
      </c>
      <c r="F34" s="74">
        <v>14.9030089024811</v>
      </c>
      <c r="G34" s="75">
        <v>309243.0</v>
      </c>
      <c r="H34" s="74">
        <v>0.309243</v>
      </c>
      <c r="I34" s="75">
        <v>180556.0</v>
      </c>
      <c r="J34" s="75">
        <v>35.0</v>
      </c>
      <c r="K34" s="75">
        <v>70940.0</v>
      </c>
      <c r="L34" s="75">
        <v>1.0</v>
      </c>
      <c r="M34" s="75">
        <v>180671.0</v>
      </c>
      <c r="N34" s="75">
        <v>679.0</v>
      </c>
      <c r="O34" s="75">
        <v>19940.0</v>
      </c>
      <c r="P34" s="75">
        <v>4.0</v>
      </c>
    </row>
    <row r="35">
      <c r="A35" s="74">
        <v>21.0</v>
      </c>
      <c r="B35" s="75">
        <v>1000000.0</v>
      </c>
      <c r="C35" s="75">
        <v>995791.0</v>
      </c>
      <c r="D35" s="76">
        <v>0.995791</v>
      </c>
      <c r="E35" s="74">
        <v>12.06723982121</v>
      </c>
      <c r="F35" s="74">
        <v>14.7803144793047</v>
      </c>
      <c r="G35" s="75">
        <v>310264.0</v>
      </c>
      <c r="H35" s="74">
        <v>0.310264</v>
      </c>
      <c r="I35" s="75">
        <v>181378.0</v>
      </c>
      <c r="J35" s="75">
        <v>36.0</v>
      </c>
      <c r="K35" s="75">
        <v>70753.0</v>
      </c>
      <c r="L35" s="75">
        <v>4.0</v>
      </c>
      <c r="M35" s="75">
        <v>181908.0</v>
      </c>
      <c r="N35" s="75">
        <v>687.0</v>
      </c>
      <c r="O35" s="75">
        <v>20139.0</v>
      </c>
      <c r="P35" s="75">
        <v>1.0</v>
      </c>
    </row>
    <row r="36">
      <c r="A36" s="74">
        <v>22.0</v>
      </c>
      <c r="B36" s="75">
        <v>1000000.0</v>
      </c>
      <c r="C36" s="75">
        <v>1000561.0</v>
      </c>
      <c r="D36" s="76">
        <v>1.000561</v>
      </c>
      <c r="E36" s="74">
        <v>15.2469016247003</v>
      </c>
      <c r="F36" s="74">
        <v>14.8018417214299</v>
      </c>
      <c r="G36" s="75">
        <v>309072.0</v>
      </c>
      <c r="H36" s="74">
        <v>0.309072</v>
      </c>
      <c r="I36" s="75">
        <v>180710.0</v>
      </c>
      <c r="J36" s="75">
        <v>43.0</v>
      </c>
      <c r="K36" s="75">
        <v>71044.0</v>
      </c>
      <c r="L36" s="75">
        <v>2.0</v>
      </c>
      <c r="M36" s="75">
        <v>180741.0</v>
      </c>
      <c r="N36" s="75">
        <v>674.0</v>
      </c>
      <c r="O36" s="75">
        <v>19869.0</v>
      </c>
      <c r="P36" s="75">
        <v>4.0</v>
      </c>
    </row>
    <row r="37">
      <c r="A37" s="74">
        <v>23.0</v>
      </c>
      <c r="B37" s="75">
        <v>1000000.0</v>
      </c>
      <c r="C37" s="75">
        <v>998888.0</v>
      </c>
      <c r="D37" s="76">
        <v>0.998888</v>
      </c>
      <c r="E37" s="74">
        <v>11.5321128919675</v>
      </c>
      <c r="F37" s="74">
        <v>14.6748363383086</v>
      </c>
      <c r="G37" s="75">
        <v>310360.0</v>
      </c>
      <c r="H37" s="74">
        <v>0.31036</v>
      </c>
      <c r="I37" s="75">
        <v>181536.0</v>
      </c>
      <c r="J37" s="75">
        <v>45.0</v>
      </c>
      <c r="K37" s="75">
        <v>71077.0</v>
      </c>
      <c r="L37" s="75">
        <v>4.0</v>
      </c>
      <c r="M37" s="75">
        <v>181307.0</v>
      </c>
      <c r="N37" s="75">
        <v>713.0</v>
      </c>
      <c r="O37" s="75">
        <v>20251.0</v>
      </c>
      <c r="P37" s="75">
        <v>0.0</v>
      </c>
    </row>
    <row r="38">
      <c r="A38" s="74">
        <v>24.0</v>
      </c>
      <c r="B38" s="75">
        <v>1000000.0</v>
      </c>
      <c r="C38" s="75">
        <v>1000666.0</v>
      </c>
      <c r="D38" s="76">
        <v>1.000666</v>
      </c>
      <c r="E38" s="74">
        <v>15.0177882223185</v>
      </c>
      <c r="F38" s="74">
        <v>14.6892855530815</v>
      </c>
      <c r="G38" s="75">
        <v>309544.0</v>
      </c>
      <c r="H38" s="74">
        <v>0.309544</v>
      </c>
      <c r="I38" s="75">
        <v>180805.0</v>
      </c>
      <c r="J38" s="75">
        <v>36.0</v>
      </c>
      <c r="K38" s="75">
        <v>71229.0</v>
      </c>
      <c r="L38" s="75">
        <v>3.0</v>
      </c>
      <c r="M38" s="75">
        <v>180986.0</v>
      </c>
      <c r="N38" s="75">
        <v>693.0</v>
      </c>
      <c r="O38" s="75">
        <v>20008.0</v>
      </c>
      <c r="P38" s="75">
        <v>3.0</v>
      </c>
    </row>
    <row r="39">
      <c r="A39" s="74">
        <v>25.0</v>
      </c>
      <c r="B39" s="75">
        <v>1000000.0</v>
      </c>
      <c r="C39" s="75">
        <v>983383.0</v>
      </c>
      <c r="D39" s="76">
        <v>0.983383</v>
      </c>
      <c r="E39" s="74">
        <v>12.8124974550398</v>
      </c>
      <c r="F39" s="74">
        <v>14.6188409528372</v>
      </c>
      <c r="G39" s="75">
        <v>309424.0</v>
      </c>
      <c r="H39" s="74">
        <v>0.309424</v>
      </c>
      <c r="I39" s="75">
        <v>181164.0</v>
      </c>
      <c r="J39" s="75">
        <v>31.0</v>
      </c>
      <c r="K39" s="75">
        <v>70914.0</v>
      </c>
      <c r="L39" s="75">
        <v>2.0</v>
      </c>
      <c r="M39" s="75">
        <v>180959.0</v>
      </c>
      <c r="N39" s="75">
        <v>659.0</v>
      </c>
      <c r="O39" s="75">
        <v>19824.0</v>
      </c>
      <c r="P39" s="75">
        <v>2.0</v>
      </c>
    </row>
    <row r="40">
      <c r="A40" s="74">
        <v>26.0</v>
      </c>
      <c r="B40" s="75">
        <v>1000000.0</v>
      </c>
      <c r="C40" s="75">
        <v>989512.0</v>
      </c>
      <c r="D40" s="76">
        <v>0.989512</v>
      </c>
      <c r="E40" s="74">
        <v>13.1096047180528</v>
      </c>
      <c r="F40" s="74">
        <v>14.5636855963876</v>
      </c>
      <c r="G40" s="75">
        <v>309403.0</v>
      </c>
      <c r="H40" s="74">
        <v>0.309403</v>
      </c>
      <c r="I40" s="75">
        <v>180895.0</v>
      </c>
      <c r="J40" s="75">
        <v>41.0</v>
      </c>
      <c r="K40" s="75">
        <v>70848.0</v>
      </c>
      <c r="L40" s="75">
        <v>2.0</v>
      </c>
      <c r="M40" s="75">
        <v>180737.0</v>
      </c>
      <c r="N40" s="75">
        <v>709.0</v>
      </c>
      <c r="O40" s="75">
        <v>19769.0</v>
      </c>
      <c r="P40" s="75">
        <v>2.0</v>
      </c>
    </row>
    <row r="41">
      <c r="A41" s="74">
        <v>27.0</v>
      </c>
      <c r="B41" s="75">
        <v>1000000.0</v>
      </c>
      <c r="C41" s="75">
        <v>992527.0</v>
      </c>
      <c r="D41" s="76">
        <v>0.992527</v>
      </c>
      <c r="E41" s="74">
        <v>12.8836974174315</v>
      </c>
      <c r="F41" s="74">
        <v>14.504933902888</v>
      </c>
      <c r="G41" s="75">
        <v>309768.0</v>
      </c>
      <c r="H41" s="74">
        <v>0.309768</v>
      </c>
      <c r="I41" s="75">
        <v>180861.0</v>
      </c>
      <c r="J41" s="75">
        <v>37.0</v>
      </c>
      <c r="K41" s="75">
        <v>71227.0</v>
      </c>
      <c r="L41" s="75">
        <v>3.0</v>
      </c>
      <c r="M41" s="75">
        <v>180601.0</v>
      </c>
      <c r="N41" s="75">
        <v>725.0</v>
      </c>
      <c r="O41" s="75">
        <v>20018.0</v>
      </c>
      <c r="P41" s="75">
        <v>1.0</v>
      </c>
    </row>
    <row r="42">
      <c r="A42" s="74">
        <v>28.0</v>
      </c>
      <c r="B42" s="75">
        <v>1000000.0</v>
      </c>
      <c r="C42" s="75">
        <v>983856.0</v>
      </c>
      <c r="D42" s="76">
        <v>0.983856</v>
      </c>
      <c r="E42" s="74">
        <v>10.3267348185531</v>
      </c>
      <c r="F42" s="74">
        <v>14.3766370608393</v>
      </c>
      <c r="G42" s="75">
        <v>309810.0</v>
      </c>
      <c r="H42" s="74">
        <v>0.30981</v>
      </c>
      <c r="I42" s="75">
        <v>181539.0</v>
      </c>
      <c r="J42" s="75">
        <v>39.0</v>
      </c>
      <c r="K42" s="75">
        <v>70657.0</v>
      </c>
      <c r="L42" s="75">
        <v>1.0</v>
      </c>
      <c r="M42" s="75">
        <v>180822.0</v>
      </c>
      <c r="N42" s="75">
        <v>710.0</v>
      </c>
      <c r="O42" s="75">
        <v>19821.0</v>
      </c>
      <c r="P42" s="75">
        <v>2.0</v>
      </c>
    </row>
    <row r="43">
      <c r="A43" s="74">
        <v>29.0</v>
      </c>
      <c r="B43" s="75">
        <v>1000000.0</v>
      </c>
      <c r="C43" s="75">
        <v>982592.0</v>
      </c>
      <c r="D43" s="76">
        <v>0.982592</v>
      </c>
      <c r="E43" s="74">
        <v>8.84840365578917</v>
      </c>
      <c r="F43" s="74">
        <v>14.2218260607863</v>
      </c>
      <c r="G43" s="75">
        <v>309814.0</v>
      </c>
      <c r="H43" s="74">
        <v>0.309814</v>
      </c>
      <c r="I43" s="75">
        <v>181020.0</v>
      </c>
      <c r="J43" s="75">
        <v>46.0</v>
      </c>
      <c r="K43" s="75">
        <v>70832.0</v>
      </c>
      <c r="L43" s="75">
        <v>2.0</v>
      </c>
      <c r="M43" s="75">
        <v>181202.0</v>
      </c>
      <c r="N43" s="75">
        <v>692.0</v>
      </c>
      <c r="O43" s="75">
        <v>19861.0</v>
      </c>
      <c r="P43" s="75">
        <v>0.0</v>
      </c>
    </row>
    <row r="44">
      <c r="A44" s="74">
        <v>30.0</v>
      </c>
      <c r="B44" s="75">
        <v>1000000.0</v>
      </c>
      <c r="C44" s="75">
        <v>1002735.0</v>
      </c>
      <c r="D44" s="76">
        <v>1.002735</v>
      </c>
      <c r="E44" s="74">
        <v>14.1534859254156</v>
      </c>
      <c r="F44" s="74">
        <v>14.2195531650837</v>
      </c>
      <c r="G44" s="75">
        <v>309814.0</v>
      </c>
      <c r="H44" s="74">
        <v>0.309814</v>
      </c>
      <c r="I44" s="75">
        <v>181233.0</v>
      </c>
      <c r="J44" s="75">
        <v>35.0</v>
      </c>
      <c r="K44" s="75">
        <v>70903.0</v>
      </c>
      <c r="L44" s="75">
        <v>4.0</v>
      </c>
      <c r="M44" s="75">
        <v>181157.0</v>
      </c>
      <c r="N44" s="75">
        <v>697.0</v>
      </c>
      <c r="O44" s="75">
        <v>19848.0</v>
      </c>
      <c r="P44" s="75">
        <v>3.0</v>
      </c>
    </row>
    <row r="45">
      <c r="A45" s="74">
        <v>31.0</v>
      </c>
      <c r="B45" s="75">
        <v>1000000.0</v>
      </c>
      <c r="C45" s="75">
        <v>1005855.0</v>
      </c>
      <c r="D45" s="76">
        <v>1.005855</v>
      </c>
      <c r="E45" s="74">
        <v>16.1128052288069</v>
      </c>
      <c r="F45" s="74">
        <v>14.2845428433107</v>
      </c>
      <c r="G45" s="75">
        <v>309181.0</v>
      </c>
      <c r="H45" s="74">
        <v>0.309181</v>
      </c>
      <c r="I45" s="75">
        <v>180618.0</v>
      </c>
      <c r="J45" s="75">
        <v>32.0</v>
      </c>
      <c r="K45" s="75">
        <v>70725.0</v>
      </c>
      <c r="L45" s="75">
        <v>4.0</v>
      </c>
      <c r="M45" s="75">
        <v>180592.0</v>
      </c>
      <c r="N45" s="75">
        <v>737.0</v>
      </c>
      <c r="O45" s="75">
        <v>20317.0</v>
      </c>
      <c r="P45" s="75">
        <v>3.0</v>
      </c>
    </row>
    <row r="46">
      <c r="A46" s="74">
        <v>32.0</v>
      </c>
      <c r="B46" s="75">
        <v>1000000.0</v>
      </c>
      <c r="C46" s="75">
        <v>1004307.0</v>
      </c>
      <c r="D46" s="76">
        <v>1.004307</v>
      </c>
      <c r="E46" s="74">
        <v>13.5634449317564</v>
      </c>
      <c r="F46" s="74">
        <v>14.2625602588946</v>
      </c>
      <c r="G46" s="75">
        <v>309215.0</v>
      </c>
      <c r="H46" s="74">
        <v>0.309215</v>
      </c>
      <c r="I46" s="75">
        <v>180636.0</v>
      </c>
      <c r="J46" s="75">
        <v>50.0</v>
      </c>
      <c r="K46" s="75">
        <v>71110.0</v>
      </c>
      <c r="L46" s="75">
        <v>3.0</v>
      </c>
      <c r="M46" s="75">
        <v>180841.0</v>
      </c>
      <c r="N46" s="75">
        <v>652.0</v>
      </c>
      <c r="O46" s="75">
        <v>19968.0</v>
      </c>
      <c r="P46" s="75">
        <v>3.0</v>
      </c>
    </row>
    <row r="47">
      <c r="A47" s="74">
        <v>33.0</v>
      </c>
      <c r="B47" s="75">
        <v>1000000.0</v>
      </c>
      <c r="C47" s="75">
        <v>980860.0</v>
      </c>
      <c r="D47" s="76">
        <v>0.98086</v>
      </c>
      <c r="E47" s="74">
        <v>8.39455467127043</v>
      </c>
      <c r="F47" s="74">
        <v>14.1206154070264</v>
      </c>
      <c r="G47" s="75">
        <v>309657.0</v>
      </c>
      <c r="H47" s="74">
        <v>0.309657</v>
      </c>
      <c r="I47" s="75">
        <v>180981.0</v>
      </c>
      <c r="J47" s="75">
        <v>35.0</v>
      </c>
      <c r="K47" s="75">
        <v>70884.0</v>
      </c>
      <c r="L47" s="75">
        <v>1.0</v>
      </c>
      <c r="M47" s="75">
        <v>180759.0</v>
      </c>
      <c r="N47" s="75">
        <v>709.0</v>
      </c>
      <c r="O47" s="75">
        <v>20175.0</v>
      </c>
      <c r="P47" s="75">
        <v>1.0</v>
      </c>
    </row>
    <row r="48">
      <c r="A48" s="74">
        <v>34.0</v>
      </c>
      <c r="B48" s="75">
        <v>1000000.0</v>
      </c>
      <c r="C48" s="75">
        <v>1025288.0</v>
      </c>
      <c r="D48" s="76">
        <v>1.025288</v>
      </c>
      <c r="E48" s="74">
        <v>18.2134952232806</v>
      </c>
      <c r="F48" s="74">
        <v>14.2577745777191</v>
      </c>
      <c r="G48" s="75">
        <v>310602.0</v>
      </c>
      <c r="H48" s="74">
        <v>0.310602</v>
      </c>
      <c r="I48" s="75">
        <v>182005.0</v>
      </c>
      <c r="J48" s="75">
        <v>40.0</v>
      </c>
      <c r="K48" s="75">
        <v>70831.0</v>
      </c>
      <c r="L48" s="75">
        <v>4.0</v>
      </c>
      <c r="M48" s="75">
        <v>181848.0</v>
      </c>
      <c r="N48" s="75">
        <v>720.0</v>
      </c>
      <c r="O48" s="75">
        <v>20128.0</v>
      </c>
      <c r="P48" s="75">
        <v>6.0</v>
      </c>
    </row>
    <row r="49">
      <c r="A49" s="74">
        <v>35.0</v>
      </c>
      <c r="B49" s="75">
        <v>1000000.0</v>
      </c>
      <c r="C49" s="75">
        <v>1010435.0</v>
      </c>
      <c r="D49" s="76">
        <v>1.010435</v>
      </c>
      <c r="E49" s="74">
        <v>16.2576265309914</v>
      </c>
      <c r="F49" s="74">
        <v>14.3187898043758</v>
      </c>
      <c r="G49" s="75">
        <v>309350.0</v>
      </c>
      <c r="H49" s="74">
        <v>0.30935</v>
      </c>
      <c r="I49" s="75">
        <v>180579.0</v>
      </c>
      <c r="J49" s="75">
        <v>31.0</v>
      </c>
      <c r="K49" s="75">
        <v>70749.0</v>
      </c>
      <c r="L49" s="75">
        <v>6.0</v>
      </c>
      <c r="M49" s="75">
        <v>181151.0</v>
      </c>
      <c r="N49" s="75">
        <v>729.0</v>
      </c>
      <c r="O49" s="75">
        <v>19801.0</v>
      </c>
      <c r="P49" s="75">
        <v>3.0</v>
      </c>
    </row>
    <row r="50">
      <c r="A50" s="74">
        <v>36.0</v>
      </c>
      <c r="B50" s="75">
        <v>1000000.0</v>
      </c>
      <c r="C50" s="75">
        <v>1002151.0</v>
      </c>
      <c r="D50" s="76">
        <v>1.002151</v>
      </c>
      <c r="E50" s="74">
        <v>13.1477499685888</v>
      </c>
      <c r="F50" s="74">
        <v>14.2875568704364</v>
      </c>
      <c r="G50" s="75">
        <v>309647.0</v>
      </c>
      <c r="H50" s="74">
        <v>0.309647</v>
      </c>
      <c r="I50" s="75">
        <v>181366.0</v>
      </c>
      <c r="J50" s="75">
        <v>44.0</v>
      </c>
      <c r="K50" s="75">
        <v>70609.0</v>
      </c>
      <c r="L50" s="75">
        <v>3.0</v>
      </c>
      <c r="M50" s="75">
        <v>181110.0</v>
      </c>
      <c r="N50" s="75">
        <v>707.0</v>
      </c>
      <c r="O50" s="75">
        <v>19928.0</v>
      </c>
      <c r="P50" s="75">
        <v>3.0</v>
      </c>
    </row>
    <row r="51">
      <c r="A51" s="74">
        <v>37.0</v>
      </c>
      <c r="B51" s="75">
        <v>1000000.0</v>
      </c>
      <c r="C51" s="75">
        <v>996519.0</v>
      </c>
      <c r="D51" s="76">
        <v>0.996519</v>
      </c>
      <c r="E51" s="74">
        <v>14.1899887328503</v>
      </c>
      <c r="F51" s="74">
        <v>14.2849284663922</v>
      </c>
      <c r="G51" s="75">
        <v>309805.0</v>
      </c>
      <c r="H51" s="74">
        <v>0.309805</v>
      </c>
      <c r="I51" s="75">
        <v>180945.0</v>
      </c>
      <c r="J51" s="75">
        <v>40.0</v>
      </c>
      <c r="K51" s="75">
        <v>71003.0</v>
      </c>
      <c r="L51" s="75">
        <v>2.0</v>
      </c>
      <c r="M51" s="75">
        <v>181539.0</v>
      </c>
      <c r="N51" s="75">
        <v>660.0</v>
      </c>
      <c r="O51" s="75">
        <v>20102.0</v>
      </c>
      <c r="P51" s="75">
        <v>3.0</v>
      </c>
    </row>
    <row r="52">
      <c r="A52" s="74">
        <v>38.0</v>
      </c>
      <c r="B52" s="75">
        <v>1000000.0</v>
      </c>
      <c r="C52" s="75">
        <v>1018032.0</v>
      </c>
      <c r="D52" s="76">
        <v>1.018032</v>
      </c>
      <c r="E52" s="74">
        <v>18.9026094536077</v>
      </c>
      <c r="F52" s="74">
        <v>14.4253964693846</v>
      </c>
      <c r="G52" s="75">
        <v>309857.0</v>
      </c>
      <c r="H52" s="74">
        <v>0.309857</v>
      </c>
      <c r="I52" s="75">
        <v>181598.0</v>
      </c>
      <c r="J52" s="75">
        <v>42.0</v>
      </c>
      <c r="K52" s="75">
        <v>71131.0</v>
      </c>
      <c r="L52" s="75">
        <v>6.0</v>
      </c>
      <c r="M52" s="75">
        <v>180449.0</v>
      </c>
      <c r="N52" s="75">
        <v>724.0</v>
      </c>
      <c r="O52" s="75">
        <v>19813.0</v>
      </c>
      <c r="P52" s="75">
        <v>3.0</v>
      </c>
    </row>
    <row r="53">
      <c r="A53" s="74">
        <v>39.0</v>
      </c>
      <c r="B53" s="75">
        <v>1000000.0</v>
      </c>
      <c r="C53" s="75">
        <v>981421.0</v>
      </c>
      <c r="D53" s="76">
        <v>0.981421</v>
      </c>
      <c r="E53" s="74">
        <v>10.8060771139235</v>
      </c>
      <c r="F53" s="74">
        <v>14.3440060392476</v>
      </c>
      <c r="G53" s="75">
        <v>309402.0</v>
      </c>
      <c r="H53" s="74">
        <v>0.309402</v>
      </c>
      <c r="I53" s="75">
        <v>180472.0</v>
      </c>
      <c r="J53" s="75">
        <v>40.0</v>
      </c>
      <c r="K53" s="75">
        <v>71503.0</v>
      </c>
      <c r="L53" s="75">
        <v>1.0</v>
      </c>
      <c r="M53" s="75">
        <v>180444.0</v>
      </c>
      <c r="N53" s="75">
        <v>730.0</v>
      </c>
      <c r="O53" s="75">
        <v>19649.0</v>
      </c>
      <c r="P53" s="75">
        <v>1.0</v>
      </c>
    </row>
    <row r="54">
      <c r="A54" s="74">
        <v>40.0</v>
      </c>
      <c r="B54" s="75">
        <v>1000000.0</v>
      </c>
      <c r="C54" s="75">
        <v>999378.0</v>
      </c>
      <c r="D54" s="76">
        <v>0.999378</v>
      </c>
      <c r="E54" s="74">
        <v>14.6436155388139</v>
      </c>
      <c r="F54" s="74">
        <v>14.3515723228083</v>
      </c>
      <c r="G54" s="75">
        <v>309554.0</v>
      </c>
      <c r="H54" s="74">
        <v>0.309554</v>
      </c>
      <c r="I54" s="75">
        <v>180888.0</v>
      </c>
      <c r="J54" s="75">
        <v>31.0</v>
      </c>
      <c r="K54" s="75">
        <v>71061.0</v>
      </c>
      <c r="L54" s="75">
        <v>3.0</v>
      </c>
      <c r="M54" s="75">
        <v>181045.0</v>
      </c>
      <c r="N54" s="75">
        <v>722.0</v>
      </c>
      <c r="O54" s="75">
        <v>20054.0</v>
      </c>
      <c r="P54" s="75">
        <v>3.0</v>
      </c>
    </row>
    <row r="55">
      <c r="A55" s="74">
        <v>41.0</v>
      </c>
      <c r="B55" s="75">
        <v>1000000.0</v>
      </c>
      <c r="C55" s="75">
        <v>1000153.0</v>
      </c>
      <c r="D55" s="76">
        <v>1.000153</v>
      </c>
      <c r="E55" s="74">
        <v>14.8783634295674</v>
      </c>
      <c r="F55" s="74">
        <v>14.3646505551917</v>
      </c>
      <c r="G55" s="75">
        <v>309601.0</v>
      </c>
      <c r="H55" s="74">
        <v>0.309601</v>
      </c>
      <c r="I55" s="75">
        <v>180880.0</v>
      </c>
      <c r="J55" s="75">
        <v>39.0</v>
      </c>
      <c r="K55" s="75">
        <v>70577.0</v>
      </c>
      <c r="L55" s="75">
        <v>3.0</v>
      </c>
      <c r="M55" s="75">
        <v>180978.0</v>
      </c>
      <c r="N55" s="75">
        <v>703.0</v>
      </c>
      <c r="O55" s="75">
        <v>20076.0</v>
      </c>
      <c r="P55" s="75">
        <v>3.0</v>
      </c>
    </row>
    <row r="56">
      <c r="A56" s="74">
        <v>42.0</v>
      </c>
      <c r="B56" s="75">
        <v>1000000.0</v>
      </c>
      <c r="C56" s="75">
        <v>979543.0</v>
      </c>
      <c r="D56" s="76">
        <v>0.979543</v>
      </c>
      <c r="E56" s="74">
        <v>9.63508460502586</v>
      </c>
      <c r="F56" s="74">
        <v>14.2702702061621</v>
      </c>
      <c r="G56" s="75">
        <v>309480.0</v>
      </c>
      <c r="H56" s="74">
        <v>0.30948</v>
      </c>
      <c r="I56" s="75">
        <v>180922.0</v>
      </c>
      <c r="J56" s="75">
        <v>25.0</v>
      </c>
      <c r="K56" s="75">
        <v>70760.0</v>
      </c>
      <c r="L56" s="75">
        <v>1.0</v>
      </c>
      <c r="M56" s="75">
        <v>180871.0</v>
      </c>
      <c r="N56" s="75">
        <v>714.0</v>
      </c>
      <c r="O56" s="75">
        <v>20075.0</v>
      </c>
      <c r="P56" s="75">
        <v>2.0</v>
      </c>
    </row>
    <row r="57">
      <c r="A57" s="74">
        <v>43.0</v>
      </c>
      <c r="B57" s="75">
        <v>1000000.0</v>
      </c>
      <c r="C57" s="75">
        <v>1012216.0</v>
      </c>
      <c r="D57" s="76">
        <v>1.012216</v>
      </c>
      <c r="E57" s="74">
        <v>19.4447763902975</v>
      </c>
      <c r="F57" s="74">
        <v>14.4117239611869</v>
      </c>
      <c r="G57" s="75">
        <v>308961.0</v>
      </c>
      <c r="H57" s="74">
        <v>0.308961</v>
      </c>
      <c r="I57" s="75">
        <v>180577.0</v>
      </c>
      <c r="J57" s="75">
        <v>27.0</v>
      </c>
      <c r="K57" s="75">
        <v>70180.0</v>
      </c>
      <c r="L57" s="75">
        <v>4.0</v>
      </c>
      <c r="M57" s="75">
        <v>181059.0</v>
      </c>
      <c r="N57" s="75">
        <v>689.0</v>
      </c>
      <c r="O57" s="75">
        <v>20173.0</v>
      </c>
      <c r="P57" s="75">
        <v>6.0</v>
      </c>
    </row>
    <row r="58">
      <c r="A58" s="74">
        <v>44.0</v>
      </c>
      <c r="B58" s="75">
        <v>1000000.0</v>
      </c>
      <c r="C58" s="75">
        <v>1007743.0</v>
      </c>
      <c r="D58" s="76">
        <v>1.007743</v>
      </c>
      <c r="E58" s="74">
        <v>19.8208230886353</v>
      </c>
      <c r="F58" s="74">
        <v>14.5569958201082</v>
      </c>
      <c r="G58" s="75">
        <v>309460.0</v>
      </c>
      <c r="H58" s="74">
        <v>0.30946</v>
      </c>
      <c r="I58" s="75">
        <v>181237.0</v>
      </c>
      <c r="J58" s="75">
        <v>26.0</v>
      </c>
      <c r="K58" s="75">
        <v>70698.0</v>
      </c>
      <c r="L58" s="75">
        <v>4.0</v>
      </c>
      <c r="M58" s="75">
        <v>180606.0</v>
      </c>
      <c r="N58" s="75">
        <v>701.0</v>
      </c>
      <c r="O58" s="75">
        <v>19936.0</v>
      </c>
      <c r="P58" s="75">
        <v>5.0</v>
      </c>
    </row>
    <row r="59">
      <c r="A59" s="74">
        <v>45.0</v>
      </c>
      <c r="B59" s="75">
        <v>1000000.0</v>
      </c>
      <c r="C59" s="75">
        <v>999013.0</v>
      </c>
      <c r="D59" s="76">
        <v>0.999013</v>
      </c>
      <c r="E59" s="74">
        <v>13.6109674631992</v>
      </c>
      <c r="F59" s="74">
        <v>14.5366417121611</v>
      </c>
      <c r="G59" s="75">
        <v>309920.0</v>
      </c>
      <c r="H59" s="74">
        <v>0.30992</v>
      </c>
      <c r="I59" s="75">
        <v>180916.0</v>
      </c>
      <c r="J59" s="75">
        <v>34.0</v>
      </c>
      <c r="K59" s="75">
        <v>71006.0</v>
      </c>
      <c r="L59" s="75">
        <v>4.0</v>
      </c>
      <c r="M59" s="75">
        <v>180927.0</v>
      </c>
      <c r="N59" s="75">
        <v>696.0</v>
      </c>
      <c r="O59" s="75">
        <v>20034.0</v>
      </c>
      <c r="P59" s="75">
        <v>2.0</v>
      </c>
    </row>
    <row r="60">
      <c r="A60" s="74">
        <v>46.0</v>
      </c>
      <c r="B60" s="75">
        <v>1000000.0</v>
      </c>
      <c r="C60" s="75">
        <v>1004665.0</v>
      </c>
      <c r="D60" s="76">
        <v>1.004665</v>
      </c>
      <c r="E60" s="74">
        <v>14.8633087216717</v>
      </c>
      <c r="F60" s="74">
        <v>14.5438210556943</v>
      </c>
      <c r="G60" s="75">
        <v>309845.0</v>
      </c>
      <c r="H60" s="74">
        <v>0.309845</v>
      </c>
      <c r="I60" s="75">
        <v>181282.0</v>
      </c>
      <c r="J60" s="75">
        <v>36.0</v>
      </c>
      <c r="K60" s="75">
        <v>71288.0</v>
      </c>
      <c r="L60" s="75">
        <v>3.0</v>
      </c>
      <c r="M60" s="75">
        <v>181003.0</v>
      </c>
      <c r="N60" s="75">
        <v>750.0</v>
      </c>
      <c r="O60" s="75">
        <v>20044.0</v>
      </c>
      <c r="P60" s="75">
        <v>3.0</v>
      </c>
    </row>
    <row r="61">
      <c r="A61" s="74">
        <v>47.0</v>
      </c>
      <c r="B61" s="75">
        <v>1000000.0</v>
      </c>
      <c r="C61" s="75">
        <v>1021938.0</v>
      </c>
      <c r="D61" s="76">
        <v>1.021938</v>
      </c>
      <c r="E61" s="74">
        <v>22.2460883665557</v>
      </c>
      <c r="F61" s="74">
        <v>14.7496369488652</v>
      </c>
      <c r="G61" s="75">
        <v>308821.0</v>
      </c>
      <c r="H61" s="74">
        <v>0.308821</v>
      </c>
      <c r="I61" s="75">
        <v>180549.0</v>
      </c>
      <c r="J61" s="75">
        <v>33.0</v>
      </c>
      <c r="K61" s="75">
        <v>70531.0</v>
      </c>
      <c r="L61" s="75">
        <v>4.0</v>
      </c>
      <c r="M61" s="75">
        <v>180334.0</v>
      </c>
      <c r="N61" s="75">
        <v>734.0</v>
      </c>
      <c r="O61" s="75">
        <v>20020.0</v>
      </c>
      <c r="P61" s="75">
        <v>7.0</v>
      </c>
    </row>
    <row r="62">
      <c r="A62" s="74">
        <v>48.0</v>
      </c>
      <c r="B62" s="75">
        <v>1000000.0</v>
      </c>
      <c r="C62" s="75">
        <v>1018877.0</v>
      </c>
      <c r="D62" s="76">
        <v>1.018877</v>
      </c>
      <c r="E62" s="74">
        <v>20.111887657475</v>
      </c>
      <c r="F62" s="74">
        <v>14.8810717035539</v>
      </c>
      <c r="G62" s="75">
        <v>309749.0</v>
      </c>
      <c r="H62" s="74">
        <v>0.309749</v>
      </c>
      <c r="I62" s="75">
        <v>180868.0</v>
      </c>
      <c r="J62" s="75">
        <v>32.0</v>
      </c>
      <c r="K62" s="75">
        <v>70694.0</v>
      </c>
      <c r="L62" s="75">
        <v>6.0</v>
      </c>
      <c r="M62" s="75">
        <v>181579.0</v>
      </c>
      <c r="N62" s="75">
        <v>675.0</v>
      </c>
      <c r="O62" s="75">
        <v>19821.0</v>
      </c>
      <c r="P62" s="75">
        <v>5.0</v>
      </c>
    </row>
    <row r="63">
      <c r="A63" s="74">
        <v>49.0</v>
      </c>
      <c r="B63" s="75">
        <v>1000000.0</v>
      </c>
      <c r="C63" s="75">
        <v>999660.0</v>
      </c>
      <c r="D63" s="76">
        <v>0.99966</v>
      </c>
      <c r="E63" s="74">
        <v>13.8302576678971</v>
      </c>
      <c r="F63" s="74">
        <v>14.8603691537277</v>
      </c>
      <c r="G63" s="75">
        <v>309508.0</v>
      </c>
      <c r="H63" s="74">
        <v>0.309508</v>
      </c>
      <c r="I63" s="75">
        <v>181334.0</v>
      </c>
      <c r="J63" s="75">
        <v>39.0</v>
      </c>
      <c r="K63" s="75">
        <v>70868.0</v>
      </c>
      <c r="L63" s="75">
        <v>2.0</v>
      </c>
      <c r="M63" s="75">
        <v>180946.0</v>
      </c>
      <c r="N63" s="75">
        <v>729.0</v>
      </c>
      <c r="O63" s="75">
        <v>19709.0</v>
      </c>
      <c r="P63" s="75">
        <v>4.0</v>
      </c>
    </row>
    <row r="64">
      <c r="A64" s="74">
        <v>50.0</v>
      </c>
      <c r="B64" s="75">
        <v>1000000.0</v>
      </c>
      <c r="C64" s="75">
        <v>1007006.0</v>
      </c>
      <c r="D64" s="76">
        <v>1.007006</v>
      </c>
      <c r="E64" s="74">
        <v>18.0073600280824</v>
      </c>
      <c r="F64" s="74">
        <v>14.9298109518112</v>
      </c>
      <c r="G64" s="75">
        <v>310182.0</v>
      </c>
      <c r="H64" s="74">
        <v>0.310182</v>
      </c>
      <c r="I64" s="75">
        <v>181232.0</v>
      </c>
      <c r="J64" s="75">
        <v>31.0</v>
      </c>
      <c r="K64" s="75">
        <v>70885.0</v>
      </c>
      <c r="L64" s="75">
        <v>5.0</v>
      </c>
      <c r="M64" s="75">
        <v>181559.0</v>
      </c>
      <c r="N64" s="75">
        <v>682.0</v>
      </c>
      <c r="O64" s="75">
        <v>20019.0</v>
      </c>
      <c r="P64" s="75">
        <v>3.0</v>
      </c>
    </row>
    <row r="65">
      <c r="A65" s="74">
        <v>51.0</v>
      </c>
      <c r="B65" s="75">
        <v>1000000.0</v>
      </c>
      <c r="C65" s="75">
        <v>985850.0</v>
      </c>
      <c r="D65" s="76">
        <v>0.98585</v>
      </c>
      <c r="E65" s="74">
        <v>10.0314937276742</v>
      </c>
      <c r="F65" s="74">
        <v>14.8493042626085</v>
      </c>
      <c r="G65" s="75">
        <v>309817.0</v>
      </c>
      <c r="H65" s="74">
        <v>0.309817</v>
      </c>
      <c r="I65" s="75">
        <v>181152.0</v>
      </c>
      <c r="J65" s="75">
        <v>36.0</v>
      </c>
      <c r="K65" s="75">
        <v>71277.0</v>
      </c>
      <c r="L65" s="75">
        <v>3.0</v>
      </c>
      <c r="M65" s="75">
        <v>181403.0</v>
      </c>
      <c r="N65" s="75">
        <v>683.0</v>
      </c>
      <c r="O65" s="75">
        <v>19976.0</v>
      </c>
      <c r="P65" s="75">
        <v>0.0</v>
      </c>
    </row>
    <row r="66">
      <c r="A66" s="74">
        <v>52.0</v>
      </c>
      <c r="B66" s="75">
        <v>1000000.0</v>
      </c>
      <c r="C66" s="75">
        <v>988813.0</v>
      </c>
      <c r="D66" s="76">
        <v>0.988813</v>
      </c>
      <c r="E66" s="74">
        <v>12.6228538448114</v>
      </c>
      <c r="F66" s="74">
        <v>14.8096447723424</v>
      </c>
      <c r="G66" s="75">
        <v>309181.0</v>
      </c>
      <c r="H66" s="74">
        <v>0.309181</v>
      </c>
      <c r="I66" s="75">
        <v>180389.0</v>
      </c>
      <c r="J66" s="75">
        <v>32.0</v>
      </c>
      <c r="K66" s="75">
        <v>70865.0</v>
      </c>
      <c r="L66" s="75">
        <v>1.0</v>
      </c>
      <c r="M66" s="75">
        <v>180769.0</v>
      </c>
      <c r="N66" s="75">
        <v>693.0</v>
      </c>
      <c r="O66" s="75">
        <v>19768.0</v>
      </c>
      <c r="P66" s="75">
        <v>4.0</v>
      </c>
    </row>
    <row r="67">
      <c r="A67" s="74">
        <v>53.0</v>
      </c>
      <c r="B67" s="75">
        <v>1000000.0</v>
      </c>
      <c r="C67" s="75">
        <v>999572.0</v>
      </c>
      <c r="D67" s="76">
        <v>0.999572</v>
      </c>
      <c r="E67" s="74">
        <v>15.0554352472104</v>
      </c>
      <c r="F67" s="74">
        <v>14.8143199305984</v>
      </c>
      <c r="G67" s="75">
        <v>309131.0</v>
      </c>
      <c r="H67" s="74">
        <v>0.309131</v>
      </c>
      <c r="I67" s="75">
        <v>181124.0</v>
      </c>
      <c r="J67" s="75">
        <v>40.0</v>
      </c>
      <c r="K67" s="75">
        <v>70197.0</v>
      </c>
      <c r="L67" s="75">
        <v>5.0</v>
      </c>
      <c r="M67" s="75">
        <v>180703.0</v>
      </c>
      <c r="N67" s="75">
        <v>721.0</v>
      </c>
      <c r="O67" s="75">
        <v>20071.0</v>
      </c>
      <c r="P67" s="75">
        <v>1.0</v>
      </c>
    </row>
    <row r="68">
      <c r="A68" s="74">
        <v>54.0</v>
      </c>
      <c r="B68" s="75">
        <v>1000000.0</v>
      </c>
      <c r="C68" s="75">
        <v>979462.0</v>
      </c>
      <c r="D68" s="76">
        <v>0.979462</v>
      </c>
      <c r="E68" s="74">
        <v>11.8807789030629</v>
      </c>
      <c r="F68" s="74">
        <v>14.7652928292274</v>
      </c>
      <c r="G68" s="75">
        <v>309934.0</v>
      </c>
      <c r="H68" s="74">
        <v>0.309934</v>
      </c>
      <c r="I68" s="75">
        <v>181274.0</v>
      </c>
      <c r="J68" s="75">
        <v>19.0</v>
      </c>
      <c r="K68" s="75">
        <v>70915.0</v>
      </c>
      <c r="L68" s="75">
        <v>2.0</v>
      </c>
      <c r="M68" s="75">
        <v>181103.0</v>
      </c>
      <c r="N68" s="75">
        <v>702.0</v>
      </c>
      <c r="O68" s="75">
        <v>20291.0</v>
      </c>
      <c r="P68" s="75">
        <v>1.0</v>
      </c>
    </row>
    <row r="69">
      <c r="A69" s="74">
        <v>55.0</v>
      </c>
      <c r="B69" s="75">
        <v>1000000.0</v>
      </c>
      <c r="C69" s="75">
        <v>989055.0</v>
      </c>
      <c r="D69" s="76">
        <v>0.989055</v>
      </c>
      <c r="E69" s="74">
        <v>13.1586779867045</v>
      </c>
      <c r="F69" s="74">
        <v>14.7376449483751</v>
      </c>
      <c r="G69" s="75">
        <v>310186.0</v>
      </c>
      <c r="H69" s="74">
        <v>0.310186</v>
      </c>
      <c r="I69" s="75">
        <v>181116.0</v>
      </c>
      <c r="J69" s="75">
        <v>25.0</v>
      </c>
      <c r="K69" s="75">
        <v>71166.0</v>
      </c>
      <c r="L69" s="75">
        <v>3.0</v>
      </c>
      <c r="M69" s="75">
        <v>181469.0</v>
      </c>
      <c r="N69" s="75">
        <v>700.0</v>
      </c>
      <c r="O69" s="75">
        <v>20314.0</v>
      </c>
      <c r="P69" s="75">
        <v>1.0</v>
      </c>
    </row>
    <row r="70">
      <c r="A70" s="74">
        <v>56.0</v>
      </c>
      <c r="B70" s="75">
        <v>1000000.0</v>
      </c>
      <c r="C70" s="75">
        <v>996112.0</v>
      </c>
      <c r="D70" s="76">
        <v>0.996112</v>
      </c>
      <c r="E70" s="74">
        <v>13.9719014488897</v>
      </c>
      <c r="F70" s="74">
        <v>14.7243200566332</v>
      </c>
      <c r="G70" s="75">
        <v>308498.0</v>
      </c>
      <c r="H70" s="74">
        <v>0.308498</v>
      </c>
      <c r="I70" s="75">
        <v>180478.0</v>
      </c>
      <c r="J70" s="75">
        <v>53.0</v>
      </c>
      <c r="K70" s="75">
        <v>70786.0</v>
      </c>
      <c r="L70" s="75">
        <v>4.0</v>
      </c>
      <c r="M70" s="75">
        <v>180194.0</v>
      </c>
      <c r="N70" s="75">
        <v>674.0</v>
      </c>
      <c r="O70" s="75">
        <v>19631.0</v>
      </c>
      <c r="P70" s="75">
        <v>1.0</v>
      </c>
    </row>
    <row r="71">
      <c r="A71" s="74">
        <v>57.0</v>
      </c>
      <c r="B71" s="75">
        <v>1000000.0</v>
      </c>
      <c r="C71" s="75">
        <v>1013259.0</v>
      </c>
      <c r="D71" s="76">
        <v>1.013259</v>
      </c>
      <c r="E71" s="74">
        <v>18.0537555410781</v>
      </c>
      <c r="F71" s="74">
        <v>14.789192148478</v>
      </c>
      <c r="G71" s="75">
        <v>310215.0</v>
      </c>
      <c r="H71" s="74">
        <v>0.310215</v>
      </c>
      <c r="I71" s="75">
        <v>181397.0</v>
      </c>
      <c r="J71" s="75">
        <v>37.0</v>
      </c>
      <c r="K71" s="75">
        <v>71433.0</v>
      </c>
      <c r="L71" s="75">
        <v>6.0</v>
      </c>
      <c r="M71" s="75">
        <v>180937.0</v>
      </c>
      <c r="N71" s="75">
        <v>712.0</v>
      </c>
      <c r="O71" s="75">
        <v>19966.0</v>
      </c>
      <c r="P71" s="75">
        <v>2.0</v>
      </c>
    </row>
    <row r="72">
      <c r="A72" s="74">
        <v>58.0</v>
      </c>
      <c r="B72" s="75">
        <v>1000000.0</v>
      </c>
      <c r="C72" s="75">
        <v>995953.0</v>
      </c>
      <c r="D72" s="76">
        <v>0.995953</v>
      </c>
      <c r="E72" s="74">
        <v>12.1254768008924</v>
      </c>
      <c r="F72" s="74">
        <v>14.7473426575701</v>
      </c>
      <c r="G72" s="75">
        <v>309828.0</v>
      </c>
      <c r="H72" s="74">
        <v>0.309828</v>
      </c>
      <c r="I72" s="75">
        <v>181064.0</v>
      </c>
      <c r="J72" s="75">
        <v>41.0</v>
      </c>
      <c r="K72" s="75">
        <v>70859.0</v>
      </c>
      <c r="L72" s="75">
        <v>2.0</v>
      </c>
      <c r="M72" s="75">
        <v>181184.0</v>
      </c>
      <c r="N72" s="75">
        <v>712.0</v>
      </c>
      <c r="O72" s="75">
        <v>19831.0</v>
      </c>
      <c r="P72" s="75">
        <v>3.0</v>
      </c>
    </row>
    <row r="73">
      <c r="A73" s="74">
        <v>59.0</v>
      </c>
      <c r="B73" s="75">
        <v>1000000.0</v>
      </c>
      <c r="C73" s="75">
        <v>1003494.0</v>
      </c>
      <c r="D73" s="76">
        <v>1.003494</v>
      </c>
      <c r="E73" s="74">
        <v>14.5119366863376</v>
      </c>
      <c r="F73" s="74">
        <v>14.7433839327955</v>
      </c>
      <c r="G73" s="75">
        <v>309527.0</v>
      </c>
      <c r="H73" s="74">
        <v>0.309527</v>
      </c>
      <c r="I73" s="75">
        <v>180538.0</v>
      </c>
      <c r="J73" s="75">
        <v>36.0</v>
      </c>
      <c r="K73" s="75">
        <v>71196.0</v>
      </c>
      <c r="L73" s="75">
        <v>2.0</v>
      </c>
      <c r="M73" s="75">
        <v>180516.0</v>
      </c>
      <c r="N73" s="75">
        <v>679.0</v>
      </c>
      <c r="O73" s="75">
        <v>19951.0</v>
      </c>
      <c r="P73" s="75">
        <v>5.0</v>
      </c>
    </row>
    <row r="74">
      <c r="A74" s="74">
        <v>60.0</v>
      </c>
      <c r="B74" s="75">
        <v>1000000.0</v>
      </c>
      <c r="C74" s="75">
        <v>1045483.0</v>
      </c>
      <c r="D74" s="76">
        <v>1.045483</v>
      </c>
      <c r="E74" s="74">
        <v>23.1594161984984</v>
      </c>
      <c r="F74" s="74">
        <v>14.922597525669</v>
      </c>
      <c r="G74" s="75">
        <v>310459.0</v>
      </c>
      <c r="H74" s="74">
        <v>0.310459</v>
      </c>
      <c r="I74" s="75">
        <v>181209.0</v>
      </c>
      <c r="J74" s="75">
        <v>39.0</v>
      </c>
      <c r="K74" s="75">
        <v>71147.0</v>
      </c>
      <c r="L74" s="75">
        <v>6.0</v>
      </c>
      <c r="M74" s="75">
        <v>181759.0</v>
      </c>
      <c r="N74" s="75">
        <v>735.0</v>
      </c>
      <c r="O74" s="75">
        <v>20053.0</v>
      </c>
      <c r="P74" s="75">
        <v>8.0</v>
      </c>
    </row>
    <row r="75">
      <c r="A75" s="74">
        <v>61.0</v>
      </c>
      <c r="B75" s="75">
        <v>1000000.0</v>
      </c>
      <c r="C75" s="75">
        <v>1015626.0</v>
      </c>
      <c r="D75" s="76">
        <v>1.015626</v>
      </c>
      <c r="E75" s="74">
        <v>18.1342008557688</v>
      </c>
      <c r="F75" s="74">
        <v>14.9807987435683</v>
      </c>
      <c r="G75" s="75">
        <v>309304.0</v>
      </c>
      <c r="H75" s="74">
        <v>0.309304</v>
      </c>
      <c r="I75" s="75">
        <v>180997.0</v>
      </c>
      <c r="J75" s="75">
        <v>49.0</v>
      </c>
      <c r="K75" s="75">
        <v>70692.0</v>
      </c>
      <c r="L75" s="75">
        <v>4.0</v>
      </c>
      <c r="M75" s="75">
        <v>180619.0</v>
      </c>
      <c r="N75" s="75">
        <v>717.0</v>
      </c>
      <c r="O75" s="75">
        <v>20020.0</v>
      </c>
      <c r="P75" s="75">
        <v>4.0</v>
      </c>
    </row>
    <row r="76">
      <c r="A76" s="74">
        <v>62.0</v>
      </c>
      <c r="B76" s="75">
        <v>1000000.0</v>
      </c>
      <c r="C76" s="75">
        <v>1046829.0</v>
      </c>
      <c r="D76" s="76">
        <v>1.046829</v>
      </c>
      <c r="E76" s="74">
        <v>25.097096682864</v>
      </c>
      <c r="F76" s="74">
        <v>15.1974902572796</v>
      </c>
      <c r="G76" s="75">
        <v>309436.0</v>
      </c>
      <c r="H76" s="74">
        <v>0.309436</v>
      </c>
      <c r="I76" s="75">
        <v>180865.0</v>
      </c>
      <c r="J76" s="75">
        <v>34.0</v>
      </c>
      <c r="K76" s="75">
        <v>70914.0</v>
      </c>
      <c r="L76" s="75">
        <v>8.0</v>
      </c>
      <c r="M76" s="75">
        <v>180894.0</v>
      </c>
      <c r="N76" s="75">
        <v>713.0</v>
      </c>
      <c r="O76" s="75">
        <v>19785.0</v>
      </c>
      <c r="P76" s="75">
        <v>8.0</v>
      </c>
    </row>
    <row r="77">
      <c r="A77" s="74">
        <v>63.0</v>
      </c>
      <c r="B77" s="75">
        <v>1000000.0</v>
      </c>
      <c r="C77" s="75">
        <v>984954.0</v>
      </c>
      <c r="D77" s="76">
        <v>0.984954</v>
      </c>
      <c r="E77" s="74">
        <v>11.4562498603838</v>
      </c>
      <c r="F77" s="74">
        <v>15.1453255337552</v>
      </c>
      <c r="G77" s="75">
        <v>309374.0</v>
      </c>
      <c r="H77" s="74">
        <v>0.309374</v>
      </c>
      <c r="I77" s="75">
        <v>181219.0</v>
      </c>
      <c r="J77" s="75">
        <v>39.0</v>
      </c>
      <c r="K77" s="75">
        <v>70206.0</v>
      </c>
      <c r="L77" s="75">
        <v>1.0</v>
      </c>
      <c r="M77" s="75">
        <v>181465.0</v>
      </c>
      <c r="N77" s="75">
        <v>692.0</v>
      </c>
      <c r="O77" s="75">
        <v>19714.0</v>
      </c>
      <c r="P77" s="75">
        <v>3.0</v>
      </c>
    </row>
    <row r="78">
      <c r="A78" s="74">
        <v>64.0</v>
      </c>
      <c r="B78" s="75">
        <v>1000000.0</v>
      </c>
      <c r="C78" s="75">
        <v>988375.0</v>
      </c>
      <c r="D78" s="76">
        <v>0.988375</v>
      </c>
      <c r="E78" s="74">
        <v>16.3567735022349</v>
      </c>
      <c r="F78" s="74">
        <v>15.1649986066305</v>
      </c>
      <c r="G78" s="75">
        <v>308915.0</v>
      </c>
      <c r="H78" s="74">
        <v>0.308915</v>
      </c>
      <c r="I78" s="75">
        <v>180525.0</v>
      </c>
      <c r="J78" s="75">
        <v>25.0</v>
      </c>
      <c r="K78" s="75">
        <v>70460.0</v>
      </c>
      <c r="L78" s="75">
        <v>2.0</v>
      </c>
      <c r="M78" s="75">
        <v>181250.0</v>
      </c>
      <c r="N78" s="75">
        <v>685.0</v>
      </c>
      <c r="O78" s="75">
        <v>19755.0</v>
      </c>
      <c r="P78" s="75">
        <v>4.0</v>
      </c>
    </row>
    <row r="79">
      <c r="A79" s="74">
        <v>65.0</v>
      </c>
      <c r="B79" s="75">
        <v>1000000.0</v>
      </c>
      <c r="C79" s="75">
        <v>1012612.0</v>
      </c>
      <c r="D79" s="76">
        <v>1.012612</v>
      </c>
      <c r="E79" s="74">
        <v>18.6017391381063</v>
      </c>
      <c r="F79" s="74">
        <v>15.2237487595992</v>
      </c>
      <c r="G79" s="75">
        <v>309530.0</v>
      </c>
      <c r="H79" s="74">
        <v>0.30953</v>
      </c>
      <c r="I79" s="75">
        <v>180734.0</v>
      </c>
      <c r="J79" s="75">
        <v>38.0</v>
      </c>
      <c r="K79" s="75">
        <v>70460.0</v>
      </c>
      <c r="L79" s="75">
        <v>5.0</v>
      </c>
      <c r="M79" s="75">
        <v>180858.0</v>
      </c>
      <c r="N79" s="75">
        <v>670.0</v>
      </c>
      <c r="O79" s="75">
        <v>20122.0</v>
      </c>
      <c r="P79" s="75">
        <v>4.0</v>
      </c>
    </row>
    <row r="80">
      <c r="A80" s="74">
        <v>66.0</v>
      </c>
      <c r="B80" s="75">
        <v>1000000.0</v>
      </c>
      <c r="C80" s="75">
        <v>991685.0</v>
      </c>
      <c r="D80" s="76">
        <v>0.991685</v>
      </c>
      <c r="E80" s="74">
        <v>13.0508238891182</v>
      </c>
      <c r="F80" s="74">
        <v>15.193144442704</v>
      </c>
      <c r="G80" s="75">
        <v>309874.0</v>
      </c>
      <c r="H80" s="74">
        <v>0.309874</v>
      </c>
      <c r="I80" s="75">
        <v>181380.0</v>
      </c>
      <c r="J80" s="75">
        <v>34.0</v>
      </c>
      <c r="K80" s="75">
        <v>70737.0</v>
      </c>
      <c r="L80" s="75">
        <v>3.0</v>
      </c>
      <c r="M80" s="75">
        <v>181120.0</v>
      </c>
      <c r="N80" s="75">
        <v>746.0</v>
      </c>
      <c r="O80" s="75">
        <v>20120.0</v>
      </c>
      <c r="P80" s="75">
        <v>1.0</v>
      </c>
    </row>
    <row r="81">
      <c r="A81" s="74">
        <v>67.0</v>
      </c>
      <c r="B81" s="75">
        <v>1000000.0</v>
      </c>
      <c r="C81" s="75">
        <v>1030653.0</v>
      </c>
      <c r="D81" s="76">
        <v>1.030653</v>
      </c>
      <c r="E81" s="74">
        <v>21.2593181299918</v>
      </c>
      <c r="F81" s="74">
        <v>15.3013740472219</v>
      </c>
      <c r="G81" s="75">
        <v>310458.0</v>
      </c>
      <c r="H81" s="74">
        <v>0.310458</v>
      </c>
      <c r="I81" s="75">
        <v>181820.0</v>
      </c>
      <c r="J81" s="75">
        <v>41.0</v>
      </c>
      <c r="K81" s="75">
        <v>70761.0</v>
      </c>
      <c r="L81" s="75">
        <v>6.0</v>
      </c>
      <c r="M81" s="75">
        <v>181718.0</v>
      </c>
      <c r="N81" s="75">
        <v>761.0</v>
      </c>
      <c r="O81" s="75">
        <v>19976.0</v>
      </c>
      <c r="P81" s="75">
        <v>5.0</v>
      </c>
    </row>
    <row r="82">
      <c r="A82" s="74">
        <v>68.0</v>
      </c>
      <c r="B82" s="75">
        <v>1000000.0</v>
      </c>
      <c r="C82" s="75">
        <v>996482.0</v>
      </c>
      <c r="D82" s="76">
        <v>0.996482</v>
      </c>
      <c r="E82" s="74">
        <v>12.4467449779104</v>
      </c>
      <c r="F82" s="74">
        <v>15.2632625636339</v>
      </c>
      <c r="G82" s="75">
        <v>310853.0</v>
      </c>
      <c r="H82" s="74">
        <v>0.310853</v>
      </c>
      <c r="I82" s="75">
        <v>182103.0</v>
      </c>
      <c r="J82" s="75">
        <v>33.0</v>
      </c>
      <c r="K82" s="75">
        <v>71251.0</v>
      </c>
      <c r="L82" s="75">
        <v>1.0</v>
      </c>
      <c r="M82" s="75">
        <v>181554.0</v>
      </c>
      <c r="N82" s="75">
        <v>688.0</v>
      </c>
      <c r="O82" s="75">
        <v>20067.0</v>
      </c>
      <c r="P82" s="75">
        <v>4.0</v>
      </c>
    </row>
    <row r="83">
      <c r="A83" s="74">
        <v>69.0</v>
      </c>
      <c r="B83" s="75">
        <v>1000000.0</v>
      </c>
      <c r="C83" s="75">
        <v>994219.0</v>
      </c>
      <c r="D83" s="76">
        <v>0.994219</v>
      </c>
      <c r="E83" s="74">
        <v>14.0080721659379</v>
      </c>
      <c r="F83" s="74">
        <v>15.2458093287712</v>
      </c>
      <c r="G83" s="75">
        <v>309463.0</v>
      </c>
      <c r="H83" s="74">
        <v>0.309463</v>
      </c>
      <c r="I83" s="75">
        <v>180898.0</v>
      </c>
      <c r="J83" s="75">
        <v>39.0</v>
      </c>
      <c r="K83" s="75">
        <v>70706.0</v>
      </c>
      <c r="L83" s="75">
        <v>1.0</v>
      </c>
      <c r="M83" s="75">
        <v>180971.0</v>
      </c>
      <c r="N83" s="75">
        <v>702.0</v>
      </c>
      <c r="O83" s="75">
        <v>19922.0</v>
      </c>
      <c r="P83" s="75">
        <v>4.0</v>
      </c>
    </row>
    <row r="86">
      <c r="A86" s="26" t="s">
        <v>107</v>
      </c>
      <c r="B86" s="63" t="s">
        <v>73</v>
      </c>
      <c r="C86" s="63" t="s">
        <v>74</v>
      </c>
      <c r="D86" s="67" t="s">
        <v>26</v>
      </c>
      <c r="E86" s="33"/>
      <c r="F86" s="33" t="s">
        <v>165</v>
      </c>
      <c r="G86" s="33" t="s">
        <v>76</v>
      </c>
      <c r="H86" s="33" t="s">
        <v>25</v>
      </c>
    </row>
    <row r="87">
      <c r="B87" s="63">
        <f t="shared" ref="B87:C87" si="3">sum(B15:B83)</f>
        <v>69000000</v>
      </c>
      <c r="C87" s="63">
        <f t="shared" si="3"/>
        <v>69019081</v>
      </c>
      <c r="D87" s="64">
        <f>C87/B87</f>
        <v>1.000276536</v>
      </c>
      <c r="E87" s="77"/>
      <c r="F87" s="77">
        <f t="shared" ref="F87:H87" si="4">F83</f>
        <v>15.24580933</v>
      </c>
      <c r="G87" s="63">
        <f t="shared" si="4"/>
        <v>309463</v>
      </c>
      <c r="H87" s="78">
        <f t="shared" si="4"/>
        <v>0.309463</v>
      </c>
    </row>
    <row r="88">
      <c r="B88" s="79"/>
    </row>
    <row r="90">
      <c r="A90" s="58" t="s">
        <v>108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</row>
    <row r="91">
      <c r="A91" s="26" t="s">
        <v>109</v>
      </c>
    </row>
    <row r="92">
      <c r="A92" s="26" t="s">
        <v>110</v>
      </c>
    </row>
    <row r="93">
      <c r="A93" s="26" t="s">
        <v>111</v>
      </c>
    </row>
    <row r="94">
      <c r="A94" s="26" t="s">
        <v>112</v>
      </c>
    </row>
    <row r="95">
      <c r="A95" s="26" t="s">
        <v>113</v>
      </c>
    </row>
    <row r="97">
      <c r="A97" s="80" t="s">
        <v>114</v>
      </c>
      <c r="B97" s="81" t="s">
        <v>115</v>
      </c>
      <c r="C97" s="81" t="s">
        <v>116</v>
      </c>
      <c r="D97" s="82"/>
      <c r="E97" s="83"/>
    </row>
    <row r="98">
      <c r="A98" s="71" t="s">
        <v>117</v>
      </c>
      <c r="B98" s="72">
        <v>48.0</v>
      </c>
      <c r="C98" s="71">
        <v>0.0048</v>
      </c>
      <c r="D98" s="83"/>
      <c r="E98" s="83"/>
    </row>
    <row r="99">
      <c r="A99" s="74" t="s">
        <v>166</v>
      </c>
      <c r="B99" s="75">
        <v>5.0</v>
      </c>
      <c r="C99" s="74">
        <v>5.0E-4</v>
      </c>
      <c r="D99" s="83"/>
      <c r="E99" s="83"/>
    </row>
    <row r="100">
      <c r="A100" s="74" t="s">
        <v>167</v>
      </c>
      <c r="B100" s="75">
        <v>7.0</v>
      </c>
      <c r="C100" s="74">
        <v>7.0E-4</v>
      </c>
      <c r="D100" s="83"/>
      <c r="E100" s="83"/>
    </row>
    <row r="101">
      <c r="A101" s="74" t="s">
        <v>168</v>
      </c>
      <c r="B101" s="75">
        <v>13.0</v>
      </c>
      <c r="C101" s="74">
        <v>0.0013</v>
      </c>
      <c r="D101" s="83"/>
      <c r="E101" s="83"/>
    </row>
    <row r="102">
      <c r="A102" s="74" t="s">
        <v>169</v>
      </c>
      <c r="B102" s="75">
        <v>14.0</v>
      </c>
      <c r="C102" s="74">
        <v>0.0014</v>
      </c>
      <c r="D102" s="83"/>
      <c r="E102" s="83"/>
    </row>
    <row r="103">
      <c r="A103" s="74" t="s">
        <v>170</v>
      </c>
      <c r="B103" s="75">
        <v>19.0</v>
      </c>
      <c r="C103" s="74">
        <v>0.0019</v>
      </c>
      <c r="D103" s="83"/>
      <c r="E103" s="83"/>
    </row>
    <row r="104">
      <c r="A104" s="74" t="s">
        <v>171</v>
      </c>
      <c r="B104" s="75">
        <v>27.0</v>
      </c>
      <c r="C104" s="74">
        <v>0.0027</v>
      </c>
      <c r="D104" s="83"/>
      <c r="E104" s="83"/>
    </row>
    <row r="105">
      <c r="A105" s="74" t="s">
        <v>172</v>
      </c>
      <c r="B105" s="75">
        <v>26.0</v>
      </c>
      <c r="C105" s="74">
        <v>0.0026</v>
      </c>
      <c r="D105" s="83"/>
      <c r="E105" s="83"/>
    </row>
    <row r="106">
      <c r="A106" s="74" t="s">
        <v>173</v>
      </c>
      <c r="B106" s="75">
        <v>52.0</v>
      </c>
      <c r="C106" s="74">
        <v>0.0052</v>
      </c>
      <c r="D106" s="83"/>
      <c r="E106" s="83"/>
    </row>
    <row r="107">
      <c r="A107" s="74" t="s">
        <v>174</v>
      </c>
      <c r="B107" s="75">
        <v>51.0</v>
      </c>
      <c r="C107" s="74">
        <v>0.0051</v>
      </c>
      <c r="D107" s="83"/>
      <c r="E107" s="83"/>
    </row>
    <row r="108">
      <c r="A108" s="74" t="s">
        <v>175</v>
      </c>
      <c r="B108" s="75">
        <v>82.0</v>
      </c>
      <c r="C108" s="74">
        <v>0.0082</v>
      </c>
      <c r="D108" s="83"/>
      <c r="E108" s="83"/>
    </row>
    <row r="109">
      <c r="A109" s="74" t="s">
        <v>176</v>
      </c>
      <c r="B109" s="75">
        <v>76.0</v>
      </c>
      <c r="C109" s="74">
        <v>0.0076</v>
      </c>
      <c r="D109" s="83"/>
      <c r="E109" s="83"/>
    </row>
    <row r="110">
      <c r="A110" s="74" t="s">
        <v>177</v>
      </c>
      <c r="B110" s="75">
        <v>125.0</v>
      </c>
      <c r="C110" s="74">
        <v>0.0125</v>
      </c>
      <c r="D110" s="83"/>
      <c r="E110" s="83"/>
    </row>
    <row r="111">
      <c r="A111" s="74" t="s">
        <v>178</v>
      </c>
      <c r="B111" s="75">
        <v>174.0</v>
      </c>
      <c r="C111" s="74">
        <v>0.0174</v>
      </c>
      <c r="D111" s="83"/>
      <c r="E111" s="83"/>
    </row>
    <row r="112">
      <c r="A112" s="74" t="s">
        <v>179</v>
      </c>
      <c r="B112" s="75">
        <v>198.0</v>
      </c>
      <c r="C112" s="74">
        <v>0.0198</v>
      </c>
      <c r="D112" s="83"/>
      <c r="E112" s="83"/>
    </row>
    <row r="113">
      <c r="A113" s="74" t="s">
        <v>180</v>
      </c>
      <c r="B113" s="75">
        <v>257.0</v>
      </c>
      <c r="C113" s="74">
        <v>0.0257</v>
      </c>
      <c r="D113" s="83"/>
      <c r="E113" s="83"/>
    </row>
    <row r="114">
      <c r="A114" s="74" t="s">
        <v>181</v>
      </c>
      <c r="B114" s="75">
        <v>236.0</v>
      </c>
      <c r="C114" s="74">
        <v>0.0236</v>
      </c>
      <c r="D114" s="83"/>
      <c r="E114" s="83"/>
    </row>
    <row r="115">
      <c r="A115" s="74" t="s">
        <v>182</v>
      </c>
      <c r="B115" s="75">
        <v>372.0</v>
      </c>
      <c r="C115" s="74">
        <v>0.0372</v>
      </c>
      <c r="D115" s="83"/>
      <c r="E115" s="83"/>
    </row>
    <row r="116">
      <c r="A116" s="74" t="s">
        <v>183</v>
      </c>
      <c r="B116" s="75">
        <v>582.0</v>
      </c>
      <c r="C116" s="74">
        <v>0.0582</v>
      </c>
      <c r="D116" s="83"/>
      <c r="E116" s="83"/>
    </row>
    <row r="117">
      <c r="A117" s="74" t="s">
        <v>184</v>
      </c>
      <c r="B117" s="75">
        <v>611.0</v>
      </c>
      <c r="C117" s="74">
        <v>0.0611</v>
      </c>
      <c r="D117" s="83"/>
      <c r="E117" s="83"/>
    </row>
    <row r="118">
      <c r="A118" s="74" t="s">
        <v>185</v>
      </c>
      <c r="B118" s="75">
        <v>752.0</v>
      </c>
      <c r="C118" s="74">
        <v>0.0752</v>
      </c>
      <c r="D118" s="83"/>
      <c r="E118" s="83"/>
    </row>
    <row r="119">
      <c r="A119" s="74" t="s">
        <v>186</v>
      </c>
      <c r="B119" s="75">
        <v>640.0</v>
      </c>
      <c r="C119" s="74">
        <v>0.064</v>
      </c>
      <c r="D119" s="83"/>
      <c r="E119" s="83"/>
    </row>
    <row r="120">
      <c r="A120" s="74" t="s">
        <v>187</v>
      </c>
      <c r="B120" s="75">
        <v>1061.0</v>
      </c>
      <c r="C120" s="74">
        <v>0.1061</v>
      </c>
      <c r="D120" s="83"/>
      <c r="E120" s="83"/>
    </row>
    <row r="121">
      <c r="A121" s="74" t="s">
        <v>188</v>
      </c>
      <c r="B121" s="75">
        <v>748.0</v>
      </c>
      <c r="C121" s="74">
        <v>0.0748</v>
      </c>
      <c r="D121" s="83"/>
      <c r="E121" s="83"/>
    </row>
    <row r="122">
      <c r="A122" s="74" t="s">
        <v>189</v>
      </c>
      <c r="B122" s="75">
        <v>1060.0</v>
      </c>
      <c r="C122" s="74">
        <v>0.106</v>
      </c>
      <c r="D122" s="83"/>
      <c r="E122" s="83"/>
    </row>
    <row r="123">
      <c r="A123" s="74" t="s">
        <v>190</v>
      </c>
      <c r="B123" s="75">
        <v>828.0</v>
      </c>
      <c r="C123" s="74">
        <v>0.0828</v>
      </c>
      <c r="D123" s="83"/>
      <c r="E123" s="83"/>
    </row>
    <row r="124">
      <c r="A124" s="74" t="s">
        <v>191</v>
      </c>
      <c r="B124" s="75">
        <v>552.0</v>
      </c>
      <c r="C124" s="74">
        <v>0.0552</v>
      </c>
      <c r="D124" s="83"/>
      <c r="E124" s="83"/>
    </row>
    <row r="125">
      <c r="A125" s="74" t="s">
        <v>192</v>
      </c>
      <c r="B125" s="75">
        <v>603.0</v>
      </c>
      <c r="C125" s="74">
        <v>0.0603</v>
      </c>
      <c r="D125" s="83"/>
      <c r="E125" s="83"/>
    </row>
    <row r="126">
      <c r="A126" s="74" t="s">
        <v>193</v>
      </c>
      <c r="B126" s="75">
        <v>293.0</v>
      </c>
      <c r="C126" s="74">
        <v>0.0293</v>
      </c>
      <c r="D126" s="83"/>
      <c r="E126" s="83"/>
    </row>
    <row r="127">
      <c r="A127" s="74" t="s">
        <v>194</v>
      </c>
      <c r="B127" s="75">
        <v>291.0</v>
      </c>
      <c r="C127" s="74">
        <v>0.0291</v>
      </c>
      <c r="D127" s="83"/>
      <c r="E127" s="83"/>
    </row>
    <row r="128">
      <c r="A128" s="74" t="s">
        <v>195</v>
      </c>
      <c r="B128" s="75">
        <v>108.0</v>
      </c>
      <c r="C128" s="74">
        <v>0.0108</v>
      </c>
      <c r="D128" s="83"/>
      <c r="E128" s="83"/>
    </row>
    <row r="129">
      <c r="A129" s="74" t="s">
        <v>196</v>
      </c>
      <c r="B129" s="75">
        <v>54.0</v>
      </c>
      <c r="C129" s="74">
        <v>0.0054</v>
      </c>
      <c r="D129" s="83"/>
      <c r="E129" s="83"/>
    </row>
    <row r="130">
      <c r="A130" s="74" t="s">
        <v>197</v>
      </c>
      <c r="B130" s="75">
        <v>26.0</v>
      </c>
      <c r="C130" s="74">
        <v>0.0026</v>
      </c>
      <c r="D130" s="83"/>
      <c r="E130" s="83"/>
    </row>
    <row r="131">
      <c r="A131" s="74" t="s">
        <v>198</v>
      </c>
      <c r="B131" s="75">
        <v>7.0</v>
      </c>
      <c r="C131" s="74">
        <v>7.0E-4</v>
      </c>
      <c r="D131" s="83"/>
      <c r="E131" s="83"/>
    </row>
    <row r="132">
      <c r="A132" s="74" t="s">
        <v>199</v>
      </c>
      <c r="B132" s="75">
        <v>2.0</v>
      </c>
      <c r="C132" s="74">
        <v>2.0E-4</v>
      </c>
      <c r="D132" s="83"/>
      <c r="E132" s="83"/>
    </row>
    <row r="133">
      <c r="A133" s="74" t="s">
        <v>200</v>
      </c>
      <c r="B133" s="75">
        <v>0.0</v>
      </c>
      <c r="C133" s="74">
        <v>0.0</v>
      </c>
      <c r="D133" s="83"/>
      <c r="E133" s="83"/>
    </row>
    <row r="134">
      <c r="A134" s="74" t="s">
        <v>201</v>
      </c>
      <c r="B134" s="75">
        <v>0.0</v>
      </c>
      <c r="C134" s="74">
        <v>0.0</v>
      </c>
      <c r="D134" s="83"/>
      <c r="E134" s="83"/>
    </row>
    <row r="135">
      <c r="A135" s="74" t="s">
        <v>202</v>
      </c>
      <c r="B135" s="75">
        <v>0.0</v>
      </c>
      <c r="C135" s="74">
        <v>0.0</v>
      </c>
      <c r="D135" s="83"/>
      <c r="E135" s="83"/>
    </row>
    <row r="136">
      <c r="A136" s="74" t="s">
        <v>203</v>
      </c>
      <c r="B136" s="75">
        <v>0.0</v>
      </c>
      <c r="C136" s="74">
        <v>0.0</v>
      </c>
      <c r="D136" s="83"/>
      <c r="E136" s="83"/>
    </row>
    <row r="137">
      <c r="A137" s="74" t="s">
        <v>204</v>
      </c>
      <c r="B137" s="75">
        <v>0.0</v>
      </c>
      <c r="C137" s="74">
        <v>0.0</v>
      </c>
      <c r="D137" s="83"/>
      <c r="E137" s="83"/>
    </row>
    <row r="138">
      <c r="A138" s="74" t="s">
        <v>205</v>
      </c>
      <c r="B138" s="75">
        <v>0.0</v>
      </c>
      <c r="C138" s="74">
        <v>0.0</v>
      </c>
      <c r="D138" s="83"/>
      <c r="E138" s="83"/>
    </row>
    <row r="139">
      <c r="A139" s="83"/>
      <c r="B139" s="84"/>
      <c r="C139" s="83"/>
      <c r="D139" s="83"/>
      <c r="E139" s="83"/>
    </row>
    <row r="140">
      <c r="A140" s="85" t="s">
        <v>158</v>
      </c>
      <c r="B140" s="75">
        <v>1000000.0</v>
      </c>
      <c r="C140" s="83"/>
      <c r="D140" s="83"/>
      <c r="E140" s="83"/>
    </row>
    <row r="141">
      <c r="A141" s="85" t="s">
        <v>159</v>
      </c>
      <c r="B141" s="75">
        <v>994628.0</v>
      </c>
      <c r="C141" s="83"/>
      <c r="D141" s="83"/>
      <c r="E141" s="83"/>
    </row>
    <row r="142">
      <c r="A142" s="74" t="s">
        <v>26</v>
      </c>
      <c r="B142" s="86">
        <v>0.994628</v>
      </c>
      <c r="C142" s="83"/>
      <c r="D142" s="83"/>
      <c r="E142" s="83"/>
    </row>
  </sheetData>
  <mergeCells count="11">
    <mergeCell ref="E13:E14"/>
    <mergeCell ref="F13:F14"/>
    <mergeCell ref="G13:G14"/>
    <mergeCell ref="H13:H14"/>
    <mergeCell ref="I3:P3"/>
    <mergeCell ref="A12:A14"/>
    <mergeCell ref="B12:H12"/>
    <mergeCell ref="I12:P12"/>
    <mergeCell ref="B13:B14"/>
    <mergeCell ref="C13:C14"/>
    <mergeCell ref="D13:D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16" width="11.5"/>
  </cols>
  <sheetData>
    <row r="1">
      <c r="A1" s="58" t="s">
        <v>67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  <c r="R1" s="60"/>
      <c r="S1" s="60"/>
      <c r="T1" s="60"/>
      <c r="U1" s="60"/>
      <c r="V1" s="60"/>
      <c r="W1" s="60"/>
      <c r="X1" s="60"/>
    </row>
    <row r="2">
      <c r="A2" s="26" t="s">
        <v>68</v>
      </c>
    </row>
    <row r="3">
      <c r="A3" s="26" t="s">
        <v>69</v>
      </c>
      <c r="I3" s="31" t="s">
        <v>72</v>
      </c>
      <c r="J3" s="5"/>
      <c r="K3" s="5"/>
      <c r="L3" s="5"/>
      <c r="M3" s="5"/>
      <c r="N3" s="5"/>
      <c r="O3" s="5"/>
      <c r="P3" s="6"/>
    </row>
    <row r="4">
      <c r="A4" s="26"/>
      <c r="I4" s="55" t="s">
        <v>31</v>
      </c>
      <c r="J4" s="55" t="s">
        <v>32</v>
      </c>
      <c r="K4" s="55" t="s">
        <v>33</v>
      </c>
      <c r="L4" s="55" t="s">
        <v>34</v>
      </c>
      <c r="M4" s="55" t="s">
        <v>35</v>
      </c>
      <c r="N4" s="55" t="s">
        <v>36</v>
      </c>
      <c r="O4" s="55" t="s">
        <v>37</v>
      </c>
      <c r="P4" s="55" t="s">
        <v>38</v>
      </c>
    </row>
    <row r="5">
      <c r="A5" s="26"/>
      <c r="I5" s="33">
        <v>1.0</v>
      </c>
      <c r="J5" s="33">
        <v>500.0</v>
      </c>
      <c r="K5" s="33">
        <v>5.0</v>
      </c>
      <c r="L5" s="33">
        <v>5000.0</v>
      </c>
      <c r="M5" s="33">
        <v>1.0</v>
      </c>
      <c r="N5" s="33">
        <v>50.0</v>
      </c>
      <c r="O5" s="33">
        <v>10.0</v>
      </c>
      <c r="P5" s="33">
        <v>5000.0</v>
      </c>
    </row>
    <row r="6">
      <c r="A6" s="26"/>
      <c r="H6" s="26" t="s">
        <v>160</v>
      </c>
      <c r="I6" s="65">
        <f t="shared" ref="I6:P6" si="1">SUM(I15:I794)</f>
        <v>7336845</v>
      </c>
      <c r="J6" s="65">
        <f t="shared" si="1"/>
        <v>1519</v>
      </c>
      <c r="K6" s="65">
        <f t="shared" si="1"/>
        <v>2871210</v>
      </c>
      <c r="L6" s="65">
        <f t="shared" si="1"/>
        <v>131</v>
      </c>
      <c r="M6" s="65">
        <f t="shared" si="1"/>
        <v>7334557</v>
      </c>
      <c r="N6" s="65">
        <f t="shared" si="1"/>
        <v>28756</v>
      </c>
      <c r="O6" s="65">
        <f t="shared" si="1"/>
        <v>810647</v>
      </c>
      <c r="P6" s="65">
        <f t="shared" si="1"/>
        <v>112</v>
      </c>
    </row>
    <row r="7">
      <c r="A7" s="26"/>
      <c r="H7" s="26" t="s">
        <v>161</v>
      </c>
      <c r="I7" s="70">
        <f t="shared" ref="I7:P7" si="2">I6/SUM($I$6:$P$6)</f>
        <v>0.3990934507</v>
      </c>
      <c r="J7" s="70">
        <f t="shared" si="2"/>
        <v>0.00008262719897</v>
      </c>
      <c r="K7" s="70">
        <f t="shared" si="2"/>
        <v>0.1561817248</v>
      </c>
      <c r="L7" s="70">
        <f t="shared" si="2"/>
        <v>0.000007125847969</v>
      </c>
      <c r="M7" s="70">
        <f t="shared" si="2"/>
        <v>0.3989689932</v>
      </c>
      <c r="N7" s="70">
        <f t="shared" si="2"/>
        <v>0.001564205223</v>
      </c>
      <c r="O7" s="70">
        <f t="shared" si="2"/>
        <v>0.04409578075</v>
      </c>
      <c r="P7" s="70">
        <f t="shared" si="2"/>
        <v>0.000006092328035</v>
      </c>
    </row>
    <row r="8">
      <c r="A8" s="26"/>
      <c r="H8" s="26" t="s">
        <v>162</v>
      </c>
      <c r="I8" s="70">
        <f>vlookup(I4,'機率設置'!$O$47:$T$54,6,false)</f>
        <v>0.3990580723</v>
      </c>
      <c r="J8" s="70">
        <f>vlookup(J4,'機率設置'!$O$47:$T$54,6,false)</f>
        <v>0.00008158081572</v>
      </c>
      <c r="K8" s="70">
        <f>vlookup(K4,'機率設置'!$O$47:$T$54,6,false)</f>
        <v>0.1561390666</v>
      </c>
      <c r="L8" s="70">
        <f>vlookup(L4,'機率設置'!$O$47:$T$54,6,false)</f>
        <v>0.000006614660734</v>
      </c>
      <c r="M8" s="70">
        <f>vlookup(M4,'機率設置'!$O$47:$T$54,6,false)</f>
        <v>0.3990558674</v>
      </c>
      <c r="N8" s="70">
        <f>vlookup(N4,'機率設置'!$O$47:$T$54,6,false)</f>
        <v>0.001565469707</v>
      </c>
      <c r="O8" s="70">
        <f>vlookup(O4,'機率設置'!$O$47:$T$54,6,false)</f>
        <v>0.04408671379</v>
      </c>
      <c r="P8" s="70">
        <f>vlookup(P4,'機率設置'!$O$47:$T$54,6,false)</f>
        <v>0.000006614660734</v>
      </c>
    </row>
    <row r="9">
      <c r="A9" s="26"/>
      <c r="H9" s="26" t="s">
        <v>163</v>
      </c>
      <c r="I9" s="65">
        <f>Vlookup(I4,'機率設置'!$O$47:$Q$54,3,false)*Max($B$15:$B794)</f>
        <v>7601496</v>
      </c>
      <c r="J9" s="65">
        <f>Vlookup(J4,'機率設置'!$O$47:$Q$54,3,false)*Max($B$15:$B794)</f>
        <v>1554</v>
      </c>
      <c r="K9" s="65">
        <f>Vlookup(K4,'機率設置'!$O$47:$Q$54,3,false)*Max($B$15:$B794)</f>
        <v>2974230</v>
      </c>
      <c r="L9" s="65">
        <f>Vlookup(L4,'機率設置'!$O$47:$Q$54,3,false)*Max($B$15:$B794)</f>
        <v>126</v>
      </c>
      <c r="M9" s="65">
        <f>Vlookup(M4,'機率設置'!$O$47:$Q$54,3,false)*Max($B$15:$B794)</f>
        <v>7601454</v>
      </c>
      <c r="N9" s="65">
        <f>Vlookup(N4,'機率設置'!$O$47:$Q$54,3,false)*Max($B$15:$B794)</f>
        <v>29820</v>
      </c>
      <c r="O9" s="65">
        <f>Vlookup(O4,'機率設置'!$O$47:$Q$54,3,false)*Max($B$15:$B794)</f>
        <v>839790</v>
      </c>
      <c r="P9" s="65">
        <f>Vlookup(P4,'機率設置'!$O$47:$Q$54,3,false)*Max($B$15:$B794)</f>
        <v>126</v>
      </c>
    </row>
    <row r="10">
      <c r="A10" s="26"/>
      <c r="H10" s="26" t="s">
        <v>164</v>
      </c>
      <c r="I10" s="65">
        <f>Vlookup(I4,'機率設置'!$O$47:$Q$54,3,false)*$B$15</f>
        <v>180988</v>
      </c>
      <c r="J10" s="65">
        <f>Vlookup(J4,'機率設置'!$O$47:$Q$54,3,false)*$B$15</f>
        <v>37</v>
      </c>
      <c r="K10" s="65">
        <f>Vlookup(K4,'機率設置'!$O$47:$Q$54,3,false)*$B$15</f>
        <v>70815</v>
      </c>
      <c r="L10" s="65">
        <f>Vlookup(L4,'機率設置'!$O$47:$Q$54,3,false)*$B$15</f>
        <v>3</v>
      </c>
      <c r="M10" s="65">
        <f>Vlookup(M4,'機率設置'!$O$47:$Q$54,3,false)*$B$15</f>
        <v>180987</v>
      </c>
      <c r="N10" s="65">
        <f>Vlookup(N4,'機率設置'!$O$47:$Q$54,3,false)*$B$15</f>
        <v>710</v>
      </c>
      <c r="O10" s="65">
        <f>Vlookup(O4,'機率設置'!$O$47:$Q$54,3,false)*$B$15</f>
        <v>19995</v>
      </c>
      <c r="P10" s="65">
        <f>Vlookup(P4,'機率設置'!$O$47:$Q$54,3,false)*$B$15</f>
        <v>3</v>
      </c>
    </row>
    <row r="11">
      <c r="A11" s="26"/>
    </row>
    <row r="12">
      <c r="A12" s="30" t="s">
        <v>70</v>
      </c>
      <c r="B12" s="31" t="s">
        <v>71</v>
      </c>
      <c r="C12" s="5"/>
      <c r="D12" s="5"/>
      <c r="E12" s="5"/>
      <c r="F12" s="5"/>
      <c r="G12" s="5"/>
      <c r="H12" s="6"/>
      <c r="I12" s="31" t="s">
        <v>72</v>
      </c>
      <c r="J12" s="5"/>
      <c r="K12" s="5"/>
      <c r="L12" s="5"/>
      <c r="M12" s="5"/>
      <c r="N12" s="5"/>
      <c r="O12" s="5"/>
      <c r="P12" s="6"/>
    </row>
    <row r="13">
      <c r="A13" s="32"/>
      <c r="B13" s="30" t="s">
        <v>73</v>
      </c>
      <c r="C13" s="30" t="s">
        <v>74</v>
      </c>
      <c r="D13" s="30" t="s">
        <v>26</v>
      </c>
      <c r="E13" s="30" t="s">
        <v>75</v>
      </c>
      <c r="F13" s="30" t="s">
        <v>165</v>
      </c>
      <c r="G13" s="30" t="s">
        <v>76</v>
      </c>
      <c r="H13" s="30" t="s">
        <v>25</v>
      </c>
      <c r="I13" s="55" t="s">
        <v>31</v>
      </c>
      <c r="J13" s="55" t="s">
        <v>32</v>
      </c>
      <c r="K13" s="55" t="s">
        <v>33</v>
      </c>
      <c r="L13" s="55" t="s">
        <v>34</v>
      </c>
      <c r="M13" s="55" t="s">
        <v>35</v>
      </c>
      <c r="N13" s="55" t="s">
        <v>36</v>
      </c>
      <c r="O13" s="55" t="s">
        <v>37</v>
      </c>
      <c r="P13" s="55" t="s">
        <v>38</v>
      </c>
    </row>
    <row r="14">
      <c r="A14" s="10"/>
      <c r="B14" s="10"/>
      <c r="C14" s="10"/>
      <c r="D14" s="10"/>
      <c r="E14" s="10"/>
      <c r="F14" s="10"/>
      <c r="G14" s="10"/>
      <c r="H14" s="10"/>
      <c r="I14" s="33">
        <v>1.0</v>
      </c>
      <c r="J14" s="33">
        <v>500.0</v>
      </c>
      <c r="K14" s="33">
        <v>5.0</v>
      </c>
      <c r="L14" s="33">
        <v>5000.0</v>
      </c>
      <c r="M14" s="33">
        <v>1.0</v>
      </c>
      <c r="N14" s="33">
        <v>50.0</v>
      </c>
      <c r="O14" s="33">
        <v>10.0</v>
      </c>
      <c r="P14" s="33">
        <v>5000.0</v>
      </c>
    </row>
    <row r="15">
      <c r="A15" s="71">
        <v>1.0</v>
      </c>
      <c r="B15" s="72">
        <v>1000000.0</v>
      </c>
      <c r="C15" s="72">
        <v>960625.0</v>
      </c>
      <c r="D15" s="73">
        <v>0.960625</v>
      </c>
      <c r="E15" s="71">
        <v>12.7885290849203</v>
      </c>
      <c r="F15" s="71">
        <v>12.7885290849203</v>
      </c>
      <c r="G15" s="72">
        <v>299055.0</v>
      </c>
      <c r="H15" s="71">
        <v>0.299055</v>
      </c>
      <c r="I15" s="72">
        <v>174916.0</v>
      </c>
      <c r="J15" s="72">
        <v>29.0</v>
      </c>
      <c r="K15" s="72">
        <v>67998.0</v>
      </c>
      <c r="L15" s="72">
        <v>4.0</v>
      </c>
      <c r="M15" s="72">
        <v>175389.0</v>
      </c>
      <c r="N15" s="72">
        <v>668.0</v>
      </c>
      <c r="O15" s="72">
        <v>19243.0</v>
      </c>
      <c r="P15" s="72">
        <v>2.0</v>
      </c>
    </row>
    <row r="16">
      <c r="A16" s="74">
        <v>2.0</v>
      </c>
      <c r="B16" s="75">
        <v>1000000.0</v>
      </c>
      <c r="C16" s="75">
        <v>982500.0</v>
      </c>
      <c r="D16" s="76">
        <v>0.9825</v>
      </c>
      <c r="E16" s="74">
        <v>19.7258509793417</v>
      </c>
      <c r="F16" s="74">
        <v>16.6231109595197</v>
      </c>
      <c r="G16" s="75">
        <v>299166.0</v>
      </c>
      <c r="H16" s="74">
        <v>0.299166</v>
      </c>
      <c r="I16" s="75">
        <v>175011.0</v>
      </c>
      <c r="J16" s="75">
        <v>31.0</v>
      </c>
      <c r="K16" s="75">
        <v>68528.0</v>
      </c>
      <c r="L16" s="75">
        <v>4.0</v>
      </c>
      <c r="M16" s="75">
        <v>174359.0</v>
      </c>
      <c r="N16" s="75">
        <v>684.0</v>
      </c>
      <c r="O16" s="75">
        <v>19579.0</v>
      </c>
      <c r="P16" s="75">
        <v>5.0</v>
      </c>
    </row>
    <row r="17">
      <c r="A17" s="74">
        <v>3.0</v>
      </c>
      <c r="B17" s="75">
        <v>1000000.0</v>
      </c>
      <c r="C17" s="75">
        <v>968182.0</v>
      </c>
      <c r="D17" s="76">
        <v>0.968182</v>
      </c>
      <c r="E17" s="74">
        <v>14.5011447788813</v>
      </c>
      <c r="F17" s="74">
        <v>15.9471900467706</v>
      </c>
      <c r="G17" s="75">
        <v>299050.0</v>
      </c>
      <c r="H17" s="74">
        <v>0.29905</v>
      </c>
      <c r="I17" s="75">
        <v>174764.0</v>
      </c>
      <c r="J17" s="75">
        <v>36.0</v>
      </c>
      <c r="K17" s="75">
        <v>68295.0</v>
      </c>
      <c r="L17" s="75">
        <v>1.0</v>
      </c>
      <c r="M17" s="75">
        <v>174693.0</v>
      </c>
      <c r="N17" s="75">
        <v>640.0</v>
      </c>
      <c r="O17" s="75">
        <v>19225.0</v>
      </c>
      <c r="P17" s="75">
        <v>6.0</v>
      </c>
    </row>
    <row r="18">
      <c r="A18" s="74">
        <v>4.0</v>
      </c>
      <c r="B18" s="75">
        <v>1000000.0</v>
      </c>
      <c r="C18" s="75">
        <v>965250.0</v>
      </c>
      <c r="D18" s="76">
        <v>0.96525</v>
      </c>
      <c r="E18" s="74">
        <v>15.0246589371565</v>
      </c>
      <c r="F18" s="74">
        <v>15.7216313929736</v>
      </c>
      <c r="G18" s="75">
        <v>298460.0</v>
      </c>
      <c r="H18" s="74">
        <v>0.29846</v>
      </c>
      <c r="I18" s="75">
        <v>174269.0</v>
      </c>
      <c r="J18" s="75">
        <v>37.0</v>
      </c>
      <c r="K18" s="75">
        <v>68373.0</v>
      </c>
      <c r="L18" s="75">
        <v>3.0</v>
      </c>
      <c r="M18" s="75">
        <v>174536.0</v>
      </c>
      <c r="N18" s="75">
        <v>674.0</v>
      </c>
      <c r="O18" s="75">
        <v>19238.0</v>
      </c>
      <c r="P18" s="75">
        <v>3.0</v>
      </c>
    </row>
    <row r="19">
      <c r="A19" s="74">
        <v>5.0</v>
      </c>
      <c r="B19" s="75">
        <v>1000000.0</v>
      </c>
      <c r="C19" s="75">
        <v>987484.0</v>
      </c>
      <c r="D19" s="76">
        <v>0.987484</v>
      </c>
      <c r="E19" s="74">
        <v>19.3940036990077</v>
      </c>
      <c r="F19" s="74">
        <v>16.5215379005181</v>
      </c>
      <c r="G19" s="75">
        <v>298780.0</v>
      </c>
      <c r="H19" s="74">
        <v>0.29878</v>
      </c>
      <c r="I19" s="75">
        <v>174632.0</v>
      </c>
      <c r="J19" s="75">
        <v>39.0</v>
      </c>
      <c r="K19" s="75">
        <v>68593.0</v>
      </c>
      <c r="L19" s="75">
        <v>5.0</v>
      </c>
      <c r="M19" s="75">
        <v>174677.0</v>
      </c>
      <c r="N19" s="75">
        <v>673.0</v>
      </c>
      <c r="O19" s="75">
        <v>19206.0</v>
      </c>
      <c r="P19" s="75">
        <v>5.0</v>
      </c>
    </row>
    <row r="20">
      <c r="A20" s="74">
        <v>6.0</v>
      </c>
      <c r="B20" s="75">
        <v>1000000.0</v>
      </c>
      <c r="C20" s="75">
        <v>947924.0</v>
      </c>
      <c r="D20" s="76">
        <v>0.947924</v>
      </c>
      <c r="E20" s="74">
        <v>11.9736332605487</v>
      </c>
      <c r="F20" s="74">
        <v>15.8544122013515</v>
      </c>
      <c r="G20" s="75">
        <v>298922.0</v>
      </c>
      <c r="H20" s="74">
        <v>0.298922</v>
      </c>
      <c r="I20" s="75">
        <v>174753.0</v>
      </c>
      <c r="J20" s="75">
        <v>28.0</v>
      </c>
      <c r="K20" s="75">
        <v>68265.0</v>
      </c>
      <c r="L20" s="75">
        <v>2.0</v>
      </c>
      <c r="M20" s="75">
        <v>174776.0</v>
      </c>
      <c r="N20" s="75">
        <v>704.0</v>
      </c>
      <c r="O20" s="75">
        <v>19287.0</v>
      </c>
      <c r="P20" s="75">
        <v>1.0</v>
      </c>
    </row>
    <row r="21">
      <c r="A21" s="74">
        <v>7.0</v>
      </c>
      <c r="B21" s="75">
        <v>1000000.0</v>
      </c>
      <c r="C21" s="75">
        <v>947993.0</v>
      </c>
      <c r="D21" s="76">
        <v>0.947993</v>
      </c>
      <c r="E21" s="74">
        <v>12.9287972923142</v>
      </c>
      <c r="F21" s="74">
        <v>15.4703786262694</v>
      </c>
      <c r="G21" s="75">
        <v>298698.0</v>
      </c>
      <c r="H21" s="74">
        <v>0.298698</v>
      </c>
      <c r="I21" s="75">
        <v>174820.0</v>
      </c>
      <c r="J21" s="75">
        <v>24.0</v>
      </c>
      <c r="K21" s="75">
        <v>68221.0</v>
      </c>
      <c r="L21" s="75">
        <v>1.0</v>
      </c>
      <c r="M21" s="75">
        <v>174608.0</v>
      </c>
      <c r="N21" s="75">
        <v>673.0</v>
      </c>
      <c r="O21" s="75">
        <v>19181.0</v>
      </c>
      <c r="P21" s="75">
        <v>3.0</v>
      </c>
    </row>
    <row r="22">
      <c r="A22" s="74">
        <v>8.0</v>
      </c>
      <c r="B22" s="75">
        <v>1000000.0</v>
      </c>
      <c r="C22" s="75">
        <v>951431.0</v>
      </c>
      <c r="D22" s="76">
        <v>0.951431</v>
      </c>
      <c r="E22" s="74">
        <v>11.5793190703456</v>
      </c>
      <c r="F22" s="74">
        <v>15.0391529230267</v>
      </c>
      <c r="G22" s="75">
        <v>298089.0</v>
      </c>
      <c r="H22" s="74">
        <v>0.298089</v>
      </c>
      <c r="I22" s="75">
        <v>173859.0</v>
      </c>
      <c r="J22" s="75">
        <v>31.0</v>
      </c>
      <c r="K22" s="75">
        <v>68184.0</v>
      </c>
      <c r="L22" s="75">
        <v>2.0</v>
      </c>
      <c r="M22" s="75">
        <v>174082.0</v>
      </c>
      <c r="N22" s="75">
        <v>691.0</v>
      </c>
      <c r="O22" s="75">
        <v>19252.0</v>
      </c>
      <c r="P22" s="75">
        <v>2.0</v>
      </c>
    </row>
    <row r="23">
      <c r="A23" s="74">
        <v>9.0</v>
      </c>
      <c r="B23" s="75">
        <v>1000000.0</v>
      </c>
      <c r="C23" s="75">
        <v>961191.0</v>
      </c>
      <c r="D23" s="76">
        <v>0.961191</v>
      </c>
      <c r="E23" s="74">
        <v>12.5232183440407</v>
      </c>
      <c r="F23" s="74">
        <v>14.7807675523578</v>
      </c>
      <c r="G23" s="75">
        <v>298513.0</v>
      </c>
      <c r="H23" s="74">
        <v>0.298513</v>
      </c>
      <c r="I23" s="75">
        <v>175153.0</v>
      </c>
      <c r="J23" s="75">
        <v>41.0</v>
      </c>
      <c r="K23" s="75">
        <v>67725.0</v>
      </c>
      <c r="L23" s="75">
        <v>4.0</v>
      </c>
      <c r="M23" s="75">
        <v>174373.0</v>
      </c>
      <c r="N23" s="75">
        <v>697.0</v>
      </c>
      <c r="O23" s="75">
        <v>19269.0</v>
      </c>
      <c r="P23" s="75">
        <v>1.0</v>
      </c>
    </row>
    <row r="24">
      <c r="A24" s="74">
        <v>10.0</v>
      </c>
      <c r="B24" s="75">
        <v>1000000.0</v>
      </c>
      <c r="C24" s="75">
        <v>961078.0</v>
      </c>
      <c r="D24" s="76">
        <v>0.961078</v>
      </c>
      <c r="E24" s="74">
        <v>14.96876391496</v>
      </c>
      <c r="F24" s="74">
        <v>14.7996739166248</v>
      </c>
      <c r="G24" s="75">
        <v>298728.0</v>
      </c>
      <c r="H24" s="74">
        <v>0.298728</v>
      </c>
      <c r="I24" s="75">
        <v>174552.0</v>
      </c>
      <c r="J24" s="75">
        <v>31.0</v>
      </c>
      <c r="K24" s="75">
        <v>68407.0</v>
      </c>
      <c r="L24" s="75">
        <v>3.0</v>
      </c>
      <c r="M24" s="75">
        <v>174721.0</v>
      </c>
      <c r="N24" s="75">
        <v>654.0</v>
      </c>
      <c r="O24" s="75">
        <v>19157.0</v>
      </c>
      <c r="P24" s="75">
        <v>3.0</v>
      </c>
    </row>
    <row r="25">
      <c r="A25" s="74">
        <v>11.0</v>
      </c>
      <c r="B25" s="75">
        <v>1000000.0</v>
      </c>
      <c r="C25" s="75">
        <v>975929.0</v>
      </c>
      <c r="D25" s="76">
        <v>0.975929</v>
      </c>
      <c r="E25" s="74">
        <v>17.0467732483141</v>
      </c>
      <c r="F25" s="74">
        <v>15.0178554877558</v>
      </c>
      <c r="G25" s="75">
        <v>298475.0</v>
      </c>
      <c r="H25" s="74">
        <v>0.298475</v>
      </c>
      <c r="I25" s="75">
        <v>174138.0</v>
      </c>
      <c r="J25" s="75">
        <v>37.0</v>
      </c>
      <c r="K25" s="75">
        <v>68489.0</v>
      </c>
      <c r="L25" s="75">
        <v>5.0</v>
      </c>
      <c r="M25" s="75">
        <v>174686.0</v>
      </c>
      <c r="N25" s="75">
        <v>684.0</v>
      </c>
      <c r="O25" s="75">
        <v>19196.0</v>
      </c>
      <c r="P25" s="75">
        <v>3.0</v>
      </c>
    </row>
    <row r="26">
      <c r="A26" s="74">
        <v>12.0</v>
      </c>
      <c r="B26" s="75">
        <v>1000000.0</v>
      </c>
      <c r="C26" s="75">
        <v>966576.0</v>
      </c>
      <c r="D26" s="76">
        <v>0.966576</v>
      </c>
      <c r="E26" s="74">
        <v>15.1239373038142</v>
      </c>
      <c r="F26" s="74">
        <v>15.0267236198978</v>
      </c>
      <c r="G26" s="75">
        <v>299484.0</v>
      </c>
      <c r="H26" s="74">
        <v>0.299484</v>
      </c>
      <c r="I26" s="75">
        <v>174859.0</v>
      </c>
      <c r="J26" s="75">
        <v>30.0</v>
      </c>
      <c r="K26" s="75">
        <v>68716.0</v>
      </c>
      <c r="L26" s="75">
        <v>3.0</v>
      </c>
      <c r="M26" s="75">
        <v>175237.0</v>
      </c>
      <c r="N26" s="75">
        <v>685.0</v>
      </c>
      <c r="O26" s="75">
        <v>19365.0</v>
      </c>
      <c r="P26" s="75">
        <v>3.0</v>
      </c>
    </row>
    <row r="27">
      <c r="A27" s="74">
        <v>13.0</v>
      </c>
      <c r="B27" s="75">
        <v>1000000.0</v>
      </c>
      <c r="C27" s="75">
        <v>950820.0</v>
      </c>
      <c r="D27" s="76">
        <v>0.95082</v>
      </c>
      <c r="E27" s="74">
        <v>12.9773478700063</v>
      </c>
      <c r="F27" s="74">
        <v>14.879104179061</v>
      </c>
      <c r="G27" s="75">
        <v>298518.0</v>
      </c>
      <c r="H27" s="74">
        <v>0.298518</v>
      </c>
      <c r="I27" s="75">
        <v>174507.0</v>
      </c>
      <c r="J27" s="75">
        <v>28.0</v>
      </c>
      <c r="K27" s="75">
        <v>68246.0</v>
      </c>
      <c r="L27" s="75">
        <v>3.0</v>
      </c>
      <c r="M27" s="75">
        <v>174623.0</v>
      </c>
      <c r="N27" s="75">
        <v>722.0</v>
      </c>
      <c r="O27" s="75">
        <v>19036.0</v>
      </c>
      <c r="P27" s="75">
        <v>1.0</v>
      </c>
    </row>
    <row r="28">
      <c r="A28" s="74">
        <v>14.0</v>
      </c>
      <c r="B28" s="75">
        <v>1000000.0</v>
      </c>
      <c r="C28" s="75">
        <v>987574.0</v>
      </c>
      <c r="D28" s="76">
        <v>0.987574</v>
      </c>
      <c r="E28" s="74">
        <v>17.1871396396344</v>
      </c>
      <c r="F28" s="74">
        <v>15.0557028757992</v>
      </c>
      <c r="G28" s="75">
        <v>298400.0</v>
      </c>
      <c r="H28" s="74">
        <v>0.2984</v>
      </c>
      <c r="I28" s="75">
        <v>174490.0</v>
      </c>
      <c r="J28" s="75">
        <v>35.0</v>
      </c>
      <c r="K28" s="75">
        <v>68221.0</v>
      </c>
      <c r="L28" s="75">
        <v>8.0</v>
      </c>
      <c r="M28" s="75">
        <v>174389.0</v>
      </c>
      <c r="N28" s="75">
        <v>734.0</v>
      </c>
      <c r="O28" s="75">
        <v>19339.0</v>
      </c>
      <c r="P28" s="75">
        <v>2.0</v>
      </c>
    </row>
    <row r="29">
      <c r="A29" s="74">
        <v>15.0</v>
      </c>
      <c r="B29" s="75">
        <v>1000000.0</v>
      </c>
      <c r="C29" s="75">
        <v>991551.0</v>
      </c>
      <c r="D29" s="76">
        <v>0.991551</v>
      </c>
      <c r="E29" s="74">
        <v>22.4908164691997</v>
      </c>
      <c r="F29" s="74">
        <v>15.6615785226803</v>
      </c>
      <c r="G29" s="75">
        <v>299452.0</v>
      </c>
      <c r="H29" s="74">
        <v>0.299452</v>
      </c>
      <c r="I29" s="75">
        <v>175412.0</v>
      </c>
      <c r="J29" s="75">
        <v>38.0</v>
      </c>
      <c r="K29" s="75">
        <v>68404.0</v>
      </c>
      <c r="L29" s="75">
        <v>5.0</v>
      </c>
      <c r="M29" s="75">
        <v>174649.0</v>
      </c>
      <c r="N29" s="75">
        <v>631.0</v>
      </c>
      <c r="O29" s="75">
        <v>19392.0</v>
      </c>
      <c r="P29" s="75">
        <v>6.0</v>
      </c>
    </row>
    <row r="30">
      <c r="A30" s="74">
        <v>16.0</v>
      </c>
      <c r="B30" s="75">
        <v>1000000.0</v>
      </c>
      <c r="C30" s="75">
        <v>965023.0</v>
      </c>
      <c r="D30" s="76">
        <v>0.965023</v>
      </c>
      <c r="E30" s="74">
        <v>15.0172728925047</v>
      </c>
      <c r="F30" s="74">
        <v>15.6220875078533</v>
      </c>
      <c r="G30" s="75">
        <v>298831.0</v>
      </c>
      <c r="H30" s="74">
        <v>0.298831</v>
      </c>
      <c r="I30" s="75">
        <v>175168.0</v>
      </c>
      <c r="J30" s="75">
        <v>37.0</v>
      </c>
      <c r="K30" s="75">
        <v>68222.0</v>
      </c>
      <c r="L30" s="75">
        <v>3.0</v>
      </c>
      <c r="M30" s="75">
        <v>174455.0</v>
      </c>
      <c r="N30" s="75">
        <v>662.0</v>
      </c>
      <c r="O30" s="75">
        <v>19269.0</v>
      </c>
      <c r="P30" s="75">
        <v>3.0</v>
      </c>
    </row>
    <row r="31">
      <c r="A31" s="74">
        <v>17.0</v>
      </c>
      <c r="B31" s="75">
        <v>1000000.0</v>
      </c>
      <c r="C31" s="75">
        <v>942832.0</v>
      </c>
      <c r="D31" s="76">
        <v>0.942832</v>
      </c>
      <c r="E31" s="74">
        <v>6.40188994000762</v>
      </c>
      <c r="F31" s="74">
        <v>15.2349802192752</v>
      </c>
      <c r="G31" s="75">
        <v>299258.0</v>
      </c>
      <c r="H31" s="74">
        <v>0.299258</v>
      </c>
      <c r="I31" s="75">
        <v>174545.0</v>
      </c>
      <c r="J31" s="75">
        <v>37.0</v>
      </c>
      <c r="K31" s="75">
        <v>68229.0</v>
      </c>
      <c r="L31" s="75">
        <v>0.0</v>
      </c>
      <c r="M31" s="75">
        <v>175212.0</v>
      </c>
      <c r="N31" s="75">
        <v>709.0</v>
      </c>
      <c r="O31" s="75">
        <v>19298.0</v>
      </c>
      <c r="P31" s="75">
        <v>1.0</v>
      </c>
    </row>
    <row r="32">
      <c r="A32" s="74">
        <v>18.0</v>
      </c>
      <c r="B32" s="75">
        <v>1000000.0</v>
      </c>
      <c r="C32" s="75">
        <v>964116.0</v>
      </c>
      <c r="D32" s="76">
        <v>0.964116</v>
      </c>
      <c r="E32" s="74">
        <v>16.4531781442254</v>
      </c>
      <c r="F32" s="74">
        <v>15.3052013365701</v>
      </c>
      <c r="G32" s="75">
        <v>298120.0</v>
      </c>
      <c r="H32" s="74">
        <v>0.29812</v>
      </c>
      <c r="I32" s="75">
        <v>174296.0</v>
      </c>
      <c r="J32" s="75">
        <v>37.0</v>
      </c>
      <c r="K32" s="75">
        <v>68209.0</v>
      </c>
      <c r="L32" s="75">
        <v>4.0</v>
      </c>
      <c r="M32" s="75">
        <v>174345.0</v>
      </c>
      <c r="N32" s="75">
        <v>666.0</v>
      </c>
      <c r="O32" s="75">
        <v>19263.0</v>
      </c>
      <c r="P32" s="75">
        <v>2.0</v>
      </c>
    </row>
    <row r="33">
      <c r="A33" s="74">
        <v>19.0</v>
      </c>
      <c r="B33" s="75">
        <v>1000000.0</v>
      </c>
      <c r="C33" s="75">
        <v>961971.0</v>
      </c>
      <c r="D33" s="76">
        <v>0.961971</v>
      </c>
      <c r="E33" s="74">
        <v>14.3758644074239</v>
      </c>
      <c r="F33" s="74">
        <v>15.2576998058705</v>
      </c>
      <c r="G33" s="75">
        <v>298186.0</v>
      </c>
      <c r="H33" s="74">
        <v>0.298186</v>
      </c>
      <c r="I33" s="75">
        <v>174623.0</v>
      </c>
      <c r="J33" s="75">
        <v>40.0</v>
      </c>
      <c r="K33" s="75">
        <v>68082.0</v>
      </c>
      <c r="L33" s="75">
        <v>4.0</v>
      </c>
      <c r="M33" s="75">
        <v>174308.0</v>
      </c>
      <c r="N33" s="75">
        <v>655.0</v>
      </c>
      <c r="O33" s="75">
        <v>19488.0</v>
      </c>
      <c r="P33" s="75">
        <v>1.0</v>
      </c>
    </row>
    <row r="34">
      <c r="A34" s="74">
        <v>20.0</v>
      </c>
      <c r="B34" s="75">
        <v>1000000.0</v>
      </c>
      <c r="C34" s="75">
        <v>974164.0</v>
      </c>
      <c r="D34" s="76">
        <v>0.974164</v>
      </c>
      <c r="E34" s="74">
        <v>18.3242973748239</v>
      </c>
      <c r="F34" s="74">
        <v>15.4255150364982</v>
      </c>
      <c r="G34" s="75">
        <v>298174.0</v>
      </c>
      <c r="H34" s="74">
        <v>0.298174</v>
      </c>
      <c r="I34" s="75">
        <v>174110.0</v>
      </c>
      <c r="J34" s="75">
        <v>38.0</v>
      </c>
      <c r="K34" s="75">
        <v>68361.0</v>
      </c>
      <c r="L34" s="75">
        <v>4.0</v>
      </c>
      <c r="M34" s="75">
        <v>174409.0</v>
      </c>
      <c r="N34" s="75">
        <v>708.0</v>
      </c>
      <c r="O34" s="75">
        <v>18944.0</v>
      </c>
      <c r="P34" s="75">
        <v>4.0</v>
      </c>
    </row>
    <row r="35">
      <c r="A35" s="74">
        <v>21.0</v>
      </c>
      <c r="B35" s="75">
        <v>1000000.0</v>
      </c>
      <c r="C35" s="75">
        <v>977633.0</v>
      </c>
      <c r="D35" s="76">
        <v>0.977633</v>
      </c>
      <c r="E35" s="74">
        <v>16.6255838131281</v>
      </c>
      <c r="F35" s="74">
        <v>15.4847700610973</v>
      </c>
      <c r="G35" s="75">
        <v>298980.0</v>
      </c>
      <c r="H35" s="74">
        <v>0.29898</v>
      </c>
      <c r="I35" s="75">
        <v>174644.0</v>
      </c>
      <c r="J35" s="75">
        <v>40.0</v>
      </c>
      <c r="K35" s="75">
        <v>68343.0</v>
      </c>
      <c r="L35" s="75">
        <v>3.0</v>
      </c>
      <c r="M35" s="75">
        <v>174744.0</v>
      </c>
      <c r="N35" s="75">
        <v>660.0</v>
      </c>
      <c r="O35" s="75">
        <v>19353.0</v>
      </c>
      <c r="P35" s="75">
        <v>5.0</v>
      </c>
    </row>
    <row r="36">
      <c r="A36" s="74">
        <v>22.0</v>
      </c>
      <c r="B36" s="75">
        <v>1000000.0</v>
      </c>
      <c r="C36" s="75">
        <v>993294.0</v>
      </c>
      <c r="D36" s="76">
        <v>0.993294</v>
      </c>
      <c r="E36" s="74">
        <v>16.7629450880772</v>
      </c>
      <c r="F36" s="74">
        <v>15.5451496766322</v>
      </c>
      <c r="G36" s="75">
        <v>299732.0</v>
      </c>
      <c r="H36" s="74">
        <v>0.299732</v>
      </c>
      <c r="I36" s="75">
        <v>174907.0</v>
      </c>
      <c r="J36" s="75">
        <v>38.0</v>
      </c>
      <c r="K36" s="75">
        <v>68590.0</v>
      </c>
      <c r="L36" s="75">
        <v>3.0</v>
      </c>
      <c r="M36" s="75">
        <v>174947.0</v>
      </c>
      <c r="N36" s="75">
        <v>712.0</v>
      </c>
      <c r="O36" s="75">
        <v>19589.0</v>
      </c>
      <c r="P36" s="75">
        <v>7.0</v>
      </c>
    </row>
    <row r="37">
      <c r="A37" s="74">
        <v>23.0</v>
      </c>
      <c r="B37" s="75">
        <v>1000000.0</v>
      </c>
      <c r="C37" s="75">
        <v>956681.0</v>
      </c>
      <c r="D37" s="76">
        <v>0.956681</v>
      </c>
      <c r="E37" s="74">
        <v>6.62238811308</v>
      </c>
      <c r="F37" s="74">
        <v>15.2660364866567</v>
      </c>
      <c r="G37" s="75">
        <v>299894.0</v>
      </c>
      <c r="H37" s="74">
        <v>0.299894</v>
      </c>
      <c r="I37" s="75">
        <v>175312.0</v>
      </c>
      <c r="J37" s="75">
        <v>48.0</v>
      </c>
      <c r="K37" s="75">
        <v>68921.0</v>
      </c>
      <c r="L37" s="75">
        <v>0.0</v>
      </c>
      <c r="M37" s="75">
        <v>175064.0</v>
      </c>
      <c r="N37" s="75">
        <v>731.0</v>
      </c>
      <c r="O37" s="75">
        <v>19615.0</v>
      </c>
      <c r="P37" s="75">
        <v>1.0</v>
      </c>
    </row>
    <row r="38">
      <c r="A38" s="74">
        <v>24.0</v>
      </c>
      <c r="B38" s="75">
        <v>1000000.0</v>
      </c>
      <c r="C38" s="75">
        <v>964961.0</v>
      </c>
      <c r="D38" s="76">
        <v>0.964961</v>
      </c>
      <c r="E38" s="74">
        <v>13.3420114404743</v>
      </c>
      <c r="F38" s="74">
        <v>15.1907347081682</v>
      </c>
      <c r="G38" s="75">
        <v>299553.0</v>
      </c>
      <c r="H38" s="74">
        <v>0.299553</v>
      </c>
      <c r="I38" s="75">
        <v>175187.0</v>
      </c>
      <c r="J38" s="75">
        <v>45.0</v>
      </c>
      <c r="K38" s="75">
        <v>68826.0</v>
      </c>
      <c r="L38" s="75">
        <v>2.0</v>
      </c>
      <c r="M38" s="75">
        <v>174584.0</v>
      </c>
      <c r="N38" s="75">
        <v>691.0</v>
      </c>
      <c r="O38" s="75">
        <v>19401.0</v>
      </c>
      <c r="P38" s="75">
        <v>2.0</v>
      </c>
    </row>
    <row r="39">
      <c r="A39" s="74">
        <v>25.0</v>
      </c>
      <c r="B39" s="75">
        <v>1000000.0</v>
      </c>
      <c r="C39" s="75">
        <v>965457.0</v>
      </c>
      <c r="D39" s="76">
        <v>0.965457</v>
      </c>
      <c r="E39" s="74">
        <v>12.5028066489619</v>
      </c>
      <c r="F39" s="74">
        <v>15.092411497592</v>
      </c>
      <c r="G39" s="75">
        <v>298570.0</v>
      </c>
      <c r="H39" s="74">
        <v>0.29857</v>
      </c>
      <c r="I39" s="75">
        <v>174651.0</v>
      </c>
      <c r="J39" s="75">
        <v>38.0</v>
      </c>
      <c r="K39" s="75">
        <v>68459.0</v>
      </c>
      <c r="L39" s="75">
        <v>3.0</v>
      </c>
      <c r="M39" s="75">
        <v>174371.0</v>
      </c>
      <c r="N39" s="75">
        <v>735.0</v>
      </c>
      <c r="O39" s="75">
        <v>19339.0</v>
      </c>
      <c r="P39" s="75">
        <v>2.0</v>
      </c>
    </row>
    <row r="40">
      <c r="A40" s="74">
        <v>26.0</v>
      </c>
      <c r="B40" s="75">
        <v>1000000.0</v>
      </c>
      <c r="C40" s="75">
        <v>978286.0</v>
      </c>
      <c r="D40" s="76">
        <v>0.978286</v>
      </c>
      <c r="E40" s="74">
        <v>17.9053037701712</v>
      </c>
      <c r="F40" s="74">
        <v>15.2102215521099</v>
      </c>
      <c r="G40" s="75">
        <v>298170.0</v>
      </c>
      <c r="H40" s="74">
        <v>0.29817</v>
      </c>
      <c r="I40" s="75">
        <v>174602.0</v>
      </c>
      <c r="J40" s="75">
        <v>36.0</v>
      </c>
      <c r="K40" s="75">
        <v>68138.0</v>
      </c>
      <c r="L40" s="75">
        <v>5.0</v>
      </c>
      <c r="M40" s="75">
        <v>173754.0</v>
      </c>
      <c r="N40" s="75">
        <v>706.0</v>
      </c>
      <c r="O40" s="75">
        <v>19594.0</v>
      </c>
      <c r="P40" s="75">
        <v>3.0</v>
      </c>
    </row>
    <row r="41">
      <c r="A41" s="74">
        <v>27.0</v>
      </c>
      <c r="B41" s="75">
        <v>1000000.0</v>
      </c>
      <c r="C41" s="75">
        <v>959823.0</v>
      </c>
      <c r="D41" s="76">
        <v>0.959823</v>
      </c>
      <c r="E41" s="74">
        <v>10.9861861218967</v>
      </c>
      <c r="F41" s="74">
        <v>15.0748970222134</v>
      </c>
      <c r="G41" s="75">
        <v>299257.0</v>
      </c>
      <c r="H41" s="74">
        <v>0.299257</v>
      </c>
      <c r="I41" s="75">
        <v>174740.0</v>
      </c>
      <c r="J41" s="75">
        <v>36.0</v>
      </c>
      <c r="K41" s="75">
        <v>68579.0</v>
      </c>
      <c r="L41" s="75">
        <v>3.0</v>
      </c>
      <c r="M41" s="75">
        <v>174628.0</v>
      </c>
      <c r="N41" s="75">
        <v>714.0</v>
      </c>
      <c r="O41" s="75">
        <v>19386.0</v>
      </c>
      <c r="P41" s="75">
        <v>1.0</v>
      </c>
    </row>
    <row r="42">
      <c r="A42" s="74">
        <v>28.0</v>
      </c>
      <c r="B42" s="75">
        <v>1000000.0</v>
      </c>
      <c r="C42" s="75">
        <v>956038.0</v>
      </c>
      <c r="D42" s="76">
        <v>0.956038</v>
      </c>
      <c r="E42" s="74">
        <v>11.1837496582681</v>
      </c>
      <c r="F42" s="74">
        <v>14.9533731154606</v>
      </c>
      <c r="G42" s="75">
        <v>297986.0</v>
      </c>
      <c r="H42" s="74">
        <v>0.297986</v>
      </c>
      <c r="I42" s="75">
        <v>173593.0</v>
      </c>
      <c r="J42" s="75">
        <v>34.0</v>
      </c>
      <c r="K42" s="75">
        <v>68607.0</v>
      </c>
      <c r="L42" s="75">
        <v>2.0</v>
      </c>
      <c r="M42" s="75">
        <v>173940.0</v>
      </c>
      <c r="N42" s="75">
        <v>707.0</v>
      </c>
      <c r="O42" s="75">
        <v>19312.0</v>
      </c>
      <c r="P42" s="75">
        <v>2.0</v>
      </c>
    </row>
    <row r="43">
      <c r="A43" s="74">
        <v>29.0</v>
      </c>
      <c r="B43" s="75">
        <v>1000000.0</v>
      </c>
      <c r="C43" s="75">
        <v>943550.0</v>
      </c>
      <c r="D43" s="76">
        <v>0.94355</v>
      </c>
      <c r="E43" s="74">
        <v>8.73143514179998</v>
      </c>
      <c r="F43" s="74">
        <v>14.78248344199</v>
      </c>
      <c r="G43" s="75">
        <v>298208.0</v>
      </c>
      <c r="H43" s="74">
        <v>0.298208</v>
      </c>
      <c r="I43" s="75">
        <v>174583.0</v>
      </c>
      <c r="J43" s="75">
        <v>39.0</v>
      </c>
      <c r="K43" s="75">
        <v>68068.0</v>
      </c>
      <c r="L43" s="75">
        <v>2.0</v>
      </c>
      <c r="M43" s="75">
        <v>174667.0</v>
      </c>
      <c r="N43" s="75">
        <v>683.0</v>
      </c>
      <c r="O43" s="75">
        <v>19031.0</v>
      </c>
      <c r="P43" s="75">
        <v>0.0</v>
      </c>
    </row>
    <row r="44">
      <c r="A44" s="74">
        <v>30.0</v>
      </c>
      <c r="B44" s="75">
        <v>1000000.0</v>
      </c>
      <c r="C44" s="75">
        <v>977866.0</v>
      </c>
      <c r="D44" s="76">
        <v>0.977866</v>
      </c>
      <c r="E44" s="74">
        <v>16.0768420577828</v>
      </c>
      <c r="F44" s="74">
        <v>14.8274491146518</v>
      </c>
      <c r="G44" s="75">
        <v>299248.0</v>
      </c>
      <c r="H44" s="74">
        <v>0.299248</v>
      </c>
      <c r="I44" s="75">
        <v>175267.0</v>
      </c>
      <c r="J44" s="75">
        <v>48.0</v>
      </c>
      <c r="K44" s="75">
        <v>68201.0</v>
      </c>
      <c r="L44" s="75">
        <v>5.0</v>
      </c>
      <c r="M44" s="75">
        <v>174894.0</v>
      </c>
      <c r="N44" s="75">
        <v>651.0</v>
      </c>
      <c r="O44" s="75">
        <v>19515.0</v>
      </c>
      <c r="P44" s="75">
        <v>2.0</v>
      </c>
    </row>
    <row r="45">
      <c r="A45" s="74">
        <v>31.0</v>
      </c>
      <c r="B45" s="75">
        <v>1000000.0</v>
      </c>
      <c r="C45" s="75">
        <v>945400.0</v>
      </c>
      <c r="D45" s="76">
        <v>0.9454</v>
      </c>
      <c r="E45" s="74">
        <v>9.9965351382724</v>
      </c>
      <c r="F45" s="74">
        <v>14.69642094844</v>
      </c>
      <c r="G45" s="75">
        <v>298109.0</v>
      </c>
      <c r="H45" s="74">
        <v>0.298109</v>
      </c>
      <c r="I45" s="75">
        <v>174442.0</v>
      </c>
      <c r="J45" s="75">
        <v>35.0</v>
      </c>
      <c r="K45" s="75">
        <v>67987.0</v>
      </c>
      <c r="L45" s="75">
        <v>0.0</v>
      </c>
      <c r="M45" s="75">
        <v>174283.0</v>
      </c>
      <c r="N45" s="75">
        <v>656.0</v>
      </c>
      <c r="O45" s="75">
        <v>19144.0</v>
      </c>
      <c r="P45" s="75">
        <v>3.0</v>
      </c>
    </row>
    <row r="46">
      <c r="A46" s="74">
        <v>32.0</v>
      </c>
      <c r="B46" s="75">
        <v>1000000.0</v>
      </c>
      <c r="C46" s="75">
        <v>980360.0</v>
      </c>
      <c r="D46" s="76">
        <v>0.98036</v>
      </c>
      <c r="E46" s="74">
        <v>15.4213965025827</v>
      </c>
      <c r="F46" s="74">
        <v>14.7196169000279</v>
      </c>
      <c r="G46" s="75">
        <v>298572.0</v>
      </c>
      <c r="H46" s="74">
        <v>0.298572</v>
      </c>
      <c r="I46" s="75">
        <v>174136.0</v>
      </c>
      <c r="J46" s="75">
        <v>45.0</v>
      </c>
      <c r="K46" s="75">
        <v>68483.0</v>
      </c>
      <c r="L46" s="75">
        <v>7.0</v>
      </c>
      <c r="M46" s="75">
        <v>174589.0</v>
      </c>
      <c r="N46" s="75">
        <v>652.0</v>
      </c>
      <c r="O46" s="75">
        <v>19412.0</v>
      </c>
      <c r="P46" s="75">
        <v>1.0</v>
      </c>
    </row>
    <row r="47">
      <c r="A47" s="74">
        <v>33.0</v>
      </c>
      <c r="B47" s="75">
        <v>1000000.0</v>
      </c>
      <c r="C47" s="75">
        <v>939890.0</v>
      </c>
      <c r="D47" s="76">
        <v>0.93989</v>
      </c>
      <c r="E47" s="74">
        <v>8.04433387541862</v>
      </c>
      <c r="F47" s="74">
        <v>14.562363065406</v>
      </c>
      <c r="G47" s="75">
        <v>299075.0</v>
      </c>
      <c r="H47" s="74">
        <v>0.299075</v>
      </c>
      <c r="I47" s="75">
        <v>175202.0</v>
      </c>
      <c r="J47" s="75">
        <v>34.0</v>
      </c>
      <c r="K47" s="75">
        <v>68381.0</v>
      </c>
      <c r="L47" s="75">
        <v>2.0</v>
      </c>
      <c r="M47" s="75">
        <v>174783.0</v>
      </c>
      <c r="N47" s="75">
        <v>613.0</v>
      </c>
      <c r="O47" s="75">
        <v>19035.0</v>
      </c>
      <c r="P47" s="75">
        <v>0.0</v>
      </c>
    </row>
    <row r="48">
      <c r="A48" s="74">
        <v>34.0</v>
      </c>
      <c r="B48" s="75">
        <v>1000000.0</v>
      </c>
      <c r="C48" s="75">
        <v>941446.0</v>
      </c>
      <c r="D48" s="76">
        <v>0.941446</v>
      </c>
      <c r="E48" s="74">
        <v>6.42295513634002</v>
      </c>
      <c r="F48" s="74">
        <v>14.3888382520267</v>
      </c>
      <c r="G48" s="75">
        <v>298790.0</v>
      </c>
      <c r="H48" s="74">
        <v>0.29879</v>
      </c>
      <c r="I48" s="75">
        <v>174734.0</v>
      </c>
      <c r="J48" s="75">
        <v>39.0</v>
      </c>
      <c r="K48" s="75">
        <v>68391.0</v>
      </c>
      <c r="L48" s="75">
        <v>0.0</v>
      </c>
      <c r="M48" s="75">
        <v>174487.0</v>
      </c>
      <c r="N48" s="75">
        <v>662.0</v>
      </c>
      <c r="O48" s="75">
        <v>19267.0</v>
      </c>
      <c r="P48" s="75">
        <v>1.0</v>
      </c>
    </row>
    <row r="49">
      <c r="A49" s="74">
        <v>35.0</v>
      </c>
      <c r="B49" s="75">
        <v>1000000.0</v>
      </c>
      <c r="C49" s="75">
        <v>971628.0</v>
      </c>
      <c r="D49" s="76">
        <v>0.971628</v>
      </c>
      <c r="E49" s="74">
        <v>15.2273328886343</v>
      </c>
      <c r="F49" s="74">
        <v>14.4134720081962</v>
      </c>
      <c r="G49" s="75">
        <v>299297.0</v>
      </c>
      <c r="H49" s="74">
        <v>0.299297</v>
      </c>
      <c r="I49" s="75">
        <v>175080.0</v>
      </c>
      <c r="J49" s="75">
        <v>40.0</v>
      </c>
      <c r="K49" s="75">
        <v>68398.0</v>
      </c>
      <c r="L49" s="75">
        <v>4.0</v>
      </c>
      <c r="M49" s="75">
        <v>175028.0</v>
      </c>
      <c r="N49" s="75">
        <v>726.0</v>
      </c>
      <c r="O49" s="75">
        <v>19323.0</v>
      </c>
      <c r="P49" s="75">
        <v>2.0</v>
      </c>
    </row>
    <row r="50">
      <c r="A50" s="74">
        <v>36.0</v>
      </c>
      <c r="B50" s="75">
        <v>1000000.0</v>
      </c>
      <c r="C50" s="75">
        <v>955010.0</v>
      </c>
      <c r="D50" s="76">
        <v>0.95501</v>
      </c>
      <c r="E50" s="74">
        <v>10.0035369730237</v>
      </c>
      <c r="F50" s="74">
        <v>14.3093373535121</v>
      </c>
      <c r="G50" s="75">
        <v>299350.0</v>
      </c>
      <c r="H50" s="74">
        <v>0.29935</v>
      </c>
      <c r="I50" s="75">
        <v>175504.0</v>
      </c>
      <c r="J50" s="75">
        <v>34.0</v>
      </c>
      <c r="K50" s="75">
        <v>68359.0</v>
      </c>
      <c r="L50" s="75">
        <v>1.0</v>
      </c>
      <c r="M50" s="75">
        <v>174801.0</v>
      </c>
      <c r="N50" s="75">
        <v>741.0</v>
      </c>
      <c r="O50" s="75">
        <v>19386.0</v>
      </c>
      <c r="P50" s="75">
        <v>2.0</v>
      </c>
    </row>
    <row r="51">
      <c r="A51" s="74">
        <v>37.0</v>
      </c>
      <c r="B51" s="75">
        <v>1000000.0</v>
      </c>
      <c r="C51" s="75">
        <v>964920.0</v>
      </c>
      <c r="D51" s="76">
        <v>0.96492</v>
      </c>
      <c r="E51" s="74">
        <v>16.1055202580166</v>
      </c>
      <c r="F51" s="74">
        <v>14.3608367622377</v>
      </c>
      <c r="G51" s="75">
        <v>298289.0</v>
      </c>
      <c r="H51" s="74">
        <v>0.298289</v>
      </c>
      <c r="I51" s="75">
        <v>174283.0</v>
      </c>
      <c r="J51" s="75">
        <v>32.0</v>
      </c>
      <c r="K51" s="75">
        <v>68137.0</v>
      </c>
      <c r="L51" s="75">
        <v>2.0</v>
      </c>
      <c r="M51" s="75">
        <v>174652.0</v>
      </c>
      <c r="N51" s="75">
        <v>665.0</v>
      </c>
      <c r="O51" s="75">
        <v>19105.0</v>
      </c>
      <c r="P51" s="75">
        <v>5.0</v>
      </c>
    </row>
    <row r="52">
      <c r="A52" s="74">
        <v>38.0</v>
      </c>
      <c r="B52" s="75">
        <v>1000000.0</v>
      </c>
      <c r="C52" s="75">
        <v>968000.0</v>
      </c>
      <c r="D52" s="76">
        <v>0.968</v>
      </c>
      <c r="E52" s="74">
        <v>13.0217181495048</v>
      </c>
      <c r="F52" s="74">
        <v>14.3272002883558</v>
      </c>
      <c r="G52" s="75">
        <v>299028.0</v>
      </c>
      <c r="H52" s="74">
        <v>0.299028</v>
      </c>
      <c r="I52" s="75">
        <v>174574.0</v>
      </c>
      <c r="J52" s="75">
        <v>33.0</v>
      </c>
      <c r="K52" s="75">
        <v>68531.0</v>
      </c>
      <c r="L52" s="75">
        <v>1.0</v>
      </c>
      <c r="M52" s="75">
        <v>174841.0</v>
      </c>
      <c r="N52" s="75">
        <v>680.0</v>
      </c>
      <c r="O52" s="75">
        <v>19543.0</v>
      </c>
      <c r="P52" s="75">
        <v>5.0</v>
      </c>
    </row>
    <row r="53">
      <c r="A53" s="74">
        <v>39.0</v>
      </c>
      <c r="B53" s="75">
        <v>1000000.0</v>
      </c>
      <c r="C53" s="75">
        <v>983423.0</v>
      </c>
      <c r="D53" s="76">
        <v>0.983423</v>
      </c>
      <c r="E53" s="74">
        <v>19.614355072905</v>
      </c>
      <c r="F53" s="74">
        <v>14.4868926418627</v>
      </c>
      <c r="G53" s="75">
        <v>298639.0</v>
      </c>
      <c r="H53" s="74">
        <v>0.298639</v>
      </c>
      <c r="I53" s="75">
        <v>174656.0</v>
      </c>
      <c r="J53" s="75">
        <v>34.0</v>
      </c>
      <c r="K53" s="75">
        <v>68538.0</v>
      </c>
      <c r="L53" s="75">
        <v>7.0</v>
      </c>
      <c r="M53" s="75">
        <v>174407.0</v>
      </c>
      <c r="N53" s="75">
        <v>662.0</v>
      </c>
      <c r="O53" s="75">
        <v>19157.0</v>
      </c>
      <c r="P53" s="75">
        <v>3.0</v>
      </c>
    </row>
    <row r="54">
      <c r="A54" s="74">
        <v>40.0</v>
      </c>
      <c r="B54" s="75">
        <v>1000000.0</v>
      </c>
      <c r="C54" s="75">
        <v>956150.0</v>
      </c>
      <c r="D54" s="76">
        <v>0.95615</v>
      </c>
      <c r="E54" s="74">
        <v>12.0936593897008</v>
      </c>
      <c r="F54" s="74">
        <v>14.4318993946472</v>
      </c>
      <c r="G54" s="75">
        <v>299245.0</v>
      </c>
      <c r="H54" s="74">
        <v>0.299245</v>
      </c>
      <c r="I54" s="75">
        <v>174479.0</v>
      </c>
      <c r="J54" s="75">
        <v>39.0</v>
      </c>
      <c r="K54" s="75">
        <v>68734.0</v>
      </c>
      <c r="L54" s="75">
        <v>1.0</v>
      </c>
      <c r="M54" s="75">
        <v>174761.0</v>
      </c>
      <c r="N54" s="75">
        <v>694.0</v>
      </c>
      <c r="O54" s="75">
        <v>19404.0</v>
      </c>
      <c r="P54" s="75">
        <v>2.0</v>
      </c>
    </row>
    <row r="55">
      <c r="A55" s="74">
        <v>41.0</v>
      </c>
      <c r="B55" s="75">
        <v>1000000.0</v>
      </c>
      <c r="C55" s="75">
        <v>964612.0</v>
      </c>
      <c r="D55" s="76">
        <v>0.964612</v>
      </c>
      <c r="E55" s="74">
        <v>14.7978981841087</v>
      </c>
      <c r="F55" s="74">
        <v>14.4409363738481</v>
      </c>
      <c r="G55" s="75">
        <v>298842.0</v>
      </c>
      <c r="H55" s="74">
        <v>0.298842</v>
      </c>
      <c r="I55" s="75">
        <v>174581.0</v>
      </c>
      <c r="J55" s="75">
        <v>29.0</v>
      </c>
      <c r="K55" s="75">
        <v>68450.0</v>
      </c>
      <c r="L55" s="75">
        <v>3.0</v>
      </c>
      <c r="M55" s="75">
        <v>174881.0</v>
      </c>
      <c r="N55" s="75">
        <v>715.0</v>
      </c>
      <c r="O55" s="75">
        <v>19265.0</v>
      </c>
      <c r="P55" s="75">
        <v>3.0</v>
      </c>
    </row>
    <row r="56">
      <c r="A56" s="74">
        <v>42.0</v>
      </c>
      <c r="B56" s="75">
        <v>1000000.0</v>
      </c>
      <c r="C56" s="75">
        <v>987580.0</v>
      </c>
      <c r="D56" s="76">
        <v>0.98758</v>
      </c>
      <c r="E56" s="74">
        <v>19.133936078369</v>
      </c>
      <c r="F56" s="74">
        <v>14.5702518440556</v>
      </c>
      <c r="G56" s="75">
        <v>299138.0</v>
      </c>
      <c r="H56" s="74">
        <v>0.299138</v>
      </c>
      <c r="I56" s="75">
        <v>174811.0</v>
      </c>
      <c r="J56" s="75">
        <v>39.0</v>
      </c>
      <c r="K56" s="75">
        <v>68321.0</v>
      </c>
      <c r="L56" s="75">
        <v>7.0</v>
      </c>
      <c r="M56" s="75">
        <v>174924.0</v>
      </c>
      <c r="N56" s="75">
        <v>686.0</v>
      </c>
      <c r="O56" s="75">
        <v>19244.0</v>
      </c>
      <c r="P56" s="75">
        <v>3.0</v>
      </c>
    </row>
    <row r="59">
      <c r="A59" s="26" t="s">
        <v>107</v>
      </c>
      <c r="B59" s="63" t="s">
        <v>73</v>
      </c>
      <c r="C59" s="63" t="s">
        <v>74</v>
      </c>
      <c r="D59" s="67" t="s">
        <v>26</v>
      </c>
      <c r="E59" s="33"/>
      <c r="F59" s="33" t="s">
        <v>165</v>
      </c>
      <c r="G59" s="33" t="s">
        <v>76</v>
      </c>
      <c r="H59" s="33" t="s">
        <v>25</v>
      </c>
    </row>
    <row r="60">
      <c r="B60" s="63">
        <f t="shared" ref="B60:C60" si="3">sum(B15:B56)</f>
        <v>42000000</v>
      </c>
      <c r="C60" s="63">
        <f t="shared" si="3"/>
        <v>40546222</v>
      </c>
      <c r="D60" s="64">
        <f>C60/B60</f>
        <v>0.9653862381</v>
      </c>
      <c r="E60" s="77"/>
      <c r="F60" s="77">
        <f t="shared" ref="F60:H60" si="4">F56</f>
        <v>14.57025184</v>
      </c>
      <c r="G60" s="63">
        <f t="shared" si="4"/>
        <v>299138</v>
      </c>
      <c r="H60" s="64">
        <f t="shared" si="4"/>
        <v>0.299138</v>
      </c>
    </row>
    <row r="61">
      <c r="B61" s="79"/>
    </row>
    <row r="63">
      <c r="A63" s="58" t="s">
        <v>108</v>
      </c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>
      <c r="A64" s="26" t="s">
        <v>109</v>
      </c>
    </row>
    <row r="65">
      <c r="A65" s="26" t="s">
        <v>110</v>
      </c>
    </row>
    <row r="66">
      <c r="A66" s="26" t="s">
        <v>111</v>
      </c>
    </row>
    <row r="67">
      <c r="A67" s="26" t="s">
        <v>112</v>
      </c>
    </row>
    <row r="68">
      <c r="A68" s="26" t="s">
        <v>113</v>
      </c>
    </row>
    <row r="70">
      <c r="A70" s="80" t="s">
        <v>114</v>
      </c>
      <c r="B70" s="81" t="s">
        <v>115</v>
      </c>
      <c r="C70" s="81" t="s">
        <v>116</v>
      </c>
      <c r="D70" s="82"/>
      <c r="E70" s="83"/>
    </row>
    <row r="71">
      <c r="A71" s="71" t="s">
        <v>117</v>
      </c>
      <c r="B71" s="72">
        <v>46.0</v>
      </c>
      <c r="C71" s="87">
        <v>0.0046</v>
      </c>
      <c r="D71" s="83"/>
      <c r="E71" s="83"/>
    </row>
    <row r="72">
      <c r="A72" s="74" t="s">
        <v>166</v>
      </c>
      <c r="B72" s="75">
        <v>2.0</v>
      </c>
      <c r="C72" s="86">
        <v>2.0E-4</v>
      </c>
      <c r="D72" s="83"/>
      <c r="E72" s="83"/>
    </row>
    <row r="73">
      <c r="A73" s="74" t="s">
        <v>167</v>
      </c>
      <c r="B73" s="75">
        <v>4.0</v>
      </c>
      <c r="C73" s="86">
        <v>4.0E-4</v>
      </c>
      <c r="D73" s="83"/>
      <c r="E73" s="83"/>
    </row>
    <row r="74">
      <c r="A74" s="74" t="s">
        <v>168</v>
      </c>
      <c r="B74" s="75">
        <v>10.0</v>
      </c>
      <c r="C74" s="86">
        <v>0.001</v>
      </c>
      <c r="D74" s="83"/>
      <c r="E74" s="83"/>
    </row>
    <row r="75">
      <c r="A75" s="74" t="s">
        <v>169</v>
      </c>
      <c r="B75" s="75">
        <v>10.0</v>
      </c>
      <c r="C75" s="86">
        <v>0.001</v>
      </c>
      <c r="D75" s="83"/>
      <c r="E75" s="83"/>
    </row>
    <row r="76">
      <c r="A76" s="74" t="s">
        <v>170</v>
      </c>
      <c r="B76" s="75">
        <v>13.0</v>
      </c>
      <c r="C76" s="86">
        <v>0.0013</v>
      </c>
      <c r="D76" s="83"/>
      <c r="E76" s="83"/>
    </row>
    <row r="77">
      <c r="A77" s="74" t="s">
        <v>171</v>
      </c>
      <c r="B77" s="75">
        <v>13.0</v>
      </c>
      <c r="C77" s="86">
        <v>0.0013</v>
      </c>
      <c r="D77" s="83"/>
      <c r="E77" s="83"/>
    </row>
    <row r="78">
      <c r="A78" s="74" t="s">
        <v>172</v>
      </c>
      <c r="B78" s="75">
        <v>28.0</v>
      </c>
      <c r="C78" s="86">
        <v>0.0028</v>
      </c>
      <c r="D78" s="83"/>
      <c r="E78" s="83"/>
    </row>
    <row r="79">
      <c r="A79" s="74" t="s">
        <v>173</v>
      </c>
      <c r="B79" s="75">
        <v>39.0</v>
      </c>
      <c r="C79" s="86">
        <v>0.0039</v>
      </c>
      <c r="D79" s="83"/>
      <c r="E79" s="83"/>
    </row>
    <row r="80">
      <c r="A80" s="74" t="s">
        <v>174</v>
      </c>
      <c r="B80" s="75">
        <v>54.0</v>
      </c>
      <c r="C80" s="86">
        <v>0.0054</v>
      </c>
      <c r="D80" s="83"/>
      <c r="E80" s="83"/>
    </row>
    <row r="81">
      <c r="A81" s="74" t="s">
        <v>175</v>
      </c>
      <c r="B81" s="75">
        <v>55.0</v>
      </c>
      <c r="C81" s="86">
        <v>0.0055</v>
      </c>
      <c r="D81" s="83"/>
      <c r="E81" s="83"/>
    </row>
    <row r="82">
      <c r="A82" s="74" t="s">
        <v>176</v>
      </c>
      <c r="B82" s="75">
        <v>58.0</v>
      </c>
      <c r="C82" s="86">
        <v>0.0058</v>
      </c>
      <c r="D82" s="83"/>
      <c r="E82" s="83"/>
    </row>
    <row r="83">
      <c r="A83" s="74" t="s">
        <v>177</v>
      </c>
      <c r="B83" s="75">
        <v>120.0</v>
      </c>
      <c r="C83" s="86">
        <v>0.012</v>
      </c>
      <c r="D83" s="83"/>
      <c r="E83" s="83"/>
    </row>
    <row r="84">
      <c r="A84" s="74" t="s">
        <v>178</v>
      </c>
      <c r="B84" s="75">
        <v>155.0</v>
      </c>
      <c r="C84" s="86">
        <v>0.0155</v>
      </c>
      <c r="D84" s="83"/>
      <c r="E84" s="83"/>
    </row>
    <row r="85">
      <c r="A85" s="74" t="s">
        <v>179</v>
      </c>
      <c r="B85" s="75">
        <v>141.0</v>
      </c>
      <c r="C85" s="86">
        <v>0.0141</v>
      </c>
      <c r="D85" s="83"/>
      <c r="E85" s="83"/>
    </row>
    <row r="86">
      <c r="A86" s="74" t="s">
        <v>180</v>
      </c>
      <c r="B86" s="75">
        <v>229.0</v>
      </c>
      <c r="C86" s="86">
        <v>0.0229</v>
      </c>
      <c r="D86" s="83"/>
      <c r="E86" s="83"/>
    </row>
    <row r="87">
      <c r="A87" s="74" t="s">
        <v>181</v>
      </c>
      <c r="B87" s="75">
        <v>195.0</v>
      </c>
      <c r="C87" s="86">
        <v>0.0195</v>
      </c>
      <c r="D87" s="83"/>
      <c r="E87" s="83"/>
    </row>
    <row r="88">
      <c r="A88" s="74" t="s">
        <v>182</v>
      </c>
      <c r="B88" s="75">
        <v>300.0</v>
      </c>
      <c r="C88" s="86">
        <v>0.03</v>
      </c>
      <c r="D88" s="83"/>
      <c r="E88" s="83"/>
    </row>
    <row r="89">
      <c r="A89" s="74" t="s">
        <v>183</v>
      </c>
      <c r="B89" s="75">
        <v>511.0</v>
      </c>
      <c r="C89" s="86">
        <v>0.0511</v>
      </c>
      <c r="D89" s="83"/>
      <c r="E89" s="83"/>
    </row>
    <row r="90">
      <c r="A90" s="74" t="s">
        <v>184</v>
      </c>
      <c r="B90" s="75">
        <v>556.0</v>
      </c>
      <c r="C90" s="86">
        <v>0.0556</v>
      </c>
      <c r="D90" s="83"/>
      <c r="E90" s="83"/>
    </row>
    <row r="91">
      <c r="A91" s="74" t="s">
        <v>185</v>
      </c>
      <c r="B91" s="75">
        <v>675.0</v>
      </c>
      <c r="C91" s="86">
        <v>0.0675</v>
      </c>
      <c r="D91" s="83"/>
      <c r="E91" s="83"/>
    </row>
    <row r="92">
      <c r="A92" s="74" t="s">
        <v>186</v>
      </c>
      <c r="B92" s="75">
        <v>623.0</v>
      </c>
      <c r="C92" s="86">
        <v>0.0623</v>
      </c>
      <c r="D92" s="83"/>
      <c r="E92" s="83"/>
    </row>
    <row r="93">
      <c r="A93" s="74" t="s">
        <v>187</v>
      </c>
      <c r="B93" s="75">
        <v>1034.0</v>
      </c>
      <c r="C93" s="86">
        <v>0.1034</v>
      </c>
      <c r="D93" s="83"/>
      <c r="E93" s="83"/>
    </row>
    <row r="94">
      <c r="A94" s="74" t="s">
        <v>188</v>
      </c>
      <c r="B94" s="75">
        <v>701.0</v>
      </c>
      <c r="C94" s="86">
        <v>0.0701</v>
      </c>
      <c r="D94" s="83"/>
      <c r="E94" s="83"/>
    </row>
    <row r="95">
      <c r="A95" s="74" t="s">
        <v>189</v>
      </c>
      <c r="B95" s="75">
        <v>1124.0</v>
      </c>
      <c r="C95" s="86">
        <v>0.1124</v>
      </c>
      <c r="D95" s="83"/>
      <c r="E95" s="83"/>
    </row>
    <row r="96">
      <c r="A96" s="74" t="s">
        <v>190</v>
      </c>
      <c r="B96" s="75">
        <v>891.0</v>
      </c>
      <c r="C96" s="86">
        <v>0.0891</v>
      </c>
      <c r="D96" s="83"/>
      <c r="E96" s="83"/>
    </row>
    <row r="97">
      <c r="A97" s="74" t="s">
        <v>191</v>
      </c>
      <c r="B97" s="75">
        <v>593.0</v>
      </c>
      <c r="C97" s="86">
        <v>0.0593</v>
      </c>
      <c r="D97" s="83"/>
      <c r="E97" s="83"/>
    </row>
    <row r="98">
      <c r="A98" s="74" t="s">
        <v>192</v>
      </c>
      <c r="B98" s="75">
        <v>759.0</v>
      </c>
      <c r="C98" s="86">
        <v>0.0759</v>
      </c>
      <c r="D98" s="83"/>
      <c r="E98" s="83"/>
    </row>
    <row r="99">
      <c r="A99" s="74" t="s">
        <v>193</v>
      </c>
      <c r="B99" s="75">
        <v>375.0</v>
      </c>
      <c r="C99" s="86">
        <v>0.0375</v>
      </c>
      <c r="D99" s="83"/>
      <c r="E99" s="83"/>
    </row>
    <row r="100">
      <c r="A100" s="74" t="s">
        <v>194</v>
      </c>
      <c r="B100" s="75">
        <v>353.0</v>
      </c>
      <c r="C100" s="86">
        <v>0.0353</v>
      </c>
      <c r="D100" s="83"/>
      <c r="E100" s="83"/>
    </row>
    <row r="101">
      <c r="A101" s="74" t="s">
        <v>195</v>
      </c>
      <c r="B101" s="75">
        <v>175.0</v>
      </c>
      <c r="C101" s="86">
        <v>0.0175</v>
      </c>
      <c r="D101" s="83"/>
      <c r="E101" s="83"/>
    </row>
    <row r="102">
      <c r="A102" s="74" t="s">
        <v>196</v>
      </c>
      <c r="B102" s="75">
        <v>97.0</v>
      </c>
      <c r="C102" s="86">
        <v>0.0097</v>
      </c>
      <c r="D102" s="83"/>
      <c r="E102" s="83"/>
    </row>
    <row r="103">
      <c r="A103" s="74" t="s">
        <v>197</v>
      </c>
      <c r="B103" s="75">
        <v>44.0</v>
      </c>
      <c r="C103" s="86">
        <v>0.0044</v>
      </c>
      <c r="D103" s="83"/>
      <c r="E103" s="83"/>
    </row>
    <row r="104">
      <c r="A104" s="74" t="s">
        <v>198</v>
      </c>
      <c r="B104" s="75">
        <v>11.0</v>
      </c>
      <c r="C104" s="86">
        <v>0.0011</v>
      </c>
      <c r="D104" s="83"/>
      <c r="E104" s="83"/>
    </row>
    <row r="105">
      <c r="A105" s="74" t="s">
        <v>199</v>
      </c>
      <c r="B105" s="75">
        <v>5.0</v>
      </c>
      <c r="C105" s="86">
        <v>5.0E-4</v>
      </c>
      <c r="D105" s="83"/>
      <c r="E105" s="83"/>
    </row>
    <row r="106">
      <c r="A106" s="74" t="s">
        <v>200</v>
      </c>
      <c r="B106" s="75">
        <v>1.0</v>
      </c>
      <c r="C106" s="86">
        <v>1.0E-4</v>
      </c>
      <c r="D106" s="83"/>
      <c r="E106" s="83"/>
    </row>
    <row r="107">
      <c r="A107" s="74" t="s">
        <v>201</v>
      </c>
      <c r="B107" s="75">
        <v>0.0</v>
      </c>
      <c r="C107" s="86">
        <v>0.0</v>
      </c>
      <c r="D107" s="83"/>
      <c r="E107" s="83"/>
    </row>
    <row r="108">
      <c r="A108" s="74" t="s">
        <v>202</v>
      </c>
      <c r="B108" s="75">
        <v>0.0</v>
      </c>
      <c r="C108" s="86">
        <v>0.0</v>
      </c>
      <c r="D108" s="83"/>
      <c r="E108" s="83"/>
    </row>
    <row r="109">
      <c r="A109" s="74" t="s">
        <v>203</v>
      </c>
      <c r="B109" s="75">
        <v>0.0</v>
      </c>
      <c r="C109" s="86">
        <v>0.0</v>
      </c>
      <c r="D109" s="83"/>
      <c r="E109" s="83"/>
    </row>
    <row r="110">
      <c r="A110" s="74" t="s">
        <v>204</v>
      </c>
      <c r="B110" s="75">
        <v>0.0</v>
      </c>
      <c r="C110" s="86">
        <v>0.0</v>
      </c>
      <c r="D110" s="83"/>
      <c r="E110" s="83"/>
    </row>
    <row r="111">
      <c r="A111" s="74" t="s">
        <v>205</v>
      </c>
      <c r="B111" s="75">
        <v>0.0</v>
      </c>
      <c r="C111" s="86">
        <v>0.0</v>
      </c>
      <c r="D111" s="83"/>
      <c r="E111" s="83"/>
    </row>
    <row r="112">
      <c r="A112" s="83"/>
      <c r="B112" s="84"/>
      <c r="C112" s="83"/>
      <c r="D112" s="83"/>
      <c r="E112" s="83"/>
    </row>
    <row r="113">
      <c r="A113" s="85" t="s">
        <v>158</v>
      </c>
      <c r="B113" s="75">
        <v>1000000.0</v>
      </c>
      <c r="C113" s="83"/>
      <c r="D113" s="83"/>
      <c r="E113" s="83"/>
    </row>
    <row r="114">
      <c r="A114" s="85" t="s">
        <v>159</v>
      </c>
      <c r="B114" s="75">
        <v>960625.0</v>
      </c>
      <c r="C114" s="83"/>
      <c r="D114" s="83"/>
      <c r="E114" s="83"/>
    </row>
    <row r="115">
      <c r="A115" s="74" t="s">
        <v>26</v>
      </c>
      <c r="B115" s="86">
        <v>0.960625</v>
      </c>
      <c r="C115" s="83"/>
      <c r="D115" s="83"/>
      <c r="E115" s="83"/>
    </row>
  </sheetData>
  <mergeCells count="11">
    <mergeCell ref="E13:E14"/>
    <mergeCell ref="F13:F14"/>
    <mergeCell ref="G13:G14"/>
    <mergeCell ref="H13:H14"/>
    <mergeCell ref="I3:P3"/>
    <mergeCell ref="A12:A14"/>
    <mergeCell ref="B12:H12"/>
    <mergeCell ref="I12:P12"/>
    <mergeCell ref="B13:B14"/>
    <mergeCell ref="C13:C14"/>
    <mergeCell ref="D13:D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16" width="11.5"/>
  </cols>
  <sheetData>
    <row r="1">
      <c r="A1" s="58" t="s">
        <v>67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  <c r="R1" s="60"/>
      <c r="S1" s="60"/>
      <c r="T1" s="60"/>
      <c r="U1" s="60"/>
      <c r="V1" s="60"/>
      <c r="W1" s="60"/>
      <c r="X1" s="60"/>
    </row>
    <row r="2">
      <c r="A2" s="26" t="s">
        <v>68</v>
      </c>
    </row>
    <row r="3">
      <c r="A3" s="26" t="s">
        <v>69</v>
      </c>
      <c r="I3" s="31" t="s">
        <v>72</v>
      </c>
      <c r="J3" s="5"/>
      <c r="K3" s="5"/>
      <c r="L3" s="5"/>
      <c r="M3" s="5"/>
      <c r="N3" s="5"/>
      <c r="O3" s="5"/>
      <c r="P3" s="6"/>
    </row>
    <row r="4">
      <c r="A4" s="26"/>
      <c r="I4" s="55" t="s">
        <v>31</v>
      </c>
      <c r="J4" s="55" t="s">
        <v>32</v>
      </c>
      <c r="K4" s="55" t="s">
        <v>33</v>
      </c>
      <c r="L4" s="55" t="s">
        <v>34</v>
      </c>
      <c r="M4" s="55" t="s">
        <v>35</v>
      </c>
      <c r="N4" s="55" t="s">
        <v>36</v>
      </c>
      <c r="O4" s="55" t="s">
        <v>37</v>
      </c>
      <c r="P4" s="55" t="s">
        <v>38</v>
      </c>
    </row>
    <row r="5">
      <c r="A5" s="26"/>
      <c r="I5" s="33">
        <v>1.0</v>
      </c>
      <c r="J5" s="33">
        <v>500.0</v>
      </c>
      <c r="K5" s="33">
        <v>5.0</v>
      </c>
      <c r="L5" s="33">
        <v>5000.0</v>
      </c>
      <c r="M5" s="33">
        <v>1.0</v>
      </c>
      <c r="N5" s="33">
        <v>50.0</v>
      </c>
      <c r="O5" s="33">
        <v>10.0</v>
      </c>
      <c r="P5" s="33">
        <v>5000.0</v>
      </c>
    </row>
    <row r="6">
      <c r="A6" s="26"/>
      <c r="H6" s="26" t="s">
        <v>160</v>
      </c>
      <c r="I6" s="65">
        <f t="shared" ref="I6:P6" si="1">SUM(I15:I784)</f>
        <v>5501076</v>
      </c>
      <c r="J6" s="65">
        <f t="shared" si="1"/>
        <v>1105</v>
      </c>
      <c r="K6" s="65">
        <f t="shared" si="1"/>
        <v>2150916</v>
      </c>
      <c r="L6" s="65">
        <f t="shared" si="1"/>
        <v>93</v>
      </c>
      <c r="M6" s="65">
        <f t="shared" si="1"/>
        <v>5499288</v>
      </c>
      <c r="N6" s="65">
        <f t="shared" si="1"/>
        <v>21738</v>
      </c>
      <c r="O6" s="65">
        <f t="shared" si="1"/>
        <v>607994</v>
      </c>
      <c r="P6" s="65">
        <f t="shared" si="1"/>
        <v>90</v>
      </c>
    </row>
    <row r="7">
      <c r="A7" s="26"/>
      <c r="H7" s="26" t="s">
        <v>161</v>
      </c>
      <c r="I7" s="70">
        <f t="shared" ref="I7:P7" si="2">I6/SUM($I$6:$P$6)</f>
        <v>0.3991406369</v>
      </c>
      <c r="J7" s="70">
        <f t="shared" si="2"/>
        <v>0.0000801752973</v>
      </c>
      <c r="K7" s="70">
        <f t="shared" si="2"/>
        <v>0.1560636469</v>
      </c>
      <c r="L7" s="70">
        <f t="shared" si="2"/>
        <v>0.000006747785203</v>
      </c>
      <c r="M7" s="70">
        <f t="shared" si="2"/>
        <v>0.3990109053</v>
      </c>
      <c r="N7" s="70">
        <f t="shared" si="2"/>
        <v>0.001577240374</v>
      </c>
      <c r="O7" s="70">
        <f t="shared" si="2"/>
        <v>0.04411411738</v>
      </c>
      <c r="P7" s="70">
        <f t="shared" si="2"/>
        <v>0.000006530114712</v>
      </c>
    </row>
    <row r="8">
      <c r="A8" s="26"/>
      <c r="H8" s="26" t="s">
        <v>162</v>
      </c>
      <c r="I8" s="70">
        <f>vlookup(I4,'機率設置'!$O$47:$T$54,6,false)</f>
        <v>0.3990580723</v>
      </c>
      <c r="J8" s="70">
        <f>vlookup(J4,'機率設置'!$O$47:$T$54,6,false)</f>
        <v>0.00008158081572</v>
      </c>
      <c r="K8" s="70">
        <f>vlookup(K4,'機率設置'!$O$47:$T$54,6,false)</f>
        <v>0.1561390666</v>
      </c>
      <c r="L8" s="70">
        <f>vlookup(L4,'機率設置'!$O$47:$T$54,6,false)</f>
        <v>0.000006614660734</v>
      </c>
      <c r="M8" s="70">
        <f>vlookup(M4,'機率設置'!$O$47:$T$54,6,false)</f>
        <v>0.3990558674</v>
      </c>
      <c r="N8" s="70">
        <f>vlookup(N4,'機率設置'!$O$47:$T$54,6,false)</f>
        <v>0.001565469707</v>
      </c>
      <c r="O8" s="70">
        <f>vlookup(O4,'機率設置'!$O$47:$T$54,6,false)</f>
        <v>0.04408671379</v>
      </c>
      <c r="P8" s="70">
        <f>vlookup(P4,'機率設置'!$O$47:$T$54,6,false)</f>
        <v>0.000006614660734</v>
      </c>
    </row>
    <row r="9">
      <c r="A9" s="26"/>
      <c r="H9" s="26" t="s">
        <v>163</v>
      </c>
      <c r="I9" s="65">
        <f>Vlookup(I4,'機率設置'!$O$47:$Q$54,3,false)*Max($B$15:$B784)</f>
        <v>5791616</v>
      </c>
      <c r="J9" s="65">
        <f>Vlookup(J4,'機率設置'!$O$47:$Q$54,3,false)*Max($B$15:$B784)</f>
        <v>1184</v>
      </c>
      <c r="K9" s="65">
        <f>Vlookup(K4,'機率設置'!$O$47:$Q$54,3,false)*Max($B$15:$B784)</f>
        <v>2266080</v>
      </c>
      <c r="L9" s="65">
        <f>Vlookup(L4,'機率設置'!$O$47:$Q$54,3,false)*Max($B$15:$B784)</f>
        <v>96</v>
      </c>
      <c r="M9" s="65">
        <f>Vlookup(M4,'機率設置'!$O$47:$Q$54,3,false)*Max($B$15:$B784)</f>
        <v>5791584</v>
      </c>
      <c r="N9" s="65">
        <f>Vlookup(N4,'機率設置'!$O$47:$Q$54,3,false)*Max($B$15:$B784)</f>
        <v>22720</v>
      </c>
      <c r="O9" s="65">
        <f>Vlookup(O4,'機率設置'!$O$47:$Q$54,3,false)*Max($B$15:$B784)</f>
        <v>639840</v>
      </c>
      <c r="P9" s="65">
        <f>Vlookup(P4,'機率設置'!$O$47:$Q$54,3,false)*Max($B$15:$B784)</f>
        <v>96</v>
      </c>
    </row>
    <row r="10">
      <c r="A10" s="26"/>
      <c r="H10" s="26" t="s">
        <v>164</v>
      </c>
      <c r="I10" s="65">
        <f>Vlookup(I4,'機率設置'!$O$47:$Q$54,3,false)*$B$15</f>
        <v>180988</v>
      </c>
      <c r="J10" s="65">
        <f>Vlookup(J4,'機率設置'!$O$47:$Q$54,3,false)*$B$15</f>
        <v>37</v>
      </c>
      <c r="K10" s="65">
        <f>Vlookup(K4,'機率設置'!$O$47:$Q$54,3,false)*$B$15</f>
        <v>70815</v>
      </c>
      <c r="L10" s="65">
        <f>Vlookup(L4,'機率設置'!$O$47:$Q$54,3,false)*$B$15</f>
        <v>3</v>
      </c>
      <c r="M10" s="65">
        <f>Vlookup(M4,'機率設置'!$O$47:$Q$54,3,false)*$B$15</f>
        <v>180987</v>
      </c>
      <c r="N10" s="65">
        <f>Vlookup(N4,'機率設置'!$O$47:$Q$54,3,false)*$B$15</f>
        <v>710</v>
      </c>
      <c r="O10" s="65">
        <f>Vlookup(O4,'機率設置'!$O$47:$Q$54,3,false)*$B$15</f>
        <v>19995</v>
      </c>
      <c r="P10" s="65">
        <f>Vlookup(P4,'機率設置'!$O$47:$Q$54,3,false)*$B$15</f>
        <v>3</v>
      </c>
    </row>
    <row r="11">
      <c r="A11" s="26"/>
    </row>
    <row r="12">
      <c r="A12" s="30" t="s">
        <v>70</v>
      </c>
      <c r="B12" s="31" t="s">
        <v>71</v>
      </c>
      <c r="C12" s="5"/>
      <c r="D12" s="5"/>
      <c r="E12" s="5"/>
      <c r="F12" s="5"/>
      <c r="G12" s="5"/>
      <c r="H12" s="6"/>
      <c r="I12" s="31" t="s">
        <v>72</v>
      </c>
      <c r="J12" s="5"/>
      <c r="K12" s="5"/>
      <c r="L12" s="5"/>
      <c r="M12" s="5"/>
      <c r="N12" s="5"/>
      <c r="O12" s="5"/>
      <c r="P12" s="6"/>
    </row>
    <row r="13">
      <c r="A13" s="32"/>
      <c r="B13" s="30" t="s">
        <v>73</v>
      </c>
      <c r="C13" s="30" t="s">
        <v>74</v>
      </c>
      <c r="D13" s="30" t="s">
        <v>26</v>
      </c>
      <c r="E13" s="30" t="s">
        <v>75</v>
      </c>
      <c r="F13" s="30" t="s">
        <v>165</v>
      </c>
      <c r="G13" s="30" t="s">
        <v>76</v>
      </c>
      <c r="H13" s="30" t="s">
        <v>25</v>
      </c>
      <c r="I13" s="55" t="s">
        <v>31</v>
      </c>
      <c r="J13" s="55" t="s">
        <v>32</v>
      </c>
      <c r="K13" s="55" t="s">
        <v>33</v>
      </c>
      <c r="L13" s="55" t="s">
        <v>34</v>
      </c>
      <c r="M13" s="55" t="s">
        <v>35</v>
      </c>
      <c r="N13" s="55" t="s">
        <v>36</v>
      </c>
      <c r="O13" s="55" t="s">
        <v>37</v>
      </c>
      <c r="P13" s="55" t="s">
        <v>38</v>
      </c>
    </row>
    <row r="14">
      <c r="A14" s="10"/>
      <c r="B14" s="10"/>
      <c r="C14" s="10"/>
      <c r="D14" s="10"/>
      <c r="E14" s="10"/>
      <c r="F14" s="10"/>
      <c r="G14" s="10"/>
      <c r="H14" s="10"/>
      <c r="I14" s="33">
        <v>1.0</v>
      </c>
      <c r="J14" s="33">
        <v>500.0</v>
      </c>
      <c r="K14" s="33">
        <v>5.0</v>
      </c>
      <c r="L14" s="33">
        <v>5000.0</v>
      </c>
      <c r="M14" s="33">
        <v>1.0</v>
      </c>
      <c r="N14" s="33">
        <v>50.0</v>
      </c>
      <c r="O14" s="33">
        <v>10.0</v>
      </c>
      <c r="P14" s="33">
        <v>5000.0</v>
      </c>
    </row>
    <row r="15">
      <c r="A15" s="71">
        <v>1.0</v>
      </c>
      <c r="B15" s="72">
        <v>1000000.0</v>
      </c>
      <c r="C15" s="72">
        <v>946120.0</v>
      </c>
      <c r="D15" s="73">
        <v>0.94612</v>
      </c>
      <c r="E15" s="71">
        <v>12.7757337231555</v>
      </c>
      <c r="F15" s="71">
        <v>12.7757337231555</v>
      </c>
      <c r="G15" s="72">
        <v>294439.0</v>
      </c>
      <c r="H15" s="71">
        <v>0.294439</v>
      </c>
      <c r="I15" s="72">
        <v>172229.0</v>
      </c>
      <c r="J15" s="72">
        <v>28.0</v>
      </c>
      <c r="K15" s="72">
        <v>66964.0</v>
      </c>
      <c r="L15" s="72">
        <v>4.0</v>
      </c>
      <c r="M15" s="72">
        <v>172621.0</v>
      </c>
      <c r="N15" s="72">
        <v>658.0</v>
      </c>
      <c r="O15" s="72">
        <v>18955.0</v>
      </c>
      <c r="P15" s="72">
        <v>2.0</v>
      </c>
    </row>
    <row r="16">
      <c r="A16" s="74">
        <v>2.0</v>
      </c>
      <c r="B16" s="75">
        <v>1000000.0</v>
      </c>
      <c r="C16" s="75">
        <v>967978.0</v>
      </c>
      <c r="D16" s="76">
        <v>0.967978</v>
      </c>
      <c r="E16" s="74">
        <v>19.7174433273964</v>
      </c>
      <c r="F16" s="74">
        <v>16.6132011728874</v>
      </c>
      <c r="G16" s="75">
        <v>294644.0</v>
      </c>
      <c r="H16" s="74">
        <v>0.294644</v>
      </c>
      <c r="I16" s="75">
        <v>172381.0</v>
      </c>
      <c r="J16" s="75">
        <v>30.0</v>
      </c>
      <c r="K16" s="75">
        <v>67421.0</v>
      </c>
      <c r="L16" s="75">
        <v>4.0</v>
      </c>
      <c r="M16" s="75">
        <v>171772.0</v>
      </c>
      <c r="N16" s="75">
        <v>673.0</v>
      </c>
      <c r="O16" s="75">
        <v>19307.0</v>
      </c>
      <c r="P16" s="75">
        <v>5.0</v>
      </c>
    </row>
    <row r="17">
      <c r="A17" s="74">
        <v>3.0</v>
      </c>
      <c r="B17" s="75">
        <v>1000000.0</v>
      </c>
      <c r="C17" s="75">
        <v>951615.0</v>
      </c>
      <c r="D17" s="76">
        <v>0.951615</v>
      </c>
      <c r="E17" s="74">
        <v>14.4812224483149</v>
      </c>
      <c r="F17" s="74">
        <v>15.934265989803</v>
      </c>
      <c r="G17" s="75">
        <v>294182.0</v>
      </c>
      <c r="H17" s="74">
        <v>0.294182</v>
      </c>
      <c r="I17" s="75">
        <v>172011.0</v>
      </c>
      <c r="J17" s="75">
        <v>34.0</v>
      </c>
      <c r="K17" s="75">
        <v>67052.0</v>
      </c>
      <c r="L17" s="75">
        <v>1.0</v>
      </c>
      <c r="M17" s="75">
        <v>171804.0</v>
      </c>
      <c r="N17" s="75">
        <v>635.0</v>
      </c>
      <c r="O17" s="75">
        <v>18879.0</v>
      </c>
      <c r="P17" s="75">
        <v>6.0</v>
      </c>
    </row>
    <row r="18">
      <c r="A18" s="74">
        <v>4.0</v>
      </c>
      <c r="B18" s="75">
        <v>1000000.0</v>
      </c>
      <c r="C18" s="75">
        <v>955037.0</v>
      </c>
      <c r="D18" s="76">
        <v>0.955037</v>
      </c>
      <c r="E18" s="74">
        <v>15.8236651164327</v>
      </c>
      <c r="F18" s="74">
        <v>15.9066858929039</v>
      </c>
      <c r="G18" s="75">
        <v>293758.0</v>
      </c>
      <c r="H18" s="74">
        <v>0.293758</v>
      </c>
      <c r="I18" s="75">
        <v>171632.0</v>
      </c>
      <c r="J18" s="75">
        <v>36.0</v>
      </c>
      <c r="K18" s="75">
        <v>67306.0</v>
      </c>
      <c r="L18" s="75">
        <v>3.0</v>
      </c>
      <c r="M18" s="75">
        <v>171695.0</v>
      </c>
      <c r="N18" s="75">
        <v>664.0</v>
      </c>
      <c r="O18" s="75">
        <v>18898.0</v>
      </c>
      <c r="P18" s="75">
        <v>4.0</v>
      </c>
    </row>
    <row r="19">
      <c r="A19" s="74">
        <v>5.0</v>
      </c>
      <c r="B19" s="75">
        <v>1000000.0</v>
      </c>
      <c r="C19" s="75">
        <v>974361.0</v>
      </c>
      <c r="D19" s="76">
        <v>0.974361</v>
      </c>
      <c r="E19" s="74">
        <v>19.3936757154578</v>
      </c>
      <c r="F19" s="74">
        <v>16.6625641768641</v>
      </c>
      <c r="G19" s="75">
        <v>294334.0</v>
      </c>
      <c r="H19" s="74">
        <v>0.294334</v>
      </c>
      <c r="I19" s="75">
        <v>172093.0</v>
      </c>
      <c r="J19" s="75">
        <v>39.0</v>
      </c>
      <c r="K19" s="75">
        <v>67490.0</v>
      </c>
      <c r="L19" s="75">
        <v>5.0</v>
      </c>
      <c r="M19" s="75">
        <v>172048.0</v>
      </c>
      <c r="N19" s="75">
        <v>668.0</v>
      </c>
      <c r="O19" s="75">
        <v>18987.0</v>
      </c>
      <c r="P19" s="75">
        <v>5.0</v>
      </c>
    </row>
    <row r="20">
      <c r="A20" s="74">
        <v>6.0</v>
      </c>
      <c r="B20" s="75">
        <v>1000000.0</v>
      </c>
      <c r="C20" s="75">
        <v>934500.0</v>
      </c>
      <c r="D20" s="76">
        <v>0.9345</v>
      </c>
      <c r="E20" s="74">
        <v>11.9935047252317</v>
      </c>
      <c r="F20" s="74">
        <v>15.9794123552067</v>
      </c>
      <c r="G20" s="75">
        <v>294331.0</v>
      </c>
      <c r="H20" s="74">
        <v>0.294331</v>
      </c>
      <c r="I20" s="75">
        <v>171902.0</v>
      </c>
      <c r="J20" s="75">
        <v>30.0</v>
      </c>
      <c r="K20" s="75">
        <v>67327.0</v>
      </c>
      <c r="L20" s="75">
        <v>2.0</v>
      </c>
      <c r="M20" s="75">
        <v>172063.0</v>
      </c>
      <c r="N20" s="75">
        <v>692.0</v>
      </c>
      <c r="O20" s="75">
        <v>18930.0</v>
      </c>
      <c r="P20" s="75">
        <v>1.0</v>
      </c>
    </row>
    <row r="21">
      <c r="A21" s="74">
        <v>7.0</v>
      </c>
      <c r="B21" s="75">
        <v>1000000.0</v>
      </c>
      <c r="C21" s="75">
        <v>937715.0</v>
      </c>
      <c r="D21" s="76">
        <v>0.937715</v>
      </c>
      <c r="E21" s="74">
        <v>14.0390494932415</v>
      </c>
      <c r="F21" s="74">
        <v>15.7168911626784</v>
      </c>
      <c r="G21" s="75">
        <v>294006.0</v>
      </c>
      <c r="H21" s="74">
        <v>0.294006</v>
      </c>
      <c r="I21" s="75">
        <v>172347.0</v>
      </c>
      <c r="J21" s="75">
        <v>24.0</v>
      </c>
      <c r="K21" s="75">
        <v>67039.0</v>
      </c>
      <c r="L21" s="75">
        <v>2.0</v>
      </c>
      <c r="M21" s="75">
        <v>171863.0</v>
      </c>
      <c r="N21" s="75">
        <v>662.0</v>
      </c>
      <c r="O21" s="75">
        <v>18821.0</v>
      </c>
      <c r="P21" s="75">
        <v>3.0</v>
      </c>
    </row>
    <row r="22">
      <c r="A22" s="74">
        <v>8.0</v>
      </c>
      <c r="B22" s="75">
        <v>1000000.0</v>
      </c>
      <c r="C22" s="75">
        <v>937041.0</v>
      </c>
      <c r="D22" s="76">
        <v>0.937041</v>
      </c>
      <c r="E22" s="74">
        <v>11.5452670154271</v>
      </c>
      <c r="F22" s="74">
        <v>15.2579402530326</v>
      </c>
      <c r="G22" s="75">
        <v>293743.0</v>
      </c>
      <c r="H22" s="74">
        <v>0.293743</v>
      </c>
      <c r="I22" s="75">
        <v>171197.0</v>
      </c>
      <c r="J22" s="75">
        <v>28.0</v>
      </c>
      <c r="K22" s="75">
        <v>67083.0</v>
      </c>
      <c r="L22" s="75">
        <v>2.0</v>
      </c>
      <c r="M22" s="75">
        <v>171699.0</v>
      </c>
      <c r="N22" s="75">
        <v>700.0</v>
      </c>
      <c r="O22" s="75">
        <v>18973.0</v>
      </c>
      <c r="P22" s="75">
        <v>2.0</v>
      </c>
    </row>
    <row r="23">
      <c r="A23" s="74">
        <v>9.0</v>
      </c>
      <c r="B23" s="75">
        <v>1000000.0</v>
      </c>
      <c r="C23" s="75">
        <v>935398.0</v>
      </c>
      <c r="D23" s="76">
        <v>0.935398</v>
      </c>
      <c r="E23" s="74">
        <v>9.8003460463587</v>
      </c>
      <c r="F23" s="74">
        <v>14.7515905035881</v>
      </c>
      <c r="G23" s="75">
        <v>293991.0</v>
      </c>
      <c r="H23" s="74">
        <v>0.293991</v>
      </c>
      <c r="I23" s="75">
        <v>172700.0</v>
      </c>
      <c r="J23" s="75">
        <v>38.0</v>
      </c>
      <c r="K23" s="75">
        <v>66568.0</v>
      </c>
      <c r="L23" s="75">
        <v>2.0</v>
      </c>
      <c r="M23" s="75">
        <v>171928.0</v>
      </c>
      <c r="N23" s="75">
        <v>695.0</v>
      </c>
      <c r="O23" s="75">
        <v>18918.0</v>
      </c>
      <c r="P23" s="75">
        <v>1.0</v>
      </c>
    </row>
    <row r="24">
      <c r="A24" s="74">
        <v>10.0</v>
      </c>
      <c r="B24" s="75">
        <v>1000000.0</v>
      </c>
      <c r="C24" s="75">
        <v>947155.0</v>
      </c>
      <c r="D24" s="76">
        <v>0.947155</v>
      </c>
      <c r="E24" s="74">
        <v>14.9514597264656</v>
      </c>
      <c r="F24" s="74">
        <v>14.7716983759297</v>
      </c>
      <c r="G24" s="75">
        <v>293855.0</v>
      </c>
      <c r="H24" s="74">
        <v>0.293855</v>
      </c>
      <c r="I24" s="75">
        <v>171659.0</v>
      </c>
      <c r="J24" s="75">
        <v>29.0</v>
      </c>
      <c r="K24" s="75">
        <v>67413.0</v>
      </c>
      <c r="L24" s="75">
        <v>3.0</v>
      </c>
      <c r="M24" s="75">
        <v>171851.0</v>
      </c>
      <c r="N24" s="75">
        <v>646.0</v>
      </c>
      <c r="O24" s="75">
        <v>18978.0</v>
      </c>
      <c r="P24" s="75">
        <v>3.0</v>
      </c>
    </row>
    <row r="25">
      <c r="A25" s="74">
        <v>11.0</v>
      </c>
      <c r="B25" s="75">
        <v>1000000.0</v>
      </c>
      <c r="C25" s="75">
        <v>961523.0</v>
      </c>
      <c r="D25" s="76">
        <v>0.961523</v>
      </c>
      <c r="E25" s="74">
        <v>17.0281328535392</v>
      </c>
      <c r="F25" s="74">
        <v>14.990869657003</v>
      </c>
      <c r="G25" s="75">
        <v>294111.0</v>
      </c>
      <c r="H25" s="74">
        <v>0.294111</v>
      </c>
      <c r="I25" s="75">
        <v>171698.0</v>
      </c>
      <c r="J25" s="75">
        <v>35.0</v>
      </c>
      <c r="K25" s="75">
        <v>67396.0</v>
      </c>
      <c r="L25" s="75">
        <v>5.0</v>
      </c>
      <c r="M25" s="75">
        <v>172035.0</v>
      </c>
      <c r="N25" s="75">
        <v>669.0</v>
      </c>
      <c r="O25" s="75">
        <v>18986.0</v>
      </c>
      <c r="P25" s="75">
        <v>3.0</v>
      </c>
    </row>
    <row r="26">
      <c r="A26" s="74">
        <v>12.0</v>
      </c>
      <c r="B26" s="75">
        <v>1000000.0</v>
      </c>
      <c r="C26" s="75">
        <v>933690.0</v>
      </c>
      <c r="D26" s="76">
        <v>0.93369</v>
      </c>
      <c r="E26" s="74">
        <v>10.1129113144967</v>
      </c>
      <c r="F26" s="74">
        <v>14.6465553578851</v>
      </c>
      <c r="G26" s="75">
        <v>294793.0</v>
      </c>
      <c r="H26" s="74">
        <v>0.294793</v>
      </c>
      <c r="I26" s="75">
        <v>171974.0</v>
      </c>
      <c r="J26" s="75">
        <v>25.0</v>
      </c>
      <c r="K26" s="75">
        <v>67494.0</v>
      </c>
      <c r="L26" s="75">
        <v>1.0</v>
      </c>
      <c r="M26" s="75">
        <v>172626.0</v>
      </c>
      <c r="N26" s="75">
        <v>678.0</v>
      </c>
      <c r="O26" s="75">
        <v>19022.0</v>
      </c>
      <c r="P26" s="75">
        <v>2.0</v>
      </c>
    </row>
    <row r="27">
      <c r="A27" s="74">
        <v>13.0</v>
      </c>
      <c r="B27" s="75">
        <v>1000000.0</v>
      </c>
      <c r="C27" s="75">
        <v>923786.0</v>
      </c>
      <c r="D27" s="76">
        <v>0.923786</v>
      </c>
      <c r="E27" s="74">
        <v>8.21717743195368</v>
      </c>
      <c r="F27" s="74">
        <v>14.2553134402636</v>
      </c>
      <c r="G27" s="75">
        <v>293572.0</v>
      </c>
      <c r="H27" s="74">
        <v>0.293572</v>
      </c>
      <c r="I27" s="75">
        <v>171591.0</v>
      </c>
      <c r="J27" s="75">
        <v>25.0</v>
      </c>
      <c r="K27" s="75">
        <v>67003.0</v>
      </c>
      <c r="L27" s="75">
        <v>1.0</v>
      </c>
      <c r="M27" s="75">
        <v>171790.0</v>
      </c>
      <c r="N27" s="75">
        <v>704.0</v>
      </c>
      <c r="O27" s="75">
        <v>18769.0</v>
      </c>
      <c r="P27" s="75">
        <v>1.0</v>
      </c>
    </row>
    <row r="28">
      <c r="A28" s="74">
        <v>14.0</v>
      </c>
      <c r="B28" s="75">
        <v>1000000.0</v>
      </c>
      <c r="C28" s="75">
        <v>963316.0</v>
      </c>
      <c r="D28" s="76">
        <v>0.963316</v>
      </c>
      <c r="E28" s="74">
        <v>16.2440799725401</v>
      </c>
      <c r="F28" s="74">
        <v>14.4064758019254</v>
      </c>
      <c r="G28" s="75">
        <v>293598.0</v>
      </c>
      <c r="H28" s="74">
        <v>0.293598</v>
      </c>
      <c r="I28" s="75">
        <v>171526.0</v>
      </c>
      <c r="J28" s="75">
        <v>29.0</v>
      </c>
      <c r="K28" s="75">
        <v>67325.0</v>
      </c>
      <c r="L28" s="75">
        <v>7.0</v>
      </c>
      <c r="M28" s="75">
        <v>171305.0</v>
      </c>
      <c r="N28" s="75">
        <v>697.0</v>
      </c>
      <c r="O28" s="75">
        <v>18951.0</v>
      </c>
      <c r="P28" s="75">
        <v>2.0</v>
      </c>
    </row>
    <row r="29">
      <c r="A29" s="74">
        <v>15.0</v>
      </c>
      <c r="B29" s="75">
        <v>1000000.0</v>
      </c>
      <c r="C29" s="75">
        <v>984214.0</v>
      </c>
      <c r="D29" s="76">
        <v>0.984214</v>
      </c>
      <c r="E29" s="74">
        <v>22.1755471309525</v>
      </c>
      <c r="F29" s="74">
        <v>15.0497115932516</v>
      </c>
      <c r="G29" s="75">
        <v>294882.0</v>
      </c>
      <c r="H29" s="74">
        <v>0.294882</v>
      </c>
      <c r="I29" s="75">
        <v>172824.0</v>
      </c>
      <c r="J29" s="75">
        <v>41.0</v>
      </c>
      <c r="K29" s="75">
        <v>67297.0</v>
      </c>
      <c r="L29" s="75">
        <v>4.0</v>
      </c>
      <c r="M29" s="75">
        <v>171935.0</v>
      </c>
      <c r="N29" s="75">
        <v>629.0</v>
      </c>
      <c r="O29" s="75">
        <v>19102.0</v>
      </c>
      <c r="P29" s="75">
        <v>8.0</v>
      </c>
    </row>
    <row r="30">
      <c r="A30" s="74">
        <v>16.0</v>
      </c>
      <c r="B30" s="75">
        <v>1000000.0</v>
      </c>
      <c r="C30" s="75">
        <v>942002.0</v>
      </c>
      <c r="D30" s="76">
        <v>0.942002</v>
      </c>
      <c r="E30" s="74">
        <v>11.2543814975812</v>
      </c>
      <c r="F30" s="74">
        <v>14.8409659369365</v>
      </c>
      <c r="G30" s="75">
        <v>293715.0</v>
      </c>
      <c r="H30" s="74">
        <v>0.293715</v>
      </c>
      <c r="I30" s="75">
        <v>171914.0</v>
      </c>
      <c r="J30" s="75">
        <v>41.0</v>
      </c>
      <c r="K30" s="75">
        <v>67122.0</v>
      </c>
      <c r="L30" s="75">
        <v>2.0</v>
      </c>
      <c r="M30" s="75">
        <v>171588.0</v>
      </c>
      <c r="N30" s="75">
        <v>664.0</v>
      </c>
      <c r="O30" s="75">
        <v>18919.0</v>
      </c>
      <c r="P30" s="75">
        <v>2.0</v>
      </c>
    </row>
    <row r="31">
      <c r="A31" s="74">
        <v>17.0</v>
      </c>
      <c r="B31" s="75">
        <v>1000000.0</v>
      </c>
      <c r="C31" s="75">
        <v>922748.0</v>
      </c>
      <c r="D31" s="76">
        <v>0.922748</v>
      </c>
      <c r="E31" s="74">
        <v>3.94407323514786</v>
      </c>
      <c r="F31" s="74">
        <v>14.4295951792402</v>
      </c>
      <c r="G31" s="75">
        <v>294298.0</v>
      </c>
      <c r="H31" s="74">
        <v>0.294298</v>
      </c>
      <c r="I31" s="75">
        <v>171666.0</v>
      </c>
      <c r="J31" s="75">
        <v>36.0</v>
      </c>
      <c r="K31" s="75">
        <v>67043.0</v>
      </c>
      <c r="L31" s="75">
        <v>0.0</v>
      </c>
      <c r="M31" s="75">
        <v>172537.0</v>
      </c>
      <c r="N31" s="75">
        <v>710.0</v>
      </c>
      <c r="O31" s="75">
        <v>18983.0</v>
      </c>
      <c r="P31" s="75">
        <v>0.0</v>
      </c>
    </row>
    <row r="32">
      <c r="A32" s="74">
        <v>18.0</v>
      </c>
      <c r="B32" s="75">
        <v>1000000.0</v>
      </c>
      <c r="C32" s="75">
        <v>922693.0</v>
      </c>
      <c r="D32" s="76">
        <v>0.922693</v>
      </c>
      <c r="E32" s="74">
        <v>6.68091021211274</v>
      </c>
      <c r="F32" s="74">
        <v>14.1111850991175</v>
      </c>
      <c r="G32" s="75">
        <v>293615.0</v>
      </c>
      <c r="H32" s="74">
        <v>0.293615</v>
      </c>
      <c r="I32" s="75">
        <v>171969.0</v>
      </c>
      <c r="J32" s="75">
        <v>33.0</v>
      </c>
      <c r="K32" s="75">
        <v>66811.0</v>
      </c>
      <c r="L32" s="75">
        <v>1.0</v>
      </c>
      <c r="M32" s="75">
        <v>171839.0</v>
      </c>
      <c r="N32" s="75">
        <v>668.0</v>
      </c>
      <c r="O32" s="75">
        <v>18993.0</v>
      </c>
      <c r="P32" s="75">
        <v>0.0</v>
      </c>
    </row>
    <row r="33">
      <c r="A33" s="74">
        <v>19.0</v>
      </c>
      <c r="B33" s="75">
        <v>1000000.0</v>
      </c>
      <c r="C33" s="75">
        <v>955472.0</v>
      </c>
      <c r="D33" s="76">
        <v>0.955472</v>
      </c>
      <c r="E33" s="74">
        <v>15.4005237064636</v>
      </c>
      <c r="F33" s="74">
        <v>14.1819673791396</v>
      </c>
      <c r="G33" s="75">
        <v>293539.0</v>
      </c>
      <c r="H33" s="74">
        <v>0.293539</v>
      </c>
      <c r="I33" s="75">
        <v>171758.0</v>
      </c>
      <c r="J33" s="75">
        <v>42.0</v>
      </c>
      <c r="K33" s="75">
        <v>66996.0</v>
      </c>
      <c r="L33" s="75">
        <v>5.0</v>
      </c>
      <c r="M33" s="75">
        <v>171674.0</v>
      </c>
      <c r="N33" s="75">
        <v>669.0</v>
      </c>
      <c r="O33" s="75">
        <v>19261.0</v>
      </c>
      <c r="P33" s="75">
        <v>1.0</v>
      </c>
    </row>
    <row r="34">
      <c r="A34" s="74">
        <v>20.0</v>
      </c>
      <c r="B34" s="75">
        <v>1000000.0</v>
      </c>
      <c r="C34" s="75">
        <v>955163.0</v>
      </c>
      <c r="D34" s="76">
        <v>0.955163</v>
      </c>
      <c r="E34" s="74">
        <v>19.1901434310699</v>
      </c>
      <c r="F34" s="74">
        <v>14.4735916097271</v>
      </c>
      <c r="G34" s="75">
        <v>293296.0</v>
      </c>
      <c r="H34" s="74">
        <v>0.293296</v>
      </c>
      <c r="I34" s="75">
        <v>171458.0</v>
      </c>
      <c r="J34" s="75">
        <v>28.0</v>
      </c>
      <c r="K34" s="75">
        <v>67054.0</v>
      </c>
      <c r="L34" s="75">
        <v>4.0</v>
      </c>
      <c r="M34" s="75">
        <v>171955.0</v>
      </c>
      <c r="N34" s="75">
        <v>713.0</v>
      </c>
      <c r="O34" s="75">
        <v>18683.0</v>
      </c>
      <c r="P34" s="75">
        <v>4.0</v>
      </c>
    </row>
    <row r="35">
      <c r="A35" s="74">
        <v>21.0</v>
      </c>
      <c r="B35" s="75">
        <v>1000000.0</v>
      </c>
      <c r="C35" s="75">
        <v>957610.0</v>
      </c>
      <c r="D35" s="76">
        <v>0.95761</v>
      </c>
      <c r="E35" s="74">
        <v>15.6881764143185</v>
      </c>
      <c r="F35" s="74">
        <v>14.5337305741076</v>
      </c>
      <c r="G35" s="75">
        <v>294072.0</v>
      </c>
      <c r="H35" s="74">
        <v>0.294072</v>
      </c>
      <c r="I35" s="75">
        <v>171803.0</v>
      </c>
      <c r="J35" s="75">
        <v>38.0</v>
      </c>
      <c r="K35" s="75">
        <v>67096.0</v>
      </c>
      <c r="L35" s="75">
        <v>2.0</v>
      </c>
      <c r="M35" s="75">
        <v>171977.0</v>
      </c>
      <c r="N35" s="75">
        <v>696.0</v>
      </c>
      <c r="O35" s="75">
        <v>18955.0</v>
      </c>
      <c r="P35" s="75">
        <v>5.0</v>
      </c>
    </row>
    <row r="36">
      <c r="A36" s="74">
        <v>22.0</v>
      </c>
      <c r="B36" s="75">
        <v>1000000.0</v>
      </c>
      <c r="C36" s="75">
        <v>967821.0</v>
      </c>
      <c r="D36" s="76">
        <v>0.967821</v>
      </c>
      <c r="E36" s="74">
        <v>17.0123503059401</v>
      </c>
      <c r="F36" s="74">
        <v>14.6554922414309</v>
      </c>
      <c r="G36" s="75">
        <v>294279.0</v>
      </c>
      <c r="H36" s="74">
        <v>0.294279</v>
      </c>
      <c r="I36" s="75">
        <v>171690.0</v>
      </c>
      <c r="J36" s="75">
        <v>32.0</v>
      </c>
      <c r="K36" s="75">
        <v>67182.0</v>
      </c>
      <c r="L36" s="75">
        <v>3.0</v>
      </c>
      <c r="M36" s="75">
        <v>172051.0</v>
      </c>
      <c r="N36" s="75">
        <v>713.0</v>
      </c>
      <c r="O36" s="75">
        <v>19152.0</v>
      </c>
      <c r="P36" s="75">
        <v>6.0</v>
      </c>
    </row>
    <row r="37">
      <c r="A37" s="74">
        <v>23.0</v>
      </c>
      <c r="B37" s="75">
        <v>1000000.0</v>
      </c>
      <c r="C37" s="75">
        <v>953916.0</v>
      </c>
      <c r="D37" s="76">
        <v>0.953916</v>
      </c>
      <c r="E37" s="74">
        <v>13.9066958570731</v>
      </c>
      <c r="F37" s="74">
        <v>14.6237329162728</v>
      </c>
      <c r="G37" s="75">
        <v>293803.0</v>
      </c>
      <c r="H37" s="74">
        <v>0.293803</v>
      </c>
      <c r="I37" s="75">
        <v>171720.0</v>
      </c>
      <c r="J37" s="75">
        <v>47.0</v>
      </c>
      <c r="K37" s="75">
        <v>67716.0</v>
      </c>
      <c r="L37" s="75">
        <v>2.0</v>
      </c>
      <c r="M37" s="75">
        <v>171446.0</v>
      </c>
      <c r="N37" s="75">
        <v>688.0</v>
      </c>
      <c r="O37" s="75">
        <v>18927.0</v>
      </c>
      <c r="P37" s="75">
        <v>3.0</v>
      </c>
    </row>
    <row r="38">
      <c r="A38" s="74">
        <v>24.0</v>
      </c>
      <c r="B38" s="75">
        <v>1000000.0</v>
      </c>
      <c r="C38" s="75">
        <v>970148.0</v>
      </c>
      <c r="D38" s="76">
        <v>0.970148</v>
      </c>
      <c r="E38" s="74">
        <v>18.2480338077513</v>
      </c>
      <c r="F38" s="74">
        <v>14.7924851599471</v>
      </c>
      <c r="G38" s="75">
        <v>294490.0</v>
      </c>
      <c r="H38" s="74">
        <v>0.29449</v>
      </c>
      <c r="I38" s="75">
        <v>172077.0</v>
      </c>
      <c r="J38" s="75">
        <v>46.0</v>
      </c>
      <c r="K38" s="75">
        <v>67526.0</v>
      </c>
      <c r="L38" s="75">
        <v>4.0</v>
      </c>
      <c r="M38" s="75">
        <v>171981.0</v>
      </c>
      <c r="N38" s="75">
        <v>675.0</v>
      </c>
      <c r="O38" s="75">
        <v>19171.0</v>
      </c>
      <c r="P38" s="75">
        <v>4.0</v>
      </c>
    </row>
    <row r="39">
      <c r="A39" s="74">
        <v>25.0</v>
      </c>
      <c r="B39" s="75">
        <v>1000000.0</v>
      </c>
      <c r="C39" s="75">
        <v>953415.0</v>
      </c>
      <c r="D39" s="76">
        <v>0.953415</v>
      </c>
      <c r="E39" s="74">
        <v>15.0200953539263</v>
      </c>
      <c r="F39" s="74">
        <v>14.8016564789236</v>
      </c>
      <c r="G39" s="75">
        <v>293612.0</v>
      </c>
      <c r="H39" s="74">
        <v>0.293612</v>
      </c>
      <c r="I39" s="75">
        <v>171334.0</v>
      </c>
      <c r="J39" s="75">
        <v>36.0</v>
      </c>
      <c r="K39" s="75">
        <v>67440.0</v>
      </c>
      <c r="L39" s="75">
        <v>4.0</v>
      </c>
      <c r="M39" s="75">
        <v>171451.0</v>
      </c>
      <c r="N39" s="75">
        <v>712.0</v>
      </c>
      <c r="O39" s="75">
        <v>18983.0</v>
      </c>
      <c r="P39" s="75">
        <v>2.0</v>
      </c>
    </row>
    <row r="40">
      <c r="A40" s="74">
        <v>26.0</v>
      </c>
      <c r="B40" s="75">
        <v>1000000.0</v>
      </c>
      <c r="C40" s="75">
        <v>948707.0</v>
      </c>
      <c r="D40" s="76">
        <v>0.948707</v>
      </c>
      <c r="E40" s="74">
        <v>13.9826945737901</v>
      </c>
      <c r="F40" s="74">
        <v>14.7709973313119</v>
      </c>
      <c r="G40" s="75">
        <v>293927.0</v>
      </c>
      <c r="H40" s="74">
        <v>0.293927</v>
      </c>
      <c r="I40" s="75">
        <v>172260.0</v>
      </c>
      <c r="J40" s="75">
        <v>36.0</v>
      </c>
      <c r="K40" s="75">
        <v>67055.0</v>
      </c>
      <c r="L40" s="75">
        <v>2.0</v>
      </c>
      <c r="M40" s="75">
        <v>171062.0</v>
      </c>
      <c r="N40" s="75">
        <v>663.0</v>
      </c>
      <c r="O40" s="75">
        <v>19396.0</v>
      </c>
      <c r="P40" s="75">
        <v>3.0</v>
      </c>
    </row>
    <row r="41">
      <c r="A41" s="74">
        <v>27.0</v>
      </c>
      <c r="B41" s="75">
        <v>1000000.0</v>
      </c>
      <c r="C41" s="75">
        <v>945529.0</v>
      </c>
      <c r="D41" s="76">
        <v>0.945529</v>
      </c>
      <c r="E41" s="74">
        <v>11.0258437082787</v>
      </c>
      <c r="F41" s="74">
        <v>14.6493717989934</v>
      </c>
      <c r="G41" s="75">
        <v>294528.0</v>
      </c>
      <c r="H41" s="74">
        <v>0.294528</v>
      </c>
      <c r="I41" s="75">
        <v>172237.0</v>
      </c>
      <c r="J41" s="75">
        <v>40.0</v>
      </c>
      <c r="K41" s="75">
        <v>67338.0</v>
      </c>
      <c r="L41" s="75">
        <v>2.0</v>
      </c>
      <c r="M41" s="75">
        <v>171842.0</v>
      </c>
      <c r="N41" s="75">
        <v>706.0</v>
      </c>
      <c r="O41" s="75">
        <v>18946.0</v>
      </c>
      <c r="P41" s="75">
        <v>2.0</v>
      </c>
    </row>
    <row r="42">
      <c r="A42" s="74">
        <v>28.0</v>
      </c>
      <c r="B42" s="75">
        <v>1000000.0</v>
      </c>
      <c r="C42" s="75">
        <v>966102.0</v>
      </c>
      <c r="D42" s="76">
        <v>0.966102</v>
      </c>
      <c r="E42" s="74">
        <v>17.7832961840942</v>
      </c>
      <c r="F42" s="74">
        <v>14.7727501344025</v>
      </c>
      <c r="G42" s="75">
        <v>293837.0</v>
      </c>
      <c r="H42" s="74">
        <v>0.293837</v>
      </c>
      <c r="I42" s="75">
        <v>171135.0</v>
      </c>
      <c r="J42" s="75">
        <v>39.0</v>
      </c>
      <c r="K42" s="75">
        <v>67766.0</v>
      </c>
      <c r="L42" s="75">
        <v>4.0</v>
      </c>
      <c r="M42" s="75">
        <v>171387.0</v>
      </c>
      <c r="N42" s="75">
        <v>711.0</v>
      </c>
      <c r="O42" s="75">
        <v>18970.0</v>
      </c>
      <c r="P42" s="75">
        <v>4.0</v>
      </c>
    </row>
    <row r="43">
      <c r="A43" s="74">
        <v>29.0</v>
      </c>
      <c r="B43" s="75">
        <v>1000000.0</v>
      </c>
      <c r="C43" s="75">
        <v>943292.0</v>
      </c>
      <c r="D43" s="76">
        <v>0.943292</v>
      </c>
      <c r="E43" s="74">
        <v>11.6220460020897</v>
      </c>
      <c r="F43" s="74">
        <v>14.6753698993768</v>
      </c>
      <c r="G43" s="75">
        <v>294435.0</v>
      </c>
      <c r="H43" s="74">
        <v>0.294435</v>
      </c>
      <c r="I43" s="75">
        <v>172331.0</v>
      </c>
      <c r="J43" s="75">
        <v>35.0</v>
      </c>
      <c r="K43" s="75">
        <v>67124.0</v>
      </c>
      <c r="L43" s="75">
        <v>2.0</v>
      </c>
      <c r="M43" s="75">
        <v>172041.0</v>
      </c>
      <c r="N43" s="75">
        <v>704.0</v>
      </c>
      <c r="O43" s="75">
        <v>19060.0</v>
      </c>
      <c r="P43" s="75">
        <v>2.0</v>
      </c>
    </row>
    <row r="44">
      <c r="A44" s="74">
        <v>30.0</v>
      </c>
      <c r="B44" s="75">
        <v>1000000.0</v>
      </c>
      <c r="C44" s="75">
        <v>927723.0</v>
      </c>
      <c r="D44" s="76">
        <v>0.927723</v>
      </c>
      <c r="E44" s="74">
        <v>6.88198419040449</v>
      </c>
      <c r="F44" s="74">
        <v>14.4833123674979</v>
      </c>
      <c r="G44" s="75">
        <v>294441.0</v>
      </c>
      <c r="H44" s="74">
        <v>0.294441</v>
      </c>
      <c r="I44" s="75">
        <v>172847.0</v>
      </c>
      <c r="J44" s="75">
        <v>44.0</v>
      </c>
      <c r="K44" s="75">
        <v>66873.0</v>
      </c>
      <c r="L44" s="75">
        <v>1.0</v>
      </c>
      <c r="M44" s="75">
        <v>172311.0</v>
      </c>
      <c r="N44" s="75">
        <v>639.0</v>
      </c>
      <c r="O44" s="75">
        <v>18925.0</v>
      </c>
      <c r="P44" s="75">
        <v>0.0</v>
      </c>
    </row>
    <row r="45">
      <c r="A45" s="74">
        <v>31.0</v>
      </c>
      <c r="B45" s="75">
        <v>1000000.0</v>
      </c>
      <c r="C45" s="75">
        <v>940165.0</v>
      </c>
      <c r="D45" s="76">
        <v>0.940165</v>
      </c>
      <c r="E45" s="74">
        <v>12.37291492987</v>
      </c>
      <c r="F45" s="74">
        <v>14.4200566727306</v>
      </c>
      <c r="G45" s="75">
        <v>294024.0</v>
      </c>
      <c r="H45" s="74">
        <v>0.294024</v>
      </c>
      <c r="I45" s="75">
        <v>171925.0</v>
      </c>
      <c r="J45" s="75">
        <v>28.0</v>
      </c>
      <c r="K45" s="75">
        <v>67127.0</v>
      </c>
      <c r="L45" s="75">
        <v>2.0</v>
      </c>
      <c r="M45" s="75">
        <v>171725.0</v>
      </c>
      <c r="N45" s="75">
        <v>647.0</v>
      </c>
      <c r="O45" s="75">
        <v>18953.0</v>
      </c>
      <c r="P45" s="75">
        <v>3.0</v>
      </c>
    </row>
    <row r="46">
      <c r="A46" s="74">
        <v>32.0</v>
      </c>
      <c r="B46" s="75">
        <v>1000000.0</v>
      </c>
      <c r="C46" s="75">
        <v>963329.0</v>
      </c>
      <c r="D46" s="76">
        <v>0.963329</v>
      </c>
      <c r="E46" s="74">
        <v>15.475380051073</v>
      </c>
      <c r="F46" s="74">
        <v>14.4542018217621</v>
      </c>
      <c r="G46" s="75">
        <v>293599.0</v>
      </c>
      <c r="H46" s="74">
        <v>0.293599</v>
      </c>
      <c r="I46" s="75">
        <v>171188.0</v>
      </c>
      <c r="J46" s="75">
        <v>33.0</v>
      </c>
      <c r="K46" s="75">
        <v>67469.0</v>
      </c>
      <c r="L46" s="75">
        <v>7.0</v>
      </c>
      <c r="M46" s="75">
        <v>171386.0</v>
      </c>
      <c r="N46" s="75">
        <v>690.0</v>
      </c>
      <c r="O46" s="75">
        <v>19241.0</v>
      </c>
      <c r="P46" s="75">
        <v>1.0</v>
      </c>
    </row>
    <row r="49">
      <c r="A49" s="26" t="s">
        <v>107</v>
      </c>
      <c r="B49" s="63" t="s">
        <v>73</v>
      </c>
      <c r="C49" s="63" t="s">
        <v>74</v>
      </c>
      <c r="D49" s="67" t="s">
        <v>26</v>
      </c>
      <c r="E49" s="33"/>
      <c r="F49" s="33" t="s">
        <v>165</v>
      </c>
      <c r="G49" s="33" t="s">
        <v>76</v>
      </c>
      <c r="H49" s="33" t="s">
        <v>25</v>
      </c>
    </row>
    <row r="50">
      <c r="B50" s="63">
        <f t="shared" ref="B50:C50" si="3">sum(B15:B46)</f>
        <v>32000000</v>
      </c>
      <c r="C50" s="63">
        <f t="shared" si="3"/>
        <v>30389284</v>
      </c>
      <c r="D50" s="64">
        <f>C50/B50</f>
        <v>0.949665125</v>
      </c>
      <c r="E50" s="77"/>
      <c r="F50" s="77">
        <f t="shared" ref="F50:H50" si="4">F46</f>
        <v>14.45420182</v>
      </c>
      <c r="G50" s="63">
        <f t="shared" si="4"/>
        <v>293599</v>
      </c>
      <c r="H50" s="64">
        <f t="shared" si="4"/>
        <v>0.293599</v>
      </c>
    </row>
    <row r="51">
      <c r="B51" s="79"/>
    </row>
    <row r="53">
      <c r="A53" s="58" t="s">
        <v>108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</row>
    <row r="54">
      <c r="A54" s="26" t="s">
        <v>109</v>
      </c>
    </row>
    <row r="55">
      <c r="A55" s="26" t="s">
        <v>110</v>
      </c>
    </row>
    <row r="56">
      <c r="A56" s="26" t="s">
        <v>111</v>
      </c>
    </row>
    <row r="57">
      <c r="A57" s="26" t="s">
        <v>112</v>
      </c>
    </row>
    <row r="58">
      <c r="A58" s="26" t="s">
        <v>113</v>
      </c>
    </row>
    <row r="60">
      <c r="A60" s="80" t="s">
        <v>114</v>
      </c>
      <c r="B60" s="81" t="s">
        <v>115</v>
      </c>
      <c r="C60" s="81" t="s">
        <v>116</v>
      </c>
      <c r="D60" s="82"/>
      <c r="E60" s="83"/>
    </row>
    <row r="61">
      <c r="A61" s="71" t="s">
        <v>117</v>
      </c>
      <c r="B61" s="72">
        <v>45.0</v>
      </c>
      <c r="C61" s="71">
        <v>0.0045</v>
      </c>
      <c r="D61" s="83"/>
      <c r="E61" s="83"/>
    </row>
    <row r="62">
      <c r="A62" s="74" t="s">
        <v>166</v>
      </c>
      <c r="B62" s="75">
        <v>1.0</v>
      </c>
      <c r="C62" s="74">
        <v>1.0E-4</v>
      </c>
      <c r="D62" s="83"/>
      <c r="E62" s="83"/>
    </row>
    <row r="63">
      <c r="A63" s="74" t="s">
        <v>167</v>
      </c>
      <c r="B63" s="75">
        <v>3.0</v>
      </c>
      <c r="C63" s="74">
        <v>3.0E-4</v>
      </c>
      <c r="D63" s="83"/>
      <c r="E63" s="83"/>
    </row>
    <row r="64">
      <c r="A64" s="74" t="s">
        <v>168</v>
      </c>
      <c r="B64" s="75">
        <v>8.0</v>
      </c>
      <c r="C64" s="74">
        <v>8.0E-4</v>
      </c>
      <c r="D64" s="83"/>
      <c r="E64" s="83"/>
    </row>
    <row r="65">
      <c r="A65" s="74" t="s">
        <v>169</v>
      </c>
      <c r="B65" s="75">
        <v>11.0</v>
      </c>
      <c r="C65" s="74">
        <v>0.0011</v>
      </c>
      <c r="D65" s="83"/>
      <c r="E65" s="83"/>
    </row>
    <row r="66">
      <c r="A66" s="74" t="s">
        <v>170</v>
      </c>
      <c r="B66" s="75">
        <v>9.0</v>
      </c>
      <c r="C66" s="74">
        <v>9.0E-4</v>
      </c>
      <c r="D66" s="83"/>
      <c r="E66" s="83"/>
    </row>
    <row r="67">
      <c r="A67" s="74" t="s">
        <v>171</v>
      </c>
      <c r="B67" s="75">
        <v>19.0</v>
      </c>
      <c r="C67" s="74">
        <v>0.0019</v>
      </c>
      <c r="D67" s="83"/>
      <c r="E67" s="83"/>
    </row>
    <row r="68">
      <c r="A68" s="74" t="s">
        <v>172</v>
      </c>
      <c r="B68" s="75">
        <v>23.0</v>
      </c>
      <c r="C68" s="74">
        <v>0.0023</v>
      </c>
      <c r="D68" s="83"/>
      <c r="E68" s="83"/>
    </row>
    <row r="69">
      <c r="A69" s="74" t="s">
        <v>173</v>
      </c>
      <c r="B69" s="75">
        <v>34.0</v>
      </c>
      <c r="C69" s="74">
        <v>0.0034</v>
      </c>
      <c r="D69" s="83"/>
      <c r="E69" s="83"/>
    </row>
    <row r="70">
      <c r="A70" s="74" t="s">
        <v>174</v>
      </c>
      <c r="B70" s="75">
        <v>45.0</v>
      </c>
      <c r="C70" s="74">
        <v>0.0045</v>
      </c>
      <c r="D70" s="83"/>
      <c r="E70" s="83"/>
    </row>
    <row r="71">
      <c r="A71" s="74" t="s">
        <v>175</v>
      </c>
      <c r="B71" s="75">
        <v>54.0</v>
      </c>
      <c r="C71" s="74">
        <v>0.0054</v>
      </c>
      <c r="D71" s="83"/>
      <c r="E71" s="83"/>
    </row>
    <row r="72">
      <c r="A72" s="74" t="s">
        <v>176</v>
      </c>
      <c r="B72" s="75">
        <v>48.0</v>
      </c>
      <c r="C72" s="74">
        <v>0.0048</v>
      </c>
      <c r="D72" s="83"/>
      <c r="E72" s="83"/>
    </row>
    <row r="73">
      <c r="A73" s="74" t="s">
        <v>177</v>
      </c>
      <c r="B73" s="75">
        <v>102.0</v>
      </c>
      <c r="C73" s="74">
        <v>0.0102</v>
      </c>
      <c r="D73" s="83"/>
      <c r="E73" s="83"/>
    </row>
    <row r="74">
      <c r="A74" s="74" t="s">
        <v>178</v>
      </c>
      <c r="B74" s="75">
        <v>139.0</v>
      </c>
      <c r="C74" s="74">
        <v>0.0139</v>
      </c>
      <c r="D74" s="83"/>
      <c r="E74" s="83"/>
    </row>
    <row r="75">
      <c r="A75" s="74" t="s">
        <v>179</v>
      </c>
      <c r="B75" s="75">
        <v>124.0</v>
      </c>
      <c r="C75" s="74">
        <v>0.0124</v>
      </c>
      <c r="D75" s="83"/>
      <c r="E75" s="83"/>
    </row>
    <row r="76">
      <c r="A76" s="74" t="s">
        <v>180</v>
      </c>
      <c r="B76" s="75">
        <v>207.0</v>
      </c>
      <c r="C76" s="74">
        <v>0.0207</v>
      </c>
      <c r="D76" s="83"/>
      <c r="E76" s="83"/>
    </row>
    <row r="77">
      <c r="A77" s="74" t="s">
        <v>181</v>
      </c>
      <c r="B77" s="75">
        <v>181.0</v>
      </c>
      <c r="C77" s="74">
        <v>0.0181</v>
      </c>
      <c r="D77" s="83"/>
      <c r="E77" s="83"/>
    </row>
    <row r="78">
      <c r="A78" s="74" t="s">
        <v>182</v>
      </c>
      <c r="B78" s="75">
        <v>283.0</v>
      </c>
      <c r="C78" s="74">
        <v>0.0283</v>
      </c>
      <c r="D78" s="83"/>
      <c r="E78" s="83"/>
    </row>
    <row r="79">
      <c r="A79" s="74" t="s">
        <v>183</v>
      </c>
      <c r="B79" s="75">
        <v>488.0</v>
      </c>
      <c r="C79" s="74">
        <v>0.0488</v>
      </c>
      <c r="D79" s="83"/>
      <c r="E79" s="83"/>
    </row>
    <row r="80">
      <c r="A80" s="74" t="s">
        <v>184</v>
      </c>
      <c r="B80" s="75">
        <v>515.0</v>
      </c>
      <c r="C80" s="74">
        <v>0.0515</v>
      </c>
      <c r="D80" s="83"/>
      <c r="E80" s="83"/>
    </row>
    <row r="81">
      <c r="A81" s="74" t="s">
        <v>185</v>
      </c>
      <c r="B81" s="75">
        <v>637.0</v>
      </c>
      <c r="C81" s="74">
        <v>0.0637</v>
      </c>
      <c r="D81" s="83"/>
      <c r="E81" s="83"/>
    </row>
    <row r="82">
      <c r="A82" s="74" t="s">
        <v>186</v>
      </c>
      <c r="B82" s="75">
        <v>629.0</v>
      </c>
      <c r="C82" s="74">
        <v>0.0629</v>
      </c>
      <c r="D82" s="83"/>
      <c r="E82" s="83"/>
    </row>
    <row r="83">
      <c r="A83" s="74" t="s">
        <v>187</v>
      </c>
      <c r="B83" s="75">
        <v>1029.0</v>
      </c>
      <c r="C83" s="74">
        <v>0.1029</v>
      </c>
      <c r="D83" s="83"/>
      <c r="E83" s="83"/>
    </row>
    <row r="84">
      <c r="A84" s="74" t="s">
        <v>188</v>
      </c>
      <c r="B84" s="75">
        <v>717.0</v>
      </c>
      <c r="C84" s="74">
        <v>0.0717</v>
      </c>
      <c r="D84" s="83"/>
      <c r="E84" s="83"/>
    </row>
    <row r="85">
      <c r="A85" s="74" t="s">
        <v>189</v>
      </c>
      <c r="B85" s="75">
        <v>1144.0</v>
      </c>
      <c r="C85" s="74">
        <v>0.1144</v>
      </c>
      <c r="D85" s="83"/>
      <c r="E85" s="83"/>
    </row>
    <row r="86">
      <c r="A86" s="74" t="s">
        <v>190</v>
      </c>
      <c r="B86" s="75">
        <v>877.0</v>
      </c>
      <c r="C86" s="74">
        <v>0.0877</v>
      </c>
      <c r="D86" s="83"/>
      <c r="E86" s="83"/>
    </row>
    <row r="87">
      <c r="A87" s="74" t="s">
        <v>191</v>
      </c>
      <c r="B87" s="75">
        <v>667.0</v>
      </c>
      <c r="C87" s="74">
        <v>0.0667</v>
      </c>
      <c r="D87" s="83"/>
      <c r="E87" s="83"/>
    </row>
    <row r="88">
      <c r="A88" s="74" t="s">
        <v>192</v>
      </c>
      <c r="B88" s="75">
        <v>796.0</v>
      </c>
      <c r="C88" s="74">
        <v>0.0796</v>
      </c>
      <c r="D88" s="83"/>
      <c r="E88" s="83"/>
    </row>
    <row r="89">
      <c r="A89" s="74" t="s">
        <v>193</v>
      </c>
      <c r="B89" s="75">
        <v>401.0</v>
      </c>
      <c r="C89" s="74">
        <v>0.0401</v>
      </c>
      <c r="D89" s="83"/>
      <c r="E89" s="83"/>
    </row>
    <row r="90">
      <c r="A90" s="74" t="s">
        <v>194</v>
      </c>
      <c r="B90" s="75">
        <v>399.0</v>
      </c>
      <c r="C90" s="74">
        <v>0.0399</v>
      </c>
      <c r="D90" s="83"/>
      <c r="E90" s="83"/>
    </row>
    <row r="91">
      <c r="A91" s="74" t="s">
        <v>195</v>
      </c>
      <c r="B91" s="75">
        <v>195.0</v>
      </c>
      <c r="C91" s="74">
        <v>0.0195</v>
      </c>
      <c r="D91" s="83"/>
      <c r="E91" s="83"/>
    </row>
    <row r="92">
      <c r="A92" s="74" t="s">
        <v>196</v>
      </c>
      <c r="B92" s="75">
        <v>97.0</v>
      </c>
      <c r="C92" s="74">
        <v>0.0097</v>
      </c>
      <c r="D92" s="83"/>
      <c r="E92" s="83"/>
    </row>
    <row r="93">
      <c r="A93" s="74" t="s">
        <v>197</v>
      </c>
      <c r="B93" s="75">
        <v>42.0</v>
      </c>
      <c r="C93" s="74">
        <v>0.0042</v>
      </c>
      <c r="D93" s="83"/>
      <c r="E93" s="83"/>
    </row>
    <row r="94">
      <c r="A94" s="74" t="s">
        <v>198</v>
      </c>
      <c r="B94" s="75">
        <v>20.0</v>
      </c>
      <c r="C94" s="74">
        <v>0.002</v>
      </c>
      <c r="D94" s="83"/>
      <c r="E94" s="83"/>
    </row>
    <row r="95">
      <c r="A95" s="74" t="s">
        <v>199</v>
      </c>
      <c r="B95" s="75">
        <v>9.0</v>
      </c>
      <c r="C95" s="74">
        <v>9.0E-4</v>
      </c>
      <c r="D95" s="83"/>
      <c r="E95" s="83"/>
    </row>
    <row r="96">
      <c r="A96" s="74" t="s">
        <v>200</v>
      </c>
      <c r="B96" s="75">
        <v>2.0</v>
      </c>
      <c r="C96" s="74">
        <v>2.0E-4</v>
      </c>
      <c r="D96" s="83"/>
      <c r="E96" s="83"/>
    </row>
    <row r="97">
      <c r="A97" s="74" t="s">
        <v>201</v>
      </c>
      <c r="B97" s="75">
        <v>0.0</v>
      </c>
      <c r="C97" s="74">
        <v>0.0</v>
      </c>
      <c r="D97" s="83"/>
      <c r="E97" s="83"/>
    </row>
    <row r="98">
      <c r="A98" s="74" t="s">
        <v>202</v>
      </c>
      <c r="B98" s="75">
        <v>0.0</v>
      </c>
      <c r="C98" s="74">
        <v>0.0</v>
      </c>
      <c r="D98" s="83"/>
      <c r="E98" s="83"/>
    </row>
    <row r="99">
      <c r="A99" s="74" t="s">
        <v>203</v>
      </c>
      <c r="B99" s="75">
        <v>0.0</v>
      </c>
      <c r="C99" s="74">
        <v>0.0</v>
      </c>
      <c r="D99" s="83"/>
      <c r="E99" s="83"/>
    </row>
    <row r="100">
      <c r="A100" s="74" t="s">
        <v>204</v>
      </c>
      <c r="B100" s="75">
        <v>0.0</v>
      </c>
      <c r="C100" s="74">
        <v>0.0</v>
      </c>
      <c r="D100" s="83"/>
      <c r="E100" s="83"/>
    </row>
    <row r="101">
      <c r="A101" s="74" t="s">
        <v>205</v>
      </c>
      <c r="B101" s="75">
        <v>0.0</v>
      </c>
      <c r="C101" s="74">
        <v>0.0</v>
      </c>
      <c r="D101" s="83"/>
      <c r="E101" s="83"/>
    </row>
    <row r="102">
      <c r="A102" s="83"/>
      <c r="B102" s="84"/>
      <c r="C102" s="83"/>
      <c r="D102" s="83"/>
      <c r="E102" s="83"/>
    </row>
    <row r="103">
      <c r="A103" s="85" t="s">
        <v>158</v>
      </c>
      <c r="B103" s="75">
        <v>1000000.0</v>
      </c>
      <c r="C103" s="83"/>
      <c r="D103" s="83"/>
      <c r="E103" s="83"/>
    </row>
    <row r="104">
      <c r="A104" s="85" t="s">
        <v>159</v>
      </c>
      <c r="B104" s="75">
        <v>946120.0</v>
      </c>
      <c r="C104" s="83"/>
      <c r="D104" s="83"/>
      <c r="E104" s="83"/>
    </row>
    <row r="105">
      <c r="A105" s="74" t="s">
        <v>26</v>
      </c>
      <c r="B105" s="86">
        <v>0.94612</v>
      </c>
      <c r="C105" s="83"/>
      <c r="D105" s="83"/>
      <c r="E105" s="83"/>
    </row>
  </sheetData>
  <mergeCells count="11">
    <mergeCell ref="E13:E14"/>
    <mergeCell ref="F13:F14"/>
    <mergeCell ref="G13:G14"/>
    <mergeCell ref="H13:H14"/>
    <mergeCell ref="I3:P3"/>
    <mergeCell ref="A12:A14"/>
    <mergeCell ref="B12:H12"/>
    <mergeCell ref="I12:P12"/>
    <mergeCell ref="B13:B14"/>
    <mergeCell ref="C13:C14"/>
    <mergeCell ref="D13:D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8" width="12.63"/>
    <col customWidth="1" min="9" max="16" width="11.5"/>
  </cols>
  <sheetData>
    <row r="1">
      <c r="A1" s="58" t="s">
        <v>67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0"/>
      <c r="R1" s="60"/>
      <c r="S1" s="60"/>
      <c r="T1" s="60"/>
      <c r="U1" s="60"/>
      <c r="V1" s="60"/>
      <c r="W1" s="60"/>
      <c r="X1" s="60"/>
    </row>
    <row r="2">
      <c r="A2" s="26" t="s">
        <v>68</v>
      </c>
    </row>
    <row r="3">
      <c r="A3" s="26" t="s">
        <v>69</v>
      </c>
      <c r="I3" s="31" t="s">
        <v>72</v>
      </c>
      <c r="J3" s="5"/>
      <c r="K3" s="5"/>
      <c r="L3" s="5"/>
      <c r="M3" s="5"/>
      <c r="N3" s="5"/>
      <c r="O3" s="5"/>
      <c r="P3" s="6"/>
    </row>
    <row r="4">
      <c r="A4" s="26"/>
      <c r="I4" s="55" t="s">
        <v>31</v>
      </c>
      <c r="J4" s="55" t="s">
        <v>32</v>
      </c>
      <c r="K4" s="55" t="s">
        <v>33</v>
      </c>
      <c r="L4" s="55" t="s">
        <v>34</v>
      </c>
      <c r="M4" s="55" t="s">
        <v>35</v>
      </c>
      <c r="N4" s="55" t="s">
        <v>36</v>
      </c>
      <c r="O4" s="55" t="s">
        <v>37</v>
      </c>
      <c r="P4" s="55" t="s">
        <v>38</v>
      </c>
    </row>
    <row r="5">
      <c r="A5" s="26"/>
      <c r="I5" s="33">
        <v>1.0</v>
      </c>
      <c r="J5" s="33">
        <v>500.0</v>
      </c>
      <c r="K5" s="33">
        <v>5.0</v>
      </c>
      <c r="L5" s="33">
        <v>5000.0</v>
      </c>
      <c r="M5" s="33">
        <v>1.0</v>
      </c>
      <c r="N5" s="33">
        <v>50.0</v>
      </c>
      <c r="O5" s="33">
        <v>10.0</v>
      </c>
      <c r="P5" s="33">
        <v>5000.0</v>
      </c>
    </row>
    <row r="6">
      <c r="A6" s="26"/>
      <c r="H6" s="26" t="s">
        <v>160</v>
      </c>
      <c r="I6" s="65">
        <f t="shared" ref="I6:P6" si="1">SUM(I15:I784)</f>
        <v>6060686</v>
      </c>
      <c r="J6" s="65">
        <f t="shared" si="1"/>
        <v>1216</v>
      </c>
      <c r="K6" s="65">
        <f t="shared" si="1"/>
        <v>2369976</v>
      </c>
      <c r="L6" s="65">
        <f t="shared" si="1"/>
        <v>107</v>
      </c>
      <c r="M6" s="65">
        <f t="shared" si="1"/>
        <v>6061049</v>
      </c>
      <c r="N6" s="65">
        <f t="shared" si="1"/>
        <v>23776</v>
      </c>
      <c r="O6" s="65">
        <f t="shared" si="1"/>
        <v>668794</v>
      </c>
      <c r="P6" s="65">
        <f t="shared" si="1"/>
        <v>98</v>
      </c>
    </row>
    <row r="7">
      <c r="A7" s="26"/>
      <c r="H7" s="26" t="s">
        <v>161</v>
      </c>
      <c r="I7" s="70">
        <f t="shared" ref="I7:P7" si="2">I6/SUM($I$6:$P$6)</f>
        <v>0.3991047632</v>
      </c>
      <c r="J7" s="70">
        <f t="shared" si="2"/>
        <v>0.00008007532349</v>
      </c>
      <c r="K7" s="70">
        <f t="shared" si="2"/>
        <v>0.1560662787</v>
      </c>
      <c r="L7" s="70">
        <f t="shared" si="2"/>
        <v>0.000007046101655</v>
      </c>
      <c r="M7" s="70">
        <f t="shared" si="2"/>
        <v>0.3991286672</v>
      </c>
      <c r="N7" s="70">
        <f t="shared" si="2"/>
        <v>0.001565683299</v>
      </c>
      <c r="O7" s="70">
        <f t="shared" si="2"/>
        <v>0.04404103281</v>
      </c>
      <c r="P7" s="70">
        <f t="shared" si="2"/>
        <v>0.000006453438899</v>
      </c>
    </row>
    <row r="8">
      <c r="A8" s="26"/>
      <c r="H8" s="26" t="s">
        <v>162</v>
      </c>
      <c r="I8" s="70">
        <f>vlookup(I4,'機率設置'!$O$47:$T$54,6,false)</f>
        <v>0.3990580723</v>
      </c>
      <c r="J8" s="70">
        <f>vlookup(J4,'機率設置'!$O$47:$T$54,6,false)</f>
        <v>0.00008158081572</v>
      </c>
      <c r="K8" s="70">
        <f>vlookup(K4,'機率設置'!$O$47:$T$54,6,false)</f>
        <v>0.1561390666</v>
      </c>
      <c r="L8" s="70">
        <f>vlookup(L4,'機率設置'!$O$47:$T$54,6,false)</f>
        <v>0.000006614660734</v>
      </c>
      <c r="M8" s="70">
        <f>vlookup(M4,'機率設置'!$O$47:$T$54,6,false)</f>
        <v>0.3990558674</v>
      </c>
      <c r="N8" s="70">
        <f>vlookup(N4,'機率設置'!$O$47:$T$54,6,false)</f>
        <v>0.001565469707</v>
      </c>
      <c r="O8" s="70">
        <f>vlookup(O4,'機率設置'!$O$47:$T$54,6,false)</f>
        <v>0.04408671379</v>
      </c>
      <c r="P8" s="70">
        <f>vlookup(P4,'機率設置'!$O$47:$T$54,6,false)</f>
        <v>0.000006614660734</v>
      </c>
    </row>
    <row r="9">
      <c r="A9" s="26"/>
      <c r="H9" s="26" t="s">
        <v>163</v>
      </c>
      <c r="I9" s="65">
        <f>Vlookup(I4,'機率設置'!$O$47:$Q$54,3,false)*Max($B$15:$B784)</f>
        <v>5791616</v>
      </c>
      <c r="J9" s="65">
        <f>Vlookup(J4,'機率設置'!$O$47:$Q$54,3,false)*Max($B$15:$B784)</f>
        <v>1184</v>
      </c>
      <c r="K9" s="65">
        <f>Vlookup(K4,'機率設置'!$O$47:$Q$54,3,false)*Max($B$15:$B784)</f>
        <v>2266080</v>
      </c>
      <c r="L9" s="65">
        <f>Vlookup(L4,'機率設置'!$O$47:$Q$54,3,false)*Max($B$15:$B784)</f>
        <v>96</v>
      </c>
      <c r="M9" s="65">
        <f>Vlookup(M4,'機率設置'!$O$47:$Q$54,3,false)*Max($B$15:$B784)</f>
        <v>5791584</v>
      </c>
      <c r="N9" s="65">
        <f>Vlookup(N4,'機率設置'!$O$47:$Q$54,3,false)*Max($B$15:$B784)</f>
        <v>22720</v>
      </c>
      <c r="O9" s="65">
        <f>Vlookup(O4,'機率設置'!$O$47:$Q$54,3,false)*Max($B$15:$B784)</f>
        <v>639840</v>
      </c>
      <c r="P9" s="65">
        <f>Vlookup(P4,'機率設置'!$O$47:$Q$54,3,false)*Max($B$15:$B784)</f>
        <v>96</v>
      </c>
    </row>
    <row r="10">
      <c r="A10" s="26"/>
      <c r="H10" s="26" t="s">
        <v>164</v>
      </c>
      <c r="I10" s="65">
        <f>Vlookup(I4,'機率設置'!$O$47:$Q$54,3,false)*$B$15</f>
        <v>180988</v>
      </c>
      <c r="J10" s="65">
        <f>Vlookup(J4,'機率設置'!$O$47:$Q$54,3,false)*$B$15</f>
        <v>37</v>
      </c>
      <c r="K10" s="65">
        <f>Vlookup(K4,'機率設置'!$O$47:$Q$54,3,false)*$B$15</f>
        <v>70815</v>
      </c>
      <c r="L10" s="65">
        <f>Vlookup(L4,'機率設置'!$O$47:$Q$54,3,false)*$B$15</f>
        <v>3</v>
      </c>
      <c r="M10" s="65">
        <f>Vlookup(M4,'機率設置'!$O$47:$Q$54,3,false)*$B$15</f>
        <v>180987</v>
      </c>
      <c r="N10" s="65">
        <f>Vlookup(N4,'機率設置'!$O$47:$Q$54,3,false)*$B$15</f>
        <v>710</v>
      </c>
      <c r="O10" s="65">
        <f>Vlookup(O4,'機率設置'!$O$47:$Q$54,3,false)*$B$15</f>
        <v>19995</v>
      </c>
      <c r="P10" s="65">
        <f>Vlookup(P4,'機率設置'!$O$47:$Q$54,3,false)*$B$15</f>
        <v>3</v>
      </c>
    </row>
    <row r="11">
      <c r="A11" s="26"/>
    </row>
    <row r="12">
      <c r="A12" s="30" t="s">
        <v>70</v>
      </c>
      <c r="B12" s="31" t="s">
        <v>71</v>
      </c>
      <c r="C12" s="5"/>
      <c r="D12" s="5"/>
      <c r="E12" s="5"/>
      <c r="F12" s="5"/>
      <c r="G12" s="5"/>
      <c r="H12" s="6"/>
      <c r="I12" s="31" t="s">
        <v>72</v>
      </c>
      <c r="J12" s="5"/>
      <c r="K12" s="5"/>
      <c r="L12" s="5"/>
      <c r="M12" s="5"/>
      <c r="N12" s="5"/>
      <c r="O12" s="5"/>
      <c r="P12" s="6"/>
    </row>
    <row r="13">
      <c r="A13" s="32"/>
      <c r="B13" s="30" t="s">
        <v>73</v>
      </c>
      <c r="C13" s="30" t="s">
        <v>74</v>
      </c>
      <c r="D13" s="30" t="s">
        <v>26</v>
      </c>
      <c r="E13" s="30" t="s">
        <v>75</v>
      </c>
      <c r="F13" s="30" t="s">
        <v>165</v>
      </c>
      <c r="G13" s="30" t="s">
        <v>76</v>
      </c>
      <c r="H13" s="30" t="s">
        <v>25</v>
      </c>
      <c r="I13" s="55" t="s">
        <v>31</v>
      </c>
      <c r="J13" s="55" t="s">
        <v>32</v>
      </c>
      <c r="K13" s="55" t="s">
        <v>33</v>
      </c>
      <c r="L13" s="55" t="s">
        <v>34</v>
      </c>
      <c r="M13" s="55" t="s">
        <v>35</v>
      </c>
      <c r="N13" s="55" t="s">
        <v>36</v>
      </c>
      <c r="O13" s="55" t="s">
        <v>37</v>
      </c>
      <c r="P13" s="55" t="s">
        <v>38</v>
      </c>
    </row>
    <row r="14">
      <c r="A14" s="10"/>
      <c r="B14" s="10"/>
      <c r="C14" s="10"/>
      <c r="D14" s="10"/>
      <c r="E14" s="10"/>
      <c r="F14" s="10"/>
      <c r="G14" s="10"/>
      <c r="H14" s="10"/>
      <c r="I14" s="33">
        <v>1.0</v>
      </c>
      <c r="J14" s="33">
        <v>500.0</v>
      </c>
      <c r="K14" s="33">
        <v>5.0</v>
      </c>
      <c r="L14" s="33">
        <v>5000.0</v>
      </c>
      <c r="M14" s="33">
        <v>1.0</v>
      </c>
      <c r="N14" s="33">
        <v>50.0</v>
      </c>
      <c r="O14" s="33">
        <v>10.0</v>
      </c>
      <c r="P14" s="33">
        <v>5000.0</v>
      </c>
    </row>
    <row r="15">
      <c r="A15" s="71">
        <v>1.0</v>
      </c>
      <c r="B15" s="72">
        <v>1000000.0</v>
      </c>
      <c r="C15" s="72">
        <v>926831.0</v>
      </c>
      <c r="D15" s="73">
        <v>0.926831</v>
      </c>
      <c r="E15" s="71">
        <v>12.7708407081058</v>
      </c>
      <c r="F15" s="71">
        <v>12.7708407081058</v>
      </c>
      <c r="G15" s="72">
        <v>288220.0</v>
      </c>
      <c r="H15" s="71">
        <v>0.28822</v>
      </c>
      <c r="I15" s="72">
        <v>168608.0</v>
      </c>
      <c r="J15" s="72">
        <v>28.0</v>
      </c>
      <c r="K15" s="72">
        <v>65577.0</v>
      </c>
      <c r="L15" s="72">
        <v>4.0</v>
      </c>
      <c r="M15" s="72">
        <v>168938.0</v>
      </c>
      <c r="N15" s="72">
        <v>637.0</v>
      </c>
      <c r="O15" s="72">
        <v>18555.0</v>
      </c>
      <c r="P15" s="72">
        <v>2.0</v>
      </c>
    </row>
    <row r="16">
      <c r="A16" s="74">
        <v>2.0</v>
      </c>
      <c r="B16" s="75">
        <v>1000000.0</v>
      </c>
      <c r="C16" s="75">
        <v>953580.0</v>
      </c>
      <c r="D16" s="76">
        <v>0.95358</v>
      </c>
      <c r="E16" s="74">
        <v>20.3319979975836</v>
      </c>
      <c r="F16" s="74">
        <v>16.9776998512436</v>
      </c>
      <c r="G16" s="75">
        <v>288641.0</v>
      </c>
      <c r="H16" s="74">
        <v>0.288641</v>
      </c>
      <c r="I16" s="75">
        <v>168818.0</v>
      </c>
      <c r="J16" s="75">
        <v>29.0</v>
      </c>
      <c r="K16" s="75">
        <v>66017.0</v>
      </c>
      <c r="L16" s="75">
        <v>4.0</v>
      </c>
      <c r="M16" s="75">
        <v>168337.0</v>
      </c>
      <c r="N16" s="75">
        <v>649.0</v>
      </c>
      <c r="O16" s="75">
        <v>18939.0</v>
      </c>
      <c r="P16" s="75">
        <v>6.0</v>
      </c>
    </row>
    <row r="17">
      <c r="A17" s="74">
        <v>3.0</v>
      </c>
      <c r="B17" s="75">
        <v>1000000.0</v>
      </c>
      <c r="C17" s="75">
        <v>930509.0</v>
      </c>
      <c r="D17" s="76">
        <v>0.930509</v>
      </c>
      <c r="E17" s="74">
        <v>13.4285615881667</v>
      </c>
      <c r="F17" s="74">
        <v>15.883017106206</v>
      </c>
      <c r="G17" s="75">
        <v>288190.0</v>
      </c>
      <c r="H17" s="74">
        <v>0.28819</v>
      </c>
      <c r="I17" s="75">
        <v>168504.0</v>
      </c>
      <c r="J17" s="75">
        <v>37.0</v>
      </c>
      <c r="K17" s="75">
        <v>65791.0</v>
      </c>
      <c r="L17" s="75">
        <v>1.0</v>
      </c>
      <c r="M17" s="75">
        <v>168390.0</v>
      </c>
      <c r="N17" s="75">
        <v>624.0</v>
      </c>
      <c r="O17" s="75">
        <v>18496.0</v>
      </c>
      <c r="P17" s="75">
        <v>5.0</v>
      </c>
    </row>
    <row r="18">
      <c r="A18" s="74">
        <v>4.0</v>
      </c>
      <c r="B18" s="75">
        <v>1000000.0</v>
      </c>
      <c r="C18" s="75">
        <v>927174.0</v>
      </c>
      <c r="D18" s="76">
        <v>0.927174</v>
      </c>
      <c r="E18" s="74">
        <v>12.2604099724021</v>
      </c>
      <c r="F18" s="74">
        <v>15.0592848941596</v>
      </c>
      <c r="G18" s="75">
        <v>287886.0</v>
      </c>
      <c r="H18" s="74">
        <v>0.287886</v>
      </c>
      <c r="I18" s="75">
        <v>168225.0</v>
      </c>
      <c r="J18" s="75">
        <v>36.0</v>
      </c>
      <c r="K18" s="75">
        <v>65947.0</v>
      </c>
      <c r="L18" s="75">
        <v>2.0</v>
      </c>
      <c r="M18" s="75">
        <v>168284.0</v>
      </c>
      <c r="N18" s="75">
        <v>654.0</v>
      </c>
      <c r="O18" s="75">
        <v>18523.0</v>
      </c>
      <c r="P18" s="75">
        <v>3.0</v>
      </c>
    </row>
    <row r="19">
      <c r="A19" s="74">
        <v>5.0</v>
      </c>
      <c r="B19" s="75">
        <v>1000000.0</v>
      </c>
      <c r="C19" s="75">
        <v>965880.0</v>
      </c>
      <c r="D19" s="76">
        <v>0.96588</v>
      </c>
      <c r="E19" s="74">
        <v>20.7727392351682</v>
      </c>
      <c r="F19" s="74">
        <v>16.3623674170245</v>
      </c>
      <c r="G19" s="75">
        <v>287950.0</v>
      </c>
      <c r="H19" s="74">
        <v>0.28795</v>
      </c>
      <c r="I19" s="75">
        <v>168258.0</v>
      </c>
      <c r="J19" s="75">
        <v>41.0</v>
      </c>
      <c r="K19" s="75">
        <v>65990.0</v>
      </c>
      <c r="L19" s="75">
        <v>6.0</v>
      </c>
      <c r="M19" s="75">
        <v>168162.0</v>
      </c>
      <c r="N19" s="75">
        <v>655.0</v>
      </c>
      <c r="O19" s="75">
        <v>18626.0</v>
      </c>
      <c r="P19" s="75">
        <v>6.0</v>
      </c>
    </row>
    <row r="20">
      <c r="A20" s="74">
        <v>6.0</v>
      </c>
      <c r="B20" s="75">
        <v>1000000.0</v>
      </c>
      <c r="C20" s="75">
        <v>908336.0</v>
      </c>
      <c r="D20" s="76">
        <v>0.908336</v>
      </c>
      <c r="E20" s="74">
        <v>8.28828006323932</v>
      </c>
      <c r="F20" s="74">
        <v>15.3151977893743</v>
      </c>
      <c r="G20" s="75">
        <v>287702.0</v>
      </c>
      <c r="H20" s="74">
        <v>0.287702</v>
      </c>
      <c r="I20" s="75">
        <v>167984.0</v>
      </c>
      <c r="J20" s="75">
        <v>30.0</v>
      </c>
      <c r="K20" s="75">
        <v>65840.0</v>
      </c>
      <c r="L20" s="75">
        <v>2.0</v>
      </c>
      <c r="M20" s="75">
        <v>168402.0</v>
      </c>
      <c r="N20" s="75">
        <v>664.0</v>
      </c>
      <c r="O20" s="75">
        <v>18455.0</v>
      </c>
      <c r="P20" s="75">
        <v>0.0</v>
      </c>
    </row>
    <row r="21">
      <c r="A21" s="74">
        <v>7.0</v>
      </c>
      <c r="B21" s="75">
        <v>1000000.0</v>
      </c>
      <c r="C21" s="75">
        <v>933776.0</v>
      </c>
      <c r="D21" s="76">
        <v>0.933776</v>
      </c>
      <c r="E21" s="74">
        <v>17.9649735630782</v>
      </c>
      <c r="F21" s="74">
        <v>15.7211035016385</v>
      </c>
      <c r="G21" s="75">
        <v>287443.0</v>
      </c>
      <c r="H21" s="74">
        <v>0.287443</v>
      </c>
      <c r="I21" s="75">
        <v>168621.0</v>
      </c>
      <c r="J21" s="75">
        <v>27.0</v>
      </c>
      <c r="K21" s="75">
        <v>65653.0</v>
      </c>
      <c r="L21" s="75">
        <v>4.0</v>
      </c>
      <c r="M21" s="75">
        <v>168060.0</v>
      </c>
      <c r="N21" s="75">
        <v>643.0</v>
      </c>
      <c r="O21" s="75">
        <v>18318.0</v>
      </c>
      <c r="P21" s="75">
        <v>4.0</v>
      </c>
    </row>
    <row r="22">
      <c r="A22" s="74">
        <v>8.0</v>
      </c>
      <c r="B22" s="75">
        <v>1000000.0</v>
      </c>
      <c r="C22" s="75">
        <v>933928.0</v>
      </c>
      <c r="D22" s="76">
        <v>0.933928</v>
      </c>
      <c r="E22" s="74">
        <v>14.7621008806483</v>
      </c>
      <c r="F22" s="74">
        <v>15.604450764601</v>
      </c>
      <c r="G22" s="75">
        <v>287936.0</v>
      </c>
      <c r="H22" s="74">
        <v>0.287936</v>
      </c>
      <c r="I22" s="75">
        <v>167787.0</v>
      </c>
      <c r="J22" s="75">
        <v>27.0</v>
      </c>
      <c r="K22" s="75">
        <v>65620.0</v>
      </c>
      <c r="L22" s="75">
        <v>2.0</v>
      </c>
      <c r="M22" s="75">
        <v>168611.0</v>
      </c>
      <c r="N22" s="75">
        <v>696.0</v>
      </c>
      <c r="O22" s="75">
        <v>18613.0</v>
      </c>
      <c r="P22" s="75">
        <v>5.0</v>
      </c>
    </row>
    <row r="23">
      <c r="A23" s="74">
        <v>9.0</v>
      </c>
      <c r="B23" s="75">
        <v>1000000.0</v>
      </c>
      <c r="C23" s="75">
        <v>922474.0</v>
      </c>
      <c r="D23" s="76">
        <v>0.922474</v>
      </c>
      <c r="E23" s="74">
        <v>10.9966700708022</v>
      </c>
      <c r="F23" s="74">
        <v>15.1617861265504</v>
      </c>
      <c r="G23" s="75">
        <v>287560.0</v>
      </c>
      <c r="H23" s="74">
        <v>0.28756</v>
      </c>
      <c r="I23" s="75">
        <v>168996.0</v>
      </c>
      <c r="J23" s="75">
        <v>38.0</v>
      </c>
      <c r="K23" s="75">
        <v>65318.0</v>
      </c>
      <c r="L23" s="75">
        <v>3.0</v>
      </c>
      <c r="M23" s="75">
        <v>168008.0</v>
      </c>
      <c r="N23" s="75">
        <v>692.0</v>
      </c>
      <c r="O23" s="75">
        <v>18528.0</v>
      </c>
      <c r="P23" s="75">
        <v>1.0</v>
      </c>
    </row>
    <row r="24">
      <c r="A24" s="74">
        <v>10.0</v>
      </c>
      <c r="B24" s="75">
        <v>1000000.0</v>
      </c>
      <c r="C24" s="75">
        <v>918782.0</v>
      </c>
      <c r="D24" s="76">
        <v>0.918782</v>
      </c>
      <c r="E24" s="74">
        <v>13.1127655199464</v>
      </c>
      <c r="F24" s="74">
        <v>14.9695105686357</v>
      </c>
      <c r="G24" s="75">
        <v>288042.0</v>
      </c>
      <c r="H24" s="74">
        <v>0.288042</v>
      </c>
      <c r="I24" s="75">
        <v>168358.0</v>
      </c>
      <c r="J24" s="75">
        <v>23.0</v>
      </c>
      <c r="K24" s="75">
        <v>66075.0</v>
      </c>
      <c r="L24" s="75">
        <v>2.0</v>
      </c>
      <c r="M24" s="75">
        <v>168289.0</v>
      </c>
      <c r="N24" s="75">
        <v>657.0</v>
      </c>
      <c r="O24" s="75">
        <v>18741.0</v>
      </c>
      <c r="P24" s="75">
        <v>2.0</v>
      </c>
    </row>
    <row r="25">
      <c r="A25" s="74">
        <v>11.0</v>
      </c>
      <c r="B25" s="75">
        <v>1000000.0</v>
      </c>
      <c r="C25" s="75">
        <v>947553.0</v>
      </c>
      <c r="D25" s="76">
        <v>0.947553</v>
      </c>
      <c r="E25" s="74">
        <v>18.9664834916673</v>
      </c>
      <c r="F25" s="74">
        <v>15.375866070557</v>
      </c>
      <c r="G25" s="75">
        <v>287584.0</v>
      </c>
      <c r="H25" s="74">
        <v>0.287584</v>
      </c>
      <c r="I25" s="75">
        <v>167993.0</v>
      </c>
      <c r="J25" s="75">
        <v>34.0</v>
      </c>
      <c r="K25" s="75">
        <v>65789.0</v>
      </c>
      <c r="L25" s="75">
        <v>6.0</v>
      </c>
      <c r="M25" s="75">
        <v>168325.0</v>
      </c>
      <c r="N25" s="75">
        <v>677.0</v>
      </c>
      <c r="O25" s="75">
        <v>18644.0</v>
      </c>
      <c r="P25" s="75">
        <v>3.0</v>
      </c>
    </row>
    <row r="26">
      <c r="A26" s="74">
        <v>12.0</v>
      </c>
      <c r="B26" s="75">
        <v>1000000.0</v>
      </c>
      <c r="C26" s="75">
        <v>919924.0</v>
      </c>
      <c r="D26" s="76">
        <v>0.919924</v>
      </c>
      <c r="E26" s="74">
        <v>13.1096832798516</v>
      </c>
      <c r="F26" s="74">
        <v>15.1999276855516</v>
      </c>
      <c r="G26" s="75">
        <v>288733.0</v>
      </c>
      <c r="H26" s="74">
        <v>0.288733</v>
      </c>
      <c r="I26" s="75">
        <v>168389.0</v>
      </c>
      <c r="J26" s="75">
        <v>23.0</v>
      </c>
      <c r="K26" s="75">
        <v>66009.0</v>
      </c>
      <c r="L26" s="75">
        <v>2.0</v>
      </c>
      <c r="M26" s="75">
        <v>169180.0</v>
      </c>
      <c r="N26" s="75">
        <v>706.0</v>
      </c>
      <c r="O26" s="75">
        <v>18551.0</v>
      </c>
      <c r="P26" s="75">
        <v>2.0</v>
      </c>
    </row>
    <row r="27">
      <c r="A27" s="74">
        <v>13.0</v>
      </c>
      <c r="B27" s="75">
        <v>1000000.0</v>
      </c>
      <c r="C27" s="75">
        <v>915865.0</v>
      </c>
      <c r="D27" s="76">
        <v>0.915865</v>
      </c>
      <c r="E27" s="74">
        <v>13.1366844703774</v>
      </c>
      <c r="F27" s="74">
        <v>15.0512615719557</v>
      </c>
      <c r="G27" s="75">
        <v>287392.0</v>
      </c>
      <c r="H27" s="74">
        <v>0.287392</v>
      </c>
      <c r="I27" s="75">
        <v>167908.0</v>
      </c>
      <c r="J27" s="75">
        <v>26.0</v>
      </c>
      <c r="K27" s="75">
        <v>65955.0</v>
      </c>
      <c r="L27" s="75">
        <v>2.0</v>
      </c>
      <c r="M27" s="75">
        <v>167992.0</v>
      </c>
      <c r="N27" s="75">
        <v>644.0</v>
      </c>
      <c r="O27" s="75">
        <v>18499.0</v>
      </c>
      <c r="P27" s="75">
        <v>2.0</v>
      </c>
    </row>
    <row r="28">
      <c r="A28" s="74">
        <v>14.0</v>
      </c>
      <c r="B28" s="75">
        <v>1000000.0</v>
      </c>
      <c r="C28" s="75">
        <v>933870.0</v>
      </c>
      <c r="D28" s="76">
        <v>0.93387</v>
      </c>
      <c r="E28" s="74">
        <v>14.281008254682</v>
      </c>
      <c r="F28" s="74">
        <v>14.9975549721751</v>
      </c>
      <c r="G28" s="75">
        <v>287354.0</v>
      </c>
      <c r="H28" s="74">
        <v>0.287354</v>
      </c>
      <c r="I28" s="75">
        <v>167894.0</v>
      </c>
      <c r="J28" s="75">
        <v>30.0</v>
      </c>
      <c r="K28" s="75">
        <v>65901.0</v>
      </c>
      <c r="L28" s="75">
        <v>5.0</v>
      </c>
      <c r="M28" s="75">
        <v>167951.0</v>
      </c>
      <c r="N28" s="75">
        <v>687.0</v>
      </c>
      <c r="O28" s="75">
        <v>18417.0</v>
      </c>
      <c r="P28" s="75">
        <v>2.0</v>
      </c>
    </row>
    <row r="29">
      <c r="A29" s="74">
        <v>15.0</v>
      </c>
      <c r="B29" s="75">
        <v>1000000.0</v>
      </c>
      <c r="C29" s="75">
        <v>959122.0</v>
      </c>
      <c r="D29" s="76">
        <v>0.959122</v>
      </c>
      <c r="E29" s="74">
        <v>19.7925174430355</v>
      </c>
      <c r="F29" s="74">
        <v>15.3638477375336</v>
      </c>
      <c r="G29" s="75">
        <v>288990.0</v>
      </c>
      <c r="H29" s="74">
        <v>0.28899</v>
      </c>
      <c r="I29" s="75">
        <v>169043.0</v>
      </c>
      <c r="J29" s="75">
        <v>41.0</v>
      </c>
      <c r="K29" s="75">
        <v>66103.0</v>
      </c>
      <c r="L29" s="75">
        <v>2.0</v>
      </c>
      <c r="M29" s="75">
        <v>168714.0</v>
      </c>
      <c r="N29" s="75">
        <v>653.0</v>
      </c>
      <c r="O29" s="75">
        <v>18770.0</v>
      </c>
      <c r="P29" s="75">
        <v>8.0</v>
      </c>
    </row>
    <row r="30">
      <c r="A30" s="74">
        <v>16.0</v>
      </c>
      <c r="B30" s="75">
        <v>1000000.0</v>
      </c>
      <c r="C30" s="75">
        <v>915321.0</v>
      </c>
      <c r="D30" s="76">
        <v>0.915321</v>
      </c>
      <c r="E30" s="74">
        <v>8.21457630959887</v>
      </c>
      <c r="F30" s="74">
        <v>15.0170668413035</v>
      </c>
      <c r="G30" s="75">
        <v>287252.0</v>
      </c>
      <c r="H30" s="74">
        <v>0.287252</v>
      </c>
      <c r="I30" s="75">
        <v>168022.0</v>
      </c>
      <c r="J30" s="75">
        <v>44.0</v>
      </c>
      <c r="K30" s="75">
        <v>65550.0</v>
      </c>
      <c r="L30" s="75">
        <v>2.0</v>
      </c>
      <c r="M30" s="75">
        <v>167839.0</v>
      </c>
      <c r="N30" s="75">
        <v>689.0</v>
      </c>
      <c r="O30" s="75">
        <v>18526.0</v>
      </c>
      <c r="P30" s="75">
        <v>0.0</v>
      </c>
    </row>
    <row r="31">
      <c r="A31" s="74">
        <v>17.0</v>
      </c>
      <c r="B31" s="75">
        <v>1000000.0</v>
      </c>
      <c r="C31" s="75">
        <v>923953.0</v>
      </c>
      <c r="D31" s="76">
        <v>0.923953</v>
      </c>
      <c r="E31" s="74">
        <v>13.0769147301452</v>
      </c>
      <c r="F31" s="74">
        <v>14.9099302297068</v>
      </c>
      <c r="G31" s="75">
        <v>288214.0</v>
      </c>
      <c r="H31" s="74">
        <v>0.288214</v>
      </c>
      <c r="I31" s="75">
        <v>168696.0</v>
      </c>
      <c r="J31" s="75">
        <v>39.0</v>
      </c>
      <c r="K31" s="75">
        <v>65463.0</v>
      </c>
      <c r="L31" s="75">
        <v>1.0</v>
      </c>
      <c r="M31" s="75">
        <v>168792.0</v>
      </c>
      <c r="N31" s="75">
        <v>688.0</v>
      </c>
      <c r="O31" s="75">
        <v>18525.0</v>
      </c>
      <c r="P31" s="75">
        <v>3.0</v>
      </c>
    </row>
    <row r="32">
      <c r="A32" s="74">
        <v>18.0</v>
      </c>
      <c r="B32" s="75">
        <v>1000000.0</v>
      </c>
      <c r="C32" s="75">
        <v>918852.0</v>
      </c>
      <c r="D32" s="76">
        <v>0.918852</v>
      </c>
      <c r="E32" s="74">
        <v>14.2453620498896</v>
      </c>
      <c r="F32" s="74">
        <v>14.8737886895843</v>
      </c>
      <c r="G32" s="75">
        <v>287683.0</v>
      </c>
      <c r="H32" s="74">
        <v>0.287683</v>
      </c>
      <c r="I32" s="75">
        <v>168661.0</v>
      </c>
      <c r="J32" s="75">
        <v>28.0</v>
      </c>
      <c r="K32" s="75">
        <v>65495.0</v>
      </c>
      <c r="L32" s="75">
        <v>3.0</v>
      </c>
      <c r="M32" s="75">
        <v>168156.0</v>
      </c>
      <c r="N32" s="75">
        <v>624.0</v>
      </c>
      <c r="O32" s="75">
        <v>18436.0</v>
      </c>
      <c r="P32" s="75">
        <v>2.0</v>
      </c>
    </row>
    <row r="33">
      <c r="A33" s="74">
        <v>19.0</v>
      </c>
      <c r="B33" s="75">
        <v>1000000.0</v>
      </c>
      <c r="C33" s="75">
        <v>947709.0</v>
      </c>
      <c r="D33" s="76">
        <v>0.947709</v>
      </c>
      <c r="E33" s="74">
        <v>18.2095554102572</v>
      </c>
      <c r="F33" s="74">
        <v>15.0677775238334</v>
      </c>
      <c r="G33" s="75">
        <v>287946.0</v>
      </c>
      <c r="H33" s="74">
        <v>0.287946</v>
      </c>
      <c r="I33" s="75">
        <v>168376.0</v>
      </c>
      <c r="J33" s="75">
        <v>40.0</v>
      </c>
      <c r="K33" s="75">
        <v>65716.0</v>
      </c>
      <c r="L33" s="75">
        <v>5.0</v>
      </c>
      <c r="M33" s="75">
        <v>168173.0</v>
      </c>
      <c r="N33" s="75">
        <v>673.0</v>
      </c>
      <c r="O33" s="75">
        <v>18893.0</v>
      </c>
      <c r="P33" s="75">
        <v>3.0</v>
      </c>
    </row>
    <row r="34">
      <c r="A34" s="74">
        <v>20.0</v>
      </c>
      <c r="B34" s="75">
        <v>1000000.0</v>
      </c>
      <c r="C34" s="75">
        <v>923156.0</v>
      </c>
      <c r="D34" s="76">
        <v>0.923156</v>
      </c>
      <c r="E34" s="74">
        <v>16.3356593332938</v>
      </c>
      <c r="F34" s="74">
        <v>15.133694264726</v>
      </c>
      <c r="G34" s="75">
        <v>286801.0</v>
      </c>
      <c r="H34" s="74">
        <v>0.286801</v>
      </c>
      <c r="I34" s="75">
        <v>167502.0</v>
      </c>
      <c r="J34" s="75">
        <v>23.0</v>
      </c>
      <c r="K34" s="75">
        <v>65435.0</v>
      </c>
      <c r="L34" s="75">
        <v>3.0</v>
      </c>
      <c r="M34" s="75">
        <v>168289.0</v>
      </c>
      <c r="N34" s="75">
        <v>674.0</v>
      </c>
      <c r="O34" s="75">
        <v>18499.0</v>
      </c>
      <c r="P34" s="75">
        <v>3.0</v>
      </c>
    </row>
    <row r="35">
      <c r="A35" s="74">
        <v>21.0</v>
      </c>
      <c r="B35" s="75">
        <v>1000000.0</v>
      </c>
      <c r="C35" s="75">
        <v>926250.0</v>
      </c>
      <c r="D35" s="76">
        <v>0.92625</v>
      </c>
      <c r="E35" s="74">
        <v>13.7661372375854</v>
      </c>
      <c r="F35" s="74">
        <v>15.0713863387271</v>
      </c>
      <c r="G35" s="75">
        <v>287898.0</v>
      </c>
      <c r="H35" s="74">
        <v>0.287898</v>
      </c>
      <c r="I35" s="75">
        <v>168341.0</v>
      </c>
      <c r="J35" s="75">
        <v>32.0</v>
      </c>
      <c r="K35" s="75">
        <v>65607.0</v>
      </c>
      <c r="L35" s="75">
        <v>1.0</v>
      </c>
      <c r="M35" s="75">
        <v>168714.0</v>
      </c>
      <c r="N35" s="75">
        <v>681.0</v>
      </c>
      <c r="O35" s="75">
        <v>18611.0</v>
      </c>
      <c r="P35" s="75">
        <v>4.0</v>
      </c>
    </row>
    <row r="36">
      <c r="A36" s="74">
        <v>22.0</v>
      </c>
      <c r="B36" s="75">
        <v>1000000.0</v>
      </c>
      <c r="C36" s="75">
        <v>942248.0</v>
      </c>
      <c r="D36" s="76">
        <v>0.942248</v>
      </c>
      <c r="E36" s="74">
        <v>16.2329378799639</v>
      </c>
      <c r="F36" s="74">
        <v>15.1261191003589</v>
      </c>
      <c r="G36" s="75">
        <v>288417.0</v>
      </c>
      <c r="H36" s="74">
        <v>0.288417</v>
      </c>
      <c r="I36" s="75">
        <v>168351.0</v>
      </c>
      <c r="J36" s="75">
        <v>29.0</v>
      </c>
      <c r="K36" s="75">
        <v>65750.0</v>
      </c>
      <c r="L36" s="75">
        <v>4.0</v>
      </c>
      <c r="M36" s="75">
        <v>168927.0</v>
      </c>
      <c r="N36" s="75">
        <v>671.0</v>
      </c>
      <c r="O36" s="75">
        <v>18817.0</v>
      </c>
      <c r="P36" s="75">
        <v>4.0</v>
      </c>
    </row>
    <row r="37">
      <c r="A37" s="74">
        <v>23.0</v>
      </c>
      <c r="B37" s="75">
        <v>1000000.0</v>
      </c>
      <c r="C37" s="75">
        <v>923903.0</v>
      </c>
      <c r="D37" s="76">
        <v>0.923903</v>
      </c>
      <c r="E37" s="74">
        <v>12.9293705730486</v>
      </c>
      <c r="F37" s="74">
        <v>15.0372827231471</v>
      </c>
      <c r="G37" s="75">
        <v>287342.0</v>
      </c>
      <c r="H37" s="74">
        <v>0.287342</v>
      </c>
      <c r="I37" s="75">
        <v>167868.0</v>
      </c>
      <c r="J37" s="75">
        <v>43.0</v>
      </c>
      <c r="K37" s="75">
        <v>66066.0</v>
      </c>
      <c r="L37" s="75">
        <v>2.0</v>
      </c>
      <c r="M37" s="75">
        <v>168055.0</v>
      </c>
      <c r="N37" s="75">
        <v>633.0</v>
      </c>
      <c r="O37" s="75">
        <v>18450.0</v>
      </c>
      <c r="P37" s="75">
        <v>2.0</v>
      </c>
    </row>
    <row r="38">
      <c r="A38" s="74">
        <v>24.0</v>
      </c>
      <c r="B38" s="75">
        <v>1000000.0</v>
      </c>
      <c r="C38" s="75">
        <v>946362.0</v>
      </c>
      <c r="D38" s="76">
        <v>0.946362</v>
      </c>
      <c r="E38" s="74">
        <v>16.9345511231912</v>
      </c>
      <c r="F38" s="74">
        <v>15.121089032987</v>
      </c>
      <c r="G38" s="75">
        <v>287572.0</v>
      </c>
      <c r="H38" s="74">
        <v>0.287572</v>
      </c>
      <c r="I38" s="75">
        <v>168015.0</v>
      </c>
      <c r="J38" s="75">
        <v>42.0</v>
      </c>
      <c r="K38" s="75">
        <v>65828.0</v>
      </c>
      <c r="L38" s="75">
        <v>6.0</v>
      </c>
      <c r="M38" s="75">
        <v>168157.0</v>
      </c>
      <c r="N38" s="75">
        <v>676.0</v>
      </c>
      <c r="O38" s="75">
        <v>18625.0</v>
      </c>
      <c r="P38" s="75">
        <v>2.0</v>
      </c>
    </row>
    <row r="39">
      <c r="A39" s="74">
        <v>25.0</v>
      </c>
      <c r="B39" s="75">
        <v>1000000.0</v>
      </c>
      <c r="C39" s="75">
        <v>934647.0</v>
      </c>
      <c r="D39" s="76">
        <v>0.934647</v>
      </c>
      <c r="E39" s="74">
        <v>15.7734868303834</v>
      </c>
      <c r="F39" s="74">
        <v>15.1477241209807</v>
      </c>
      <c r="G39" s="75">
        <v>287577.0</v>
      </c>
      <c r="H39" s="74">
        <v>0.287577</v>
      </c>
      <c r="I39" s="75">
        <v>167988.0</v>
      </c>
      <c r="J39" s="75">
        <v>30.0</v>
      </c>
      <c r="K39" s="75">
        <v>66010.0</v>
      </c>
      <c r="L39" s="75">
        <v>4.0</v>
      </c>
      <c r="M39" s="75">
        <v>168429.0</v>
      </c>
      <c r="N39" s="75">
        <v>671.0</v>
      </c>
      <c r="O39" s="75">
        <v>18463.0</v>
      </c>
      <c r="P39" s="75">
        <v>3.0</v>
      </c>
    </row>
    <row r="40">
      <c r="A40" s="74">
        <v>26.0</v>
      </c>
      <c r="B40" s="75">
        <v>1000000.0</v>
      </c>
      <c r="C40" s="75">
        <v>909831.0</v>
      </c>
      <c r="D40" s="76">
        <v>0.909831</v>
      </c>
      <c r="E40" s="74">
        <v>11.7472162042131</v>
      </c>
      <c r="F40" s="74">
        <v>15.0311677098186</v>
      </c>
      <c r="G40" s="75">
        <v>287849.0</v>
      </c>
      <c r="H40" s="74">
        <v>0.287849</v>
      </c>
      <c r="I40" s="75">
        <v>168663.0</v>
      </c>
      <c r="J40" s="75">
        <v>28.0</v>
      </c>
      <c r="K40" s="75">
        <v>65870.0</v>
      </c>
      <c r="L40" s="75">
        <v>1.0</v>
      </c>
      <c r="M40" s="75">
        <v>167988.0</v>
      </c>
      <c r="N40" s="75">
        <v>590.0</v>
      </c>
      <c r="O40" s="75">
        <v>18533.0</v>
      </c>
      <c r="P40" s="75">
        <v>2.0</v>
      </c>
    </row>
    <row r="41">
      <c r="A41" s="74">
        <v>27.0</v>
      </c>
      <c r="B41" s="75">
        <v>1000000.0</v>
      </c>
      <c r="C41" s="75">
        <v>913122.0</v>
      </c>
      <c r="D41" s="76">
        <v>0.913122</v>
      </c>
      <c r="E41" s="74">
        <v>8.39527752333422</v>
      </c>
      <c r="F41" s="74">
        <v>14.8384098580022</v>
      </c>
      <c r="G41" s="75">
        <v>287846.0</v>
      </c>
      <c r="H41" s="74">
        <v>0.287846</v>
      </c>
      <c r="I41" s="75">
        <v>168080.0</v>
      </c>
      <c r="J41" s="75">
        <v>37.0</v>
      </c>
      <c r="K41" s="75">
        <v>66033.0</v>
      </c>
      <c r="L41" s="75">
        <v>1.0</v>
      </c>
      <c r="M41" s="75">
        <v>168067.0</v>
      </c>
      <c r="N41" s="75">
        <v>665.0</v>
      </c>
      <c r="O41" s="75">
        <v>18506.0</v>
      </c>
      <c r="P41" s="75">
        <v>1.0</v>
      </c>
    </row>
    <row r="42">
      <c r="A42" s="74">
        <v>28.0</v>
      </c>
      <c r="B42" s="75">
        <v>1000000.0</v>
      </c>
      <c r="C42" s="75">
        <v>937087.0</v>
      </c>
      <c r="D42" s="76">
        <v>0.937087</v>
      </c>
      <c r="E42" s="74">
        <v>16.3065197040023</v>
      </c>
      <c r="F42" s="74">
        <v>14.8933342649385</v>
      </c>
      <c r="G42" s="75">
        <v>288109.0</v>
      </c>
      <c r="H42" s="74">
        <v>0.288109</v>
      </c>
      <c r="I42" s="75">
        <v>168223.0</v>
      </c>
      <c r="J42" s="75">
        <v>38.0</v>
      </c>
      <c r="K42" s="75">
        <v>66278.0</v>
      </c>
      <c r="L42" s="75">
        <v>4.0</v>
      </c>
      <c r="M42" s="75">
        <v>167954.0</v>
      </c>
      <c r="N42" s="75">
        <v>695.0</v>
      </c>
      <c r="O42" s="75">
        <v>18577.0</v>
      </c>
      <c r="P42" s="75">
        <v>2.0</v>
      </c>
    </row>
    <row r="43">
      <c r="A43" s="74">
        <v>29.0</v>
      </c>
      <c r="B43" s="75">
        <v>1000000.0</v>
      </c>
      <c r="C43" s="75">
        <v>917008.0</v>
      </c>
      <c r="D43" s="76">
        <v>0.917008</v>
      </c>
      <c r="E43" s="74">
        <v>10.2961340481907</v>
      </c>
      <c r="F43" s="74">
        <v>14.7586675906911</v>
      </c>
      <c r="G43" s="75">
        <v>288069.0</v>
      </c>
      <c r="H43" s="74">
        <v>0.288069</v>
      </c>
      <c r="I43" s="75">
        <v>168736.0</v>
      </c>
      <c r="J43" s="75">
        <v>38.0</v>
      </c>
      <c r="K43" s="75">
        <v>65754.0</v>
      </c>
      <c r="L43" s="75">
        <v>1.0</v>
      </c>
      <c r="M43" s="75">
        <v>168132.0</v>
      </c>
      <c r="N43" s="75">
        <v>656.0</v>
      </c>
      <c r="O43" s="75">
        <v>18457.0</v>
      </c>
      <c r="P43" s="75">
        <v>2.0</v>
      </c>
    </row>
    <row r="44">
      <c r="A44" s="74">
        <v>30.0</v>
      </c>
      <c r="B44" s="75">
        <v>1000000.0</v>
      </c>
      <c r="C44" s="75">
        <v>916583.0</v>
      </c>
      <c r="D44" s="76">
        <v>0.916583</v>
      </c>
      <c r="E44" s="74">
        <v>8.8038232667072</v>
      </c>
      <c r="F44" s="74">
        <v>14.5993575256256</v>
      </c>
      <c r="G44" s="75">
        <v>288411.0</v>
      </c>
      <c r="H44" s="74">
        <v>0.288411</v>
      </c>
      <c r="I44" s="75">
        <v>168444.0</v>
      </c>
      <c r="J44" s="75">
        <v>44.0</v>
      </c>
      <c r="K44" s="75">
        <v>66002.0</v>
      </c>
      <c r="L44" s="75">
        <v>2.0</v>
      </c>
      <c r="M44" s="75">
        <v>168729.0</v>
      </c>
      <c r="N44" s="75">
        <v>655.0</v>
      </c>
      <c r="O44" s="75">
        <v>18465.0</v>
      </c>
      <c r="P44" s="75">
        <v>0.0</v>
      </c>
    </row>
    <row r="45">
      <c r="A45" s="74">
        <v>31.0</v>
      </c>
      <c r="B45" s="75">
        <v>1000000.0</v>
      </c>
      <c r="C45" s="75">
        <v>926394.0</v>
      </c>
      <c r="D45" s="76">
        <v>0.926394</v>
      </c>
      <c r="E45" s="74">
        <v>11.9960183419841</v>
      </c>
      <c r="F45" s="74">
        <v>14.522664740264</v>
      </c>
      <c r="G45" s="75">
        <v>288269.0</v>
      </c>
      <c r="H45" s="74">
        <v>0.288269</v>
      </c>
      <c r="I45" s="75">
        <v>168554.0</v>
      </c>
      <c r="J45" s="75">
        <v>31.0</v>
      </c>
      <c r="K45" s="75">
        <v>66106.0</v>
      </c>
      <c r="L45" s="75">
        <v>3.0</v>
      </c>
      <c r="M45" s="75">
        <v>168640.0</v>
      </c>
      <c r="N45" s="75">
        <v>639.0</v>
      </c>
      <c r="O45" s="75">
        <v>18622.0</v>
      </c>
      <c r="P45" s="75">
        <v>2.0</v>
      </c>
    </row>
    <row r="46">
      <c r="A46" s="74">
        <v>32.0</v>
      </c>
      <c r="B46" s="75">
        <v>1000000.0</v>
      </c>
      <c r="C46" s="75">
        <v>932086.0</v>
      </c>
      <c r="D46" s="76">
        <v>0.932086</v>
      </c>
      <c r="E46" s="74">
        <v>15.1064730461525</v>
      </c>
      <c r="F46" s="74">
        <v>14.5412633045434</v>
      </c>
      <c r="G46" s="75">
        <v>287752.0</v>
      </c>
      <c r="H46" s="74">
        <v>0.287752</v>
      </c>
      <c r="I46" s="75">
        <v>168339.0</v>
      </c>
      <c r="J46" s="75">
        <v>28.0</v>
      </c>
      <c r="K46" s="75">
        <v>65800.0</v>
      </c>
      <c r="L46" s="75">
        <v>3.0</v>
      </c>
      <c r="M46" s="75">
        <v>168137.0</v>
      </c>
      <c r="N46" s="75">
        <v>689.0</v>
      </c>
      <c r="O46" s="75">
        <v>18816.0</v>
      </c>
      <c r="P46" s="75">
        <v>3.0</v>
      </c>
    </row>
    <row r="47">
      <c r="A47" s="74">
        <v>33.0</v>
      </c>
      <c r="B47" s="74">
        <v>1000000.0</v>
      </c>
      <c r="C47" s="74">
        <v>949302.0</v>
      </c>
      <c r="D47" s="74">
        <v>0.949302</v>
      </c>
      <c r="E47" s="74">
        <v>15.2655427269911</v>
      </c>
      <c r="F47" s="74">
        <v>14.5637405333723</v>
      </c>
      <c r="G47" s="74">
        <v>288430.0</v>
      </c>
      <c r="H47" s="74">
        <v>0.28843</v>
      </c>
      <c r="I47" s="74">
        <v>168770.0</v>
      </c>
      <c r="J47" s="74">
        <v>48.0</v>
      </c>
      <c r="K47" s="74">
        <v>66134.0</v>
      </c>
      <c r="L47" s="74">
        <v>4.0</v>
      </c>
      <c r="M47" s="74">
        <v>168802.0</v>
      </c>
      <c r="N47" s="74">
        <v>601.0</v>
      </c>
      <c r="O47" s="74">
        <v>18701.0</v>
      </c>
      <c r="P47" s="74">
        <v>4.0</v>
      </c>
    </row>
    <row r="48">
      <c r="A48" s="74">
        <v>34.0</v>
      </c>
      <c r="B48" s="74">
        <v>1000000.0</v>
      </c>
      <c r="C48" s="74">
        <v>918425.0</v>
      </c>
      <c r="D48" s="74">
        <v>0.918425</v>
      </c>
      <c r="E48" s="74">
        <v>10.0073632224824</v>
      </c>
      <c r="F48" s="74">
        <v>14.4502504739425</v>
      </c>
      <c r="G48" s="74">
        <v>288249.0</v>
      </c>
      <c r="H48" s="74">
        <v>0.288249</v>
      </c>
      <c r="I48" s="74">
        <v>168854.0</v>
      </c>
      <c r="J48" s="74">
        <v>35.0</v>
      </c>
      <c r="K48" s="74">
        <v>65955.0</v>
      </c>
      <c r="L48" s="74">
        <v>2.0</v>
      </c>
      <c r="M48" s="74">
        <v>168306.0</v>
      </c>
      <c r="N48" s="74">
        <v>666.0</v>
      </c>
      <c r="O48" s="74">
        <v>18569.0</v>
      </c>
      <c r="P48" s="74">
        <v>1.0</v>
      </c>
    </row>
    <row r="49">
      <c r="A49" s="74">
        <v>35.0</v>
      </c>
      <c r="B49" s="75">
        <v>1000000.0</v>
      </c>
      <c r="C49" s="75">
        <v>926857.0</v>
      </c>
      <c r="D49" s="76">
        <v>0.926857</v>
      </c>
      <c r="E49" s="74">
        <v>13.7511181434384</v>
      </c>
      <c r="F49" s="74">
        <v>14.4307451425621</v>
      </c>
      <c r="G49" s="74">
        <v>288146.0</v>
      </c>
      <c r="H49" s="74">
        <v>0.288146</v>
      </c>
      <c r="I49" s="74">
        <v>168616.0</v>
      </c>
      <c r="J49" s="74">
        <v>32.0</v>
      </c>
      <c r="K49" s="74">
        <v>65830.0</v>
      </c>
      <c r="L49" s="74">
        <v>1.0</v>
      </c>
      <c r="M49" s="74">
        <v>168801.0</v>
      </c>
      <c r="N49" s="74">
        <v>647.0</v>
      </c>
      <c r="O49" s="74">
        <v>18694.0</v>
      </c>
      <c r="P49" s="74">
        <v>4.0</v>
      </c>
    </row>
    <row r="50">
      <c r="A50" s="74">
        <v>36.0</v>
      </c>
      <c r="B50" s="75">
        <v>1000000.0</v>
      </c>
      <c r="C50" s="75">
        <v>934655.0</v>
      </c>
      <c r="D50" s="74">
        <v>0.934655</v>
      </c>
      <c r="E50" s="88">
        <v>14.1660148844674</v>
      </c>
      <c r="F50" s="88">
        <v>14.4234569622283</v>
      </c>
      <c r="G50" s="75">
        <v>287616.0</v>
      </c>
      <c r="H50" s="74">
        <v>0.287616</v>
      </c>
      <c r="I50" s="74">
        <v>168201.0</v>
      </c>
      <c r="J50" s="74">
        <v>37.0</v>
      </c>
      <c r="K50" s="74">
        <v>65709.0</v>
      </c>
      <c r="L50" s="74">
        <v>7.0</v>
      </c>
      <c r="M50" s="74">
        <v>168319.0</v>
      </c>
      <c r="N50" s="74">
        <v>655.0</v>
      </c>
      <c r="O50" s="74">
        <v>18334.0</v>
      </c>
      <c r="P50" s="74">
        <v>0.0</v>
      </c>
    </row>
    <row r="51">
      <c r="B51" s="79"/>
    </row>
    <row r="53">
      <c r="A53" s="26" t="s">
        <v>107</v>
      </c>
      <c r="B53" s="63" t="s">
        <v>73</v>
      </c>
      <c r="C53" s="63" t="s">
        <v>74</v>
      </c>
      <c r="D53" s="67" t="s">
        <v>26</v>
      </c>
      <c r="E53" s="33"/>
      <c r="F53" s="33" t="s">
        <v>165</v>
      </c>
      <c r="G53" s="33" t="s">
        <v>76</v>
      </c>
      <c r="H53" s="33" t="s">
        <v>25</v>
      </c>
    </row>
    <row r="54">
      <c r="B54" s="63">
        <f t="shared" ref="B54:C54" si="3">sum(B19:B50)</f>
        <v>32000000</v>
      </c>
      <c r="C54" s="63">
        <f t="shared" si="3"/>
        <v>29743261</v>
      </c>
      <c r="D54" s="64">
        <f>C54/B54</f>
        <v>0.9294769063</v>
      </c>
      <c r="E54" s="77"/>
      <c r="F54" s="77">
        <f t="shared" ref="F54:H54" si="4">F50</f>
        <v>14.42345696</v>
      </c>
      <c r="G54" s="63">
        <f t="shared" si="4"/>
        <v>287616</v>
      </c>
      <c r="H54" s="64">
        <f t="shared" si="4"/>
        <v>0.287616</v>
      </c>
    </row>
    <row r="57">
      <c r="A57" s="58" t="s">
        <v>108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</row>
    <row r="58">
      <c r="A58" s="26" t="s">
        <v>109</v>
      </c>
    </row>
    <row r="59">
      <c r="A59" s="26" t="s">
        <v>110</v>
      </c>
    </row>
    <row r="60">
      <c r="A60" s="26" t="s">
        <v>111</v>
      </c>
    </row>
    <row r="61">
      <c r="A61" s="26" t="s">
        <v>112</v>
      </c>
    </row>
    <row r="62">
      <c r="A62" s="26" t="s">
        <v>113</v>
      </c>
    </row>
    <row r="64">
      <c r="A64" s="80" t="s">
        <v>114</v>
      </c>
      <c r="B64" s="81" t="s">
        <v>115</v>
      </c>
      <c r="C64" s="81" t="s">
        <v>116</v>
      </c>
      <c r="D64" s="82"/>
      <c r="E64" s="83"/>
    </row>
    <row r="65">
      <c r="A65" s="71" t="s">
        <v>117</v>
      </c>
      <c r="B65" s="72">
        <v>40.0</v>
      </c>
      <c r="C65" s="71">
        <v>0.004</v>
      </c>
      <c r="D65" s="83"/>
      <c r="E65" s="83"/>
    </row>
    <row r="66">
      <c r="A66" s="74" t="s">
        <v>166</v>
      </c>
      <c r="B66" s="75">
        <v>0.0</v>
      </c>
      <c r="C66" s="74">
        <v>0.0</v>
      </c>
      <c r="D66" s="83"/>
      <c r="E66" s="83"/>
    </row>
    <row r="67">
      <c r="A67" s="74" t="s">
        <v>167</v>
      </c>
      <c r="B67" s="75">
        <v>1.0</v>
      </c>
      <c r="C67" s="74">
        <v>1.0E-4</v>
      </c>
      <c r="D67" s="83"/>
      <c r="E67" s="83"/>
    </row>
    <row r="68">
      <c r="A68" s="74" t="s">
        <v>168</v>
      </c>
      <c r="B68" s="75">
        <v>6.0</v>
      </c>
      <c r="C68" s="74">
        <v>6.0E-4</v>
      </c>
      <c r="D68" s="83"/>
      <c r="E68" s="83"/>
    </row>
    <row r="69">
      <c r="A69" s="74" t="s">
        <v>169</v>
      </c>
      <c r="B69" s="75">
        <v>11.0</v>
      </c>
      <c r="C69" s="74">
        <v>0.0011</v>
      </c>
      <c r="D69" s="83"/>
      <c r="E69" s="83"/>
    </row>
    <row r="70">
      <c r="A70" s="74" t="s">
        <v>170</v>
      </c>
      <c r="B70" s="75">
        <v>10.0</v>
      </c>
      <c r="C70" s="74">
        <v>0.001</v>
      </c>
      <c r="D70" s="83"/>
      <c r="E70" s="83"/>
    </row>
    <row r="71">
      <c r="A71" s="74" t="s">
        <v>171</v>
      </c>
      <c r="B71" s="75">
        <v>12.0</v>
      </c>
      <c r="C71" s="74">
        <v>0.0012</v>
      </c>
      <c r="D71" s="83"/>
      <c r="E71" s="83"/>
    </row>
    <row r="72">
      <c r="A72" s="74" t="s">
        <v>172</v>
      </c>
      <c r="B72" s="75">
        <v>20.0</v>
      </c>
      <c r="C72" s="74">
        <v>0.002</v>
      </c>
      <c r="D72" s="83"/>
      <c r="E72" s="83"/>
    </row>
    <row r="73">
      <c r="A73" s="74" t="s">
        <v>173</v>
      </c>
      <c r="B73" s="75">
        <v>35.0</v>
      </c>
      <c r="C73" s="74">
        <v>0.0035</v>
      </c>
      <c r="D73" s="83"/>
      <c r="E73" s="83"/>
    </row>
    <row r="74">
      <c r="A74" s="74" t="s">
        <v>174</v>
      </c>
      <c r="B74" s="75">
        <v>40.0</v>
      </c>
      <c r="C74" s="74">
        <v>0.004</v>
      </c>
      <c r="D74" s="83"/>
      <c r="E74" s="83"/>
    </row>
    <row r="75">
      <c r="A75" s="74" t="s">
        <v>175</v>
      </c>
      <c r="B75" s="75">
        <v>48.0</v>
      </c>
      <c r="C75" s="74">
        <v>0.0048</v>
      </c>
      <c r="D75" s="83"/>
      <c r="E75" s="83"/>
    </row>
    <row r="76">
      <c r="A76" s="74" t="s">
        <v>176</v>
      </c>
      <c r="B76" s="75">
        <v>42.0</v>
      </c>
      <c r="C76" s="74">
        <v>0.0042</v>
      </c>
      <c r="D76" s="83"/>
      <c r="E76" s="83"/>
    </row>
    <row r="77">
      <c r="A77" s="74" t="s">
        <v>177</v>
      </c>
      <c r="B77" s="75">
        <v>85.0</v>
      </c>
      <c r="C77" s="74">
        <v>0.0085</v>
      </c>
      <c r="D77" s="83"/>
      <c r="E77" s="83"/>
    </row>
    <row r="78">
      <c r="A78" s="74" t="s">
        <v>178</v>
      </c>
      <c r="B78" s="75">
        <v>114.0</v>
      </c>
      <c r="C78" s="74">
        <v>0.0114</v>
      </c>
      <c r="D78" s="83"/>
      <c r="E78" s="83"/>
    </row>
    <row r="79">
      <c r="A79" s="74" t="s">
        <v>179</v>
      </c>
      <c r="B79" s="75">
        <v>136.0</v>
      </c>
      <c r="C79" s="74">
        <v>0.0136</v>
      </c>
      <c r="D79" s="83"/>
      <c r="E79" s="83"/>
    </row>
    <row r="80">
      <c r="A80" s="74" t="s">
        <v>180</v>
      </c>
      <c r="B80" s="75">
        <v>174.0</v>
      </c>
      <c r="C80" s="74">
        <v>0.0174</v>
      </c>
      <c r="D80" s="83"/>
      <c r="E80" s="83"/>
    </row>
    <row r="81">
      <c r="A81" s="74" t="s">
        <v>181</v>
      </c>
      <c r="B81" s="75">
        <v>159.0</v>
      </c>
      <c r="C81" s="74">
        <v>0.0159</v>
      </c>
      <c r="D81" s="83"/>
      <c r="E81" s="83"/>
    </row>
    <row r="82">
      <c r="A82" s="74" t="s">
        <v>182</v>
      </c>
      <c r="B82" s="75">
        <v>288.0</v>
      </c>
      <c r="C82" s="74">
        <v>0.0288</v>
      </c>
      <c r="D82" s="83"/>
      <c r="E82" s="83"/>
    </row>
    <row r="83">
      <c r="A83" s="74" t="s">
        <v>183</v>
      </c>
      <c r="B83" s="75">
        <v>411.0</v>
      </c>
      <c r="C83" s="74">
        <v>0.0411</v>
      </c>
      <c r="D83" s="83"/>
      <c r="E83" s="83"/>
    </row>
    <row r="84">
      <c r="A84" s="74" t="s">
        <v>184</v>
      </c>
      <c r="B84" s="75">
        <v>500.0</v>
      </c>
      <c r="C84" s="74">
        <v>0.05</v>
      </c>
      <c r="D84" s="83"/>
      <c r="E84" s="83"/>
    </row>
    <row r="85">
      <c r="A85" s="74" t="s">
        <v>185</v>
      </c>
      <c r="B85" s="75">
        <v>633.0</v>
      </c>
      <c r="C85" s="74">
        <v>0.0633</v>
      </c>
      <c r="D85" s="83"/>
      <c r="E85" s="83"/>
    </row>
    <row r="86">
      <c r="A86" s="74" t="s">
        <v>186</v>
      </c>
      <c r="B86" s="75">
        <v>531.0</v>
      </c>
      <c r="C86" s="74">
        <v>0.0531</v>
      </c>
      <c r="D86" s="83"/>
      <c r="E86" s="83"/>
    </row>
    <row r="87">
      <c r="A87" s="74" t="s">
        <v>187</v>
      </c>
      <c r="B87" s="75">
        <v>1016.0</v>
      </c>
      <c r="C87" s="74">
        <v>0.1016</v>
      </c>
      <c r="D87" s="83"/>
      <c r="E87" s="83"/>
    </row>
    <row r="88">
      <c r="A88" s="74" t="s">
        <v>188</v>
      </c>
      <c r="B88" s="75">
        <v>686.0</v>
      </c>
      <c r="C88" s="74">
        <v>0.0686</v>
      </c>
      <c r="D88" s="83"/>
      <c r="E88" s="83"/>
    </row>
    <row r="89">
      <c r="A89" s="74" t="s">
        <v>189</v>
      </c>
      <c r="B89" s="75">
        <v>1152.0</v>
      </c>
      <c r="C89" s="74">
        <v>0.1152</v>
      </c>
      <c r="D89" s="83"/>
      <c r="E89" s="83"/>
    </row>
    <row r="90">
      <c r="A90" s="74" t="s">
        <v>190</v>
      </c>
      <c r="B90" s="75">
        <v>925.0</v>
      </c>
      <c r="C90" s="74">
        <v>0.0925</v>
      </c>
      <c r="D90" s="83"/>
      <c r="E90" s="83"/>
    </row>
    <row r="91">
      <c r="A91" s="74" t="s">
        <v>191</v>
      </c>
      <c r="B91" s="75">
        <v>666.0</v>
      </c>
      <c r="C91" s="74">
        <v>0.0666</v>
      </c>
      <c r="D91" s="83"/>
      <c r="E91" s="83"/>
    </row>
    <row r="92">
      <c r="A92" s="74" t="s">
        <v>192</v>
      </c>
      <c r="B92" s="75">
        <v>854.0</v>
      </c>
      <c r="C92" s="74">
        <v>0.0854</v>
      </c>
      <c r="D92" s="83"/>
      <c r="E92" s="83"/>
    </row>
    <row r="93">
      <c r="A93" s="74" t="s">
        <v>193</v>
      </c>
      <c r="B93" s="75">
        <v>459.0</v>
      </c>
      <c r="C93" s="74">
        <v>0.0459</v>
      </c>
      <c r="D93" s="83"/>
      <c r="E93" s="83"/>
    </row>
    <row r="94">
      <c r="A94" s="74" t="s">
        <v>194</v>
      </c>
      <c r="B94" s="75">
        <v>476.0</v>
      </c>
      <c r="C94" s="74">
        <v>0.0476</v>
      </c>
      <c r="D94" s="83"/>
      <c r="E94" s="83"/>
    </row>
    <row r="95">
      <c r="A95" s="74" t="s">
        <v>195</v>
      </c>
      <c r="B95" s="75">
        <v>245.0</v>
      </c>
      <c r="C95" s="74">
        <v>0.0245</v>
      </c>
      <c r="D95" s="83"/>
      <c r="E95" s="83"/>
    </row>
    <row r="96">
      <c r="A96" s="74" t="s">
        <v>196</v>
      </c>
      <c r="B96" s="75">
        <v>126.0</v>
      </c>
      <c r="C96" s="74">
        <v>0.0126</v>
      </c>
      <c r="D96" s="83"/>
      <c r="E96" s="83"/>
    </row>
    <row r="97">
      <c r="A97" s="74" t="s">
        <v>197</v>
      </c>
      <c r="B97" s="75">
        <v>70.0</v>
      </c>
      <c r="C97" s="74">
        <v>0.007</v>
      </c>
      <c r="D97" s="83"/>
      <c r="E97" s="83"/>
    </row>
    <row r="98">
      <c r="A98" s="74" t="s">
        <v>198</v>
      </c>
      <c r="B98" s="75">
        <v>20.0</v>
      </c>
      <c r="C98" s="74">
        <v>0.002</v>
      </c>
      <c r="D98" s="83"/>
      <c r="E98" s="83"/>
    </row>
    <row r="99">
      <c r="A99" s="74" t="s">
        <v>199</v>
      </c>
      <c r="B99" s="75">
        <v>6.0</v>
      </c>
      <c r="C99" s="74">
        <v>6.0E-4</v>
      </c>
      <c r="D99" s="83"/>
      <c r="E99" s="83"/>
    </row>
    <row r="100">
      <c r="A100" s="74" t="s">
        <v>200</v>
      </c>
      <c r="B100" s="75">
        <v>3.0</v>
      </c>
      <c r="C100" s="74">
        <v>3.0E-4</v>
      </c>
      <c r="D100" s="83"/>
      <c r="E100" s="83"/>
    </row>
    <row r="101">
      <c r="A101" s="74" t="s">
        <v>201</v>
      </c>
      <c r="B101" s="75">
        <v>0.0</v>
      </c>
      <c r="C101" s="74">
        <v>0.0</v>
      </c>
      <c r="D101" s="83"/>
      <c r="E101" s="83"/>
    </row>
    <row r="102">
      <c r="A102" s="74" t="s">
        <v>202</v>
      </c>
      <c r="B102" s="75">
        <v>0.0</v>
      </c>
      <c r="C102" s="74">
        <v>0.0</v>
      </c>
      <c r="D102" s="83"/>
      <c r="E102" s="83"/>
    </row>
    <row r="103">
      <c r="A103" s="74" t="s">
        <v>203</v>
      </c>
      <c r="B103" s="75">
        <v>0.0</v>
      </c>
      <c r="C103" s="74">
        <v>0.0</v>
      </c>
      <c r="D103" s="83"/>
      <c r="E103" s="83"/>
    </row>
    <row r="104">
      <c r="A104" s="74" t="s">
        <v>204</v>
      </c>
      <c r="B104" s="75">
        <v>0.0</v>
      </c>
      <c r="C104" s="74">
        <v>0.0</v>
      </c>
      <c r="D104" s="83"/>
      <c r="E104" s="83"/>
    </row>
    <row r="105">
      <c r="A105" s="74" t="s">
        <v>205</v>
      </c>
      <c r="B105" s="75">
        <v>0.0</v>
      </c>
      <c r="C105" s="74">
        <v>0.0</v>
      </c>
      <c r="D105" s="83"/>
      <c r="E105" s="83"/>
    </row>
    <row r="106">
      <c r="A106" s="83"/>
      <c r="B106" s="84"/>
      <c r="C106" s="83"/>
      <c r="D106" s="83"/>
      <c r="E106" s="83"/>
    </row>
    <row r="107">
      <c r="A107" s="85" t="s">
        <v>158</v>
      </c>
      <c r="B107" s="75">
        <v>1000000.0</v>
      </c>
      <c r="C107" s="83"/>
      <c r="D107" s="83"/>
      <c r="E107" s="83"/>
    </row>
    <row r="108">
      <c r="A108" s="85" t="s">
        <v>159</v>
      </c>
      <c r="B108" s="75">
        <v>926831.0</v>
      </c>
      <c r="C108" s="83"/>
      <c r="D108" s="83"/>
      <c r="E108" s="83"/>
    </row>
    <row r="109">
      <c r="A109" s="74" t="s">
        <v>26</v>
      </c>
      <c r="B109" s="86">
        <v>0.926831</v>
      </c>
      <c r="C109" s="83"/>
      <c r="D109" s="83"/>
      <c r="E109" s="83"/>
    </row>
  </sheetData>
  <mergeCells count="11">
    <mergeCell ref="E13:E14"/>
    <mergeCell ref="F13:F14"/>
    <mergeCell ref="G13:G14"/>
    <mergeCell ref="H13:H14"/>
    <mergeCell ref="I3:P3"/>
    <mergeCell ref="A12:A14"/>
    <mergeCell ref="B12:H12"/>
    <mergeCell ref="I12:P12"/>
    <mergeCell ref="B13:B14"/>
    <mergeCell ref="C13:C14"/>
    <mergeCell ref="D13:D14"/>
  </mergeCells>
  <drawing r:id="rId1"/>
</worksheet>
</file>