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b_h_c_didden_tue_nl/Documents/PhD/13. Project 2/MAS_DES/"/>
    </mc:Choice>
  </mc:AlternateContent>
  <xr:revisionPtr revIDLastSave="3" documentId="8_{A5E8CC2C-C16C-49D1-9F21-E63213D34D05}" xr6:coauthVersionLast="46" xr6:coauthVersionMax="46" xr10:uidLastSave="{BB9B96A7-3AC5-40EB-9169-64C7DECA9474}"/>
  <bookViews>
    <workbookView xWindow="-38520" yWindow="-120" windowWidth="38640" windowHeight="21240" firstSheet="1" activeTab="1" xr2:uid="{68CAE57F-54F1-4C82-89DD-FD3F29C61583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G4" i="2" l="1"/>
  <c r="G2" i="2"/>
  <c r="G3" i="2"/>
  <c r="G1" i="2"/>
  <c r="F14" i="3" l="1"/>
  <c r="E15" i="3" s="1"/>
  <c r="F15" i="3"/>
  <c r="E16" i="3" s="1"/>
  <c r="F16" i="3"/>
  <c r="E17" i="3" s="1"/>
  <c r="F17" i="3"/>
  <c r="F13" i="3"/>
  <c r="E14" i="3" s="1"/>
  <c r="F12" i="3"/>
  <c r="I12" i="3" s="1"/>
  <c r="F3" i="3"/>
  <c r="E3" i="3" s="1"/>
  <c r="E13" i="3" l="1"/>
  <c r="D12" i="3"/>
  <c r="E12" i="3"/>
  <c r="F4" i="3"/>
  <c r="I3" i="3"/>
  <c r="K3" i="3" s="1"/>
  <c r="D3" i="3"/>
  <c r="F5" i="3" l="1"/>
  <c r="I4" i="3"/>
  <c r="K4" i="3" s="1"/>
  <c r="D4" i="3"/>
  <c r="E4" i="3"/>
  <c r="D13" i="3"/>
  <c r="I13" i="3"/>
  <c r="F6" i="3" l="1"/>
  <c r="D5" i="3"/>
  <c r="I5" i="3"/>
  <c r="K5" i="3" s="1"/>
  <c r="E5" i="3"/>
  <c r="I14" i="3"/>
  <c r="D14" i="3"/>
  <c r="I15" i="3" l="1"/>
  <c r="F7" i="3"/>
  <c r="E6" i="3"/>
  <c r="D6" i="3"/>
  <c r="I6" i="3"/>
  <c r="K6" i="3" s="1"/>
  <c r="D15" i="3" l="1"/>
  <c r="F8" i="3"/>
  <c r="D7" i="3"/>
  <c r="I7" i="3"/>
  <c r="K7" i="3" s="1"/>
  <c r="E7" i="3"/>
  <c r="I16" i="3"/>
  <c r="D16" i="3"/>
  <c r="I8" i="3" l="1"/>
  <c r="K8" i="3" s="1"/>
  <c r="E8" i="3"/>
  <c r="D8" i="3"/>
  <c r="I17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Kok, A.G. de</author>
  </authors>
  <commentList>
    <comment ref="N2" authorId="0" shapeId="0" xr:uid="{27AED5FC-0CD4-4864-A38C-EA7F3ACA2A69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Hiring cost per worker</t>
        </r>
      </text>
    </comment>
    <comment ref="N3" authorId="0" shapeId="0" xr:uid="{1A36241C-9990-4752-862C-36F60A0E981E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Fiiring cost per worker</t>
        </r>
      </text>
    </comment>
    <comment ref="N4" authorId="0" shapeId="0" xr:uid="{AD11D3C3-6AB1-4CC0-8121-0C20978A2B06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Holding cost per unit in inventory</t>
        </r>
      </text>
    </comment>
    <comment ref="N5" authorId="0" shapeId="0" xr:uid="{D7B9BC1C-0575-41A9-83BD-6EF17B9E6ADA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Penalty cost per unit short</t>
        </r>
      </text>
    </comment>
    <comment ref="N6" authorId="0" shapeId="0" xr:uid="{14AF0447-E4A2-4717-B571-CECD9766F7FF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Salary cost per worker per day</t>
        </r>
      </text>
    </comment>
    <comment ref="N7" authorId="0" shapeId="0" xr:uid="{FE10865D-4E22-477C-BB9B-D18D9AFBC777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Production cost per unit in regular time</t>
        </r>
      </text>
    </comment>
    <comment ref="N8" authorId="0" shapeId="0" xr:uid="{8E6DF1F4-CCBA-44EC-B0B6-B84E84EFD7DB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Production cost per unit in overtime</t>
        </r>
      </text>
    </comment>
    <comment ref="N9" authorId="0" shapeId="0" xr:uid="{60B49366-0CD3-4667-B5BE-B5F10B969EC2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Idle cost per unit produced</t>
        </r>
      </text>
    </comment>
    <comment ref="N10" authorId="0" shapeId="0" xr:uid="{83A9D03C-58BF-437B-A07D-B70A82C422E4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Cost per unit subcontracted</t>
        </r>
      </text>
    </comment>
    <comment ref="N13" authorId="0" shapeId="0" xr:uid="{72188B4B-C48F-47B7-BD9E-6204FDD5FC86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Number of units produced per worker per day</t>
        </r>
      </text>
    </comment>
    <comment ref="N14" authorId="0" shapeId="0" xr:uid="{DA8932CF-3900-492A-AC22-CF517F7F6811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Initial inventory</t>
        </r>
      </text>
    </comment>
    <comment ref="N15" authorId="0" shapeId="0" xr:uid="{B2B9BEBE-9730-4240-8FB7-2E819913C809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Target ending inventory</t>
        </r>
      </text>
    </comment>
    <comment ref="N16" authorId="0" shapeId="0" xr:uid="{F24D063B-6AA3-4060-ABD4-CEB78BEB4B1B}">
      <text>
        <r>
          <rPr>
            <b/>
            <sz val="9"/>
            <color indexed="81"/>
            <rFont val="Tahoma"/>
            <family val="2"/>
          </rPr>
          <t>Kok, A.G. de:</t>
        </r>
        <r>
          <rPr>
            <sz val="9"/>
            <color indexed="81"/>
            <rFont val="Tahoma"/>
            <family val="2"/>
          </rPr>
          <t xml:space="preserve">
Initial workforce</t>
        </r>
      </text>
    </comment>
  </commentList>
</comments>
</file>

<file path=xl/sharedStrings.xml><?xml version="1.0" encoding="utf-8"?>
<sst xmlns="http://schemas.openxmlformats.org/spreadsheetml/2006/main" count="455" uniqueCount="63">
  <si>
    <t>PT</t>
  </si>
  <si>
    <t>$\bullet$</t>
  </si>
  <si>
    <t>PS</t>
  </si>
  <si>
    <t>Rdue</t>
  </si>
  <si>
    <t>RP</t>
  </si>
  <si>
    <t>CR</t>
  </si>
  <si>
    <t>JP</t>
  </si>
  <si>
    <t>WINQ</t>
  </si>
  <si>
    <t>Slack</t>
  </si>
  <si>
    <t>ST</t>
  </si>
  <si>
    <t>$\Delta$</t>
  </si>
  <si>
    <t>-</t>
  </si>
  <si>
    <t>$p$</t>
  </si>
  <si>
    <t>&gt;100</t>
  </si>
  <si>
    <t>&lt;0.01</t>
  </si>
  <si>
    <t>Settings</t>
  </si>
  <si>
    <t>Value</t>
  </si>
  <si>
    <t>Population Size</t>
  </si>
  <si>
    <t>Decay Rate</t>
  </si>
  <si>
    <t>$\alpha_\mu$</t>
  </si>
  <si>
    <t>$\alpha_\sigma$</t>
  </si>
  <si>
    <t>$\beta_1$</t>
  </si>
  <si>
    <t>$\beta_2$</t>
  </si>
  <si>
    <t>$t_max$</t>
  </si>
  <si>
    <t>$N_{jobs}$</t>
  </si>
  <si>
    <t>$\sigma_0$</t>
  </si>
  <si>
    <t>$N_{attr} + 6$</t>
  </si>
  <si>
    <t>Initial Jobs</t>
  </si>
  <si>
    <t>$\log{0.3}$</t>
  </si>
  <si>
    <t>t</t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</si>
  <si>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</si>
  <si>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</si>
  <si>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H</t>
    </r>
    <r>
      <rPr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</si>
  <si>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</si>
  <si>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</si>
  <si>
    <r>
      <t>O</t>
    </r>
    <r>
      <rPr>
        <vertAlign val="subscript"/>
        <sz val="11"/>
        <color theme="1"/>
        <rFont val="Calibri"/>
        <family val="2"/>
        <scheme val="minor"/>
      </rPr>
      <t>t</t>
    </r>
  </si>
  <si>
    <t>Ut</t>
  </si>
  <si>
    <r>
      <t>P</t>
    </r>
    <r>
      <rPr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</si>
  <si>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</si>
  <si>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I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</si>
  <si>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</si>
  <si>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t>Input information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</si>
  <si>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</si>
  <si>
    <r>
      <t>c</t>
    </r>
    <r>
      <rPr>
        <vertAlign val="subscript"/>
        <sz val="11"/>
        <color theme="1"/>
        <rFont val="Calibri"/>
        <family val="2"/>
        <scheme val="minor"/>
      </rPr>
      <t>F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</si>
  <si>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</si>
  <si>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</si>
  <si>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</si>
  <si>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</si>
  <si>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c</t>
    </r>
    <r>
      <rPr>
        <vertAlign val="subscript"/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</si>
  <si>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U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</si>
  <si>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</si>
  <si>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K</t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</si>
  <si>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</si>
  <si>
    <r>
      <t>I</t>
    </r>
    <r>
      <rPr>
        <vertAlign val="subscript"/>
        <sz val="11"/>
        <color theme="1"/>
        <rFont val="Calibri"/>
        <family val="2"/>
        <scheme val="minor"/>
      </rPr>
      <t>T</t>
    </r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</si>
  <si>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</si>
  <si>
    <t>Level Plan, Ending Inventory</t>
  </si>
  <si>
    <t>Chase Plan, Ending Inventory</t>
  </si>
  <si>
    <t>85-6</t>
  </si>
  <si>
    <t>90-4</t>
  </si>
  <si>
    <t>95-4</t>
  </si>
  <si>
    <t>90-6</t>
  </si>
  <si>
    <t>95-6</t>
  </si>
  <si>
    <t>85-4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</si>
</sst>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070A-8047-4B41-8A25-BE9EE9B3C780}">
  <dimension ref="A1:AS12"/>
  <sheetViews>
    <sheetView workbookViewId="0">
      <pane xSplit="1" topLeftCell="B1" activePane="topRight" state="frozen"/>
      <selection pane="topRight" activeCell="M44" sqref="M44"/>
    </sheetView>
  </sheetViews>
  <sheetFormatPr defaultRowHeight="15" x14ac:dyDescent="0.25"/>
  <sheetData>
    <row r="1" spans="1:45" x14ac:dyDescent="0.25">
      <c r="A1">
        <v>0</v>
      </c>
      <c r="B1" s="2" t="s">
        <v>0</v>
      </c>
      <c r="C1" s="1" t="s">
        <v>1</v>
      </c>
      <c r="D1" s="1"/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/>
      <c r="O1" s="1"/>
      <c r="P1" s="1"/>
      <c r="Q1" s="1"/>
      <c r="R1" s="1"/>
      <c r="S1" s="1"/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/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</row>
    <row r="2" spans="1:45" x14ac:dyDescent="0.25">
      <c r="A2">
        <v>1</v>
      </c>
      <c r="B2" s="2" t="s">
        <v>2</v>
      </c>
      <c r="C2" s="1" t="s">
        <v>1</v>
      </c>
      <c r="D2" s="1" t="s">
        <v>1</v>
      </c>
      <c r="E2" s="1"/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/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/>
      <c r="U2" s="1"/>
      <c r="V2" s="1"/>
      <c r="W2" s="1"/>
      <c r="X2" s="1"/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/>
      <c r="AK2" s="1" t="s">
        <v>1</v>
      </c>
      <c r="AL2" s="1" t="s">
        <v>1</v>
      </c>
      <c r="AM2" s="1"/>
      <c r="AN2" s="1"/>
      <c r="AO2" s="1"/>
      <c r="AP2" s="1"/>
      <c r="AQ2" s="1"/>
      <c r="AR2" s="1"/>
      <c r="AS2" s="1"/>
    </row>
    <row r="3" spans="1:45" x14ac:dyDescent="0.25">
      <c r="A3">
        <v>2</v>
      </c>
      <c r="B3" s="2" t="s">
        <v>3</v>
      </c>
      <c r="C3" s="1" t="s">
        <v>1</v>
      </c>
      <c r="D3" s="1" t="s">
        <v>1</v>
      </c>
      <c r="E3" s="1" t="s">
        <v>1</v>
      </c>
      <c r="F3" s="1"/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</row>
    <row r="4" spans="1:45" x14ac:dyDescent="0.25">
      <c r="A4">
        <v>3</v>
      </c>
      <c r="B4" s="2" t="s">
        <v>4</v>
      </c>
      <c r="C4" s="1" t="s">
        <v>1</v>
      </c>
      <c r="D4" s="1" t="s">
        <v>1</v>
      </c>
      <c r="E4" s="1" t="s">
        <v>1</v>
      </c>
      <c r="F4" s="1" t="s">
        <v>1</v>
      </c>
      <c r="G4" s="1"/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/>
      <c r="P4" s="1" t="s">
        <v>1</v>
      </c>
      <c r="Q4" s="1" t="s">
        <v>1</v>
      </c>
      <c r="R4" s="1" t="s">
        <v>1</v>
      </c>
      <c r="S4" s="1" t="s">
        <v>1</v>
      </c>
      <c r="T4" s="1"/>
      <c r="U4" s="1" t="s">
        <v>1</v>
      </c>
      <c r="V4" s="1" t="s">
        <v>1</v>
      </c>
      <c r="W4" s="1" t="s">
        <v>1</v>
      </c>
      <c r="X4" s="1" t="s">
        <v>1</v>
      </c>
      <c r="Y4" s="1"/>
      <c r="Z4" s="1"/>
      <c r="AA4" s="1"/>
      <c r="AB4" s="1"/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/>
      <c r="AL4" s="1" t="s">
        <v>1</v>
      </c>
      <c r="AM4" s="1"/>
      <c r="AN4" s="1"/>
      <c r="AO4" s="1" t="s">
        <v>1</v>
      </c>
      <c r="AP4" s="1"/>
      <c r="AQ4" s="1" t="s">
        <v>1</v>
      </c>
      <c r="AR4" s="1"/>
      <c r="AS4" s="1" t="s">
        <v>1</v>
      </c>
    </row>
    <row r="5" spans="1:45" x14ac:dyDescent="0.25">
      <c r="A5">
        <v>4</v>
      </c>
      <c r="B5" s="2" t="s">
        <v>5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/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/>
      <c r="Q5" s="1" t="s">
        <v>1</v>
      </c>
      <c r="R5" s="1" t="s">
        <v>1</v>
      </c>
      <c r="S5" s="1" t="s">
        <v>1</v>
      </c>
      <c r="T5" s="1" t="s">
        <v>1</v>
      </c>
      <c r="U5" s="1"/>
      <c r="V5" s="1" t="s">
        <v>1</v>
      </c>
      <c r="W5" s="1" t="s">
        <v>1</v>
      </c>
      <c r="X5" s="1" t="s">
        <v>1</v>
      </c>
      <c r="Y5" s="1"/>
      <c r="Z5" s="1" t="s">
        <v>1</v>
      </c>
      <c r="AA5" s="1" t="s">
        <v>1</v>
      </c>
      <c r="AB5" s="1" t="s">
        <v>1</v>
      </c>
      <c r="AC5" s="1"/>
      <c r="AD5" s="1"/>
      <c r="AE5" s="1"/>
      <c r="AF5" s="1" t="s">
        <v>1</v>
      </c>
      <c r="AG5" s="1" t="s">
        <v>1</v>
      </c>
      <c r="AH5" s="1" t="s">
        <v>1</v>
      </c>
      <c r="AI5" s="1" t="s">
        <v>1</v>
      </c>
      <c r="AJ5" s="1"/>
      <c r="AK5" s="1"/>
      <c r="AL5" s="1"/>
      <c r="AM5" s="1"/>
      <c r="AN5" s="1" t="s">
        <v>1</v>
      </c>
      <c r="AO5" s="1"/>
      <c r="AP5" s="1" t="s">
        <v>1</v>
      </c>
      <c r="AQ5" s="1" t="s">
        <v>1</v>
      </c>
      <c r="AR5" s="1"/>
      <c r="AS5" s="1"/>
    </row>
    <row r="6" spans="1:45" x14ac:dyDescent="0.25">
      <c r="A6">
        <v>5</v>
      </c>
      <c r="B6" s="2" t="s">
        <v>6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/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/>
      <c r="R6" s="1" t="s">
        <v>1</v>
      </c>
      <c r="S6" s="1" t="s">
        <v>1</v>
      </c>
      <c r="T6" s="1" t="s">
        <v>1</v>
      </c>
      <c r="U6" s="1" t="s">
        <v>1</v>
      </c>
      <c r="V6" s="1"/>
      <c r="W6" s="1" t="s">
        <v>1</v>
      </c>
      <c r="X6" s="1" t="s">
        <v>1</v>
      </c>
      <c r="Y6" s="1" t="s">
        <v>1</v>
      </c>
      <c r="Z6" s="1"/>
      <c r="AA6" s="1" t="s">
        <v>1</v>
      </c>
      <c r="AB6" s="1" t="s">
        <v>1</v>
      </c>
      <c r="AC6" s="1"/>
      <c r="AD6" s="1" t="s">
        <v>1</v>
      </c>
      <c r="AE6" s="1" t="s">
        <v>1</v>
      </c>
      <c r="AF6" s="1"/>
      <c r="AG6" s="1"/>
      <c r="AH6" s="1" t="s">
        <v>1</v>
      </c>
      <c r="AI6" s="1"/>
      <c r="AJ6" s="1"/>
      <c r="AK6" s="1"/>
      <c r="AL6" s="1"/>
      <c r="AM6" s="1" t="s">
        <v>1</v>
      </c>
      <c r="AN6" s="1"/>
      <c r="AO6" s="1" t="s">
        <v>1</v>
      </c>
      <c r="AP6" s="1" t="s">
        <v>1</v>
      </c>
      <c r="AQ6" s="1"/>
      <c r="AR6" s="1"/>
      <c r="AS6" s="1"/>
    </row>
    <row r="7" spans="1:45" x14ac:dyDescent="0.25">
      <c r="A7">
        <v>6</v>
      </c>
      <c r="B7" s="2" t="s">
        <v>7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/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</row>
    <row r="8" spans="1:45" x14ac:dyDescent="0.25">
      <c r="A8">
        <v>8</v>
      </c>
      <c r="B8" s="2" t="s">
        <v>8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/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/>
      <c r="S8" s="1" t="s">
        <v>1</v>
      </c>
      <c r="T8" s="1" t="s">
        <v>1</v>
      </c>
      <c r="U8" s="1" t="s">
        <v>1</v>
      </c>
      <c r="V8" s="1" t="s">
        <v>1</v>
      </c>
      <c r="W8" s="1"/>
      <c r="X8" s="1" t="s">
        <v>1</v>
      </c>
      <c r="Y8" s="1" t="s">
        <v>1</v>
      </c>
      <c r="Z8" s="1" t="s">
        <v>1</v>
      </c>
      <c r="AA8" s="1"/>
      <c r="AB8" s="1" t="s">
        <v>1</v>
      </c>
      <c r="AC8" s="1" t="s">
        <v>1</v>
      </c>
      <c r="AD8" s="1"/>
      <c r="AE8" s="1" t="s">
        <v>1</v>
      </c>
      <c r="AF8" s="1"/>
      <c r="AG8" s="1" t="s">
        <v>1</v>
      </c>
      <c r="AH8" s="1"/>
      <c r="AI8" s="1"/>
      <c r="AJ8" s="1" t="s">
        <v>1</v>
      </c>
      <c r="AK8" s="1" t="s">
        <v>1</v>
      </c>
      <c r="AL8" s="1"/>
      <c r="AM8" s="1" t="s">
        <v>1</v>
      </c>
      <c r="AN8" s="1" t="s">
        <v>1</v>
      </c>
      <c r="AO8" s="1"/>
      <c r="AP8" s="1" t="s">
        <v>1</v>
      </c>
      <c r="AQ8" s="1"/>
      <c r="AR8" s="1" t="s">
        <v>1</v>
      </c>
      <c r="AS8" s="1"/>
    </row>
    <row r="9" spans="1:45" x14ac:dyDescent="0.25">
      <c r="A9">
        <v>9</v>
      </c>
      <c r="B9" s="2" t="s">
        <v>6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/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/>
      <c r="T9" s="1" t="s">
        <v>1</v>
      </c>
      <c r="U9" s="1" t="s">
        <v>1</v>
      </c>
      <c r="V9" s="1" t="s">
        <v>1</v>
      </c>
      <c r="W9" s="1" t="s">
        <v>1</v>
      </c>
      <c r="X9" s="1"/>
      <c r="Y9" s="1" t="s">
        <v>1</v>
      </c>
      <c r="Z9" s="1" t="s">
        <v>1</v>
      </c>
      <c r="AA9" s="1" t="s">
        <v>1</v>
      </c>
      <c r="AB9" s="1"/>
      <c r="AC9" s="1" t="s">
        <v>1</v>
      </c>
      <c r="AD9" s="1" t="s">
        <v>1</v>
      </c>
      <c r="AE9" s="1"/>
      <c r="AF9" s="1" t="s">
        <v>1</v>
      </c>
      <c r="AG9" s="1"/>
      <c r="AH9" s="1"/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/>
      <c r="AQ9" s="1" t="s">
        <v>1</v>
      </c>
      <c r="AR9" s="1" t="s">
        <v>1</v>
      </c>
      <c r="AS9" s="1" t="s">
        <v>1</v>
      </c>
    </row>
    <row r="10" spans="1:45" x14ac:dyDescent="0.25">
      <c r="A10">
        <v>10</v>
      </c>
      <c r="B10" s="2" t="s">
        <v>9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/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</row>
    <row r="11" spans="1:45" x14ac:dyDescent="0.25">
      <c r="B11" s="2" t="s">
        <v>10</v>
      </c>
      <c r="C11" s="1" t="s">
        <v>11</v>
      </c>
      <c r="D11" s="1">
        <v>-9.1</v>
      </c>
      <c r="E11" s="1">
        <v>-9.52</v>
      </c>
      <c r="F11" s="1">
        <v>3.07</v>
      </c>
      <c r="G11" s="1">
        <v>-2.48</v>
      </c>
      <c r="H11" s="1">
        <v>-3.01</v>
      </c>
      <c r="I11" s="1">
        <v>-11.74</v>
      </c>
      <c r="J11" s="1" t="s">
        <v>13</v>
      </c>
      <c r="K11" s="1">
        <v>-2.98</v>
      </c>
      <c r="L11" s="1">
        <v>0.02</v>
      </c>
      <c r="M11" s="1">
        <v>33.31</v>
      </c>
      <c r="N11" s="1">
        <v>8.43</v>
      </c>
      <c r="O11" s="1">
        <v>2.54</v>
      </c>
      <c r="P11" s="1">
        <v>0.91</v>
      </c>
      <c r="Q11" s="1">
        <v>-6.92</v>
      </c>
      <c r="R11" s="1">
        <v>-7.66</v>
      </c>
      <c r="S11" s="1">
        <v>-3.06</v>
      </c>
      <c r="T11" s="1">
        <v>0.19</v>
      </c>
      <c r="U11" s="1">
        <v>-7.57</v>
      </c>
      <c r="V11" s="1">
        <v>-6.62</v>
      </c>
      <c r="W11" s="1">
        <v>0.53</v>
      </c>
      <c r="X11" s="1">
        <v>-2</v>
      </c>
      <c r="Y11" s="1">
        <v>-6.6</v>
      </c>
      <c r="Z11" s="1">
        <v>-3.77</v>
      </c>
      <c r="AA11" s="1">
        <v>7.14</v>
      </c>
      <c r="AB11" s="1">
        <v>-0.48</v>
      </c>
      <c r="AC11" s="1">
        <v>-12.04</v>
      </c>
      <c r="AD11" s="1">
        <v>-3.59</v>
      </c>
      <c r="AE11" s="1">
        <v>1.68</v>
      </c>
      <c r="AF11" s="1">
        <v>-8.56</v>
      </c>
      <c r="AG11" s="1">
        <v>8.35</v>
      </c>
      <c r="AH11" s="1">
        <v>13.18</v>
      </c>
      <c r="AI11" s="1">
        <v>-8.75</v>
      </c>
      <c r="AJ11" s="1">
        <v>-2.06</v>
      </c>
      <c r="AK11">
        <v>-9.64</v>
      </c>
      <c r="AL11" s="1">
        <v>-13.22</v>
      </c>
      <c r="AM11" s="1">
        <v>-5.51</v>
      </c>
      <c r="AN11" s="1">
        <v>-2.11</v>
      </c>
      <c r="AO11" s="1">
        <v>-9.73</v>
      </c>
      <c r="AP11" s="1">
        <v>14.91</v>
      </c>
      <c r="AQ11" s="1">
        <v>0.38</v>
      </c>
      <c r="AR11" s="1">
        <v>-0.77</v>
      </c>
      <c r="AS11" s="1">
        <v>-8.82</v>
      </c>
    </row>
    <row r="12" spans="1:45" x14ac:dyDescent="0.25">
      <c r="B12" s="2" t="s">
        <v>12</v>
      </c>
      <c r="C12" s="1" t="s">
        <v>11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>
        <v>0.95</v>
      </c>
      <c r="M12" s="1" t="s">
        <v>14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>
        <v>0.56999999999999995</v>
      </c>
      <c r="U12" s="1" t="s">
        <v>14</v>
      </c>
      <c r="V12" s="1" t="s">
        <v>14</v>
      </c>
      <c r="W12" s="1">
        <v>9.7000000000000003E-2</v>
      </c>
      <c r="X12" s="1" t="s">
        <v>14</v>
      </c>
      <c r="Y12" s="1" t="s">
        <v>14</v>
      </c>
      <c r="Z12" s="1" t="s">
        <v>14</v>
      </c>
      <c r="AA12" s="1" t="s">
        <v>14</v>
      </c>
      <c r="AB12" s="1">
        <v>0.19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14</v>
      </c>
      <c r="AH12" s="1" t="s">
        <v>14</v>
      </c>
      <c r="AI12" s="1" t="s">
        <v>14</v>
      </c>
      <c r="AJ12" s="1" t="s">
        <v>14</v>
      </c>
      <c r="AK12" s="1" t="s">
        <v>14</v>
      </c>
      <c r="AL12" s="1" t="s">
        <v>14</v>
      </c>
      <c r="AM12" s="1" t="s">
        <v>14</v>
      </c>
      <c r="AN12" s="1" t="s">
        <v>14</v>
      </c>
      <c r="AO12" s="1" t="s">
        <v>14</v>
      </c>
      <c r="AP12" s="1" t="s">
        <v>14</v>
      </c>
      <c r="AQ12" s="1">
        <v>0.28999999999999998</v>
      </c>
      <c r="AR12" s="1" t="s">
        <v>14</v>
      </c>
      <c r="AS12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CA1B-9C0B-4730-B6F4-4B2D7D09DA66}">
  <dimension ref="A1:P15"/>
  <sheetViews>
    <sheetView tabSelected="1" workbookViewId="0">
      <selection activeCell="O4" sqref="O4"/>
    </sheetView>
  </sheetViews>
  <sheetFormatPr defaultRowHeight="15" x14ac:dyDescent="0.25"/>
  <sheetData>
    <row r="1" spans="1:16" x14ac:dyDescent="0.25">
      <c r="E1" s="5" t="s">
        <v>62</v>
      </c>
      <c r="F1" s="5"/>
      <c r="G1" s="5" t="s">
        <v>57</v>
      </c>
      <c r="H1" s="5"/>
      <c r="I1" s="5" t="s">
        <v>58</v>
      </c>
      <c r="J1" s="5"/>
      <c r="K1" s="5" t="s">
        <v>60</v>
      </c>
      <c r="L1" s="5"/>
      <c r="M1" s="5" t="s">
        <v>59</v>
      </c>
      <c r="N1" s="5"/>
      <c r="O1" s="5" t="s">
        <v>61</v>
      </c>
      <c r="P1" s="5"/>
    </row>
    <row r="2" spans="1:16" x14ac:dyDescent="0.25">
      <c r="A2">
        <v>0</v>
      </c>
      <c r="E2">
        <v>0</v>
      </c>
      <c r="F2">
        <v>8.75</v>
      </c>
      <c r="G2">
        <v>0</v>
      </c>
      <c r="H2">
        <v>8.75</v>
      </c>
      <c r="I2">
        <v>0</v>
      </c>
      <c r="J2">
        <v>8.75</v>
      </c>
      <c r="K2">
        <v>0</v>
      </c>
      <c r="L2">
        <v>8.75</v>
      </c>
      <c r="M2">
        <v>0</v>
      </c>
      <c r="N2">
        <v>8.75</v>
      </c>
      <c r="O2">
        <v>0</v>
      </c>
      <c r="P2">
        <v>8.75</v>
      </c>
    </row>
    <row r="3" spans="1:16" x14ac:dyDescent="0.25">
      <c r="A3">
        <v>1</v>
      </c>
      <c r="E3">
        <v>1</v>
      </c>
      <c r="F3">
        <v>5</v>
      </c>
      <c r="G3">
        <v>1</v>
      </c>
      <c r="H3">
        <v>5</v>
      </c>
      <c r="I3">
        <v>1</v>
      </c>
      <c r="J3">
        <v>5</v>
      </c>
      <c r="K3">
        <v>1</v>
      </c>
      <c r="L3">
        <v>5</v>
      </c>
      <c r="M3">
        <v>1</v>
      </c>
      <c r="N3">
        <v>5</v>
      </c>
      <c r="O3">
        <v>1</v>
      </c>
      <c r="P3">
        <v>5</v>
      </c>
    </row>
    <row r="4" spans="1:16" x14ac:dyDescent="0.25">
      <c r="A4">
        <v>2</v>
      </c>
      <c r="E4">
        <v>-100</v>
      </c>
      <c r="F4">
        <v>150</v>
      </c>
      <c r="G4">
        <v>-50</v>
      </c>
      <c r="H4">
        <v>150</v>
      </c>
      <c r="I4">
        <v>-400</v>
      </c>
      <c r="J4">
        <v>150</v>
      </c>
      <c r="K4">
        <v>-50</v>
      </c>
      <c r="L4">
        <v>150</v>
      </c>
      <c r="M4">
        <v>-400</v>
      </c>
      <c r="N4">
        <v>150</v>
      </c>
      <c r="O4">
        <v>-600</v>
      </c>
      <c r="P4">
        <v>150</v>
      </c>
    </row>
    <row r="5" spans="1:16" x14ac:dyDescent="0.25">
      <c r="A5">
        <v>3</v>
      </c>
      <c r="E5">
        <v>0</v>
      </c>
      <c r="F5">
        <v>21.25</v>
      </c>
      <c r="G5">
        <v>0</v>
      </c>
      <c r="H5">
        <v>21.25</v>
      </c>
      <c r="I5">
        <v>0</v>
      </c>
      <c r="J5">
        <v>21.25</v>
      </c>
      <c r="K5">
        <v>0</v>
      </c>
      <c r="L5">
        <v>21.25</v>
      </c>
      <c r="M5">
        <v>0</v>
      </c>
      <c r="N5">
        <v>21.25</v>
      </c>
      <c r="O5">
        <v>0</v>
      </c>
      <c r="P5">
        <v>21.25</v>
      </c>
    </row>
    <row r="6" spans="1:16" x14ac:dyDescent="0.25">
      <c r="A6">
        <v>4</v>
      </c>
      <c r="E6">
        <v>-8</v>
      </c>
      <c r="F6">
        <v>12</v>
      </c>
      <c r="G6">
        <v>-5</v>
      </c>
      <c r="H6">
        <v>12</v>
      </c>
      <c r="I6">
        <v>-10</v>
      </c>
      <c r="J6">
        <v>12</v>
      </c>
      <c r="K6">
        <v>-10</v>
      </c>
      <c r="L6">
        <v>12</v>
      </c>
      <c r="M6">
        <v>-50</v>
      </c>
      <c r="N6">
        <v>10</v>
      </c>
      <c r="O6">
        <v>-50</v>
      </c>
      <c r="P6">
        <v>10</v>
      </c>
    </row>
    <row r="7" spans="1:16" x14ac:dyDescent="0.25">
      <c r="A7">
        <v>5</v>
      </c>
      <c r="E7">
        <v>1</v>
      </c>
      <c r="F7">
        <v>10</v>
      </c>
      <c r="G7">
        <v>1</v>
      </c>
      <c r="H7">
        <v>10</v>
      </c>
      <c r="I7">
        <v>1</v>
      </c>
      <c r="J7">
        <v>10</v>
      </c>
      <c r="K7">
        <v>1</v>
      </c>
      <c r="L7">
        <v>10</v>
      </c>
      <c r="M7">
        <v>1</v>
      </c>
      <c r="N7">
        <v>10</v>
      </c>
      <c r="O7">
        <v>1</v>
      </c>
      <c r="P7">
        <v>10</v>
      </c>
    </row>
    <row r="8" spans="1:16" x14ac:dyDescent="0.25">
      <c r="A8">
        <v>6</v>
      </c>
      <c r="E8">
        <v>0</v>
      </c>
      <c r="F8">
        <v>25</v>
      </c>
      <c r="G8">
        <v>0</v>
      </c>
      <c r="H8">
        <v>25</v>
      </c>
      <c r="I8">
        <v>0</v>
      </c>
      <c r="J8">
        <v>25</v>
      </c>
      <c r="K8">
        <v>0</v>
      </c>
      <c r="L8">
        <v>25</v>
      </c>
      <c r="M8">
        <v>0</v>
      </c>
      <c r="N8">
        <v>25</v>
      </c>
      <c r="O8">
        <v>0</v>
      </c>
      <c r="P8">
        <v>25</v>
      </c>
    </row>
    <row r="9" spans="1:16" x14ac:dyDescent="0.25">
      <c r="A9">
        <v>7</v>
      </c>
      <c r="E9">
        <v>-100</v>
      </c>
      <c r="F9">
        <v>150</v>
      </c>
      <c r="G9">
        <v>-50</v>
      </c>
      <c r="H9">
        <v>150</v>
      </c>
      <c r="I9">
        <v>-200</v>
      </c>
      <c r="J9">
        <v>150</v>
      </c>
      <c r="K9">
        <v>-50</v>
      </c>
      <c r="L9">
        <v>150</v>
      </c>
      <c r="M9">
        <v>-300</v>
      </c>
      <c r="N9">
        <v>150</v>
      </c>
      <c r="O9">
        <v>-300</v>
      </c>
      <c r="P9">
        <v>150</v>
      </c>
    </row>
    <row r="10" spans="1:16" x14ac:dyDescent="0.25">
      <c r="A10">
        <v>8</v>
      </c>
      <c r="E10">
        <v>1</v>
      </c>
      <c r="F10">
        <v>10</v>
      </c>
      <c r="G10">
        <v>1</v>
      </c>
      <c r="H10">
        <v>10</v>
      </c>
      <c r="I10">
        <v>1</v>
      </c>
      <c r="J10">
        <v>10</v>
      </c>
      <c r="K10">
        <v>1</v>
      </c>
      <c r="L10">
        <v>10</v>
      </c>
      <c r="M10">
        <v>1</v>
      </c>
      <c r="N10">
        <v>10</v>
      </c>
      <c r="O10">
        <v>1</v>
      </c>
      <c r="P10">
        <v>10</v>
      </c>
    </row>
    <row r="11" spans="1:16" x14ac:dyDescent="0.25">
      <c r="A11">
        <v>9</v>
      </c>
      <c r="E11">
        <v>0</v>
      </c>
      <c r="F11">
        <v>1.25</v>
      </c>
      <c r="G11">
        <v>0</v>
      </c>
      <c r="H11">
        <v>1.25</v>
      </c>
      <c r="I11">
        <v>0</v>
      </c>
      <c r="J11">
        <v>1.25</v>
      </c>
      <c r="K11">
        <v>0</v>
      </c>
      <c r="L11">
        <v>1.25</v>
      </c>
      <c r="M11">
        <v>0</v>
      </c>
      <c r="N11">
        <v>1.25</v>
      </c>
      <c r="O11">
        <v>0</v>
      </c>
      <c r="P11">
        <v>1.25</v>
      </c>
    </row>
    <row r="13" spans="1:16" x14ac:dyDescent="0.25">
      <c r="A13">
        <v>85</v>
      </c>
      <c r="B13">
        <v>150</v>
      </c>
      <c r="C13">
        <v>7000</v>
      </c>
    </row>
    <row r="14" spans="1:16" x14ac:dyDescent="0.25">
      <c r="A14">
        <v>90</v>
      </c>
      <c r="B14">
        <v>200</v>
      </c>
      <c r="C14">
        <v>7000</v>
      </c>
    </row>
    <row r="15" spans="1:16" x14ac:dyDescent="0.25">
      <c r="A15">
        <v>95</v>
      </c>
      <c r="B15">
        <v>300</v>
      </c>
      <c r="C15">
        <v>7000</v>
      </c>
    </row>
  </sheetData>
  <mergeCells count="6">
    <mergeCell ref="E1:F1"/>
    <mergeCell ref="K1:L1"/>
    <mergeCell ref="I1:J1"/>
    <mergeCell ref="M1:N1"/>
    <mergeCell ref="O1:P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925-E4EE-4AE8-83EF-9CAEE1FAECAB}">
  <dimension ref="A1:I11"/>
  <sheetViews>
    <sheetView workbookViewId="0">
      <selection activeCell="I2" sqref="I2"/>
    </sheetView>
  </sheetViews>
  <sheetFormatPr defaultRowHeight="15" x14ac:dyDescent="0.25"/>
  <cols>
    <col min="1" max="1" width="15.85546875" bestFit="1" customWidth="1"/>
    <col min="2" max="2" width="11.85546875" bestFit="1" customWidth="1"/>
  </cols>
  <sheetData>
    <row r="1" spans="1:9" x14ac:dyDescent="0.25">
      <c r="A1" t="s">
        <v>15</v>
      </c>
      <c r="B1" s="1" t="s">
        <v>16</v>
      </c>
      <c r="E1">
        <v>6.75</v>
      </c>
      <c r="F1">
        <v>0.2</v>
      </c>
      <c r="G1">
        <f>E1*F1</f>
        <v>1.35</v>
      </c>
    </row>
    <row r="2" spans="1:9" x14ac:dyDescent="0.25">
      <c r="A2" t="s">
        <v>17</v>
      </c>
      <c r="B2" s="1" t="s">
        <v>26</v>
      </c>
      <c r="E2">
        <v>7.5</v>
      </c>
      <c r="F2">
        <v>0.5</v>
      </c>
      <c r="G2">
        <f t="shared" ref="G2:G3" si="0">E2*F2</f>
        <v>3.75</v>
      </c>
      <c r="I2">
        <f>1/1.4572*G4/5</f>
        <v>0.90584682953609652</v>
      </c>
    </row>
    <row r="3" spans="1:9" x14ac:dyDescent="0.25">
      <c r="A3" t="s">
        <v>18</v>
      </c>
      <c r="B3" s="1">
        <v>5000</v>
      </c>
      <c r="E3">
        <v>5</v>
      </c>
      <c r="F3">
        <v>0.3</v>
      </c>
      <c r="G3">
        <f t="shared" si="0"/>
        <v>1.5</v>
      </c>
    </row>
    <row r="4" spans="1:9" x14ac:dyDescent="0.25">
      <c r="A4" t="s">
        <v>19</v>
      </c>
      <c r="B4" s="1">
        <v>0.01</v>
      </c>
      <c r="G4">
        <f>SUM(G1:G3)</f>
        <v>6.6</v>
      </c>
    </row>
    <row r="5" spans="1:9" x14ac:dyDescent="0.25">
      <c r="A5" t="s">
        <v>20</v>
      </c>
      <c r="B5" s="1">
        <v>2.5000000000000001E-2</v>
      </c>
    </row>
    <row r="6" spans="1:9" x14ac:dyDescent="0.25">
      <c r="A6" t="s">
        <v>21</v>
      </c>
      <c r="B6" s="1">
        <v>0.9</v>
      </c>
    </row>
    <row r="7" spans="1:9" x14ac:dyDescent="0.25">
      <c r="A7" t="s">
        <v>22</v>
      </c>
      <c r="B7" s="1">
        <v>0.999</v>
      </c>
    </row>
    <row r="8" spans="1:9" x14ac:dyDescent="0.25">
      <c r="A8" t="s">
        <v>23</v>
      </c>
      <c r="B8" s="1">
        <v>100000</v>
      </c>
    </row>
    <row r="9" spans="1:9" x14ac:dyDescent="0.25">
      <c r="A9" t="s">
        <v>24</v>
      </c>
      <c r="B9" s="1">
        <v>2000</v>
      </c>
    </row>
    <row r="10" spans="1:9" x14ac:dyDescent="0.25">
      <c r="A10" t="s">
        <v>27</v>
      </c>
      <c r="B10" s="1">
        <v>500</v>
      </c>
    </row>
    <row r="11" spans="1:9" x14ac:dyDescent="0.25">
      <c r="A11" t="s">
        <v>25</v>
      </c>
      <c r="B1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117B-AD37-492B-AAE2-7D4546DD61BD}">
  <dimension ref="A1:O17"/>
  <sheetViews>
    <sheetView workbookViewId="0">
      <selection sqref="A1:O17"/>
    </sheetView>
  </sheetViews>
  <sheetFormatPr defaultRowHeight="15" x14ac:dyDescent="0.25"/>
  <cols>
    <col min="1" max="1" width="7.42578125" bestFit="1" customWidth="1"/>
    <col min="2" max="2" width="13.140625" bestFit="1" customWidth="1"/>
    <col min="3" max="3" width="15" bestFit="1" customWidth="1"/>
    <col min="4" max="4" width="19.5703125" bestFit="1" customWidth="1"/>
    <col min="5" max="5" width="16.42578125" bestFit="1" customWidth="1"/>
    <col min="6" max="6" width="21" bestFit="1" customWidth="1"/>
    <col min="7" max="7" width="13.42578125" bestFit="1" customWidth="1"/>
    <col min="8" max="8" width="18.85546875" bestFit="1" customWidth="1"/>
    <col min="9" max="9" width="23.42578125" bestFit="1" customWidth="1"/>
    <col min="10" max="10" width="8" bestFit="1" customWidth="1"/>
  </cols>
  <sheetData>
    <row r="1" spans="1:15" ht="17.25" customHeight="1" x14ac:dyDescent="0.25">
      <c r="A1" s="5" t="s">
        <v>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5" t="s">
        <v>41</v>
      </c>
      <c r="O1" s="5"/>
    </row>
    <row r="2" spans="1:15" ht="18" x14ac:dyDescent="0.35">
      <c r="A2" s="3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s="4" t="s">
        <v>40</v>
      </c>
      <c r="N2" t="s">
        <v>42</v>
      </c>
      <c r="O2">
        <v>800</v>
      </c>
    </row>
    <row r="3" spans="1:15" ht="18" x14ac:dyDescent="0.35">
      <c r="A3">
        <v>1</v>
      </c>
      <c r="B3">
        <v>160</v>
      </c>
      <c r="C3">
        <v>34</v>
      </c>
      <c r="D3">
        <f>MAX(F3-O16,0)</f>
        <v>50</v>
      </c>
      <c r="E3">
        <f t="shared" ref="E3:E8" si="0">MAX(O16-F3,0)</f>
        <v>0</v>
      </c>
      <c r="F3">
        <f>ROUNDUP(($O$15+B3-$O$14)/$O$13/C3,0)</f>
        <v>530</v>
      </c>
      <c r="G3">
        <v>0</v>
      </c>
      <c r="H3">
        <v>0</v>
      </c>
      <c r="I3">
        <f>$O$13*C3*F3+G3-H3</f>
        <v>180.20000000000002</v>
      </c>
      <c r="J3">
        <v>0</v>
      </c>
      <c r="K3">
        <f>$O$14+I3-B3+J3</f>
        <v>200.20000000000005</v>
      </c>
      <c r="N3" t="s">
        <v>43</v>
      </c>
      <c r="O3">
        <v>1250</v>
      </c>
    </row>
    <row r="4" spans="1:15" ht="18" x14ac:dyDescent="0.35">
      <c r="A4">
        <v>2</v>
      </c>
      <c r="B4">
        <v>180</v>
      </c>
      <c r="C4">
        <v>45</v>
      </c>
      <c r="D4">
        <f>MAX(F4-F3,0)</f>
        <v>0</v>
      </c>
      <c r="E4">
        <f t="shared" si="0"/>
        <v>0</v>
      </c>
      <c r="F4">
        <f>F3</f>
        <v>530</v>
      </c>
      <c r="G4">
        <v>0</v>
      </c>
      <c r="H4">
        <v>0</v>
      </c>
      <c r="I4">
        <f t="shared" ref="I4:I8" si="1">$O$13*C4*F4+G4-H4</f>
        <v>238.5</v>
      </c>
      <c r="J4">
        <v>0</v>
      </c>
      <c r="K4">
        <f>K3+I4-B4+J4</f>
        <v>258.70000000000005</v>
      </c>
      <c r="N4" t="s">
        <v>44</v>
      </c>
      <c r="O4">
        <v>8.5</v>
      </c>
    </row>
    <row r="5" spans="1:15" ht="18" x14ac:dyDescent="0.35">
      <c r="A5">
        <v>3</v>
      </c>
      <c r="B5">
        <v>200</v>
      </c>
      <c r="C5">
        <v>45</v>
      </c>
      <c r="D5">
        <f t="shared" ref="D5:D8" si="2">MAX(F5-F4,0)</f>
        <v>0</v>
      </c>
      <c r="E5">
        <f t="shared" si="0"/>
        <v>0</v>
      </c>
      <c r="F5">
        <f t="shared" ref="F5:F8" si="3">F4</f>
        <v>530</v>
      </c>
      <c r="G5">
        <v>0</v>
      </c>
      <c r="H5">
        <v>0</v>
      </c>
      <c r="I5">
        <f t="shared" si="1"/>
        <v>238.5</v>
      </c>
      <c r="J5">
        <v>0</v>
      </c>
      <c r="K5">
        <f t="shared" ref="K5:K8" si="4">K4+I5-B5+J5</f>
        <v>297.20000000000005</v>
      </c>
      <c r="N5" t="s">
        <v>45</v>
      </c>
      <c r="O5">
        <v>80</v>
      </c>
    </row>
    <row r="6" spans="1:15" ht="18" x14ac:dyDescent="0.35">
      <c r="A6">
        <v>4</v>
      </c>
      <c r="B6">
        <v>150</v>
      </c>
      <c r="C6">
        <v>35</v>
      </c>
      <c r="D6">
        <f t="shared" si="2"/>
        <v>0</v>
      </c>
      <c r="E6">
        <f t="shared" si="0"/>
        <v>0</v>
      </c>
      <c r="F6">
        <f t="shared" si="3"/>
        <v>530</v>
      </c>
      <c r="G6">
        <v>0</v>
      </c>
      <c r="H6">
        <v>0</v>
      </c>
      <c r="I6">
        <f t="shared" si="1"/>
        <v>185.50000000000003</v>
      </c>
      <c r="J6">
        <v>0</v>
      </c>
      <c r="K6">
        <f t="shared" si="4"/>
        <v>332.70000000000005</v>
      </c>
      <c r="N6" t="s">
        <v>46</v>
      </c>
      <c r="O6">
        <v>75</v>
      </c>
    </row>
    <row r="7" spans="1:15" ht="18" x14ac:dyDescent="0.35">
      <c r="A7">
        <v>5</v>
      </c>
      <c r="B7">
        <v>225</v>
      </c>
      <c r="C7">
        <v>45</v>
      </c>
      <c r="D7">
        <f t="shared" si="2"/>
        <v>0</v>
      </c>
      <c r="E7">
        <f t="shared" si="0"/>
        <v>0</v>
      </c>
      <c r="F7">
        <f t="shared" si="3"/>
        <v>530</v>
      </c>
      <c r="G7">
        <v>0</v>
      </c>
      <c r="H7">
        <v>0</v>
      </c>
      <c r="I7">
        <f t="shared" si="1"/>
        <v>238.5</v>
      </c>
      <c r="J7">
        <v>0</v>
      </c>
      <c r="K7">
        <f t="shared" si="4"/>
        <v>346.20000000000005</v>
      </c>
      <c r="N7" t="s">
        <v>47</v>
      </c>
    </row>
    <row r="8" spans="1:15" ht="18" x14ac:dyDescent="0.35">
      <c r="A8">
        <v>6</v>
      </c>
      <c r="B8">
        <v>250</v>
      </c>
      <c r="C8">
        <v>40</v>
      </c>
      <c r="D8">
        <f t="shared" si="2"/>
        <v>0</v>
      </c>
      <c r="E8">
        <f t="shared" si="0"/>
        <v>0</v>
      </c>
      <c r="F8">
        <f t="shared" si="3"/>
        <v>530</v>
      </c>
      <c r="G8">
        <v>0</v>
      </c>
      <c r="H8">
        <v>0</v>
      </c>
      <c r="I8">
        <f t="shared" si="1"/>
        <v>212</v>
      </c>
      <c r="J8">
        <v>0</v>
      </c>
      <c r="K8">
        <f t="shared" si="4"/>
        <v>308.20000000000005</v>
      </c>
      <c r="N8" t="s">
        <v>48</v>
      </c>
    </row>
    <row r="9" spans="1:15" ht="18" x14ac:dyDescent="0.35">
      <c r="N9" t="s">
        <v>49</v>
      </c>
    </row>
    <row r="10" spans="1:15" ht="18" x14ac:dyDescent="0.35">
      <c r="A10" s="5" t="s">
        <v>56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N10" t="s">
        <v>50</v>
      </c>
    </row>
    <row r="11" spans="1:15" ht="18" x14ac:dyDescent="0.35">
      <c r="A11" s="3" t="s">
        <v>29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L11" s="4" t="s">
        <v>40</v>
      </c>
    </row>
    <row r="12" spans="1:15" x14ac:dyDescent="0.25">
      <c r="A12">
        <v>1</v>
      </c>
      <c r="B12">
        <v>160</v>
      </c>
      <c r="C12">
        <v>34</v>
      </c>
      <c r="D12">
        <f>MAX(F12-O16,0)</f>
        <v>50</v>
      </c>
      <c r="E12">
        <f>MAX(O16-F12,0)</f>
        <v>0</v>
      </c>
      <c r="F12">
        <f>ROUNDUP(($O$15+B12-$O$14)/$O$13/C12,0)</f>
        <v>530</v>
      </c>
      <c r="G12">
        <v>0</v>
      </c>
      <c r="H12">
        <v>0</v>
      </c>
      <c r="I12">
        <f>$O$13*C12*F12+G12-H12</f>
        <v>180.20000000000002</v>
      </c>
      <c r="J12">
        <v>0</v>
      </c>
      <c r="K12">
        <v>200</v>
      </c>
    </row>
    <row r="13" spans="1:15" x14ac:dyDescent="0.25">
      <c r="A13">
        <v>2</v>
      </c>
      <c r="B13">
        <v>180</v>
      </c>
      <c r="C13">
        <v>45</v>
      </c>
      <c r="D13">
        <f>MAX(F13-F12,0)</f>
        <v>0</v>
      </c>
      <c r="E13">
        <f>MAX(F12-F13,0)</f>
        <v>130</v>
      </c>
      <c r="F13">
        <f>ROUND((B13+K12-$O$15)/$O$13/C13,0)</f>
        <v>400</v>
      </c>
      <c r="G13">
        <v>0</v>
      </c>
      <c r="H13">
        <v>0</v>
      </c>
      <c r="I13">
        <f t="shared" ref="I13:I17" si="5">$O$13*C13*F13+G13-H13</f>
        <v>180</v>
      </c>
      <c r="J13">
        <v>0</v>
      </c>
      <c r="K13">
        <v>200</v>
      </c>
      <c r="N13" t="s">
        <v>51</v>
      </c>
      <c r="O13">
        <v>0.01</v>
      </c>
    </row>
    <row r="14" spans="1:15" ht="18" x14ac:dyDescent="0.35">
      <c r="A14">
        <v>3</v>
      </c>
      <c r="B14">
        <v>200</v>
      </c>
      <c r="C14">
        <v>45</v>
      </c>
      <c r="D14">
        <f t="shared" ref="D14:D17" si="6">MAX(F14-F13,0)</f>
        <v>44</v>
      </c>
      <c r="E14">
        <f t="shared" ref="E14:E17" si="7">MAX(F13-F14,0)</f>
        <v>0</v>
      </c>
      <c r="F14">
        <f t="shared" ref="F14:F17" si="8">ROUND((B14+K13-$O$15)/$O$13/C14,0)</f>
        <v>444</v>
      </c>
      <c r="G14">
        <v>0</v>
      </c>
      <c r="H14">
        <v>0</v>
      </c>
      <c r="I14">
        <f t="shared" si="5"/>
        <v>199.8</v>
      </c>
      <c r="J14">
        <v>0</v>
      </c>
      <c r="K14">
        <v>200</v>
      </c>
      <c r="N14" t="s">
        <v>52</v>
      </c>
      <c r="O14">
        <v>180</v>
      </c>
    </row>
    <row r="15" spans="1:15" ht="18" x14ac:dyDescent="0.35">
      <c r="A15">
        <v>4</v>
      </c>
      <c r="B15">
        <v>150</v>
      </c>
      <c r="C15">
        <v>35</v>
      </c>
      <c r="D15">
        <f t="shared" si="6"/>
        <v>0</v>
      </c>
      <c r="E15">
        <f t="shared" si="7"/>
        <v>15</v>
      </c>
      <c r="F15">
        <f t="shared" si="8"/>
        <v>429</v>
      </c>
      <c r="G15">
        <v>0</v>
      </c>
      <c r="H15">
        <v>0</v>
      </c>
      <c r="I15">
        <f t="shared" si="5"/>
        <v>150.15</v>
      </c>
      <c r="J15">
        <v>0</v>
      </c>
      <c r="K15">
        <v>200</v>
      </c>
      <c r="N15" t="s">
        <v>53</v>
      </c>
      <c r="O15">
        <v>200</v>
      </c>
    </row>
    <row r="16" spans="1:15" ht="18" x14ac:dyDescent="0.35">
      <c r="A16">
        <v>5</v>
      </c>
      <c r="B16">
        <v>225</v>
      </c>
      <c r="C16">
        <v>45</v>
      </c>
      <c r="D16">
        <f t="shared" si="6"/>
        <v>71</v>
      </c>
      <c r="E16">
        <f t="shared" si="7"/>
        <v>0</v>
      </c>
      <c r="F16">
        <f t="shared" si="8"/>
        <v>500</v>
      </c>
      <c r="G16">
        <v>0</v>
      </c>
      <c r="H16">
        <v>0</v>
      </c>
      <c r="I16">
        <f t="shared" si="5"/>
        <v>225</v>
      </c>
      <c r="J16">
        <v>0</v>
      </c>
      <c r="K16">
        <v>200</v>
      </c>
      <c r="N16" t="s">
        <v>54</v>
      </c>
      <c r="O16">
        <v>480</v>
      </c>
    </row>
    <row r="17" spans="1:11" x14ac:dyDescent="0.25">
      <c r="A17">
        <v>6</v>
      </c>
      <c r="B17">
        <v>250</v>
      </c>
      <c r="C17">
        <v>40</v>
      </c>
      <c r="D17">
        <f t="shared" si="6"/>
        <v>125</v>
      </c>
      <c r="E17">
        <f t="shared" si="7"/>
        <v>0</v>
      </c>
      <c r="F17">
        <f t="shared" si="8"/>
        <v>625</v>
      </c>
      <c r="G17">
        <v>0</v>
      </c>
      <c r="H17">
        <v>0</v>
      </c>
      <c r="I17">
        <f t="shared" si="5"/>
        <v>250</v>
      </c>
      <c r="J17">
        <v>0</v>
      </c>
      <c r="K17">
        <v>200</v>
      </c>
    </row>
  </sheetData>
  <mergeCells count="3">
    <mergeCell ref="N1:O1"/>
    <mergeCell ref="A1:L1"/>
    <mergeCell ref="A10:L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Didden</dc:creator>
  <cp:lastModifiedBy>Didden, Jeroen</cp:lastModifiedBy>
  <dcterms:created xsi:type="dcterms:W3CDTF">2021-11-15T08:24:02Z</dcterms:created>
  <dcterms:modified xsi:type="dcterms:W3CDTF">2021-12-14T10:14:00Z</dcterms:modified>
</cp:coreProperties>
</file>