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"/>
    </mc:Choice>
  </mc:AlternateContent>
  <xr:revisionPtr revIDLastSave="0" documentId="13_ncr:1_{729B127B-C382-46D1-AB0D-7B5AA42CAEB8}" xr6:coauthVersionLast="47" xr6:coauthVersionMax="47" xr10:uidLastSave="{00000000-0000-0000-0000-000000000000}"/>
  <bookViews>
    <workbookView xWindow="840" yWindow="-103" windowWidth="32177" windowHeight="18720" tabRatio="500" activeTab="1" xr2:uid="{00000000-000D-0000-FFFF-FFFF00000000}"/>
  </bookViews>
  <sheets>
    <sheet name="Capacitors" sheetId="8" r:id="rId1"/>
    <sheet name="Resistors" sheetId="10" r:id="rId2"/>
    <sheet name="Connectors" sheetId="13" r:id="rId3"/>
    <sheet name="Inductors" sheetId="12" r:id="rId4"/>
    <sheet name="Oscillators" sheetId="11" r:id="rId5"/>
    <sheet name="CaseCodes" sheetId="9" r:id="rId6"/>
  </sheets>
  <definedNames>
    <definedName name="Capacitor">#REF!</definedName>
    <definedName name="Connector">#REF!</definedName>
    <definedName name="Crystal">#REF!</definedName>
    <definedName name="Diodes">#REF!</definedName>
    <definedName name="FET">#REF!</definedName>
    <definedName name="Filters">#REF!</definedName>
    <definedName name="Inductors">#REF!</definedName>
    <definedName name="LED">#REF!</definedName>
    <definedName name="MCU">#REF!</definedName>
    <definedName name="Modules">#REF!</definedName>
    <definedName name="Other">#REF!</definedName>
    <definedName name="PMIC">#REF!</definedName>
    <definedName name="Resistor">#REF!</definedName>
    <definedName name="Switch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0" l="1"/>
  <c r="E20" i="10"/>
  <c r="J20" i="10" s="1"/>
  <c r="O19" i="10"/>
  <c r="K19" i="10"/>
  <c r="E19" i="10"/>
  <c r="J19" i="10" s="1"/>
  <c r="E12" i="8"/>
  <c r="J12" i="8" s="1"/>
  <c r="O12" i="8"/>
  <c r="O11" i="8"/>
  <c r="E11" i="8"/>
  <c r="K11" i="8" s="1"/>
  <c r="O18" i="10"/>
  <c r="E18" i="10"/>
  <c r="K18" i="10" s="1"/>
  <c r="E17" i="10"/>
  <c r="J17" i="10" s="1"/>
  <c r="O17" i="10"/>
  <c r="O16" i="10"/>
  <c r="K16" i="10"/>
  <c r="E16" i="10"/>
  <c r="J16" i="10" s="1"/>
  <c r="O15" i="10"/>
  <c r="E15" i="10"/>
  <c r="K15" i="10" s="1"/>
  <c r="O14" i="10"/>
  <c r="E14" i="10"/>
  <c r="K14" i="10" s="1"/>
  <c r="O10" i="8"/>
  <c r="E10" i="8"/>
  <c r="K10" i="8" s="1"/>
  <c r="O9" i="8"/>
  <c r="E9" i="8"/>
  <c r="K9" i="8" s="1"/>
  <c r="M3" i="12"/>
  <c r="L3" i="12"/>
  <c r="O13" i="10"/>
  <c r="K13" i="10"/>
  <c r="E13" i="10"/>
  <c r="J13" i="10" s="1"/>
  <c r="E12" i="10"/>
  <c r="J12" i="10" s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" i="13"/>
  <c r="O11" i="10"/>
  <c r="J11" i="10"/>
  <c r="E11" i="10"/>
  <c r="K11" i="10" s="1"/>
  <c r="O8" i="8"/>
  <c r="E8" i="8"/>
  <c r="K8" i="8" s="1"/>
  <c r="O7" i="8"/>
  <c r="E7" i="8"/>
  <c r="K7" i="8" s="1"/>
  <c r="E6" i="8"/>
  <c r="J6" i="8" s="1"/>
  <c r="O6" i="8"/>
  <c r="E10" i="10"/>
  <c r="J10" i="10" s="1"/>
  <c r="O10" i="10"/>
  <c r="E9" i="10"/>
  <c r="K9" i="10" s="1"/>
  <c r="O9" i="10"/>
  <c r="M2" i="12"/>
  <c r="L2" i="12"/>
  <c r="E7" i="10"/>
  <c r="K7" i="10" s="1"/>
  <c r="O7" i="10"/>
  <c r="E8" i="10"/>
  <c r="K8" i="10" s="1"/>
  <c r="O8" i="10"/>
  <c r="E6" i="10"/>
  <c r="J6" i="10" s="1"/>
  <c r="O6" i="10"/>
  <c r="E5" i="10"/>
  <c r="J5" i="10" s="1"/>
  <c r="O5" i="10"/>
  <c r="P2" i="11"/>
  <c r="K20" i="10" l="1"/>
  <c r="K12" i="8"/>
  <c r="J11" i="8"/>
  <c r="J18" i="10"/>
  <c r="K17" i="10"/>
  <c r="J15" i="10"/>
  <c r="J14" i="10"/>
  <c r="J8" i="8"/>
  <c r="J10" i="8"/>
  <c r="J9" i="8"/>
  <c r="K12" i="10"/>
  <c r="J7" i="8"/>
  <c r="K6" i="8"/>
  <c r="K10" i="10"/>
  <c r="J9" i="10"/>
  <c r="J8" i="10"/>
  <c r="J7" i="10"/>
  <c r="K6" i="10"/>
  <c r="K5" i="10"/>
  <c r="E4" i="10" l="1"/>
  <c r="J4" i="10" s="1"/>
  <c r="O4" i="10"/>
  <c r="O5" i="8"/>
  <c r="E5" i="8"/>
  <c r="J5" i="8" s="1"/>
  <c r="O4" i="8"/>
  <c r="E4" i="8"/>
  <c r="J4" i="8" s="1"/>
  <c r="J2" i="10"/>
  <c r="E3" i="10"/>
  <c r="J3" i="10" s="1"/>
  <c r="O3" i="10"/>
  <c r="O2" i="10"/>
  <c r="E2" i="10"/>
  <c r="K2" i="10" s="1"/>
  <c r="O3" i="8"/>
  <c r="O2" i="8"/>
  <c r="E3" i="8"/>
  <c r="J3" i="8" s="1"/>
  <c r="E2" i="8"/>
  <c r="J2" i="8" s="1"/>
  <c r="K2" i="8" l="1"/>
  <c r="K3" i="8"/>
  <c r="K5" i="8"/>
  <c r="K4" i="10"/>
  <c r="K4" i="8"/>
  <c r="K3" i="10"/>
</calcChain>
</file>

<file path=xl/sharedStrings.xml><?xml version="1.0" encoding="utf-8"?>
<sst xmlns="http://schemas.openxmlformats.org/spreadsheetml/2006/main" count="956" uniqueCount="300">
  <si>
    <t>Library Ref</t>
  </si>
  <si>
    <t>Footprint Ref</t>
  </si>
  <si>
    <t>Library Path</t>
  </si>
  <si>
    <t>Footprint Path</t>
  </si>
  <si>
    <t>Description</t>
  </si>
  <si>
    <t>Value</t>
  </si>
  <si>
    <t>Tolerance</t>
  </si>
  <si>
    <t>Temperature Coefficient</t>
  </si>
  <si>
    <t>100V</t>
  </si>
  <si>
    <t>X7R</t>
  </si>
  <si>
    <t>Mounting Type</t>
  </si>
  <si>
    <t>Voltage - Rated</t>
  </si>
  <si>
    <t>GRM188R72A104MA35D</t>
  </si>
  <si>
    <t>Capacitor - Ceramic - Generic</t>
  </si>
  <si>
    <t>CAPACITOR_0603(1608)_GENERIC</t>
  </si>
  <si>
    <t>EE490.SchLib</t>
  </si>
  <si>
    <t>EE490.PcbLib</t>
  </si>
  <si>
    <t>Murata Electronics</t>
  </si>
  <si>
    <t>SMT</t>
  </si>
  <si>
    <t>100nF</t>
  </si>
  <si>
    <t>20%</t>
  </si>
  <si>
    <t>0603</t>
  </si>
  <si>
    <t>Manufacturer 1</t>
  </si>
  <si>
    <t>Manufacturer Part Number 1</t>
  </si>
  <si>
    <t>Manufacturer Lifecycle 1</t>
  </si>
  <si>
    <t>Manufacturer 2</t>
  </si>
  <si>
    <t>Manufacturer Part Number 2</t>
  </si>
  <si>
    <t>Manufacturer Lifecycle 2</t>
  </si>
  <si>
    <t>Manufacturer 3</t>
  </si>
  <si>
    <t>Manufacturer Part Number 3</t>
  </si>
  <si>
    <t>Manufacturer Lifecycle 3</t>
  </si>
  <si>
    <t>GRM188R72A104KA35D</t>
  </si>
  <si>
    <t>Active</t>
  </si>
  <si>
    <t>GRM188R72A104KA35J</t>
  </si>
  <si>
    <t>GRM21BC72A105KE01L</t>
  </si>
  <si>
    <t>1uF</t>
  </si>
  <si>
    <t>X7S</t>
  </si>
  <si>
    <t>0805</t>
  </si>
  <si>
    <t>Name</t>
  </si>
  <si>
    <t>Item</t>
  </si>
  <si>
    <t>CAP-CER</t>
  </si>
  <si>
    <t>Package/Case Imperial</t>
  </si>
  <si>
    <t>Package/Case Metric</t>
  </si>
  <si>
    <t>CAPACITOR_0805(2012)_GENERIC</t>
  </si>
  <si>
    <t>Full Item</t>
  </si>
  <si>
    <t>Ceramic Capacitor</t>
  </si>
  <si>
    <t>1608</t>
  </si>
  <si>
    <t>Case Imperial</t>
  </si>
  <si>
    <t>Case Metric</t>
  </si>
  <si>
    <t>01005</t>
  </si>
  <si>
    <t>0402</t>
  </si>
  <si>
    <t>0201</t>
  </si>
  <si>
    <t>1005</t>
  </si>
  <si>
    <t>2012</t>
  </si>
  <si>
    <t>1206</t>
  </si>
  <si>
    <t>3216</t>
  </si>
  <si>
    <t>1210</t>
  </si>
  <si>
    <t>3225</t>
  </si>
  <si>
    <t>Capacitor Footprint</t>
  </si>
  <si>
    <t>CAPACITOR_0402(1005)_GENERIC</t>
  </si>
  <si>
    <t>CAPACITOR_1206(3216)_GENERIC</t>
  </si>
  <si>
    <t>CAPACITOR_1210(3225)_GENERIC</t>
  </si>
  <si>
    <t>GCM21BC72A105ME36L</t>
  </si>
  <si>
    <t>GCM21BC72A105KE36L</t>
  </si>
  <si>
    <t>CR0603-FX-27R0ELF</t>
  </si>
  <si>
    <t>Bourns Inc.</t>
  </si>
  <si>
    <t>Power</t>
  </si>
  <si>
    <t>100ppm/°C</t>
  </si>
  <si>
    <t>100mW</t>
  </si>
  <si>
    <t>1%</t>
  </si>
  <si>
    <t>Chip Resistor</t>
  </si>
  <si>
    <t>Resistor Footprint</t>
  </si>
  <si>
    <t>RESISTOR_0402(1005)_GENERIC</t>
  </si>
  <si>
    <t>RESISTOR_0603(1608)_GENERIC</t>
  </si>
  <si>
    <t>RESISTOR_0805(2012)_GENERIC</t>
  </si>
  <si>
    <t>Resistor - Fixed - Generic</t>
  </si>
  <si>
    <t>RES-FXD</t>
  </si>
  <si>
    <t>27R</t>
  </si>
  <si>
    <t>CMP0603AFX-27R0ELF</t>
  </si>
  <si>
    <t>CMP0603-FX-27R0ELF</t>
  </si>
  <si>
    <t>CR0603-FX-5101ELF</t>
  </si>
  <si>
    <t>CR0603AFX-5101EAS</t>
  </si>
  <si>
    <t>5.1kR</t>
  </si>
  <si>
    <t>50V</t>
  </si>
  <si>
    <t>10%</t>
  </si>
  <si>
    <t>GRM155R71H104KE14J</t>
  </si>
  <si>
    <t>GRM155C71H104KE19D</t>
  </si>
  <si>
    <t>GRM155R71H104KE14D</t>
  </si>
  <si>
    <t>25V</t>
  </si>
  <si>
    <t>GCM188R71E105KA64D</t>
  </si>
  <si>
    <t>GCM188R71E105KA64J</t>
  </si>
  <si>
    <t>GCM188R71E105MA64D</t>
  </si>
  <si>
    <t>1kR</t>
  </si>
  <si>
    <t>CR0603-FX-1001ELF</t>
  </si>
  <si>
    <t>CR0603AFX-1001ELF</t>
  </si>
  <si>
    <t>CRT0603-FY-1001ELF</t>
  </si>
  <si>
    <t>Type</t>
  </si>
  <si>
    <t>Frequency</t>
  </si>
  <si>
    <t>Package/Case Manufacturer</t>
  </si>
  <si>
    <t>Package/Case Standard</t>
  </si>
  <si>
    <t>4-SMD</t>
  </si>
  <si>
    <t>4-QFN</t>
  </si>
  <si>
    <t>12MHz</t>
  </si>
  <si>
    <t>XO</t>
  </si>
  <si>
    <t>Resonator</t>
  </si>
  <si>
    <t>MEMS</t>
  </si>
  <si>
    <t>OSC</t>
  </si>
  <si>
    <t>Frequency Stability</t>
  </si>
  <si>
    <t>Min Temperature °C</t>
  </si>
  <si>
    <t>Max Temperature °C</t>
  </si>
  <si>
    <t>20ppm</t>
  </si>
  <si>
    <t>Supply Current</t>
  </si>
  <si>
    <t>4.5mA</t>
  </si>
  <si>
    <t>Output</t>
  </si>
  <si>
    <t>HCMOS, LVCMOS</t>
  </si>
  <si>
    <t>Oscillator</t>
  </si>
  <si>
    <t>12 MHz XO (Standard) HCMOS, LVCMOS Oscillator 3.3V 4-SMD, No Lead</t>
  </si>
  <si>
    <t>4-SMD(4-QFN)_SiTime</t>
  </si>
  <si>
    <t>Input Voltage Min</t>
  </si>
  <si>
    <t>Input Voltage Max</t>
  </si>
  <si>
    <t>2.97V</t>
  </si>
  <si>
    <t>3.63V</t>
  </si>
  <si>
    <t>Frequency Generator - Oscillator - SiTime SiT1602B</t>
  </si>
  <si>
    <t>SiTime</t>
  </si>
  <si>
    <t>SIT1602BC-31-33N-12.000000</t>
  </si>
  <si>
    <t>CR0603-FX-7501ELF</t>
  </si>
  <si>
    <t>7.5kR</t>
  </si>
  <si>
    <t>CR0603-FX-3002ELF</t>
  </si>
  <si>
    <t>30kR</t>
  </si>
  <si>
    <t>36kR</t>
  </si>
  <si>
    <t>10kR</t>
  </si>
  <si>
    <t>CR0603-FX-3602ELF</t>
  </si>
  <si>
    <t>CR0603-FX-1002ELF</t>
  </si>
  <si>
    <t>CR0603AFX-1002EAS</t>
  </si>
  <si>
    <t>CMP0603-FX-1002ELF</t>
  </si>
  <si>
    <t>IND-FXD</t>
  </si>
  <si>
    <t>DCR</t>
  </si>
  <si>
    <t>1uH</t>
  </si>
  <si>
    <t>Molded</t>
  </si>
  <si>
    <t>3.5mmx3.2mm</t>
  </si>
  <si>
    <t>Nonstandard</t>
  </si>
  <si>
    <t>32.2mR</t>
  </si>
  <si>
    <t>Current - Saturation</t>
  </si>
  <si>
    <t>Current - Rating</t>
  </si>
  <si>
    <t>4.9A</t>
  </si>
  <si>
    <t>4.5A</t>
  </si>
  <si>
    <t>Fixed Inductor</t>
  </si>
  <si>
    <t>Inductor - Ferrite Core - Generic</t>
  </si>
  <si>
    <t>XGL3512_COILCRAFT</t>
  </si>
  <si>
    <t>Coilcraft</t>
  </si>
  <si>
    <t>XGL3512-102MEC</t>
  </si>
  <si>
    <t>100kR</t>
  </si>
  <si>
    <t>450kR</t>
  </si>
  <si>
    <t>CR0603-FX-1003ELF</t>
  </si>
  <si>
    <t>CR0603AFX-1003EAS</t>
  </si>
  <si>
    <t>CMP0603AFX-1003ELF</t>
  </si>
  <si>
    <t>CR0603-FX-4533ELF</t>
  </si>
  <si>
    <t>C0G/NP0</t>
  </si>
  <si>
    <t>5%</t>
  </si>
  <si>
    <t>120pF</t>
  </si>
  <si>
    <t>GCM1885C2A121FA16D</t>
  </si>
  <si>
    <t>GCM1885C2A121JA16D</t>
  </si>
  <si>
    <t>GCM1885C2A121FA16J</t>
  </si>
  <si>
    <t>X5R</t>
  </si>
  <si>
    <t>GRM188R61E106KA73J</t>
  </si>
  <si>
    <t>GRM188R61E106MA73D</t>
  </si>
  <si>
    <t>GRM188R61E106MA73J</t>
  </si>
  <si>
    <t>10uF</t>
  </si>
  <si>
    <t>4.7uF</t>
  </si>
  <si>
    <t>X6S</t>
  </si>
  <si>
    <t>GRM188C81E475KE11D</t>
  </si>
  <si>
    <t>GRM188C81E475ME11D</t>
  </si>
  <si>
    <t>GRM188C81E475KE11J</t>
  </si>
  <si>
    <t>2.2kR</t>
  </si>
  <si>
    <t>CR0603-FX-2201ELF</t>
  </si>
  <si>
    <t>CMP0603QFX-2201ELF</t>
  </si>
  <si>
    <t>Connector - Header - 16P 2M - Generic</t>
  </si>
  <si>
    <t>CONNECTOR_HEADER_MOLEX_5055671681</t>
  </si>
  <si>
    <t>Connector - Header - 15P 2M - Generic</t>
  </si>
  <si>
    <t>Connector - Header - 14P 2M - Generic</t>
  </si>
  <si>
    <t>Connector - Header - 13P 2M - Generic</t>
  </si>
  <si>
    <t>Connector - Header - 12P 2M - Generic</t>
  </si>
  <si>
    <t>Connector - Header - 2P 2M - Generic</t>
  </si>
  <si>
    <t>Connector - Header - 3P 2M - Generic</t>
  </si>
  <si>
    <t>Connector - Header - 4P 2M - Generic</t>
  </si>
  <si>
    <t>Connector - Header - 5P 2M - Generic</t>
  </si>
  <si>
    <t>Connector - Header - 6P 2M - Generic</t>
  </si>
  <si>
    <t>Connector - Header - 7P 2M - Generic</t>
  </si>
  <si>
    <t>Connector - Header - 8P 2M - Generic</t>
  </si>
  <si>
    <t>Connector - Header - 9P 2M - Generic</t>
  </si>
  <si>
    <t>Connector - Header - 10P 2M - Generic</t>
  </si>
  <si>
    <t>CONNECTOR_HEADER_MOLEX_5055671081</t>
  </si>
  <si>
    <t>Connector - Header - 11P 2M - Generic</t>
  </si>
  <si>
    <t>CONNECTOR_HEADER_MOLEX_5055671181</t>
  </si>
  <si>
    <t>CONNECTOR_HEADER_MOLEX_5055671281</t>
  </si>
  <si>
    <t>CONNECTOR_HEADER_MOLEX_5055671381</t>
  </si>
  <si>
    <t>CONNECTOR_HEADER_MOLEX_5055671481</t>
  </si>
  <si>
    <t>CONNECTOR_HEADER_MOLEX_5055671581</t>
  </si>
  <si>
    <t>CON_HDR</t>
  </si>
  <si>
    <t>Molex</t>
  </si>
  <si>
    <t>CONNECTOR_HEADER_MOLEX_5055670281</t>
  </si>
  <si>
    <t>CONNECTOR_HEADER_MOLEX_5055670381</t>
  </si>
  <si>
    <t>CONNECTOR_HEADER_MOLEX_5055670481</t>
  </si>
  <si>
    <t>CONNECTOR_HEADER_MOLEX_5055670581</t>
  </si>
  <si>
    <t>CONNECTOR_HEADER_MOLEX_5055670681</t>
  </si>
  <si>
    <t>CONNECTOR_HEADER_MOLEX_5055670781</t>
  </si>
  <si>
    <t>CONNECTOR_HEADER_MOLEX_5055670881</t>
  </si>
  <si>
    <t>CONNECTOR_HEADER_MOLEX_5055670981</t>
  </si>
  <si>
    <t>5055670281</t>
  </si>
  <si>
    <t>5055670381</t>
  </si>
  <si>
    <t>5055670481</t>
  </si>
  <si>
    <t>5055670581</t>
  </si>
  <si>
    <t>5055670681</t>
  </si>
  <si>
    <t>5055670781</t>
  </si>
  <si>
    <t>5055670881</t>
  </si>
  <si>
    <t>5055670981</t>
  </si>
  <si>
    <t>5055671081</t>
  </si>
  <si>
    <t>5055671181</t>
  </si>
  <si>
    <t>5055671281</t>
  </si>
  <si>
    <t>5055671381</t>
  </si>
  <si>
    <t>5055671481</t>
  </si>
  <si>
    <t>5055671581</t>
  </si>
  <si>
    <t>5055671681</t>
  </si>
  <si>
    <t>Connector Header</t>
  </si>
  <si>
    <t>Number of Positions</t>
  </si>
  <si>
    <t>Pitch - Mating</t>
  </si>
  <si>
    <t>1.25mm</t>
  </si>
  <si>
    <t>Fastening Type</t>
  </si>
  <si>
    <t>Locking Ramp</t>
  </si>
  <si>
    <t>Shrouding</t>
  </si>
  <si>
    <t>4 Walls</t>
  </si>
  <si>
    <t>5 Walls</t>
  </si>
  <si>
    <t>6 Walls</t>
  </si>
  <si>
    <t>7 Walls</t>
  </si>
  <si>
    <t>8 Walls</t>
  </si>
  <si>
    <t>9 Walls</t>
  </si>
  <si>
    <t>10 Walls</t>
  </si>
  <si>
    <t>11 Walls</t>
  </si>
  <si>
    <t>12 Walls</t>
  </si>
  <si>
    <t>13 Walls</t>
  </si>
  <si>
    <t>14 Walls</t>
  </si>
  <si>
    <t>15 Walls</t>
  </si>
  <si>
    <t>16 Walls</t>
  </si>
  <si>
    <t>17 Walls</t>
  </si>
  <si>
    <t>18 Walls</t>
  </si>
  <si>
    <t>Voltage - Max</t>
  </si>
  <si>
    <t>Current - Max</t>
  </si>
  <si>
    <t>2.4A</t>
  </si>
  <si>
    <t>10R</t>
  </si>
  <si>
    <t>CR0603-FX-10R0ELF</t>
  </si>
  <si>
    <t>CR0603AFX-10R0EAS</t>
  </si>
  <si>
    <t>CMP0603AFX-10R0ELF</t>
  </si>
  <si>
    <t>RESISTOR_0603(1608)_NC_JUMPER</t>
  </si>
  <si>
    <t>RES-JMP</t>
  </si>
  <si>
    <t>Chip Resistor with Jumper</t>
  </si>
  <si>
    <t>Resistor - Fixed - Jumper</t>
  </si>
  <si>
    <t>0R</t>
  </si>
  <si>
    <t>3.3uH</t>
  </si>
  <si>
    <t>6.71mmx6.71mm</t>
  </si>
  <si>
    <t>5.9mR</t>
  </si>
  <si>
    <t>12.1A</t>
  </si>
  <si>
    <t>13.4A</t>
  </si>
  <si>
    <t>XGL6060_COILCRAFT</t>
  </si>
  <si>
    <t>XGL6060-332MEC</t>
  </si>
  <si>
    <t>GRM32EC72A106ME05L</t>
  </si>
  <si>
    <t>GRM32EC72A106KE05L</t>
  </si>
  <si>
    <t>GRM32EC72A106KE05K</t>
  </si>
  <si>
    <t>GRJ21BC72A105KE11L</t>
  </si>
  <si>
    <t>GRM21BC72A105KE01K</t>
  </si>
  <si>
    <t>2512</t>
  </si>
  <si>
    <t>6432</t>
  </si>
  <si>
    <t>RESISTOR_2512(6432)_GENERIC</t>
  </si>
  <si>
    <t>6mR</t>
  </si>
  <si>
    <t>50ppm/°C</t>
  </si>
  <si>
    <t>2W</t>
  </si>
  <si>
    <t>CRE2512-FZ-R006E-3</t>
  </si>
  <si>
    <t>CRF2512-FZ-R006ELF</t>
  </si>
  <si>
    <t>0.1%</t>
  </si>
  <si>
    <t>15ppm/°C</t>
  </si>
  <si>
    <t>Panasonic</t>
  </si>
  <si>
    <t>ERA-3ARB103V</t>
  </si>
  <si>
    <t>ERA-3APB103V</t>
  </si>
  <si>
    <t>ERA-3ARB104V</t>
  </si>
  <si>
    <t>ERA-3AEB124V</t>
  </si>
  <si>
    <t>10ppm/°C</t>
  </si>
  <si>
    <t>25ppm/°C</t>
  </si>
  <si>
    <t>120kR</t>
  </si>
  <si>
    <t>ERA-3AEB204V</t>
  </si>
  <si>
    <t>200kR</t>
  </si>
  <si>
    <t>10nF</t>
  </si>
  <si>
    <t>GRM188R72A103KA01D</t>
  </si>
  <si>
    <t>GCM188R72A103KA37D</t>
  </si>
  <si>
    <t>GCJ188R72A103KA01D</t>
  </si>
  <si>
    <t>GCM188L81H393KA55D</t>
  </si>
  <si>
    <t>39nF</t>
  </si>
  <si>
    <t>X8L</t>
  </si>
  <si>
    <t>2kR</t>
  </si>
  <si>
    <t>ERA-3ARB202V</t>
  </si>
  <si>
    <t>CR0603-FX-2003ELF</t>
  </si>
  <si>
    <t>CR0603AFX-2003EAS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</si>
</sst>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B196-245D-4152-8C8A-5ABA72CDF0B7}">
  <dimension ref="A1:X21"/>
  <sheetViews>
    <sheetView workbookViewId="0">
      <selection activeCell="F13" sqref="F13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25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11</v>
      </c>
      <c r="D1" s="1" t="s">
        <v>41</v>
      </c>
      <c r="E1" s="1" t="s">
        <v>42</v>
      </c>
      <c r="F1" s="1" t="s">
        <v>7</v>
      </c>
      <c r="G1" s="1" t="s">
        <v>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40</v>
      </c>
      <c r="B2" s="1" t="s">
        <v>19</v>
      </c>
      <c r="C2" s="1" t="s">
        <v>8</v>
      </c>
      <c r="D2" s="1" t="s">
        <v>21</v>
      </c>
      <c r="E2" t="str">
        <f>_xlfn.XLOOKUP(D2,CaseCodes!A:A,CaseCodes!B:B)</f>
        <v>1608</v>
      </c>
      <c r="F2" s="1" t="s">
        <v>9</v>
      </c>
      <c r="G2" s="1" t="s">
        <v>20</v>
      </c>
      <c r="H2" s="1" t="s">
        <v>18</v>
      </c>
      <c r="I2" s="1" t="s">
        <v>45</v>
      </c>
      <c r="J2" t="str">
        <f t="shared" ref="J2:J8" si="0">UPPER(_xlfn.CONCAT(A2,"_",B2,"_",C2,"_",G2,"_",F2,"_",D2,"(",E2,")"))</f>
        <v>CAP-CER_100NF_100V_20%_X7R_0603(1608)</v>
      </c>
      <c r="K2" t="str">
        <f t="shared" ref="K2:K8" si="1">_xlfn.CONCAT(B2," ±",G2," ",C2," ",I2," ",F2," ",D2,"(",E2," Metric)")</f>
        <v>100nF ±20% 100V Ceramic Capacitor X7R 0603(1608 Metric)</v>
      </c>
      <c r="L2" s="1" t="s">
        <v>15</v>
      </c>
      <c r="M2" s="1" t="s">
        <v>16</v>
      </c>
      <c r="N2" s="1" t="s">
        <v>13</v>
      </c>
      <c r="O2" t="str">
        <f>_xlfn.XLOOKUP(D2,CaseCodes!A:A,CaseCodes!C:C)</f>
        <v>CAPACITOR_0603(1608)_GENERIC</v>
      </c>
      <c r="P2" s="1" t="s">
        <v>17</v>
      </c>
      <c r="Q2" s="1" t="s">
        <v>31</v>
      </c>
      <c r="R2" s="1" t="s">
        <v>32</v>
      </c>
      <c r="S2" s="1" t="s">
        <v>17</v>
      </c>
      <c r="T2" s="1" t="s">
        <v>33</v>
      </c>
      <c r="U2" s="1" t="s">
        <v>32</v>
      </c>
      <c r="V2" s="1" t="s">
        <v>17</v>
      </c>
      <c r="W2" s="1" t="s">
        <v>12</v>
      </c>
      <c r="X2" s="1" t="s">
        <v>32</v>
      </c>
    </row>
    <row r="3" spans="1:24" x14ac:dyDescent="0.4">
      <c r="A3" s="1" t="s">
        <v>40</v>
      </c>
      <c r="B3" s="1" t="s">
        <v>35</v>
      </c>
      <c r="C3" s="1" t="s">
        <v>8</v>
      </c>
      <c r="D3" s="1" t="s">
        <v>37</v>
      </c>
      <c r="E3" t="str">
        <f>_xlfn.XLOOKUP(D3,CaseCodes!A:A,CaseCodes!B:B)</f>
        <v>2012</v>
      </c>
      <c r="F3" s="1" t="s">
        <v>36</v>
      </c>
      <c r="G3" s="1" t="s">
        <v>20</v>
      </c>
      <c r="H3" s="1" t="s">
        <v>18</v>
      </c>
      <c r="I3" s="1" t="s">
        <v>45</v>
      </c>
      <c r="J3" t="str">
        <f t="shared" si="0"/>
        <v>CAP-CER_1UF_100V_20%_X7S_0805(2012)</v>
      </c>
      <c r="K3" t="str">
        <f t="shared" si="1"/>
        <v>1uF ±20% 100V Ceramic Capacitor X7S 0805(2012 Metric)</v>
      </c>
      <c r="L3" s="1" t="s">
        <v>15</v>
      </c>
      <c r="M3" s="1" t="s">
        <v>16</v>
      </c>
      <c r="N3" s="1" t="s">
        <v>13</v>
      </c>
      <c r="O3" t="str">
        <f>_xlfn.XLOOKUP(D3,CaseCodes!A:A,CaseCodes!C:C)</f>
        <v>CAPACITOR_0805(2012)_GENERIC</v>
      </c>
      <c r="P3" s="1" t="s">
        <v>17</v>
      </c>
      <c r="Q3" s="1" t="s">
        <v>34</v>
      </c>
      <c r="R3" s="1" t="s">
        <v>32</v>
      </c>
      <c r="S3" s="1" t="s">
        <v>17</v>
      </c>
      <c r="T3" s="1" t="s">
        <v>62</v>
      </c>
      <c r="U3" s="1" t="s">
        <v>32</v>
      </c>
      <c r="V3" s="1" t="s">
        <v>17</v>
      </c>
      <c r="W3" s="1" t="s">
        <v>63</v>
      </c>
      <c r="X3" s="1" t="s">
        <v>32</v>
      </c>
    </row>
    <row r="4" spans="1:24" x14ac:dyDescent="0.4">
      <c r="A4" s="1" t="s">
        <v>40</v>
      </c>
      <c r="B4" s="1" t="s">
        <v>19</v>
      </c>
      <c r="C4" s="1" t="s">
        <v>83</v>
      </c>
      <c r="D4" s="1" t="s">
        <v>50</v>
      </c>
      <c r="E4" t="str">
        <f>_xlfn.XLOOKUP(D4,CaseCodes!A:A,CaseCodes!B:B)</f>
        <v>1005</v>
      </c>
      <c r="F4" s="1" t="s">
        <v>9</v>
      </c>
      <c r="G4" s="1" t="s">
        <v>84</v>
      </c>
      <c r="H4" s="1" t="s">
        <v>18</v>
      </c>
      <c r="I4" s="1" t="s">
        <v>45</v>
      </c>
      <c r="J4" t="str">
        <f t="shared" si="0"/>
        <v>CAP-CER_100NF_50V_10%_X7R_0402(1005)</v>
      </c>
      <c r="K4" t="str">
        <f t="shared" si="1"/>
        <v>100nF ±10% 50V Ceramic Capacitor X7R 0402(1005 Metric)</v>
      </c>
      <c r="L4" s="1" t="s">
        <v>15</v>
      </c>
      <c r="M4" s="1" t="s">
        <v>16</v>
      </c>
      <c r="N4" s="1" t="s">
        <v>13</v>
      </c>
      <c r="O4" t="str">
        <f>_xlfn.XLOOKUP(D4,CaseCodes!A:A,CaseCodes!C:C)</f>
        <v>CAPACITOR_0402(1005)_GENERIC</v>
      </c>
      <c r="P4" s="1" t="s">
        <v>17</v>
      </c>
      <c r="Q4" s="1" t="s">
        <v>85</v>
      </c>
      <c r="R4" s="1" t="s">
        <v>32</v>
      </c>
      <c r="S4" s="1" t="s">
        <v>17</v>
      </c>
      <c r="T4" s="1" t="s">
        <v>86</v>
      </c>
      <c r="U4" s="1" t="s">
        <v>32</v>
      </c>
      <c r="V4" s="1" t="s">
        <v>17</v>
      </c>
      <c r="W4" s="1" t="s">
        <v>87</v>
      </c>
      <c r="X4" s="1" t="s">
        <v>32</v>
      </c>
    </row>
    <row r="5" spans="1:24" x14ac:dyDescent="0.4">
      <c r="A5" s="1" t="s">
        <v>40</v>
      </c>
      <c r="B5" s="1" t="s">
        <v>35</v>
      </c>
      <c r="C5" s="1" t="s">
        <v>88</v>
      </c>
      <c r="D5" s="1" t="s">
        <v>21</v>
      </c>
      <c r="E5" t="str">
        <f>_xlfn.XLOOKUP(D5,CaseCodes!A:A,CaseCodes!B:B)</f>
        <v>1608</v>
      </c>
      <c r="F5" s="1" t="s">
        <v>9</v>
      </c>
      <c r="G5" s="1" t="s">
        <v>20</v>
      </c>
      <c r="H5" s="1" t="s">
        <v>18</v>
      </c>
      <c r="I5" s="1" t="s">
        <v>45</v>
      </c>
      <c r="J5" t="str">
        <f t="shared" si="0"/>
        <v>CAP-CER_1UF_25V_20%_X7R_0603(1608)</v>
      </c>
      <c r="K5" t="str">
        <f t="shared" si="1"/>
        <v>1uF ±20% 25V Ceramic Capacitor X7R 0603(1608 Metric)</v>
      </c>
      <c r="L5" s="1" t="s">
        <v>15</v>
      </c>
      <c r="M5" s="1" t="s">
        <v>16</v>
      </c>
      <c r="N5" s="1" t="s">
        <v>13</v>
      </c>
      <c r="O5" t="str">
        <f>_xlfn.XLOOKUP(D5,CaseCodes!A:A,CaseCodes!C:C)</f>
        <v>CAPACITOR_0603(1608)_GENERIC</v>
      </c>
      <c r="P5" s="1" t="s">
        <v>17</v>
      </c>
      <c r="Q5" s="1" t="s">
        <v>89</v>
      </c>
      <c r="R5" s="1" t="s">
        <v>32</v>
      </c>
      <c r="S5" s="1" t="s">
        <v>17</v>
      </c>
      <c r="T5" s="1" t="s">
        <v>90</v>
      </c>
      <c r="U5" s="1" t="s">
        <v>32</v>
      </c>
      <c r="V5" s="1" t="s">
        <v>17</v>
      </c>
      <c r="W5" s="1" t="s">
        <v>91</v>
      </c>
      <c r="X5" s="1" t="s">
        <v>32</v>
      </c>
    </row>
    <row r="6" spans="1:24" x14ac:dyDescent="0.4">
      <c r="A6" s="1" t="s">
        <v>40</v>
      </c>
      <c r="B6" s="1" t="s">
        <v>159</v>
      </c>
      <c r="C6" s="1" t="s">
        <v>8</v>
      </c>
      <c r="D6" s="1" t="s">
        <v>21</v>
      </c>
      <c r="E6" t="str">
        <f>_xlfn.XLOOKUP(D6,CaseCodes!A:A,CaseCodes!B:B)</f>
        <v>1608</v>
      </c>
      <c r="F6" s="1" t="s">
        <v>157</v>
      </c>
      <c r="G6" s="1" t="s">
        <v>158</v>
      </c>
      <c r="H6" s="1" t="s">
        <v>18</v>
      </c>
      <c r="I6" s="1" t="s">
        <v>45</v>
      </c>
      <c r="J6" t="str">
        <f t="shared" si="0"/>
        <v>CAP-CER_120PF_100V_5%_C0G/NP0_0603(1608)</v>
      </c>
      <c r="K6" t="str">
        <f t="shared" si="1"/>
        <v>120pF ±5% 100V Ceramic Capacitor C0G/NP0 0603(1608 Metric)</v>
      </c>
      <c r="L6" s="1" t="s">
        <v>15</v>
      </c>
      <c r="M6" s="1" t="s">
        <v>16</v>
      </c>
      <c r="N6" s="1" t="s">
        <v>13</v>
      </c>
      <c r="O6" t="str">
        <f>_xlfn.XLOOKUP(D6,CaseCodes!A:A,CaseCodes!C:C)</f>
        <v>CAPACITOR_0603(1608)_GENERIC</v>
      </c>
      <c r="P6" s="1" t="s">
        <v>17</v>
      </c>
      <c r="Q6" s="1" t="s">
        <v>160</v>
      </c>
      <c r="R6" s="1" t="s">
        <v>32</v>
      </c>
      <c r="S6" s="1" t="s">
        <v>17</v>
      </c>
      <c r="T6" s="1" t="s">
        <v>161</v>
      </c>
      <c r="U6" s="1" t="s">
        <v>32</v>
      </c>
      <c r="V6" s="1" t="s">
        <v>17</v>
      </c>
      <c r="W6" s="1" t="s">
        <v>162</v>
      </c>
      <c r="X6" s="1" t="s">
        <v>32</v>
      </c>
    </row>
    <row r="7" spans="1:24" x14ac:dyDescent="0.4">
      <c r="A7" s="1" t="s">
        <v>40</v>
      </c>
      <c r="B7" s="1" t="s">
        <v>167</v>
      </c>
      <c r="C7" s="1" t="s">
        <v>88</v>
      </c>
      <c r="D7" s="1" t="s">
        <v>21</v>
      </c>
      <c r="E7" t="str">
        <f>_xlfn.XLOOKUP(D7,CaseCodes!A:A,CaseCodes!B:B)</f>
        <v>1608</v>
      </c>
      <c r="F7" s="1" t="s">
        <v>163</v>
      </c>
      <c r="G7" s="1" t="s">
        <v>20</v>
      </c>
      <c r="H7" s="1" t="s">
        <v>18</v>
      </c>
      <c r="I7" s="1" t="s">
        <v>45</v>
      </c>
      <c r="J7" t="str">
        <f t="shared" si="0"/>
        <v>CAP-CER_10UF_25V_20%_X5R_0603(1608)</v>
      </c>
      <c r="K7" t="str">
        <f t="shared" si="1"/>
        <v>10uF ±20% 25V Ceramic Capacitor X5R 0603(1608 Metric)</v>
      </c>
      <c r="L7" s="1" t="s">
        <v>15</v>
      </c>
      <c r="M7" s="1" t="s">
        <v>16</v>
      </c>
      <c r="N7" s="1" t="s">
        <v>13</v>
      </c>
      <c r="O7" t="str">
        <f>_xlfn.XLOOKUP(D7,CaseCodes!A:A,CaseCodes!C:C)</f>
        <v>CAPACITOR_0603(1608)_GENERIC</v>
      </c>
      <c r="P7" s="1" t="s">
        <v>17</v>
      </c>
      <c r="Q7" s="1" t="s">
        <v>164</v>
      </c>
      <c r="R7" s="1" t="s">
        <v>32</v>
      </c>
      <c r="S7" s="1" t="s">
        <v>17</v>
      </c>
      <c r="T7" s="1" t="s">
        <v>165</v>
      </c>
      <c r="U7" s="1" t="s">
        <v>32</v>
      </c>
      <c r="V7" s="1" t="s">
        <v>17</v>
      </c>
      <c r="W7" s="1" t="s">
        <v>166</v>
      </c>
      <c r="X7" s="1" t="s">
        <v>32</v>
      </c>
    </row>
    <row r="8" spans="1:24" x14ac:dyDescent="0.4">
      <c r="A8" s="1" t="s">
        <v>40</v>
      </c>
      <c r="B8" s="1" t="s">
        <v>168</v>
      </c>
      <c r="C8" s="1" t="s">
        <v>88</v>
      </c>
      <c r="D8" s="1" t="s">
        <v>21</v>
      </c>
      <c r="E8" t="str">
        <f>_xlfn.XLOOKUP(D8,CaseCodes!A:A,CaseCodes!B:B)</f>
        <v>1608</v>
      </c>
      <c r="F8" s="1" t="s">
        <v>169</v>
      </c>
      <c r="G8" s="1" t="s">
        <v>20</v>
      </c>
      <c r="H8" s="1" t="s">
        <v>18</v>
      </c>
      <c r="I8" s="1" t="s">
        <v>45</v>
      </c>
      <c r="J8" t="str">
        <f t="shared" si="0"/>
        <v>CAP-CER_4.7UF_25V_20%_X6S_0603(1608)</v>
      </c>
      <c r="K8" t="str">
        <f t="shared" si="1"/>
        <v>4.7uF ±20% 25V Ceramic Capacitor X6S 0603(1608 Metric)</v>
      </c>
      <c r="L8" s="1" t="s">
        <v>15</v>
      </c>
      <c r="M8" s="1" t="s">
        <v>16</v>
      </c>
      <c r="N8" s="1" t="s">
        <v>13</v>
      </c>
      <c r="O8" t="str">
        <f>_xlfn.XLOOKUP(D8,CaseCodes!A:A,CaseCodes!C:C)</f>
        <v>CAPACITOR_0603(1608)_GENERIC</v>
      </c>
      <c r="P8" s="1" t="s">
        <v>17</v>
      </c>
      <c r="Q8" s="1" t="s">
        <v>170</v>
      </c>
      <c r="R8" s="1" t="s">
        <v>32</v>
      </c>
      <c r="S8" s="1" t="s">
        <v>17</v>
      </c>
      <c r="T8" s="1" t="s">
        <v>171</v>
      </c>
      <c r="U8" s="1" t="s">
        <v>32</v>
      </c>
      <c r="V8" s="1" t="s">
        <v>17</v>
      </c>
      <c r="W8" s="1" t="s">
        <v>172</v>
      </c>
      <c r="X8" s="1" t="s">
        <v>32</v>
      </c>
    </row>
    <row r="9" spans="1:24" x14ac:dyDescent="0.4">
      <c r="A9" s="1" t="s">
        <v>40</v>
      </c>
      <c r="B9" s="1" t="s">
        <v>167</v>
      </c>
      <c r="C9" s="1" t="s">
        <v>8</v>
      </c>
      <c r="D9" s="1" t="s">
        <v>56</v>
      </c>
      <c r="E9" t="str">
        <f>_xlfn.XLOOKUP(D9,CaseCodes!A:A,CaseCodes!B:B)</f>
        <v>3225</v>
      </c>
      <c r="F9" s="1" t="s">
        <v>36</v>
      </c>
      <c r="G9" s="1" t="s">
        <v>20</v>
      </c>
      <c r="H9" s="1" t="s">
        <v>18</v>
      </c>
      <c r="I9" s="1" t="s">
        <v>45</v>
      </c>
      <c r="J9" t="str">
        <f t="shared" ref="J9" si="2">UPPER(_xlfn.CONCAT(A9,"_",B9,"_",C9,"_",G9,"_",F9,"_",D9,"(",E9,")"))</f>
        <v>CAP-CER_10UF_100V_20%_X7S_1210(3225)</v>
      </c>
      <c r="K9" t="str">
        <f t="shared" ref="K9" si="3">_xlfn.CONCAT(B9," ±",G9," ",C9," ",I9," ",F9," ",D9,"(",E9," Metric)")</f>
        <v>10uF ±20% 100V Ceramic Capacitor X7S 1210(3225 Metric)</v>
      </c>
      <c r="L9" s="1" t="s">
        <v>15</v>
      </c>
      <c r="M9" s="1" t="s">
        <v>16</v>
      </c>
      <c r="N9" s="1" t="s">
        <v>13</v>
      </c>
      <c r="O9" t="str">
        <f>_xlfn.XLOOKUP(D9,CaseCodes!A:A,CaseCodes!C:C)</f>
        <v>CAPACITOR_1210(3225)_GENERIC</v>
      </c>
      <c r="P9" s="1" t="s">
        <v>17</v>
      </c>
      <c r="Q9" s="1" t="s">
        <v>264</v>
      </c>
      <c r="R9" s="1" t="s">
        <v>32</v>
      </c>
      <c r="S9" s="1" t="s">
        <v>17</v>
      </c>
      <c r="T9" s="1" t="s">
        <v>265</v>
      </c>
      <c r="U9" s="1" t="s">
        <v>32</v>
      </c>
      <c r="V9" s="1" t="s">
        <v>17</v>
      </c>
      <c r="W9" s="1" t="s">
        <v>266</v>
      </c>
      <c r="X9" s="1" t="s">
        <v>32</v>
      </c>
    </row>
    <row r="10" spans="1:24" x14ac:dyDescent="0.4">
      <c r="A10" s="1" t="s">
        <v>40</v>
      </c>
      <c r="B10" s="1" t="s">
        <v>35</v>
      </c>
      <c r="C10" s="1" t="s">
        <v>8</v>
      </c>
      <c r="D10" s="1" t="s">
        <v>37</v>
      </c>
      <c r="E10" t="str">
        <f>_xlfn.XLOOKUP(D10,CaseCodes!A:A,CaseCodes!B:B)</f>
        <v>2012</v>
      </c>
      <c r="F10" s="1" t="s">
        <v>36</v>
      </c>
      <c r="G10" s="1" t="s">
        <v>84</v>
      </c>
      <c r="H10" s="1" t="s">
        <v>18</v>
      </c>
      <c r="I10" s="1" t="s">
        <v>45</v>
      </c>
      <c r="J10" t="str">
        <f t="shared" ref="J10" si="4">UPPER(_xlfn.CONCAT(A10,"_",B10,"_",C10,"_",G10,"_",F10,"_",D10,"(",E10,")"))</f>
        <v>CAP-CER_1UF_100V_10%_X7S_0805(2012)</v>
      </c>
      <c r="K10" t="str">
        <f t="shared" ref="K10" si="5">_xlfn.CONCAT(B10," ±",G10," ",C10," ",I10," ",F10," ",D10,"(",E10," Metric)")</f>
        <v>1uF ±10% 100V Ceramic Capacitor X7S 0805(2012 Metric)</v>
      </c>
      <c r="L10" s="1" t="s">
        <v>15</v>
      </c>
      <c r="M10" s="1" t="s">
        <v>16</v>
      </c>
      <c r="N10" s="1" t="s">
        <v>13</v>
      </c>
      <c r="O10" t="str">
        <f>_xlfn.XLOOKUP(D10,CaseCodes!A:A,CaseCodes!C:C)</f>
        <v>CAPACITOR_0805(2012)_GENERIC</v>
      </c>
      <c r="P10" s="1" t="s">
        <v>17</v>
      </c>
      <c r="Q10" s="1" t="s">
        <v>34</v>
      </c>
      <c r="R10" s="1" t="s">
        <v>32</v>
      </c>
      <c r="S10" s="1" t="s">
        <v>17</v>
      </c>
      <c r="T10" s="1" t="s">
        <v>267</v>
      </c>
      <c r="U10" s="1" t="s">
        <v>32</v>
      </c>
      <c r="V10" s="1" t="s">
        <v>17</v>
      </c>
      <c r="W10" s="1" t="s">
        <v>268</v>
      </c>
      <c r="X10" s="1" t="s">
        <v>32</v>
      </c>
    </row>
    <row r="11" spans="1:24" x14ac:dyDescent="0.4">
      <c r="A11" s="1" t="s">
        <v>40</v>
      </c>
      <c r="B11" s="1" t="s">
        <v>289</v>
      </c>
      <c r="C11" s="1" t="s">
        <v>8</v>
      </c>
      <c r="D11" s="1" t="s">
        <v>21</v>
      </c>
      <c r="E11" t="str">
        <f>_xlfn.XLOOKUP(D11,CaseCodes!A:A,CaseCodes!B:B)</f>
        <v>1608</v>
      </c>
      <c r="F11" s="1" t="s">
        <v>9</v>
      </c>
      <c r="G11" s="1" t="s">
        <v>84</v>
      </c>
      <c r="H11" s="1" t="s">
        <v>18</v>
      </c>
      <c r="I11" s="1" t="s">
        <v>45</v>
      </c>
      <c r="J11" t="str">
        <f t="shared" ref="J11" si="6">UPPER(_xlfn.CONCAT(A11,"_",B11,"_",C11,"_",G11,"_",F11,"_",D11,"(",E11,")"))</f>
        <v>CAP-CER_10NF_100V_10%_X7R_0603(1608)</v>
      </c>
      <c r="K11" t="str">
        <f t="shared" ref="K11" si="7">_xlfn.CONCAT(B11," ±",G11," ",C11," ",I11," ",F11," ",D11,"(",E11," Metric)")</f>
        <v>10nF ±10% 100V Ceramic Capacitor X7R 0603(1608 Metric)</v>
      </c>
      <c r="L11" s="1" t="s">
        <v>15</v>
      </c>
      <c r="M11" s="1" t="s">
        <v>16</v>
      </c>
      <c r="N11" s="1" t="s">
        <v>13</v>
      </c>
      <c r="O11" t="str">
        <f>_xlfn.XLOOKUP(D11,CaseCodes!A:A,CaseCodes!C:C)</f>
        <v>CAPACITOR_0603(1608)_GENERIC</v>
      </c>
      <c r="P11" s="1" t="s">
        <v>17</v>
      </c>
      <c r="Q11" s="1" t="s">
        <v>290</v>
      </c>
      <c r="R11" s="1" t="s">
        <v>32</v>
      </c>
      <c r="S11" s="1" t="s">
        <v>17</v>
      </c>
      <c r="T11" s="1" t="s">
        <v>291</v>
      </c>
      <c r="U11" s="1" t="s">
        <v>32</v>
      </c>
      <c r="V11" s="1" t="s">
        <v>17</v>
      </c>
      <c r="W11" s="1" t="s">
        <v>292</v>
      </c>
      <c r="X11" s="1" t="s">
        <v>32</v>
      </c>
    </row>
    <row r="12" spans="1:24" x14ac:dyDescent="0.4">
      <c r="A12" s="1" t="s">
        <v>40</v>
      </c>
      <c r="B12" s="1" t="s">
        <v>294</v>
      </c>
      <c r="C12" s="1" t="s">
        <v>83</v>
      </c>
      <c r="D12" s="1" t="s">
        <v>21</v>
      </c>
      <c r="E12" t="str">
        <f>_xlfn.XLOOKUP(D12,CaseCodes!A:A,CaseCodes!B:B)</f>
        <v>1608</v>
      </c>
      <c r="F12" s="1" t="s">
        <v>295</v>
      </c>
      <c r="G12" s="1" t="s">
        <v>84</v>
      </c>
      <c r="H12" s="1" t="s">
        <v>18</v>
      </c>
      <c r="I12" s="1" t="s">
        <v>45</v>
      </c>
      <c r="J12" t="str">
        <f t="shared" ref="J12" si="8">UPPER(_xlfn.CONCAT(A12,"_",B12,"_",C12,"_",G12,"_",F12,"_",D12,"(",E12,")"))</f>
        <v>CAP-CER_39NF_50V_10%_X8L_0603(1608)</v>
      </c>
      <c r="K12" t="str">
        <f t="shared" ref="K12" si="9">_xlfn.CONCAT(B12," ±",G12," ",C12," ",I12," ",F12," ",D12,"(",E12," Metric)")</f>
        <v>39nF ±10% 50V Ceramic Capacitor X8L 0603(1608 Metric)</v>
      </c>
      <c r="L12" s="1" t="s">
        <v>15</v>
      </c>
      <c r="M12" s="1" t="s">
        <v>16</v>
      </c>
      <c r="N12" s="1" t="s">
        <v>13</v>
      </c>
      <c r="O12" t="str">
        <f>_xlfn.XLOOKUP(D12,CaseCodes!A:A,CaseCodes!C:C)</f>
        <v>CAPACITOR_0603(1608)_GENERIC</v>
      </c>
      <c r="P12" s="1" t="s">
        <v>17</v>
      </c>
      <c r="Q12" s="1" t="s">
        <v>293</v>
      </c>
      <c r="R12" s="1" t="s">
        <v>32</v>
      </c>
    </row>
    <row r="13" spans="1:24" x14ac:dyDescent="0.4">
      <c r="O13"/>
    </row>
    <row r="14" spans="1:24" x14ac:dyDescent="0.4">
      <c r="O14"/>
    </row>
    <row r="15" spans="1:24" x14ac:dyDescent="0.4">
      <c r="O15"/>
    </row>
    <row r="16" spans="1:24" x14ac:dyDescent="0.4">
      <c r="O16"/>
    </row>
    <row r="17" spans="15:15" x14ac:dyDescent="0.4">
      <c r="O17"/>
    </row>
    <row r="18" spans="15:15" x14ac:dyDescent="0.4">
      <c r="O18"/>
    </row>
    <row r="19" spans="15:15" x14ac:dyDescent="0.4">
      <c r="O19"/>
    </row>
    <row r="20" spans="15:15" x14ac:dyDescent="0.4">
      <c r="O20"/>
    </row>
    <row r="21" spans="15:15" x14ac:dyDescent="0.4">
      <c r="O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7CB8-197A-4B1B-8CFA-DAD76AB706A8}">
  <dimension ref="A1:X21"/>
  <sheetViews>
    <sheetView tabSelected="1" topLeftCell="E1" workbookViewId="0">
      <selection activeCell="U22" sqref="U22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39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6</v>
      </c>
      <c r="D1" s="1" t="s">
        <v>41</v>
      </c>
      <c r="E1" s="1" t="s">
        <v>42</v>
      </c>
      <c r="F1" s="1" t="s">
        <v>7</v>
      </c>
      <c r="G1" s="1" t="s">
        <v>66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76</v>
      </c>
      <c r="B2" s="1" t="s">
        <v>77</v>
      </c>
      <c r="C2" s="1" t="s">
        <v>69</v>
      </c>
      <c r="D2" s="1" t="s">
        <v>21</v>
      </c>
      <c r="E2" t="str">
        <f>_xlfn.XLOOKUP(D2,CaseCodes!A:A,CaseCodes!B:B)</f>
        <v>1608</v>
      </c>
      <c r="F2" s="1" t="s">
        <v>67</v>
      </c>
      <c r="G2" s="1" t="s">
        <v>68</v>
      </c>
      <c r="H2" s="1" t="s">
        <v>18</v>
      </c>
      <c r="I2" s="1" t="s">
        <v>70</v>
      </c>
      <c r="J2" t="str">
        <f>UPPER(_xlfn.CONCAT(A2,"_",B2,"_",C2,"_",G2,"_",F2,"_",D2,"(",E2,")"))</f>
        <v>RES-FXD_27R_1%_100MW_100PPM/°C_0603(1608)</v>
      </c>
      <c r="K2" t="str">
        <f>_xlfn.CONCAT(B2," ±",C2," ",G2," ",I2," ",F2," ",D2,"(",E2," Metric)")</f>
        <v>27R ±1% 100mW Chip Resistor 100ppm/°C 0603(1608 Metric)</v>
      </c>
      <c r="L2" s="1" t="s">
        <v>15</v>
      </c>
      <c r="M2" s="1" t="s">
        <v>16</v>
      </c>
      <c r="N2" s="1" t="s">
        <v>75</v>
      </c>
      <c r="O2" t="str">
        <f>_xlfn.XLOOKUP(D2,CaseCodes!A:A,CaseCodes!D:D)</f>
        <v>RESISTOR_0603(1608)_GENERIC</v>
      </c>
      <c r="P2" s="1" t="s">
        <v>65</v>
      </c>
      <c r="Q2" s="1" t="s">
        <v>64</v>
      </c>
      <c r="R2" s="1" t="s">
        <v>32</v>
      </c>
      <c r="S2" s="1" t="s">
        <v>65</v>
      </c>
      <c r="T2" s="1" t="s">
        <v>78</v>
      </c>
      <c r="U2" s="1" t="s">
        <v>32</v>
      </c>
      <c r="V2" s="1" t="s">
        <v>65</v>
      </c>
      <c r="W2" s="1" t="s">
        <v>79</v>
      </c>
      <c r="X2" s="1" t="s">
        <v>32</v>
      </c>
    </row>
    <row r="3" spans="1:24" x14ac:dyDescent="0.4">
      <c r="A3" s="1" t="s">
        <v>76</v>
      </c>
      <c r="B3" s="1" t="s">
        <v>82</v>
      </c>
      <c r="C3" s="1" t="s">
        <v>69</v>
      </c>
      <c r="D3" s="1" t="s">
        <v>21</v>
      </c>
      <c r="E3" t="str">
        <f>_xlfn.XLOOKUP(D3,CaseCodes!A:A,CaseCodes!B:B)</f>
        <v>1608</v>
      </c>
      <c r="F3" s="1" t="s">
        <v>67</v>
      </c>
      <c r="G3" s="1" t="s">
        <v>68</v>
      </c>
      <c r="H3" s="1" t="s">
        <v>18</v>
      </c>
      <c r="I3" s="1" t="s">
        <v>70</v>
      </c>
      <c r="J3" t="str">
        <f>UPPER(_xlfn.CONCAT(A3,"_",B3,"_",C3,"_",G3,"_",F3,"_",D3,"(",E3,")"))</f>
        <v>RES-FXD_5.1KR_1%_100MW_100PPM/°C_0603(1608)</v>
      </c>
      <c r="K3" t="str">
        <f>_xlfn.CONCAT(B3," ±",C3," ",G3," ",I3," ",F3," ",D3,"(",E3," Metric)")</f>
        <v>5.1kR ±1% 100mW Chip Resistor 100ppm/°C 0603(1608 Metric)</v>
      </c>
      <c r="L3" s="1" t="s">
        <v>15</v>
      </c>
      <c r="M3" s="1" t="s">
        <v>16</v>
      </c>
      <c r="N3" s="1" t="s">
        <v>75</v>
      </c>
      <c r="O3" t="str">
        <f>_xlfn.XLOOKUP(D3,CaseCodes!A:A,CaseCodes!D:D)</f>
        <v>RESISTOR_0603(1608)_GENERIC</v>
      </c>
      <c r="P3" s="1" t="s">
        <v>65</v>
      </c>
      <c r="Q3" s="1" t="s">
        <v>80</v>
      </c>
      <c r="R3" s="1" t="s">
        <v>32</v>
      </c>
      <c r="S3" s="1" t="s">
        <v>65</v>
      </c>
      <c r="T3" s="1" t="s">
        <v>81</v>
      </c>
      <c r="U3" s="1" t="s">
        <v>32</v>
      </c>
    </row>
    <row r="4" spans="1:24" x14ac:dyDescent="0.4">
      <c r="A4" s="1" t="s">
        <v>76</v>
      </c>
      <c r="B4" s="1" t="s">
        <v>92</v>
      </c>
      <c r="C4" s="1" t="s">
        <v>69</v>
      </c>
      <c r="D4" s="1" t="s">
        <v>21</v>
      </c>
      <c r="E4" t="str">
        <f>_xlfn.XLOOKUP(D4,CaseCodes!A:A,CaseCodes!B:B)</f>
        <v>1608</v>
      </c>
      <c r="F4" s="1" t="s">
        <v>67</v>
      </c>
      <c r="G4" s="1" t="s">
        <v>68</v>
      </c>
      <c r="H4" s="1" t="s">
        <v>18</v>
      </c>
      <c r="I4" s="1" t="s">
        <v>70</v>
      </c>
      <c r="J4" t="str">
        <f>UPPER(_xlfn.CONCAT(A4,"_",B4,"_",C4,"_",G4,"_",F4,"_",D4,"(",E4,")"))</f>
        <v>RES-FXD_1KR_1%_100MW_100PPM/°C_0603(1608)</v>
      </c>
      <c r="K4" t="str">
        <f>_xlfn.CONCAT(B4," ±",C4," ",G4," ",I4," ",F4," ",D4,"(",E4," Metric)")</f>
        <v>1kR ±1% 100mW Chip Resistor 100ppm/°C 0603(1608 Metric)</v>
      </c>
      <c r="L4" s="1" t="s">
        <v>15</v>
      </c>
      <c r="M4" s="1" t="s">
        <v>16</v>
      </c>
      <c r="N4" s="1" t="s">
        <v>75</v>
      </c>
      <c r="O4" t="str">
        <f>_xlfn.XLOOKUP(D4,CaseCodes!A:A,CaseCodes!D:D)</f>
        <v>RESISTOR_0603(1608)_GENERIC</v>
      </c>
      <c r="P4" s="1" t="s">
        <v>65</v>
      </c>
      <c r="Q4" s="1" t="s">
        <v>93</v>
      </c>
      <c r="R4" s="1" t="s">
        <v>32</v>
      </c>
      <c r="S4" s="1" t="s">
        <v>65</v>
      </c>
      <c r="T4" s="1" t="s">
        <v>94</v>
      </c>
      <c r="U4" s="1" t="s">
        <v>32</v>
      </c>
      <c r="V4" s="1" t="s">
        <v>65</v>
      </c>
      <c r="W4" s="1" t="s">
        <v>95</v>
      </c>
      <c r="X4" s="1" t="s">
        <v>32</v>
      </c>
    </row>
    <row r="5" spans="1:24" x14ac:dyDescent="0.4">
      <c r="A5" s="1" t="s">
        <v>76</v>
      </c>
      <c r="B5" s="1" t="s">
        <v>126</v>
      </c>
      <c r="C5" s="1" t="s">
        <v>69</v>
      </c>
      <c r="D5" s="1" t="s">
        <v>21</v>
      </c>
      <c r="E5" t="str">
        <f>_xlfn.XLOOKUP(D5,CaseCodes!A:A,CaseCodes!B:B)</f>
        <v>1608</v>
      </c>
      <c r="F5" s="1" t="s">
        <v>67</v>
      </c>
      <c r="G5" s="1" t="s">
        <v>68</v>
      </c>
      <c r="H5" s="1" t="s">
        <v>18</v>
      </c>
      <c r="I5" s="1" t="s">
        <v>70</v>
      </c>
      <c r="J5" t="str">
        <f>UPPER(_xlfn.CONCAT(A5,"_",B5,"_",C5,"_",G5,"_",F5,"_",D5,"(",E5,")"))</f>
        <v>RES-FXD_7.5KR_1%_100MW_100PPM/°C_0603(1608)</v>
      </c>
      <c r="K5" t="str">
        <f>_xlfn.CONCAT(B5," ±",C5," ",G5," ",I5," ",F5," ",D5,"(",E5," Metric)")</f>
        <v>7.5kR ±1% 100mW Chip Resistor 100ppm/°C 0603(1608 Metric)</v>
      </c>
      <c r="L5" s="1" t="s">
        <v>15</v>
      </c>
      <c r="M5" s="1" t="s">
        <v>16</v>
      </c>
      <c r="N5" s="1" t="s">
        <v>75</v>
      </c>
      <c r="O5" t="str">
        <f>_xlfn.XLOOKUP(D5,CaseCodes!A:A,CaseCodes!D:D)</f>
        <v>RESISTOR_0603(1608)_GENERIC</v>
      </c>
      <c r="P5" s="1" t="s">
        <v>65</v>
      </c>
      <c r="Q5" s="1" t="s">
        <v>125</v>
      </c>
      <c r="R5" s="1" t="s">
        <v>32</v>
      </c>
    </row>
    <row r="6" spans="1:24" x14ac:dyDescent="0.4">
      <c r="A6" s="1" t="s">
        <v>76</v>
      </c>
      <c r="B6" s="1" t="s">
        <v>128</v>
      </c>
      <c r="C6" s="1" t="s">
        <v>69</v>
      </c>
      <c r="D6" s="1" t="s">
        <v>21</v>
      </c>
      <c r="E6" t="str">
        <f>_xlfn.XLOOKUP(D6,CaseCodes!A:A,CaseCodes!B:B)</f>
        <v>1608</v>
      </c>
      <c r="F6" s="1" t="s">
        <v>67</v>
      </c>
      <c r="G6" s="1" t="s">
        <v>68</v>
      </c>
      <c r="H6" s="1" t="s">
        <v>18</v>
      </c>
      <c r="I6" s="1" t="s">
        <v>70</v>
      </c>
      <c r="J6" t="str">
        <f>UPPER(_xlfn.CONCAT(A6,"_",B6,"_",C6,"_",G6,"_",F6,"_",D6,"(",E6,")"))</f>
        <v>RES-FXD_30KR_1%_100MW_100PPM/°C_0603(1608)</v>
      </c>
      <c r="K6" t="str">
        <f>_xlfn.CONCAT(B6," ±",C6," ",G6," ",I6," ",F6," ",D6,"(",E6," Metric)")</f>
        <v>30kR ±1% 100mW Chip Resistor 100ppm/°C 0603(1608 Metric)</v>
      </c>
      <c r="L6" s="1" t="s">
        <v>15</v>
      </c>
      <c r="M6" s="1" t="s">
        <v>16</v>
      </c>
      <c r="N6" s="1" t="s">
        <v>75</v>
      </c>
      <c r="O6" t="str">
        <f>_xlfn.XLOOKUP(D6,CaseCodes!A:A,CaseCodes!D:D)</f>
        <v>RESISTOR_0603(1608)_GENERIC</v>
      </c>
      <c r="P6" s="1" t="s">
        <v>65</v>
      </c>
      <c r="Q6" s="1" t="s">
        <v>127</v>
      </c>
      <c r="R6" s="1" t="s">
        <v>32</v>
      </c>
    </row>
    <row r="7" spans="1:24" x14ac:dyDescent="0.4">
      <c r="A7" s="1" t="s">
        <v>76</v>
      </c>
      <c r="B7" s="1" t="s">
        <v>129</v>
      </c>
      <c r="C7" s="1" t="s">
        <v>69</v>
      </c>
      <c r="D7" s="1" t="s">
        <v>21</v>
      </c>
      <c r="E7" t="str">
        <f>_xlfn.XLOOKUP(D7,CaseCodes!A:A,CaseCodes!B:B)</f>
        <v>1608</v>
      </c>
      <c r="F7" s="1" t="s">
        <v>67</v>
      </c>
      <c r="G7" s="1" t="s">
        <v>68</v>
      </c>
      <c r="H7" s="1" t="s">
        <v>18</v>
      </c>
      <c r="I7" s="1" t="s">
        <v>70</v>
      </c>
      <c r="J7" t="str">
        <f t="shared" ref="J7:J8" si="0">UPPER(_xlfn.CONCAT(A7,"_",B7,"_",C7,"_",G7,"_",F7,"_",D7,"(",E7,")"))</f>
        <v>RES-FXD_36KR_1%_100MW_100PPM/°C_0603(1608)</v>
      </c>
      <c r="K7" t="str">
        <f t="shared" ref="K7:K8" si="1">_xlfn.CONCAT(B7," ±",C7," ",G7," ",I7," ",F7," ",D7,"(",E7," Metric)")</f>
        <v>36kR ±1% 100mW Chip Resistor 100ppm/°C 0603(1608 Metric)</v>
      </c>
      <c r="L7" s="1" t="s">
        <v>15</v>
      </c>
      <c r="M7" s="1" t="s">
        <v>16</v>
      </c>
      <c r="N7" s="1" t="s">
        <v>75</v>
      </c>
      <c r="O7" t="str">
        <f>_xlfn.XLOOKUP(D7,CaseCodes!A:A,CaseCodes!D:D)</f>
        <v>RESISTOR_0603(1608)_GENERIC</v>
      </c>
      <c r="P7" s="1" t="s">
        <v>65</v>
      </c>
      <c r="Q7" s="1" t="s">
        <v>131</v>
      </c>
      <c r="R7" s="1" t="s">
        <v>32</v>
      </c>
    </row>
    <row r="8" spans="1:24" x14ac:dyDescent="0.4">
      <c r="A8" s="1" t="s">
        <v>76</v>
      </c>
      <c r="B8" s="1" t="s">
        <v>130</v>
      </c>
      <c r="C8" s="1" t="s">
        <v>69</v>
      </c>
      <c r="D8" s="1" t="s">
        <v>21</v>
      </c>
      <c r="E8" t="str">
        <f>_xlfn.XLOOKUP(D8,CaseCodes!A:A,CaseCodes!B:B)</f>
        <v>1608</v>
      </c>
      <c r="F8" s="1" t="s">
        <v>67</v>
      </c>
      <c r="G8" s="1" t="s">
        <v>68</v>
      </c>
      <c r="H8" s="1" t="s">
        <v>18</v>
      </c>
      <c r="I8" s="1" t="s">
        <v>70</v>
      </c>
      <c r="J8" t="str">
        <f t="shared" si="0"/>
        <v>RES-FXD_10KR_1%_100MW_100PPM/°C_0603(1608)</v>
      </c>
      <c r="K8" t="str">
        <f t="shared" si="1"/>
        <v>10kR ±1% 100mW Chip Resistor 100ppm/°C 0603(1608 Metric)</v>
      </c>
      <c r="L8" s="1" t="s">
        <v>15</v>
      </c>
      <c r="M8" s="1" t="s">
        <v>16</v>
      </c>
      <c r="N8" s="1" t="s">
        <v>75</v>
      </c>
      <c r="O8" t="str">
        <f>_xlfn.XLOOKUP(D8,CaseCodes!A:A,CaseCodes!D:D)</f>
        <v>RESISTOR_0603(1608)_GENERIC</v>
      </c>
      <c r="P8" s="1" t="s">
        <v>65</v>
      </c>
      <c r="Q8" s="1" t="s">
        <v>132</v>
      </c>
      <c r="R8" s="1" t="s">
        <v>32</v>
      </c>
      <c r="S8" s="1" t="s">
        <v>65</v>
      </c>
      <c r="T8" s="1" t="s">
        <v>133</v>
      </c>
      <c r="U8" s="1" t="s">
        <v>32</v>
      </c>
      <c r="V8" s="1" t="s">
        <v>65</v>
      </c>
      <c r="W8" s="1" t="s">
        <v>134</v>
      </c>
      <c r="X8" s="1" t="s">
        <v>32</v>
      </c>
    </row>
    <row r="9" spans="1:24" x14ac:dyDescent="0.4">
      <c r="A9" s="1" t="s">
        <v>76</v>
      </c>
      <c r="B9" s="1" t="s">
        <v>151</v>
      </c>
      <c r="C9" s="1" t="s">
        <v>69</v>
      </c>
      <c r="D9" s="1" t="s">
        <v>21</v>
      </c>
      <c r="E9" t="str">
        <f>_xlfn.XLOOKUP(D9,CaseCodes!A:A,CaseCodes!B:B)</f>
        <v>1608</v>
      </c>
      <c r="F9" s="1" t="s">
        <v>67</v>
      </c>
      <c r="G9" s="1" t="s">
        <v>68</v>
      </c>
      <c r="H9" s="1" t="s">
        <v>18</v>
      </c>
      <c r="I9" s="1" t="s">
        <v>70</v>
      </c>
      <c r="J9" t="str">
        <f t="shared" ref="J9:J10" si="2">UPPER(_xlfn.CONCAT(A9,"_",B9,"_",C9,"_",G9,"_",F9,"_",D9,"(",E9,")"))</f>
        <v>RES-FXD_100KR_1%_100MW_100PPM/°C_0603(1608)</v>
      </c>
      <c r="K9" t="str">
        <f t="shared" ref="K9:K10" si="3">_xlfn.CONCAT(B9," ±",C9," ",G9," ",I9," ",F9," ",D9,"(",E9," Metric)")</f>
        <v>100kR ±1% 100mW Chip Resistor 100ppm/°C 0603(1608 Metric)</v>
      </c>
      <c r="L9" s="1" t="s">
        <v>15</v>
      </c>
      <c r="M9" s="1" t="s">
        <v>16</v>
      </c>
      <c r="N9" s="1" t="s">
        <v>75</v>
      </c>
      <c r="O9" t="str">
        <f>_xlfn.XLOOKUP(D9,CaseCodes!A:A,CaseCodes!D:D)</f>
        <v>RESISTOR_0603(1608)_GENERIC</v>
      </c>
      <c r="P9" s="1" t="s">
        <v>65</v>
      </c>
      <c r="Q9" s="1" t="s">
        <v>153</v>
      </c>
      <c r="R9" s="1" t="s">
        <v>32</v>
      </c>
      <c r="S9" s="1" t="s">
        <v>65</v>
      </c>
      <c r="T9" s="1" t="s">
        <v>154</v>
      </c>
      <c r="U9" s="1" t="s">
        <v>32</v>
      </c>
      <c r="V9" s="1" t="s">
        <v>65</v>
      </c>
      <c r="W9" s="1" t="s">
        <v>155</v>
      </c>
      <c r="X9" s="1" t="s">
        <v>32</v>
      </c>
    </row>
    <row r="10" spans="1:24" x14ac:dyDescent="0.4">
      <c r="A10" s="1" t="s">
        <v>76</v>
      </c>
      <c r="B10" s="1" t="s">
        <v>152</v>
      </c>
      <c r="C10" s="1" t="s">
        <v>69</v>
      </c>
      <c r="D10" s="1" t="s">
        <v>21</v>
      </c>
      <c r="E10" t="str">
        <f>_xlfn.XLOOKUP(D10,CaseCodes!A:A,CaseCodes!B:B)</f>
        <v>1608</v>
      </c>
      <c r="F10" s="1" t="s">
        <v>67</v>
      </c>
      <c r="G10" s="1" t="s">
        <v>68</v>
      </c>
      <c r="H10" s="1" t="s">
        <v>18</v>
      </c>
      <c r="I10" s="1" t="s">
        <v>70</v>
      </c>
      <c r="J10" t="str">
        <f t="shared" si="2"/>
        <v>RES-FXD_450KR_1%_100MW_100PPM/°C_0603(1608)</v>
      </c>
      <c r="K10" t="str">
        <f t="shared" si="3"/>
        <v>450kR ±1% 100mW Chip Resistor 100ppm/°C 0603(1608 Metric)</v>
      </c>
      <c r="L10" s="1" t="s">
        <v>15</v>
      </c>
      <c r="M10" s="1" t="s">
        <v>16</v>
      </c>
      <c r="N10" s="1" t="s">
        <v>75</v>
      </c>
      <c r="O10" t="str">
        <f>_xlfn.XLOOKUP(D10,CaseCodes!A:A,CaseCodes!D:D)</f>
        <v>RESISTOR_0603(1608)_GENERIC</v>
      </c>
      <c r="P10" s="1" t="s">
        <v>65</v>
      </c>
      <c r="Q10" s="1" t="s">
        <v>156</v>
      </c>
      <c r="R10" s="1" t="s">
        <v>32</v>
      </c>
    </row>
    <row r="11" spans="1:24" x14ac:dyDescent="0.4">
      <c r="A11" s="1" t="s">
        <v>76</v>
      </c>
      <c r="B11" s="1" t="s">
        <v>173</v>
      </c>
      <c r="C11" s="1" t="s">
        <v>69</v>
      </c>
      <c r="D11" s="1" t="s">
        <v>21</v>
      </c>
      <c r="E11" t="str">
        <f>_xlfn.XLOOKUP(D11,CaseCodes!A:A,CaseCodes!B:B)</f>
        <v>1608</v>
      </c>
      <c r="F11" s="1" t="s">
        <v>67</v>
      </c>
      <c r="G11" s="1" t="s">
        <v>68</v>
      </c>
      <c r="H11" s="1" t="s">
        <v>18</v>
      </c>
      <c r="I11" s="1" t="s">
        <v>70</v>
      </c>
      <c r="J11" t="str">
        <f t="shared" ref="J11" si="4">UPPER(_xlfn.CONCAT(A11,"_",B11,"_",C11,"_",G11,"_",F11,"_",D11,"(",E11,")"))</f>
        <v>RES-FXD_2.2KR_1%_100MW_100PPM/°C_0603(1608)</v>
      </c>
      <c r="K11" t="str">
        <f t="shared" ref="K11" si="5">_xlfn.CONCAT(B11," ±",C11," ",G11," ",I11," ",F11," ",D11,"(",E11," Metric)")</f>
        <v>2.2kR ±1% 100mW Chip Resistor 100ppm/°C 0603(1608 Metric)</v>
      </c>
      <c r="L11" s="1" t="s">
        <v>15</v>
      </c>
      <c r="M11" s="1" t="s">
        <v>16</v>
      </c>
      <c r="N11" s="1" t="s">
        <v>75</v>
      </c>
      <c r="O11" t="str">
        <f>_xlfn.XLOOKUP(D11,CaseCodes!A:A,CaseCodes!D:D)</f>
        <v>RESISTOR_0603(1608)_GENERIC</v>
      </c>
      <c r="P11" s="1" t="s">
        <v>65</v>
      </c>
      <c r="Q11" s="1" t="s">
        <v>174</v>
      </c>
      <c r="R11" s="1" t="s">
        <v>32</v>
      </c>
      <c r="S11" s="1" t="s">
        <v>65</v>
      </c>
      <c r="T11" s="1" t="s">
        <v>175</v>
      </c>
      <c r="U11" s="1" t="s">
        <v>32</v>
      </c>
    </row>
    <row r="12" spans="1:24" x14ac:dyDescent="0.4">
      <c r="A12" s="1" t="s">
        <v>253</v>
      </c>
      <c r="B12" s="1" t="s">
        <v>256</v>
      </c>
      <c r="C12" s="1" t="s">
        <v>69</v>
      </c>
      <c r="D12" s="1" t="s">
        <v>21</v>
      </c>
      <c r="E12" t="str">
        <f>_xlfn.XLOOKUP(D12,CaseCodes!A:A,CaseCodes!B:B)</f>
        <v>1608</v>
      </c>
      <c r="F12" s="1" t="s">
        <v>67</v>
      </c>
      <c r="G12" s="1" t="s">
        <v>68</v>
      </c>
      <c r="H12" s="1" t="s">
        <v>18</v>
      </c>
      <c r="I12" s="1" t="s">
        <v>254</v>
      </c>
      <c r="J12" t="str">
        <f t="shared" ref="J12:J14" si="6">UPPER(_xlfn.CONCAT(A12,"_",B12,"_",C12,"_",G12,"_",F12,"_",D12,"(",E12,")"))</f>
        <v>RES-JMP_0R_1%_100MW_100PPM/°C_0603(1608)</v>
      </c>
      <c r="K12" t="str">
        <f t="shared" ref="K12:K14" si="7">_xlfn.CONCAT(B12," ±",C12," ",G12," ",I12," ",F12," ",D12,"(",E12," Metric)")</f>
        <v>0R ±1% 100mW Chip Resistor with Jumper 100ppm/°C 0603(1608 Metric)</v>
      </c>
      <c r="L12" s="1" t="s">
        <v>15</v>
      </c>
      <c r="M12" s="1" t="s">
        <v>16</v>
      </c>
      <c r="N12" s="1" t="s">
        <v>255</v>
      </c>
      <c r="O12" t="s">
        <v>252</v>
      </c>
    </row>
    <row r="13" spans="1:24" x14ac:dyDescent="0.4">
      <c r="A13" s="1" t="s">
        <v>76</v>
      </c>
      <c r="B13" s="1" t="s">
        <v>248</v>
      </c>
      <c r="C13" s="1" t="s">
        <v>69</v>
      </c>
      <c r="D13" s="1" t="s">
        <v>21</v>
      </c>
      <c r="E13" t="str">
        <f>_xlfn.XLOOKUP(D13,CaseCodes!A:A,CaseCodes!B:B)</f>
        <v>1608</v>
      </c>
      <c r="F13" s="1" t="s">
        <v>67</v>
      </c>
      <c r="G13" s="1" t="s">
        <v>68</v>
      </c>
      <c r="H13" s="1" t="s">
        <v>18</v>
      </c>
      <c r="I13" s="1" t="s">
        <v>70</v>
      </c>
      <c r="J13" t="str">
        <f t="shared" si="6"/>
        <v>RES-FXD_10R_1%_100MW_100PPM/°C_0603(1608)</v>
      </c>
      <c r="K13" t="str">
        <f t="shared" si="7"/>
        <v>10R ±1% 100mW Chip Resistor 100ppm/°C 0603(1608 Metric)</v>
      </c>
      <c r="L13" s="1" t="s">
        <v>15</v>
      </c>
      <c r="M13" s="1" t="s">
        <v>16</v>
      </c>
      <c r="N13" s="1" t="s">
        <v>75</v>
      </c>
      <c r="O13" t="str">
        <f>_xlfn.XLOOKUP(D13,CaseCodes!A:A,CaseCodes!D:D)</f>
        <v>RESISTOR_0603(1608)_GENERIC</v>
      </c>
      <c r="P13" s="1" t="s">
        <v>65</v>
      </c>
      <c r="Q13" s="1" t="s">
        <v>249</v>
      </c>
      <c r="R13" s="1" t="s">
        <v>32</v>
      </c>
      <c r="S13" s="1" t="s">
        <v>65</v>
      </c>
      <c r="T13" s="1" t="s">
        <v>250</v>
      </c>
      <c r="U13" s="1" t="s">
        <v>32</v>
      </c>
      <c r="V13" s="1" t="s">
        <v>65</v>
      </c>
      <c r="W13" s="1" t="s">
        <v>251</v>
      </c>
      <c r="X13" s="1" t="s">
        <v>32</v>
      </c>
    </row>
    <row r="14" spans="1:24" x14ac:dyDescent="0.4">
      <c r="A14" s="1" t="s">
        <v>76</v>
      </c>
      <c r="B14" s="1" t="s">
        <v>272</v>
      </c>
      <c r="C14" s="1" t="s">
        <v>69</v>
      </c>
      <c r="D14" s="1" t="s">
        <v>269</v>
      </c>
      <c r="E14" t="str">
        <f>_xlfn.XLOOKUP(D14,CaseCodes!A:A,CaseCodes!B:B)</f>
        <v>6432</v>
      </c>
      <c r="F14" s="1" t="s">
        <v>273</v>
      </c>
      <c r="G14" s="1" t="s">
        <v>274</v>
      </c>
      <c r="H14" s="1" t="s">
        <v>18</v>
      </c>
      <c r="I14" s="1" t="s">
        <v>70</v>
      </c>
      <c r="J14" t="str">
        <f t="shared" si="6"/>
        <v>RES-FXD_6MR_1%_2W_50PPM/°C_2512(6432)</v>
      </c>
      <c r="K14" t="str">
        <f t="shared" si="7"/>
        <v>6mR ±1% 2W Chip Resistor 50ppm/°C 2512(6432 Metric)</v>
      </c>
      <c r="L14" s="1" t="s">
        <v>15</v>
      </c>
      <c r="M14" s="1" t="s">
        <v>16</v>
      </c>
      <c r="N14" s="1" t="s">
        <v>75</v>
      </c>
      <c r="O14" t="str">
        <f>_xlfn.XLOOKUP(D14,CaseCodes!A:A,CaseCodes!D:D)</f>
        <v>RESISTOR_2512(6432)_GENERIC</v>
      </c>
      <c r="P14" s="1" t="s">
        <v>65</v>
      </c>
      <c r="Q14" s="1" t="s">
        <v>275</v>
      </c>
      <c r="R14" s="1" t="s">
        <v>32</v>
      </c>
      <c r="S14" s="1" t="s">
        <v>65</v>
      </c>
      <c r="T14" s="1" t="s">
        <v>276</v>
      </c>
      <c r="U14" s="1" t="s">
        <v>32</v>
      </c>
    </row>
    <row r="15" spans="1:24" x14ac:dyDescent="0.4">
      <c r="A15" s="1" t="s">
        <v>76</v>
      </c>
      <c r="B15" s="1" t="s">
        <v>130</v>
      </c>
      <c r="C15" s="1" t="s">
        <v>277</v>
      </c>
      <c r="D15" s="1" t="s">
        <v>21</v>
      </c>
      <c r="E15" t="str">
        <f>_xlfn.XLOOKUP(D15,CaseCodes!A:A,CaseCodes!B:B)</f>
        <v>1608</v>
      </c>
      <c r="F15" s="1" t="s">
        <v>278</v>
      </c>
      <c r="G15" s="1" t="s">
        <v>68</v>
      </c>
      <c r="H15" s="1" t="s">
        <v>18</v>
      </c>
      <c r="I15" s="1" t="s">
        <v>70</v>
      </c>
      <c r="J15" t="str">
        <f t="shared" ref="J15" si="8">UPPER(_xlfn.CONCAT(A15,"_",B15,"_",C15,"_",G15,"_",F15,"_",D15,"(",E15,")"))</f>
        <v>RES-FXD_10KR_0.1%_100MW_15PPM/°C_0603(1608)</v>
      </c>
      <c r="K15" t="str">
        <f t="shared" ref="K15" si="9">_xlfn.CONCAT(B15," ±",C15," ",G15," ",I15," ",F15," ",D15,"(",E15," Metric)")</f>
        <v>10kR ±0.1% 100mW Chip Resistor 15ppm/°C 0603(1608 Metric)</v>
      </c>
      <c r="L15" s="1" t="s">
        <v>15</v>
      </c>
      <c r="M15" s="1" t="s">
        <v>16</v>
      </c>
      <c r="N15" s="1" t="s">
        <v>75</v>
      </c>
      <c r="O15" t="str">
        <f>_xlfn.XLOOKUP(D15,CaseCodes!A:A,CaseCodes!D:D)</f>
        <v>RESISTOR_0603(1608)_GENERIC</v>
      </c>
      <c r="P15" s="1" t="s">
        <v>279</v>
      </c>
      <c r="Q15" s="1" t="s">
        <v>280</v>
      </c>
      <c r="R15" s="1" t="s">
        <v>32</v>
      </c>
      <c r="S15" s="1" t="s">
        <v>279</v>
      </c>
      <c r="T15" s="1" t="s">
        <v>281</v>
      </c>
      <c r="U15" s="1" t="s">
        <v>32</v>
      </c>
    </row>
    <row r="16" spans="1:24" x14ac:dyDescent="0.4">
      <c r="A16" s="1" t="s">
        <v>76</v>
      </c>
      <c r="B16" s="1" t="s">
        <v>151</v>
      </c>
      <c r="C16" s="1" t="s">
        <v>277</v>
      </c>
      <c r="D16" s="1" t="s">
        <v>21</v>
      </c>
      <c r="E16" t="str">
        <f>_xlfn.XLOOKUP(D16,CaseCodes!A:A,CaseCodes!B:B)</f>
        <v>1608</v>
      </c>
      <c r="F16" s="1" t="s">
        <v>284</v>
      </c>
      <c r="G16" s="1" t="s">
        <v>68</v>
      </c>
      <c r="H16" s="1" t="s">
        <v>18</v>
      </c>
      <c r="I16" s="1" t="s">
        <v>70</v>
      </c>
      <c r="J16" t="str">
        <f t="shared" ref="J16" si="10">UPPER(_xlfn.CONCAT(A16,"_",B16,"_",C16,"_",G16,"_",F16,"_",D16,"(",E16,")"))</f>
        <v>RES-FXD_100KR_0.1%_100MW_10PPM/°C_0603(1608)</v>
      </c>
      <c r="K16" t="str">
        <f t="shared" ref="K16" si="11">_xlfn.CONCAT(B16," ±",C16," ",G16," ",I16," ",F16," ",D16,"(",E16," Metric)")</f>
        <v>100kR ±0.1% 100mW Chip Resistor 10ppm/°C 0603(1608 Metric)</v>
      </c>
      <c r="L16" s="1" t="s">
        <v>15</v>
      </c>
      <c r="M16" s="1" t="s">
        <v>16</v>
      </c>
      <c r="N16" s="1" t="s">
        <v>75</v>
      </c>
      <c r="O16" t="str">
        <f>_xlfn.XLOOKUP(D16,CaseCodes!A:A,CaseCodes!D:D)</f>
        <v>RESISTOR_0603(1608)_GENERIC</v>
      </c>
      <c r="P16" s="1" t="s">
        <v>279</v>
      </c>
      <c r="Q16" s="1" t="s">
        <v>282</v>
      </c>
      <c r="R16" s="1" t="s">
        <v>32</v>
      </c>
    </row>
    <row r="17" spans="1:21" x14ac:dyDescent="0.4">
      <c r="A17" s="1" t="s">
        <v>76</v>
      </c>
      <c r="B17" s="1" t="s">
        <v>286</v>
      </c>
      <c r="C17" s="1" t="s">
        <v>277</v>
      </c>
      <c r="D17" s="1" t="s">
        <v>21</v>
      </c>
      <c r="E17" t="str">
        <f>_xlfn.XLOOKUP(D17,CaseCodes!A:A,CaseCodes!B:B)</f>
        <v>1608</v>
      </c>
      <c r="F17" s="1" t="s">
        <v>285</v>
      </c>
      <c r="G17" s="1" t="s">
        <v>68</v>
      </c>
      <c r="H17" s="1" t="s">
        <v>18</v>
      </c>
      <c r="I17" s="1" t="s">
        <v>70</v>
      </c>
      <c r="J17" t="str">
        <f t="shared" ref="J17" si="12">UPPER(_xlfn.CONCAT(A17,"_",B17,"_",C17,"_",G17,"_",F17,"_",D17,"(",E17,")"))</f>
        <v>RES-FXD_120KR_0.1%_100MW_25PPM/°C_0603(1608)</v>
      </c>
      <c r="K17" t="str">
        <f t="shared" ref="K17" si="13">_xlfn.CONCAT(B17," ±",C17," ",G17," ",I17," ",F17," ",D17,"(",E17," Metric)")</f>
        <v>120kR ±0.1% 100mW Chip Resistor 25ppm/°C 0603(1608 Metric)</v>
      </c>
      <c r="L17" s="1" t="s">
        <v>15</v>
      </c>
      <c r="M17" s="1" t="s">
        <v>16</v>
      </c>
      <c r="N17" s="1" t="s">
        <v>75</v>
      </c>
      <c r="O17" t="str">
        <f>_xlfn.XLOOKUP(D17,CaseCodes!A:A,CaseCodes!D:D)</f>
        <v>RESISTOR_0603(1608)_GENERIC</v>
      </c>
      <c r="P17" s="1" t="s">
        <v>279</v>
      </c>
      <c r="Q17" s="1" t="s">
        <v>283</v>
      </c>
      <c r="R17" s="1" t="s">
        <v>32</v>
      </c>
    </row>
    <row r="18" spans="1:21" x14ac:dyDescent="0.4">
      <c r="A18" s="1" t="s">
        <v>76</v>
      </c>
      <c r="B18" s="1" t="s">
        <v>288</v>
      </c>
      <c r="C18" s="1" t="s">
        <v>277</v>
      </c>
      <c r="D18" s="1" t="s">
        <v>21</v>
      </c>
      <c r="E18" t="str">
        <f>_xlfn.XLOOKUP(D18,CaseCodes!A:A,CaseCodes!B:B)</f>
        <v>1608</v>
      </c>
      <c r="F18" s="1" t="s">
        <v>285</v>
      </c>
      <c r="G18" s="1" t="s">
        <v>68</v>
      </c>
      <c r="H18" s="1" t="s">
        <v>18</v>
      </c>
      <c r="I18" s="1" t="s">
        <v>70</v>
      </c>
      <c r="J18" t="str">
        <f t="shared" ref="J18" si="14">UPPER(_xlfn.CONCAT(A18,"_",B18,"_",C18,"_",G18,"_",F18,"_",D18,"(",E18,")"))</f>
        <v>RES-FXD_200KR_0.1%_100MW_25PPM/°C_0603(1608)</v>
      </c>
      <c r="K18" t="str">
        <f t="shared" ref="K18" si="15">_xlfn.CONCAT(B18," ±",C18," ",G18," ",I18," ",F18," ",D18,"(",E18," Metric)")</f>
        <v>200kR ±0.1% 100mW Chip Resistor 25ppm/°C 0603(1608 Metric)</v>
      </c>
      <c r="L18" s="1" t="s">
        <v>15</v>
      </c>
      <c r="M18" s="1" t="s">
        <v>16</v>
      </c>
      <c r="N18" s="1" t="s">
        <v>75</v>
      </c>
      <c r="O18" t="str">
        <f>_xlfn.XLOOKUP(D18,CaseCodes!A:A,CaseCodes!D:D)</f>
        <v>RESISTOR_0603(1608)_GENERIC</v>
      </c>
      <c r="P18" s="1" t="s">
        <v>279</v>
      </c>
      <c r="Q18" s="1" t="s">
        <v>287</v>
      </c>
      <c r="R18" s="1" t="s">
        <v>32</v>
      </c>
    </row>
    <row r="19" spans="1:21" x14ac:dyDescent="0.4">
      <c r="A19" s="1" t="s">
        <v>76</v>
      </c>
      <c r="B19" s="1" t="s">
        <v>296</v>
      </c>
      <c r="C19" s="1" t="s">
        <v>277</v>
      </c>
      <c r="D19" s="1" t="s">
        <v>21</v>
      </c>
      <c r="E19" t="str">
        <f>_xlfn.XLOOKUP(D19,CaseCodes!A:A,CaseCodes!B:B)</f>
        <v>1608</v>
      </c>
      <c r="F19" s="1" t="s">
        <v>284</v>
      </c>
      <c r="G19" s="1" t="s">
        <v>68</v>
      </c>
      <c r="H19" s="1" t="s">
        <v>18</v>
      </c>
      <c r="I19" s="1" t="s">
        <v>70</v>
      </c>
      <c r="J19" t="str">
        <f t="shared" ref="J19:J20" si="16">UPPER(_xlfn.CONCAT(A19,"_",B19,"_",C19,"_",G19,"_",F19,"_",D19,"(",E19,")"))</f>
        <v>RES-FXD_2KR_0.1%_100MW_10PPM/°C_0603(1608)</v>
      </c>
      <c r="K19" t="str">
        <f t="shared" ref="K19:K20" si="17">_xlfn.CONCAT(B19," ±",C19," ",G19," ",I19," ",F19," ",D19,"(",E19," Metric)")</f>
        <v>2kR ±0.1% 100mW Chip Resistor 10ppm/°C 0603(1608 Metric)</v>
      </c>
      <c r="L19" s="1" t="s">
        <v>15</v>
      </c>
      <c r="M19" s="1" t="s">
        <v>16</v>
      </c>
      <c r="N19" s="1" t="s">
        <v>75</v>
      </c>
      <c r="O19" t="str">
        <f>_xlfn.XLOOKUP(D19,CaseCodes!A:A,CaseCodes!D:D)</f>
        <v>RESISTOR_0603(1608)_GENERIC</v>
      </c>
      <c r="P19" s="1" t="s">
        <v>279</v>
      </c>
      <c r="Q19" s="1" t="s">
        <v>297</v>
      </c>
      <c r="R19" s="1" t="s">
        <v>32</v>
      </c>
    </row>
    <row r="20" spans="1:21" x14ac:dyDescent="0.4">
      <c r="A20" s="1" t="s">
        <v>76</v>
      </c>
      <c r="B20" s="1" t="s">
        <v>288</v>
      </c>
      <c r="C20" s="1" t="s">
        <v>69</v>
      </c>
      <c r="D20" s="1" t="s">
        <v>21</v>
      </c>
      <c r="E20" t="str">
        <f>_xlfn.XLOOKUP(D20,CaseCodes!A:A,CaseCodes!B:B)</f>
        <v>1608</v>
      </c>
      <c r="F20" s="1" t="s">
        <v>67</v>
      </c>
      <c r="G20" s="1" t="s">
        <v>68</v>
      </c>
      <c r="H20" s="1" t="s">
        <v>18</v>
      </c>
      <c r="I20" s="1" t="s">
        <v>70</v>
      </c>
      <c r="J20" t="str">
        <f t="shared" si="16"/>
        <v>RES-FXD_200KR_1%_100MW_100PPM/°C_0603(1608)</v>
      </c>
      <c r="K20" t="str">
        <f t="shared" si="17"/>
        <v>200kR ±1% 100mW Chip Resistor 100ppm/°C 0603(1608 Metric)</v>
      </c>
      <c r="L20" s="1" t="s">
        <v>15</v>
      </c>
      <c r="M20" s="1" t="s">
        <v>16</v>
      </c>
      <c r="N20" s="1" t="s">
        <v>75</v>
      </c>
      <c r="O20" t="str">
        <f>_xlfn.XLOOKUP(D20,CaseCodes!A:A,CaseCodes!D:D)</f>
        <v>RESISTOR_0603(1608)_GENERIC</v>
      </c>
      <c r="P20" s="1" t="s">
        <v>65</v>
      </c>
      <c r="Q20" s="1" t="s">
        <v>298</v>
      </c>
      <c r="R20" s="1" t="s">
        <v>32</v>
      </c>
      <c r="S20" s="1" t="s">
        <v>65</v>
      </c>
      <c r="T20" s="1" t="s">
        <v>299</v>
      </c>
      <c r="U20" s="1" t="s">
        <v>32</v>
      </c>
    </row>
    <row r="21" spans="1:21" x14ac:dyDescent="0.4">
      <c r="O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7D9B-788B-4F4E-B2AD-B13032F6DA23}">
  <dimension ref="A1:X16"/>
  <sheetViews>
    <sheetView workbookViewId="0">
      <selection activeCell="J20" sqref="J20"/>
    </sheetView>
  </sheetViews>
  <sheetFormatPr defaultRowHeight="14.6" x14ac:dyDescent="0.4"/>
  <cols>
    <col min="3" max="3" width="11.15234375" customWidth="1"/>
    <col min="10" max="10" width="55.53515625" customWidth="1"/>
    <col min="11" max="11" width="89" customWidth="1"/>
    <col min="12" max="12" width="19.61328125" customWidth="1"/>
    <col min="13" max="13" width="16.3046875" customWidth="1"/>
    <col min="14" max="14" width="16.3828125" customWidth="1"/>
    <col min="15" max="15" width="14.69140625" customWidth="1"/>
    <col min="17" max="17" width="12.921875" style="1" customWidth="1"/>
  </cols>
  <sheetData>
    <row r="1" spans="1:24" x14ac:dyDescent="0.4">
      <c r="A1" s="1" t="s">
        <v>39</v>
      </c>
      <c r="B1" s="1" t="s">
        <v>224</v>
      </c>
      <c r="C1" s="1" t="s">
        <v>225</v>
      </c>
      <c r="D1" s="1" t="s">
        <v>227</v>
      </c>
      <c r="E1" s="1" t="s">
        <v>229</v>
      </c>
      <c r="F1" s="1" t="s">
        <v>245</v>
      </c>
      <c r="G1" s="1" t="s">
        <v>246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/>
      <c r="T1" s="1"/>
      <c r="U1" s="1"/>
      <c r="V1" s="1"/>
      <c r="W1" s="1"/>
      <c r="X1" s="1"/>
    </row>
    <row r="2" spans="1:24" x14ac:dyDescent="0.4">
      <c r="A2" t="s">
        <v>198</v>
      </c>
      <c r="B2">
        <v>2</v>
      </c>
      <c r="C2" t="s">
        <v>226</v>
      </c>
      <c r="D2" t="s">
        <v>228</v>
      </c>
      <c r="E2" t="s">
        <v>230</v>
      </c>
      <c r="F2" t="s">
        <v>83</v>
      </c>
      <c r="G2" t="s">
        <v>247</v>
      </c>
      <c r="H2" t="s">
        <v>18</v>
      </c>
      <c r="I2" t="s">
        <v>223</v>
      </c>
      <c r="J2" t="str">
        <f>UPPER(_xlfn.CONCAT(A2,"_",B2,"P_",C2,"-Pitch_",F2,"_",G2,"_",H2,"_",P2,"_",Q2))</f>
        <v>CON_HDR_2P_1.25MM-PITCH_50V_2.4A_SMT_MOLEX_5055670281</v>
      </c>
      <c r="K2" t="str">
        <f>_xlfn.CONCAT(I2," ",B2," Pin ",C2," Pitch Mating ",F2," ",G2," Rated ",E2," Shrouded ",H2," ",P2," ",Q2)</f>
        <v>Connector Header 2 Pin 1.25mm Pitch Mating 50V 2.4A Rated 4 Walls Shrouded SMT Molex 5055670281</v>
      </c>
      <c r="L2" s="1" t="s">
        <v>15</v>
      </c>
      <c r="M2" s="1" t="s">
        <v>16</v>
      </c>
      <c r="N2" t="s">
        <v>182</v>
      </c>
      <c r="O2" t="s">
        <v>200</v>
      </c>
      <c r="P2" t="s">
        <v>199</v>
      </c>
      <c r="Q2" s="1" t="s">
        <v>208</v>
      </c>
      <c r="R2" t="s">
        <v>32</v>
      </c>
    </row>
    <row r="3" spans="1:24" x14ac:dyDescent="0.4">
      <c r="A3" t="s">
        <v>198</v>
      </c>
      <c r="B3">
        <v>3</v>
      </c>
      <c r="C3" t="s">
        <v>226</v>
      </c>
      <c r="D3" t="s">
        <v>228</v>
      </c>
      <c r="E3" t="s">
        <v>231</v>
      </c>
      <c r="F3" t="s">
        <v>83</v>
      </c>
      <c r="G3" t="s">
        <v>247</v>
      </c>
      <c r="H3" t="s">
        <v>18</v>
      </c>
      <c r="I3" t="s">
        <v>223</v>
      </c>
      <c r="J3" t="str">
        <f t="shared" ref="J3:J16" si="0">UPPER(_xlfn.CONCAT(A3,"_",B3,"P_",C3,"-Pitch_",F3,"_",G3,"_",H3,"_",P3,"_",Q3))</f>
        <v>CON_HDR_3P_1.25MM-PITCH_50V_2.4A_SMT_MOLEX_5055670381</v>
      </c>
      <c r="K3" t="str">
        <f t="shared" ref="K3:K16" si="1">_xlfn.CONCAT(I3," ",B3," Pin ",C3," Pitch Mating ",F3," ",G3," Rated ",E3," Shrouded ",H3," ",P3," ",Q3)</f>
        <v>Connector Header 3 Pin 1.25mm Pitch Mating 50V 2.4A Rated 5 Walls Shrouded SMT Molex 5055670381</v>
      </c>
      <c r="L3" s="1" t="s">
        <v>15</v>
      </c>
      <c r="M3" s="1" t="s">
        <v>16</v>
      </c>
      <c r="N3" t="s">
        <v>183</v>
      </c>
      <c r="O3" t="s">
        <v>201</v>
      </c>
      <c r="P3" t="s">
        <v>199</v>
      </c>
      <c r="Q3" s="1" t="s">
        <v>209</v>
      </c>
      <c r="R3" t="s">
        <v>32</v>
      </c>
    </row>
    <row r="4" spans="1:24" x14ac:dyDescent="0.4">
      <c r="A4" t="s">
        <v>198</v>
      </c>
      <c r="B4">
        <v>4</v>
      </c>
      <c r="C4" t="s">
        <v>226</v>
      </c>
      <c r="D4" t="s">
        <v>228</v>
      </c>
      <c r="E4" t="s">
        <v>232</v>
      </c>
      <c r="F4" t="s">
        <v>83</v>
      </c>
      <c r="G4" t="s">
        <v>247</v>
      </c>
      <c r="H4" t="s">
        <v>18</v>
      </c>
      <c r="I4" t="s">
        <v>223</v>
      </c>
      <c r="J4" t="str">
        <f t="shared" si="0"/>
        <v>CON_HDR_4P_1.25MM-PITCH_50V_2.4A_SMT_MOLEX_5055670481</v>
      </c>
      <c r="K4" t="str">
        <f t="shared" si="1"/>
        <v>Connector Header 4 Pin 1.25mm Pitch Mating 50V 2.4A Rated 6 Walls Shrouded SMT Molex 5055670481</v>
      </c>
      <c r="L4" s="1" t="s">
        <v>15</v>
      </c>
      <c r="M4" s="1" t="s">
        <v>16</v>
      </c>
      <c r="N4" t="s">
        <v>184</v>
      </c>
      <c r="O4" t="s">
        <v>202</v>
      </c>
      <c r="P4" t="s">
        <v>199</v>
      </c>
      <c r="Q4" s="1" t="s">
        <v>210</v>
      </c>
      <c r="R4" t="s">
        <v>32</v>
      </c>
    </row>
    <row r="5" spans="1:24" x14ac:dyDescent="0.4">
      <c r="A5" t="s">
        <v>198</v>
      </c>
      <c r="B5">
        <v>5</v>
      </c>
      <c r="C5" t="s">
        <v>226</v>
      </c>
      <c r="D5" t="s">
        <v>228</v>
      </c>
      <c r="E5" t="s">
        <v>233</v>
      </c>
      <c r="F5" t="s">
        <v>83</v>
      </c>
      <c r="G5" t="s">
        <v>247</v>
      </c>
      <c r="H5" t="s">
        <v>18</v>
      </c>
      <c r="I5" t="s">
        <v>223</v>
      </c>
      <c r="J5" t="str">
        <f t="shared" si="0"/>
        <v>CON_HDR_5P_1.25MM-PITCH_50V_2.4A_SMT_MOLEX_5055670581</v>
      </c>
      <c r="K5" t="str">
        <f t="shared" si="1"/>
        <v>Connector Header 5 Pin 1.25mm Pitch Mating 50V 2.4A Rated 7 Walls Shrouded SMT Molex 5055670581</v>
      </c>
      <c r="L5" s="1" t="s">
        <v>15</v>
      </c>
      <c r="M5" s="1" t="s">
        <v>16</v>
      </c>
      <c r="N5" t="s">
        <v>185</v>
      </c>
      <c r="O5" t="s">
        <v>203</v>
      </c>
      <c r="P5" t="s">
        <v>199</v>
      </c>
      <c r="Q5" s="1" t="s">
        <v>211</v>
      </c>
      <c r="R5" t="s">
        <v>32</v>
      </c>
    </row>
    <row r="6" spans="1:24" x14ac:dyDescent="0.4">
      <c r="A6" t="s">
        <v>198</v>
      </c>
      <c r="B6">
        <v>6</v>
      </c>
      <c r="C6" t="s">
        <v>226</v>
      </c>
      <c r="D6" t="s">
        <v>228</v>
      </c>
      <c r="E6" t="s">
        <v>234</v>
      </c>
      <c r="F6" t="s">
        <v>83</v>
      </c>
      <c r="G6" t="s">
        <v>247</v>
      </c>
      <c r="H6" t="s">
        <v>18</v>
      </c>
      <c r="I6" t="s">
        <v>223</v>
      </c>
      <c r="J6" t="str">
        <f t="shared" si="0"/>
        <v>CON_HDR_6P_1.25MM-PITCH_50V_2.4A_SMT_MOLEX_5055670681</v>
      </c>
      <c r="K6" t="str">
        <f t="shared" si="1"/>
        <v>Connector Header 6 Pin 1.25mm Pitch Mating 50V 2.4A Rated 8 Walls Shrouded SMT Molex 5055670681</v>
      </c>
      <c r="L6" s="1" t="s">
        <v>15</v>
      </c>
      <c r="M6" s="1" t="s">
        <v>16</v>
      </c>
      <c r="N6" t="s">
        <v>186</v>
      </c>
      <c r="O6" t="s">
        <v>204</v>
      </c>
      <c r="P6" t="s">
        <v>199</v>
      </c>
      <c r="Q6" s="1" t="s">
        <v>212</v>
      </c>
      <c r="R6" t="s">
        <v>32</v>
      </c>
    </row>
    <row r="7" spans="1:24" x14ac:dyDescent="0.4">
      <c r="A7" t="s">
        <v>198</v>
      </c>
      <c r="B7">
        <v>7</v>
      </c>
      <c r="C7" t="s">
        <v>226</v>
      </c>
      <c r="D7" t="s">
        <v>228</v>
      </c>
      <c r="E7" t="s">
        <v>235</v>
      </c>
      <c r="F7" t="s">
        <v>83</v>
      </c>
      <c r="G7" t="s">
        <v>247</v>
      </c>
      <c r="H7" t="s">
        <v>18</v>
      </c>
      <c r="I7" t="s">
        <v>223</v>
      </c>
      <c r="J7" t="str">
        <f t="shared" si="0"/>
        <v>CON_HDR_7P_1.25MM-PITCH_50V_2.4A_SMT_MOLEX_5055670781</v>
      </c>
      <c r="K7" t="str">
        <f t="shared" si="1"/>
        <v>Connector Header 7 Pin 1.25mm Pitch Mating 50V 2.4A Rated 9 Walls Shrouded SMT Molex 5055670781</v>
      </c>
      <c r="L7" s="1" t="s">
        <v>15</v>
      </c>
      <c r="M7" s="1" t="s">
        <v>16</v>
      </c>
      <c r="N7" t="s">
        <v>187</v>
      </c>
      <c r="O7" t="s">
        <v>205</v>
      </c>
      <c r="P7" t="s">
        <v>199</v>
      </c>
      <c r="Q7" s="1" t="s">
        <v>213</v>
      </c>
      <c r="R7" t="s">
        <v>32</v>
      </c>
    </row>
    <row r="8" spans="1:24" x14ac:dyDescent="0.4">
      <c r="A8" t="s">
        <v>198</v>
      </c>
      <c r="B8">
        <v>8</v>
      </c>
      <c r="C8" t="s">
        <v>226</v>
      </c>
      <c r="D8" t="s">
        <v>228</v>
      </c>
      <c r="E8" t="s">
        <v>236</v>
      </c>
      <c r="F8" t="s">
        <v>83</v>
      </c>
      <c r="G8" t="s">
        <v>247</v>
      </c>
      <c r="H8" t="s">
        <v>18</v>
      </c>
      <c r="I8" t="s">
        <v>223</v>
      </c>
      <c r="J8" t="str">
        <f t="shared" si="0"/>
        <v>CON_HDR_8P_1.25MM-PITCH_50V_2.4A_SMT_MOLEX_5055670881</v>
      </c>
      <c r="K8" t="str">
        <f t="shared" si="1"/>
        <v>Connector Header 8 Pin 1.25mm Pitch Mating 50V 2.4A Rated 10 Walls Shrouded SMT Molex 5055670881</v>
      </c>
      <c r="L8" s="1" t="s">
        <v>15</v>
      </c>
      <c r="M8" s="1" t="s">
        <v>16</v>
      </c>
      <c r="N8" t="s">
        <v>188</v>
      </c>
      <c r="O8" t="s">
        <v>206</v>
      </c>
      <c r="P8" t="s">
        <v>199</v>
      </c>
      <c r="Q8" s="1" t="s">
        <v>214</v>
      </c>
      <c r="R8" t="s">
        <v>32</v>
      </c>
    </row>
    <row r="9" spans="1:24" x14ac:dyDescent="0.4">
      <c r="A9" t="s">
        <v>198</v>
      </c>
      <c r="B9">
        <v>9</v>
      </c>
      <c r="C9" t="s">
        <v>226</v>
      </c>
      <c r="D9" t="s">
        <v>228</v>
      </c>
      <c r="E9" t="s">
        <v>237</v>
      </c>
      <c r="F9" t="s">
        <v>83</v>
      </c>
      <c r="G9" t="s">
        <v>247</v>
      </c>
      <c r="H9" t="s">
        <v>18</v>
      </c>
      <c r="I9" t="s">
        <v>223</v>
      </c>
      <c r="J9" t="str">
        <f t="shared" si="0"/>
        <v>CON_HDR_9P_1.25MM-PITCH_50V_2.4A_SMT_MOLEX_5055670981</v>
      </c>
      <c r="K9" t="str">
        <f t="shared" si="1"/>
        <v>Connector Header 9 Pin 1.25mm Pitch Mating 50V 2.4A Rated 11 Walls Shrouded SMT Molex 5055670981</v>
      </c>
      <c r="L9" s="1" t="s">
        <v>15</v>
      </c>
      <c r="M9" s="1" t="s">
        <v>16</v>
      </c>
      <c r="N9" t="s">
        <v>189</v>
      </c>
      <c r="O9" t="s">
        <v>207</v>
      </c>
      <c r="P9" t="s">
        <v>199</v>
      </c>
      <c r="Q9" s="1" t="s">
        <v>215</v>
      </c>
      <c r="R9" t="s">
        <v>32</v>
      </c>
    </row>
    <row r="10" spans="1:24" x14ac:dyDescent="0.4">
      <c r="A10" t="s">
        <v>198</v>
      </c>
      <c r="B10">
        <v>10</v>
      </c>
      <c r="C10" t="s">
        <v>226</v>
      </c>
      <c r="D10" t="s">
        <v>228</v>
      </c>
      <c r="E10" t="s">
        <v>238</v>
      </c>
      <c r="F10" t="s">
        <v>83</v>
      </c>
      <c r="G10" t="s">
        <v>247</v>
      </c>
      <c r="H10" t="s">
        <v>18</v>
      </c>
      <c r="I10" t="s">
        <v>223</v>
      </c>
      <c r="J10" t="str">
        <f t="shared" si="0"/>
        <v>CON_HDR_10P_1.25MM-PITCH_50V_2.4A_SMT_MOLEX_5055671081</v>
      </c>
      <c r="K10" t="str">
        <f t="shared" si="1"/>
        <v>Connector Header 10 Pin 1.25mm Pitch Mating 50V 2.4A Rated 12 Walls Shrouded SMT Molex 5055671081</v>
      </c>
      <c r="L10" s="1" t="s">
        <v>15</v>
      </c>
      <c r="M10" s="1" t="s">
        <v>16</v>
      </c>
      <c r="N10" t="s">
        <v>190</v>
      </c>
      <c r="O10" t="s">
        <v>191</v>
      </c>
      <c r="P10" t="s">
        <v>199</v>
      </c>
      <c r="Q10" s="1" t="s">
        <v>216</v>
      </c>
      <c r="R10" t="s">
        <v>32</v>
      </c>
    </row>
    <row r="11" spans="1:24" x14ac:dyDescent="0.4">
      <c r="A11" t="s">
        <v>198</v>
      </c>
      <c r="B11">
        <v>11</v>
      </c>
      <c r="C11" t="s">
        <v>226</v>
      </c>
      <c r="D11" t="s">
        <v>228</v>
      </c>
      <c r="E11" t="s">
        <v>239</v>
      </c>
      <c r="F11" t="s">
        <v>83</v>
      </c>
      <c r="G11" t="s">
        <v>247</v>
      </c>
      <c r="H11" t="s">
        <v>18</v>
      </c>
      <c r="I11" t="s">
        <v>223</v>
      </c>
      <c r="J11" t="str">
        <f t="shared" si="0"/>
        <v>CON_HDR_11P_1.25MM-PITCH_50V_2.4A_SMT_MOLEX_5055671181</v>
      </c>
      <c r="K11" t="str">
        <f t="shared" si="1"/>
        <v>Connector Header 11 Pin 1.25mm Pitch Mating 50V 2.4A Rated 13 Walls Shrouded SMT Molex 5055671181</v>
      </c>
      <c r="L11" s="1" t="s">
        <v>15</v>
      </c>
      <c r="M11" s="1" t="s">
        <v>16</v>
      </c>
      <c r="N11" t="s">
        <v>192</v>
      </c>
      <c r="O11" t="s">
        <v>193</v>
      </c>
      <c r="P11" t="s">
        <v>199</v>
      </c>
      <c r="Q11" s="1" t="s">
        <v>217</v>
      </c>
      <c r="R11" t="s">
        <v>32</v>
      </c>
    </row>
    <row r="12" spans="1:24" x14ac:dyDescent="0.4">
      <c r="A12" t="s">
        <v>198</v>
      </c>
      <c r="B12">
        <v>12</v>
      </c>
      <c r="C12" t="s">
        <v>226</v>
      </c>
      <c r="D12" t="s">
        <v>228</v>
      </c>
      <c r="E12" t="s">
        <v>240</v>
      </c>
      <c r="F12" t="s">
        <v>83</v>
      </c>
      <c r="G12" t="s">
        <v>247</v>
      </c>
      <c r="H12" t="s">
        <v>18</v>
      </c>
      <c r="I12" t="s">
        <v>223</v>
      </c>
      <c r="J12" t="str">
        <f t="shared" si="0"/>
        <v>CON_HDR_12P_1.25MM-PITCH_50V_2.4A_SMT_MOLEX_5055671281</v>
      </c>
      <c r="K12" t="str">
        <f t="shared" si="1"/>
        <v>Connector Header 12 Pin 1.25mm Pitch Mating 50V 2.4A Rated 14 Walls Shrouded SMT Molex 5055671281</v>
      </c>
      <c r="L12" s="1" t="s">
        <v>15</v>
      </c>
      <c r="M12" s="1" t="s">
        <v>16</v>
      </c>
      <c r="N12" t="s">
        <v>181</v>
      </c>
      <c r="O12" t="s">
        <v>194</v>
      </c>
      <c r="P12" t="s">
        <v>199</v>
      </c>
      <c r="Q12" s="1" t="s">
        <v>218</v>
      </c>
      <c r="R12" t="s">
        <v>32</v>
      </c>
    </row>
    <row r="13" spans="1:24" x14ac:dyDescent="0.4">
      <c r="A13" t="s">
        <v>198</v>
      </c>
      <c r="B13">
        <v>13</v>
      </c>
      <c r="C13" t="s">
        <v>226</v>
      </c>
      <c r="D13" t="s">
        <v>228</v>
      </c>
      <c r="E13" t="s">
        <v>241</v>
      </c>
      <c r="F13" t="s">
        <v>83</v>
      </c>
      <c r="G13" t="s">
        <v>247</v>
      </c>
      <c r="H13" t="s">
        <v>18</v>
      </c>
      <c r="I13" t="s">
        <v>223</v>
      </c>
      <c r="J13" t="str">
        <f t="shared" si="0"/>
        <v>CON_HDR_13P_1.25MM-PITCH_50V_2.4A_SMT_MOLEX_5055671381</v>
      </c>
      <c r="K13" t="str">
        <f t="shared" si="1"/>
        <v>Connector Header 13 Pin 1.25mm Pitch Mating 50V 2.4A Rated 15 Walls Shrouded SMT Molex 5055671381</v>
      </c>
      <c r="L13" s="1" t="s">
        <v>15</v>
      </c>
      <c r="M13" s="1" t="s">
        <v>16</v>
      </c>
      <c r="N13" t="s">
        <v>180</v>
      </c>
      <c r="O13" t="s">
        <v>195</v>
      </c>
      <c r="P13" t="s">
        <v>199</v>
      </c>
      <c r="Q13" s="1" t="s">
        <v>219</v>
      </c>
      <c r="R13" t="s">
        <v>32</v>
      </c>
    </row>
    <row r="14" spans="1:24" x14ac:dyDescent="0.4">
      <c r="A14" t="s">
        <v>198</v>
      </c>
      <c r="B14">
        <v>14</v>
      </c>
      <c r="C14" t="s">
        <v>226</v>
      </c>
      <c r="D14" t="s">
        <v>228</v>
      </c>
      <c r="E14" t="s">
        <v>242</v>
      </c>
      <c r="F14" t="s">
        <v>83</v>
      </c>
      <c r="G14" t="s">
        <v>247</v>
      </c>
      <c r="H14" t="s">
        <v>18</v>
      </c>
      <c r="I14" t="s">
        <v>223</v>
      </c>
      <c r="J14" t="str">
        <f t="shared" si="0"/>
        <v>CON_HDR_14P_1.25MM-PITCH_50V_2.4A_SMT_MOLEX_5055671481</v>
      </c>
      <c r="K14" t="str">
        <f t="shared" si="1"/>
        <v>Connector Header 14 Pin 1.25mm Pitch Mating 50V 2.4A Rated 16 Walls Shrouded SMT Molex 5055671481</v>
      </c>
      <c r="L14" s="1" t="s">
        <v>15</v>
      </c>
      <c r="M14" s="1" t="s">
        <v>16</v>
      </c>
      <c r="N14" t="s">
        <v>179</v>
      </c>
      <c r="O14" t="s">
        <v>196</v>
      </c>
      <c r="P14" t="s">
        <v>199</v>
      </c>
      <c r="Q14" s="1" t="s">
        <v>220</v>
      </c>
      <c r="R14" t="s">
        <v>32</v>
      </c>
    </row>
    <row r="15" spans="1:24" x14ac:dyDescent="0.4">
      <c r="A15" t="s">
        <v>198</v>
      </c>
      <c r="B15">
        <v>15</v>
      </c>
      <c r="C15" t="s">
        <v>226</v>
      </c>
      <c r="D15" t="s">
        <v>228</v>
      </c>
      <c r="E15" t="s">
        <v>243</v>
      </c>
      <c r="F15" t="s">
        <v>83</v>
      </c>
      <c r="G15" t="s">
        <v>247</v>
      </c>
      <c r="H15" t="s">
        <v>18</v>
      </c>
      <c r="I15" t="s">
        <v>223</v>
      </c>
      <c r="J15" t="str">
        <f t="shared" si="0"/>
        <v>CON_HDR_15P_1.25MM-PITCH_50V_2.4A_SMT_MOLEX_5055671581</v>
      </c>
      <c r="K15" t="str">
        <f t="shared" si="1"/>
        <v>Connector Header 15 Pin 1.25mm Pitch Mating 50V 2.4A Rated 17 Walls Shrouded SMT Molex 5055671581</v>
      </c>
      <c r="L15" s="1" t="s">
        <v>15</v>
      </c>
      <c r="M15" s="1" t="s">
        <v>16</v>
      </c>
      <c r="N15" t="s">
        <v>178</v>
      </c>
      <c r="O15" t="s">
        <v>197</v>
      </c>
      <c r="P15" t="s">
        <v>199</v>
      </c>
      <c r="Q15" s="1" t="s">
        <v>221</v>
      </c>
      <c r="R15" t="s">
        <v>32</v>
      </c>
    </row>
    <row r="16" spans="1:24" x14ac:dyDescent="0.4">
      <c r="A16" t="s">
        <v>198</v>
      </c>
      <c r="B16">
        <v>16</v>
      </c>
      <c r="C16" t="s">
        <v>226</v>
      </c>
      <c r="D16" t="s">
        <v>228</v>
      </c>
      <c r="E16" t="s">
        <v>244</v>
      </c>
      <c r="F16" t="s">
        <v>83</v>
      </c>
      <c r="G16" t="s">
        <v>247</v>
      </c>
      <c r="H16" t="s">
        <v>18</v>
      </c>
      <c r="I16" t="s">
        <v>223</v>
      </c>
      <c r="J16" t="str">
        <f t="shared" si="0"/>
        <v>CON_HDR_16P_1.25MM-PITCH_50V_2.4A_SMT_MOLEX_5055671681</v>
      </c>
      <c r="K16" t="str">
        <f t="shared" si="1"/>
        <v>Connector Header 16 Pin 1.25mm Pitch Mating 50V 2.4A Rated 18 Walls Shrouded SMT Molex 5055671681</v>
      </c>
      <c r="L16" s="1" t="s">
        <v>15</v>
      </c>
      <c r="M16" s="1" t="s">
        <v>16</v>
      </c>
      <c r="N16" t="s">
        <v>176</v>
      </c>
      <c r="O16" t="s">
        <v>177</v>
      </c>
      <c r="P16" t="s">
        <v>199</v>
      </c>
      <c r="Q16" s="1" t="s">
        <v>222</v>
      </c>
      <c r="R16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AA37-D377-4142-8918-B3A617DCBD73}">
  <dimension ref="A1:Z3"/>
  <sheetViews>
    <sheetView workbookViewId="0">
      <selection activeCell="S4" sqref="S4"/>
    </sheetView>
  </sheetViews>
  <sheetFormatPr defaultRowHeight="14.6" x14ac:dyDescent="0.4"/>
  <cols>
    <col min="12" max="12" width="45.07421875" customWidth="1"/>
    <col min="13" max="13" width="72.69140625" customWidth="1"/>
    <col min="14" max="14" width="16" customWidth="1"/>
    <col min="15" max="15" width="17.3828125" customWidth="1"/>
  </cols>
  <sheetData>
    <row r="1" spans="1:26" x14ac:dyDescent="0.4">
      <c r="A1" s="1" t="s">
        <v>39</v>
      </c>
      <c r="B1" s="1" t="s">
        <v>5</v>
      </c>
      <c r="C1" s="1" t="s">
        <v>6</v>
      </c>
      <c r="D1" s="1" t="s">
        <v>99</v>
      </c>
      <c r="E1" s="1" t="s">
        <v>98</v>
      </c>
      <c r="F1" s="1" t="s">
        <v>136</v>
      </c>
      <c r="G1" s="1" t="s">
        <v>96</v>
      </c>
      <c r="H1" s="1" t="s">
        <v>143</v>
      </c>
      <c r="I1" s="1" t="s">
        <v>142</v>
      </c>
      <c r="J1" s="1" t="s">
        <v>10</v>
      </c>
      <c r="K1" s="1" t="s">
        <v>44</v>
      </c>
      <c r="L1" s="1" t="s">
        <v>38</v>
      </c>
      <c r="M1" s="1" t="s">
        <v>4</v>
      </c>
      <c r="N1" s="1" t="s">
        <v>2</v>
      </c>
      <c r="O1" s="1" t="s">
        <v>3</v>
      </c>
      <c r="P1" s="1" t="s">
        <v>0</v>
      </c>
      <c r="Q1" s="1" t="s">
        <v>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</row>
    <row r="2" spans="1:26" x14ac:dyDescent="0.4">
      <c r="A2" s="1" t="s">
        <v>135</v>
      </c>
      <c r="B2" s="1" t="s">
        <v>137</v>
      </c>
      <c r="C2" s="1" t="s">
        <v>20</v>
      </c>
      <c r="D2" s="1" t="s">
        <v>140</v>
      </c>
      <c r="E2" s="1" t="s">
        <v>139</v>
      </c>
      <c r="F2" s="1" t="s">
        <v>141</v>
      </c>
      <c r="G2" s="1" t="s">
        <v>138</v>
      </c>
      <c r="H2" s="1" t="s">
        <v>144</v>
      </c>
      <c r="I2" s="1" t="s">
        <v>145</v>
      </c>
      <c r="J2" s="1" t="s">
        <v>18</v>
      </c>
      <c r="K2" s="1" t="s">
        <v>146</v>
      </c>
      <c r="L2" t="str">
        <f>UPPER(_xlfn.CONCAT(A2,"_",B2,"_",C2,"_",F2,"_",I2,"_",D2))</f>
        <v>IND-FXD_1UH_20%_32.2MR_4.5A_NONSTANDARD</v>
      </c>
      <c r="M2" t="str">
        <f>_xlfn.CONCAT(K2," ",B2," ",C2," ",F2," ",H2," Rated ",I2," Saturation ",D2," ",E2)</f>
        <v>Fixed Inductor 1uH 20% 32.2mR 4.9A Rated 4.5A Saturation Nonstandard 3.5mmx3.2mm</v>
      </c>
      <c r="N2" s="1" t="s">
        <v>15</v>
      </c>
      <c r="O2" s="1" t="s">
        <v>16</v>
      </c>
      <c r="P2" s="1" t="s">
        <v>147</v>
      </c>
      <c r="Q2" t="s">
        <v>148</v>
      </c>
      <c r="R2" s="1" t="s">
        <v>149</v>
      </c>
      <c r="S2" t="s">
        <v>150</v>
      </c>
      <c r="T2" s="1" t="s">
        <v>32</v>
      </c>
    </row>
    <row r="3" spans="1:26" x14ac:dyDescent="0.4">
      <c r="A3" s="1" t="s">
        <v>135</v>
      </c>
      <c r="B3" s="1" t="s">
        <v>257</v>
      </c>
      <c r="C3" s="1" t="s">
        <v>20</v>
      </c>
      <c r="D3" s="1" t="s">
        <v>140</v>
      </c>
      <c r="E3" s="1" t="s">
        <v>258</v>
      </c>
      <c r="F3" s="1" t="s">
        <v>259</v>
      </c>
      <c r="G3" s="1" t="s">
        <v>138</v>
      </c>
      <c r="H3" s="1" t="s">
        <v>260</v>
      </c>
      <c r="I3" s="1" t="s">
        <v>261</v>
      </c>
      <c r="J3" s="1" t="s">
        <v>18</v>
      </c>
      <c r="K3" s="1" t="s">
        <v>146</v>
      </c>
      <c r="L3" t="str">
        <f>UPPER(_xlfn.CONCAT(A3,"_",B3,"_",C3,"_",F3,"_",I3,"_",D3))</f>
        <v>IND-FXD_3.3UH_20%_5.9MR_13.4A_NONSTANDARD</v>
      </c>
      <c r="M3" t="str">
        <f>_xlfn.CONCAT(K3," ",B3," ",C3," ",F3," ",H3," Rated ",I3," Saturation ",D3," ",E3)</f>
        <v>Fixed Inductor 3.3uH 20% 5.9mR 12.1A Rated 13.4A Saturation Nonstandard 6.71mmx6.71mm</v>
      </c>
      <c r="N3" s="1" t="s">
        <v>15</v>
      </c>
      <c r="O3" s="1" t="s">
        <v>16</v>
      </c>
      <c r="P3" s="1" t="s">
        <v>147</v>
      </c>
      <c r="Q3" t="s">
        <v>262</v>
      </c>
      <c r="R3" s="1" t="s">
        <v>149</v>
      </c>
      <c r="S3" t="s">
        <v>263</v>
      </c>
      <c r="T3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B5A1-0191-4C0D-99EA-7A530418F219}">
  <dimension ref="A1:AD2"/>
  <sheetViews>
    <sheetView topLeftCell="B1" workbookViewId="0">
      <selection activeCell="M1" sqref="L1:M1"/>
    </sheetView>
  </sheetViews>
  <sheetFormatPr defaultRowHeight="14.6" x14ac:dyDescent="0.4"/>
  <sheetData>
    <row r="1" spans="1:30" x14ac:dyDescent="0.4">
      <c r="A1" s="1" t="s">
        <v>39</v>
      </c>
      <c r="B1" s="1" t="s">
        <v>96</v>
      </c>
      <c r="C1" s="1" t="s">
        <v>104</v>
      </c>
      <c r="D1" s="1" t="s">
        <v>97</v>
      </c>
      <c r="E1" s="1" t="s">
        <v>107</v>
      </c>
      <c r="F1" s="1" t="s">
        <v>118</v>
      </c>
      <c r="G1" s="1" t="s">
        <v>119</v>
      </c>
      <c r="H1" s="1" t="s">
        <v>108</v>
      </c>
      <c r="I1" s="1" t="s">
        <v>109</v>
      </c>
      <c r="J1" s="1" t="s">
        <v>111</v>
      </c>
      <c r="K1" s="1" t="s">
        <v>113</v>
      </c>
      <c r="L1" s="1" t="s">
        <v>99</v>
      </c>
      <c r="M1" s="1" t="s">
        <v>98</v>
      </c>
      <c r="N1" s="1" t="s">
        <v>10</v>
      </c>
      <c r="O1" s="1" t="s">
        <v>44</v>
      </c>
      <c r="P1" s="1" t="s">
        <v>38</v>
      </c>
      <c r="Q1" s="1" t="s">
        <v>4</v>
      </c>
      <c r="R1" s="1" t="s">
        <v>2</v>
      </c>
      <c r="S1" s="1" t="s">
        <v>3</v>
      </c>
      <c r="T1" s="1" t="s">
        <v>0</v>
      </c>
      <c r="U1" s="1" t="s">
        <v>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4">
      <c r="A2" s="1" t="s">
        <v>106</v>
      </c>
      <c r="B2" s="1" t="s">
        <v>103</v>
      </c>
      <c r="C2" s="1" t="s">
        <v>105</v>
      </c>
      <c r="D2" s="1" t="s">
        <v>102</v>
      </c>
      <c r="E2" s="1" t="s">
        <v>110</v>
      </c>
      <c r="F2" s="1" t="s">
        <v>120</v>
      </c>
      <c r="G2" s="1" t="s">
        <v>121</v>
      </c>
      <c r="H2" s="1">
        <v>-20</v>
      </c>
      <c r="I2" s="1">
        <v>70</v>
      </c>
      <c r="J2" s="1" t="s">
        <v>112</v>
      </c>
      <c r="K2" s="1" t="s">
        <v>114</v>
      </c>
      <c r="L2" s="1" t="s">
        <v>100</v>
      </c>
      <c r="M2" s="1" t="s">
        <v>101</v>
      </c>
      <c r="N2" s="1" t="s">
        <v>18</v>
      </c>
      <c r="O2" s="1" t="s">
        <v>115</v>
      </c>
      <c r="P2" t="str">
        <f>UPPER(_xlfn.CONCAT(A2,"_",C2,"_",D2,"_",E2,"_",B2))</f>
        <v>OSC_MEMS_12MHZ_20PPM_XO</v>
      </c>
      <c r="Q2" t="s">
        <v>116</v>
      </c>
      <c r="R2" s="1" t="s">
        <v>15</v>
      </c>
      <c r="S2" s="1" t="s">
        <v>16</v>
      </c>
      <c r="T2" s="1" t="s">
        <v>122</v>
      </c>
      <c r="U2" s="1" t="s">
        <v>117</v>
      </c>
      <c r="V2" s="1" t="s">
        <v>123</v>
      </c>
      <c r="W2" t="s">
        <v>124</v>
      </c>
      <c r="X2" s="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210B-1B46-44D4-B1EA-F463C4B1ED2A}">
  <dimension ref="A1:D17"/>
  <sheetViews>
    <sheetView workbookViewId="0">
      <selection activeCell="D9" sqref="D9"/>
    </sheetView>
  </sheetViews>
  <sheetFormatPr defaultRowHeight="14.6" x14ac:dyDescent="0.4"/>
  <sheetData>
    <row r="1" spans="1:4" x14ac:dyDescent="0.4">
      <c r="A1" t="s">
        <v>47</v>
      </c>
      <c r="B1" t="s">
        <v>48</v>
      </c>
      <c r="C1" t="s">
        <v>58</v>
      </c>
      <c r="D1" t="s">
        <v>71</v>
      </c>
    </row>
    <row r="2" spans="1:4" x14ac:dyDescent="0.4">
      <c r="A2" s="1" t="s">
        <v>49</v>
      </c>
      <c r="B2" s="1" t="s">
        <v>50</v>
      </c>
    </row>
    <row r="3" spans="1:4" x14ac:dyDescent="0.4">
      <c r="A3" s="1" t="s">
        <v>51</v>
      </c>
      <c r="B3" s="1" t="s">
        <v>21</v>
      </c>
    </row>
    <row r="4" spans="1:4" x14ac:dyDescent="0.4">
      <c r="A4" s="1" t="s">
        <v>50</v>
      </c>
      <c r="B4" s="1" t="s">
        <v>52</v>
      </c>
      <c r="C4" t="s">
        <v>59</v>
      </c>
      <c r="D4" t="s">
        <v>72</v>
      </c>
    </row>
    <row r="5" spans="1:4" x14ac:dyDescent="0.4">
      <c r="A5" s="1" t="s">
        <v>21</v>
      </c>
      <c r="B5" s="1" t="s">
        <v>46</v>
      </c>
      <c r="C5" t="s">
        <v>14</v>
      </c>
      <c r="D5" t="s">
        <v>73</v>
      </c>
    </row>
    <row r="6" spans="1:4" x14ac:dyDescent="0.4">
      <c r="A6" s="1" t="s">
        <v>37</v>
      </c>
      <c r="B6" s="1" t="s">
        <v>53</v>
      </c>
      <c r="C6" t="s">
        <v>43</v>
      </c>
      <c r="D6" t="s">
        <v>74</v>
      </c>
    </row>
    <row r="7" spans="1:4" x14ac:dyDescent="0.4">
      <c r="A7" s="1" t="s">
        <v>54</v>
      </c>
      <c r="B7" s="1" t="s">
        <v>55</v>
      </c>
      <c r="C7" t="s">
        <v>60</v>
      </c>
    </row>
    <row r="8" spans="1:4" x14ac:dyDescent="0.4">
      <c r="A8" s="1" t="s">
        <v>56</v>
      </c>
      <c r="B8" s="1" t="s">
        <v>57</v>
      </c>
      <c r="C8" t="s">
        <v>61</v>
      </c>
    </row>
    <row r="9" spans="1:4" x14ac:dyDescent="0.4">
      <c r="A9" s="1" t="s">
        <v>269</v>
      </c>
      <c r="B9" s="1" t="s">
        <v>270</v>
      </c>
      <c r="D9" t="s">
        <v>271</v>
      </c>
    </row>
    <row r="10" spans="1:4" x14ac:dyDescent="0.4">
      <c r="A10" s="1"/>
      <c r="B10" s="1"/>
    </row>
    <row r="11" spans="1:4" x14ac:dyDescent="0.4">
      <c r="A11" s="1"/>
      <c r="B11" s="1"/>
    </row>
    <row r="12" spans="1:4" x14ac:dyDescent="0.4">
      <c r="A12" s="1"/>
      <c r="B12" s="1"/>
    </row>
    <row r="13" spans="1:4" x14ac:dyDescent="0.4">
      <c r="A13" s="1"/>
      <c r="B13" s="1"/>
    </row>
    <row r="14" spans="1:4" x14ac:dyDescent="0.4">
      <c r="A14" s="1"/>
      <c r="B14" s="1"/>
    </row>
    <row r="15" spans="1:4" x14ac:dyDescent="0.4">
      <c r="A15" s="1"/>
      <c r="B15" s="1"/>
    </row>
    <row r="16" spans="1:4" x14ac:dyDescent="0.4">
      <c r="A16" s="1"/>
      <c r="B16" s="1"/>
    </row>
    <row r="17" spans="1:2" x14ac:dyDescent="0.4">
      <c r="A17" s="1"/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Capacitors</vt:lpstr>
      <vt:lpstr>Resistors</vt:lpstr>
      <vt:lpstr>Connectors</vt:lpstr>
      <vt:lpstr>Inductors</vt:lpstr>
      <vt:lpstr>Oscillators</vt:lpstr>
      <vt:lpstr>CaseCodes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Sprecher</cp:lastModifiedBy>
  <dcterms:created xsi:type="dcterms:W3CDTF">2016-11-02T22:30:36Z</dcterms:created>
  <dcterms:modified xsi:type="dcterms:W3CDTF">2023-07-24T19:36:16Z</dcterms:modified>
</cp:coreProperties>
</file>