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其他文件\"/>
    </mc:Choice>
  </mc:AlternateContent>
  <xr:revisionPtr revIDLastSave="0" documentId="13_ncr:1_{1E2A2E17-905E-42C9-9602-BAF18742917B}" xr6:coauthVersionLast="47" xr6:coauthVersionMax="47" xr10:uidLastSave="{00000000-0000-0000-0000-000000000000}"/>
  <bookViews>
    <workbookView xWindow="6780" yWindow="1065" windowWidth="14655" windowHeight="13800" activeTab="3" xr2:uid="{00000000-000D-0000-FFFF-FFFF00000000}"/>
  </bookViews>
  <sheets>
    <sheet name="装机" sheetId="1" r:id="rId1"/>
    <sheet name="单硬件" sheetId="3" r:id="rId2"/>
    <sheet name="实装" sheetId="4" r:id="rId3"/>
    <sheet name="2024更新" sheetId="8" r:id="rId4"/>
    <sheet name="影视" sheetId="6" r:id="rId5"/>
    <sheet name="固态硬盘" sheetId="7" r:id="rId6"/>
    <sheet name="软件" sheetId="5" r:id="rId7"/>
  </sheets>
  <calcPr calcId="191029"/>
</workbook>
</file>

<file path=xl/calcChain.xml><?xml version="1.0" encoding="utf-8"?>
<calcChain xmlns="http://schemas.openxmlformats.org/spreadsheetml/2006/main">
  <c r="E25" i="8" l="1"/>
  <c r="E15" i="8"/>
  <c r="E46" i="8"/>
  <c r="H42" i="8" s="1"/>
  <c r="E26" i="4"/>
  <c r="H22" i="4"/>
  <c r="H26" i="4" s="1"/>
  <c r="E22" i="4"/>
  <c r="D22" i="4"/>
  <c r="D26" i="4" s="1"/>
  <c r="J115" i="3"/>
  <c r="J116" i="3" s="1"/>
  <c r="J100" i="3"/>
  <c r="J99" i="3"/>
  <c r="J101" i="3" s="1"/>
  <c r="K69" i="3"/>
  <c r="J69" i="3"/>
  <c r="D69" i="3"/>
  <c r="E66" i="3"/>
  <c r="E65" i="3"/>
  <c r="E64" i="3"/>
  <c r="E63" i="3"/>
  <c r="E62" i="3"/>
  <c r="M54" i="3"/>
  <c r="J51" i="3"/>
  <c r="J55" i="3" s="1"/>
  <c r="J31" i="3"/>
  <c r="J35" i="3" s="1"/>
  <c r="L35" i="3" s="1"/>
  <c r="J17" i="3"/>
  <c r="I130" i="1"/>
  <c r="J119" i="1"/>
  <c r="K114" i="1"/>
  <c r="I114" i="1"/>
  <c r="K110" i="1"/>
  <c r="J110" i="1"/>
  <c r="J114" i="1" s="1"/>
  <c r="J97" i="1"/>
  <c r="I97" i="1"/>
  <c r="J93" i="1"/>
  <c r="I93" i="1"/>
  <c r="J81" i="1"/>
  <c r="I64" i="1"/>
  <c r="J60" i="1"/>
  <c r="J64" i="1" s="1"/>
  <c r="K64" i="1" s="1"/>
  <c r="I60" i="1"/>
  <c r="I46" i="1"/>
  <c r="J42" i="1"/>
  <c r="J46" i="1" s="1"/>
  <c r="K46" i="1" s="1"/>
  <c r="I42" i="1"/>
  <c r="J30" i="1"/>
  <c r="K30" i="1" s="1"/>
  <c r="J26" i="1"/>
  <c r="I26" i="1"/>
  <c r="I30" i="1" s="1"/>
  <c r="D26" i="1"/>
  <c r="I13" i="1"/>
  <c r="K10" i="1"/>
  <c r="I10" i="1"/>
  <c r="D10" i="1"/>
  <c r="E17" i="4"/>
</calcChain>
</file>

<file path=xl/sharedStrings.xml><?xml version="1.0" encoding="utf-8"?>
<sst xmlns="http://schemas.openxmlformats.org/spreadsheetml/2006/main" count="672" uniqueCount="227">
  <si>
    <t>无需颜值</t>
  </si>
  <si>
    <t>CPU</t>
  </si>
  <si>
    <t>i5 13600k</t>
  </si>
  <si>
    <t>13600KF 散片</t>
  </si>
  <si>
    <t>主板</t>
  </si>
  <si>
    <t>微星B760M MORTRA WIFI D5</t>
  </si>
  <si>
    <t>技嘉z790m AORUSELITE AX D5</t>
  </si>
  <si>
    <t>铭瑄 Z790M 终结者WIFI D5</t>
  </si>
  <si>
    <t>显卡</t>
  </si>
  <si>
    <t>6950xt海外版Pro</t>
  </si>
  <si>
    <t>七彩虹 RTX4070TI 12G 战斧豪华版</t>
  </si>
  <si>
    <t>索泰 4070 12GB XGAMING GDDR6X</t>
  </si>
  <si>
    <t>内存</t>
  </si>
  <si>
    <t>DDR4 3600 16G*2</t>
  </si>
  <si>
    <t>海力士DDR5 5600 16G*2</t>
  </si>
  <si>
    <t>SSD</t>
  </si>
  <si>
    <t>1T</t>
  </si>
  <si>
    <t xml:space="preserve">达墨双子座 2T </t>
  </si>
  <si>
    <t>散热</t>
  </si>
  <si>
    <t>利民AE360 水冷</t>
  </si>
  <si>
    <t>机箱</t>
  </si>
  <si>
    <t>航嘉S920暴风雪 +3风扇</t>
  </si>
  <si>
    <t>电源</t>
  </si>
  <si>
    <t>长城G7金牌全模组 750W</t>
  </si>
  <si>
    <t>机械硬盘</t>
  </si>
  <si>
    <t>西数 4T 7200转256M</t>
  </si>
  <si>
    <t>希捷 银河企业级 4T</t>
  </si>
  <si>
    <t>8.2IVA报价</t>
  </si>
  <si>
    <t>卡卡</t>
  </si>
  <si>
    <t>TB</t>
  </si>
  <si>
    <t>PDD</t>
  </si>
  <si>
    <t>13700KF</t>
  </si>
  <si>
    <t>技嘉z790m AORUSELITE AX WIFI</t>
  </si>
  <si>
    <t>华硕 TUF 7900XTX</t>
  </si>
  <si>
    <t>金百达 黑刃 16G 6000 *2</t>
  </si>
  <si>
    <t>pdd</t>
  </si>
  <si>
    <t>金百达 黑刃 16G 6800 *2</t>
  </si>
  <si>
    <t>宏基掠夺者GM7 1T 4.0</t>
  </si>
  <si>
    <t>利民AE360 一体水 黑色</t>
  </si>
  <si>
    <t xml:space="preserve"> 华硕 追影A21暗夜黑</t>
  </si>
  <si>
    <t>利民TR-TG850 ATX3.0 金牌全模组</t>
  </si>
  <si>
    <t>风扇</t>
  </si>
  <si>
    <t>利民 黑色神光同步 ARGB *4</t>
  </si>
  <si>
    <t>运费</t>
  </si>
  <si>
    <t>总价</t>
  </si>
  <si>
    <t>瀚凯 7900XT 星空</t>
  </si>
  <si>
    <t>千斤</t>
  </si>
  <si>
    <t>微星Z790-GAMING WIFI D5</t>
  </si>
  <si>
    <t>瓦尔基里VK E360黑 带屏幕</t>
  </si>
  <si>
    <t>航嘉S980全景版 黑 无立柱</t>
  </si>
  <si>
    <t>航嘉XP750G金牌模组</t>
  </si>
  <si>
    <t>13600KF</t>
  </si>
  <si>
    <t>微星K360 带屏幕</t>
  </si>
  <si>
    <t>微星刀锋100P</t>
  </si>
  <si>
    <t>利民TG1000 ATX3.0 金牌全模组</t>
  </si>
  <si>
    <t>送4风扇</t>
  </si>
  <si>
    <t>13700KF散片</t>
  </si>
  <si>
    <t>华硕PRIME Z790-P WIFI D5</t>
  </si>
  <si>
    <t>金百达黑刃6800 16G*2 a-die</t>
  </si>
  <si>
    <t>宏基掠夺者GM7 2T 4.0</t>
  </si>
  <si>
    <t xml:space="preserve"> 华硕 追影A21 黑</t>
  </si>
  <si>
    <t>海韵FOCUS GX850 黑金全模组</t>
  </si>
  <si>
    <t>棱镜ARGB *4</t>
  </si>
  <si>
    <t>13700KF 散片</t>
  </si>
  <si>
    <t>古一</t>
  </si>
  <si>
    <t>我的计划（PDD无券）</t>
  </si>
  <si>
    <t>13700K 散片</t>
  </si>
  <si>
    <t>13700K 盒装</t>
  </si>
  <si>
    <t>金百达黑刃16G*2 6800C34</t>
  </si>
  <si>
    <t>华硕PRIME Z790M-P WIFI D5</t>
  </si>
  <si>
    <t>微星Z790-P WIFI D5</t>
  </si>
  <si>
    <t>微星Z790-A WIFI D5</t>
  </si>
  <si>
    <t>12cm 棱镜4pro *4 黑色</t>
  </si>
  <si>
    <t>微星Z790EDGE刀锋 WIFI D5</t>
  </si>
  <si>
    <t>微星Z790暗黑 WIFI D5</t>
  </si>
  <si>
    <t>标价</t>
  </si>
  <si>
    <t>技嘉 魔鹰7900XTX</t>
  </si>
  <si>
    <t>蓝宝石 7900XTX 白金</t>
  </si>
  <si>
    <t>差价</t>
  </si>
  <si>
    <t>我的计划（TB和微）</t>
  </si>
  <si>
    <t>金百达银爵16G*2 6400C34</t>
  </si>
  <si>
    <t>宏碁Vesta 炫光星舰16G*2 6400C34</t>
  </si>
  <si>
    <t>光威神策16G*2 6800C34</t>
  </si>
  <si>
    <t>华硕PRIME Z790m-P WIFI D5</t>
  </si>
  <si>
    <t>宏基掠夺者GM7 1T</t>
  </si>
  <si>
    <t>宏基掠夺者GM7 2T</t>
  </si>
  <si>
    <t>宏基掠夺者GM7 4T</t>
  </si>
  <si>
    <t>雷克沙ARES 2T</t>
  </si>
  <si>
    <t>艾湃电竞 GTR 850M 金牌全模组</t>
  </si>
  <si>
    <t>雷克沙ARES 4T</t>
  </si>
  <si>
    <t>达墨 水瓶座 2T</t>
  </si>
  <si>
    <t>手续</t>
  </si>
  <si>
    <t>服务费</t>
  </si>
  <si>
    <t>达墨 水瓶座 4T</t>
  </si>
  <si>
    <t xml:space="preserve">宏基掠夺者GM7 4T </t>
  </si>
  <si>
    <t>爱国者P700Z 4T</t>
  </si>
  <si>
    <t>我的计划（TB和微1010）</t>
  </si>
  <si>
    <t>原价</t>
  </si>
  <si>
    <t>换华硕Z790M-P D5</t>
  </si>
  <si>
    <t>升级威刚S70B 2T</t>
  </si>
  <si>
    <t>升级雅浚EA5 SE360</t>
  </si>
  <si>
    <t>升级华硕追影A21</t>
  </si>
  <si>
    <t>瓦尔基里 E360黑色带屏幕</t>
  </si>
  <si>
    <t>威刚魔核二代 850W</t>
  </si>
  <si>
    <t>电源750升级850</t>
  </si>
  <si>
    <t>瓦尔基里 A360黑色</t>
  </si>
  <si>
    <t>微星刀锋100P+4风扇</t>
  </si>
  <si>
    <t>先马 颜之神MAX 黑</t>
  </si>
  <si>
    <t>总价13186</t>
  </si>
  <si>
    <t>先马 大境界 黑</t>
  </si>
  <si>
    <t>爱国者 星璨岚</t>
  </si>
  <si>
    <t>航嘉S980黑色无立柱</t>
  </si>
  <si>
    <t>华硕TUF 7900XTX</t>
  </si>
  <si>
    <t>多少钱1W</t>
  </si>
  <si>
    <t>利民TG850 ATX3.0 金牌全模组</t>
  </si>
  <si>
    <t>威刚S70B 2T</t>
  </si>
  <si>
    <t>雅浚EA5 SE360</t>
  </si>
  <si>
    <t>华硕追影A21</t>
  </si>
  <si>
    <t>航嘉MVP P1000 黑色 白金全模组</t>
  </si>
  <si>
    <t>自购</t>
  </si>
  <si>
    <t>威刚 魔核二代850W</t>
  </si>
  <si>
    <t>返现</t>
  </si>
  <si>
    <t>12cm 棱镜4pro工包 *4 黑色</t>
  </si>
  <si>
    <t>利民C12C-S</t>
  </si>
  <si>
    <t>整机</t>
  </si>
  <si>
    <t>渠道</t>
  </si>
  <si>
    <t>外加</t>
  </si>
  <si>
    <t>棱镜4pro12cm ARGB黑 工包</t>
  </si>
  <si>
    <t>硬盘</t>
  </si>
  <si>
    <t>西数蓝盘 4T</t>
  </si>
  <si>
    <t>驱动类</t>
  </si>
  <si>
    <t>说明</t>
  </si>
  <si>
    <t>通讯</t>
  </si>
  <si>
    <t>娱乐</t>
  </si>
  <si>
    <t>游戏</t>
  </si>
  <si>
    <t>工具</t>
  </si>
  <si>
    <t>网盘</t>
  </si>
  <si>
    <t>GAMDIAS HERA</t>
  </si>
  <si>
    <t>键盘</t>
  </si>
  <si>
    <t>钉钉</t>
  </si>
  <si>
    <t>QQ音乐</t>
  </si>
  <si>
    <t>steam</t>
  </si>
  <si>
    <t>图吧工具箱</t>
  </si>
  <si>
    <t>百度网盘</t>
  </si>
  <si>
    <t>ObinsKit</t>
  </si>
  <si>
    <t>微信</t>
  </si>
  <si>
    <t>网易云音乐</t>
  </si>
  <si>
    <t>Watt toolkit</t>
  </si>
  <si>
    <t>7zip</t>
  </si>
  <si>
    <t>迅雷</t>
  </si>
  <si>
    <t>QQ</t>
  </si>
  <si>
    <t>小黑盒加速器</t>
  </si>
  <si>
    <t>幕布</t>
  </si>
  <si>
    <t>阿里云盘</t>
  </si>
  <si>
    <r>
      <rPr>
        <sz val="12"/>
        <color rgb="FF1D1D1F"/>
        <rFont val="Helvetica"/>
        <family val="2"/>
      </rPr>
      <t>Telegram</t>
    </r>
  </si>
  <si>
    <t>ak加速器</t>
  </si>
  <si>
    <t>git</t>
  </si>
  <si>
    <t>夸克网盘</t>
  </si>
  <si>
    <t>clash</t>
  </si>
  <si>
    <t>Potplayer</t>
  </si>
  <si>
    <t>城通网盘</t>
  </si>
  <si>
    <t>r2modman</t>
  </si>
  <si>
    <t>必剪</t>
  </si>
  <si>
    <t>游戏加加</t>
  </si>
  <si>
    <t>edge浏览器</t>
  </si>
  <si>
    <t>wegame</t>
  </si>
  <si>
    <t>google浏览器</t>
  </si>
  <si>
    <t>PCL2</t>
  </si>
  <si>
    <t>火绒</t>
  </si>
  <si>
    <t>astar</t>
  </si>
  <si>
    <t>cheat engine</t>
  </si>
  <si>
    <t>R星</t>
  </si>
  <si>
    <t>向日葵</t>
  </si>
  <si>
    <t>EA</t>
  </si>
  <si>
    <t>geek uninstaller</t>
  </si>
  <si>
    <t>喵玩修改器</t>
  </si>
  <si>
    <t>鲁大师</t>
  </si>
  <si>
    <t>金百达银爵32G*2 6400C32</t>
    <phoneticPr fontId="5" type="noConversion"/>
  </si>
  <si>
    <t>说明</t>
    <phoneticPr fontId="5" type="noConversion"/>
  </si>
  <si>
    <t>群友走咸鱼</t>
    <phoneticPr fontId="5" type="noConversion"/>
  </si>
  <si>
    <t>TB整机套餐</t>
  </si>
  <si>
    <t>TB整机套餐</t>
    <phoneticPr fontId="5" type="noConversion"/>
  </si>
  <si>
    <t>艾湃电竞 GTR 850W</t>
    <phoneticPr fontId="5" type="noConversion"/>
  </si>
  <si>
    <t>TB单买</t>
    <phoneticPr fontId="5" type="noConversion"/>
  </si>
  <si>
    <t>PCI-E3.0延长线</t>
    <phoneticPr fontId="5" type="noConversion"/>
  </si>
  <si>
    <t>绕线束管 10米 10MM</t>
    <phoneticPr fontId="5" type="noConversion"/>
  </si>
  <si>
    <t>配件</t>
    <phoneticPr fontId="5" type="noConversion"/>
  </si>
  <si>
    <t>网线 10米 六类千兆</t>
    <phoneticPr fontId="5" type="noConversion"/>
  </si>
  <si>
    <t>显卡支架 酷月GH50</t>
    <phoneticPr fontId="5" type="noConversion"/>
  </si>
  <si>
    <t>风扇螺栓螺母3CM 16颗</t>
    <phoneticPr fontId="5" type="noConversion"/>
  </si>
  <si>
    <t>PDD</t>
    <phoneticPr fontId="5" type="noConversion"/>
  </si>
  <si>
    <t>TB</t>
    <phoneticPr fontId="5" type="noConversion"/>
  </si>
  <si>
    <t>网卡AX210Pro 8DB天线</t>
    <phoneticPr fontId="5" type="noConversion"/>
  </si>
  <si>
    <t>咸鱼已出</t>
    <phoneticPr fontId="5" type="noConversion"/>
  </si>
  <si>
    <t>显示器</t>
    <phoneticPr fontId="5" type="noConversion"/>
  </si>
  <si>
    <t>H27P22P[SKG2713]27寸 4K160HZ</t>
    <phoneticPr fontId="5" type="noConversion"/>
  </si>
  <si>
    <t>H27T22 [SKG2716]27寸 2K170HZ</t>
    <phoneticPr fontId="5" type="noConversion"/>
  </si>
  <si>
    <t>JD自营</t>
    <phoneticPr fontId="5" type="noConversion"/>
  </si>
  <si>
    <t>鼠标</t>
    <phoneticPr fontId="5" type="noConversion"/>
  </si>
  <si>
    <t>ZOWIE EC2-CW</t>
    <phoneticPr fontId="5" type="noConversion"/>
  </si>
  <si>
    <t>键盘</t>
    <phoneticPr fontId="5" type="noConversion"/>
  </si>
  <si>
    <t>gamdias Hermes P3</t>
    <phoneticPr fontId="5" type="noConversion"/>
  </si>
  <si>
    <t>棱镜4pro12cm ARGB黑 正向1</t>
    <phoneticPr fontId="5" type="noConversion"/>
  </si>
  <si>
    <t>棱镜4pro12cm ARGB黑 反向3</t>
    <phoneticPr fontId="5" type="noConversion"/>
  </si>
  <si>
    <t>总价</t>
    <phoneticPr fontId="5" type="noConversion"/>
  </si>
  <si>
    <t>威刚S70Blade 2T</t>
    <phoneticPr fontId="5" type="noConversion"/>
  </si>
  <si>
    <t>西数蓝盘 1T</t>
    <phoneticPr fontId="5" type="noConversion"/>
  </si>
  <si>
    <t>西数蓝盘 3T</t>
    <phoneticPr fontId="5" type="noConversion"/>
  </si>
  <si>
    <t>群友赠送</t>
  </si>
  <si>
    <t>群友赠送</t>
    <phoneticPr fontId="5" type="noConversion"/>
  </si>
  <si>
    <t>抖音</t>
    <phoneticPr fontId="5" type="noConversion"/>
  </si>
  <si>
    <t>铠侠SD10 2T</t>
    <phoneticPr fontId="5" type="noConversion"/>
  </si>
  <si>
    <t>个人渠道</t>
    <phoneticPr fontId="5" type="noConversion"/>
  </si>
  <si>
    <t>ABS键帽104键+定制1键</t>
    <phoneticPr fontId="5" type="noConversion"/>
  </si>
  <si>
    <t>雷柏V700DIY 弹白轴</t>
    <phoneticPr fontId="5" type="noConversion"/>
  </si>
  <si>
    <t>TB旗舰店</t>
    <phoneticPr fontId="5" type="noConversion"/>
  </si>
  <si>
    <t>狼蛛F2088Pro 茶轴</t>
    <phoneticPr fontId="5" type="noConversion"/>
  </si>
  <si>
    <t>罗技K845 TTC 青轴</t>
    <phoneticPr fontId="5" type="noConversion"/>
  </si>
  <si>
    <t>ABS键帽104键</t>
    <phoneticPr fontId="5" type="noConversion"/>
  </si>
  <si>
    <t>达尔优 EK815 青轴</t>
    <phoneticPr fontId="5" type="noConversion"/>
  </si>
  <si>
    <t>英菲克V750B 蓝牙</t>
    <phoneticPr fontId="5" type="noConversion"/>
  </si>
  <si>
    <t>咸鱼</t>
    <phoneticPr fontId="5" type="noConversion"/>
  </si>
  <si>
    <t>GANSS 3104T 茶轴</t>
    <phoneticPr fontId="5" type="noConversion"/>
  </si>
  <si>
    <t>JD</t>
    <phoneticPr fontId="5" type="noConversion"/>
  </si>
  <si>
    <t>ROG 游侠2RX 光蓝轴 PBT</t>
    <phoneticPr fontId="5" type="noConversion"/>
  </si>
  <si>
    <t>雷蛇 黑寡妇V4专业版 段落绿轴</t>
    <phoneticPr fontId="5" type="noConversion"/>
  </si>
  <si>
    <t>雷柏 V500合金版 青轴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</si>
</sst>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_ "/>
  </numFmts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1D1D1F"/>
      <name val="Helvetica"/>
      <family val="2"/>
    </font>
    <font>
      <sz val="11"/>
      <color theme="1"/>
      <name val="微软雅黑 Light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opLeftCell="D73" workbookViewId="0">
      <selection activeCell="H57" sqref="H57:J57"/>
    </sheetView>
  </sheetViews>
  <sheetFormatPr defaultColWidth="9" defaultRowHeight="13.5" x14ac:dyDescent="0.15"/>
  <cols>
    <col min="1" max="2" width="9" style="1"/>
    <col min="3" max="3" width="30" style="1" customWidth="1"/>
    <col min="4" max="4" width="14" style="1" customWidth="1"/>
    <col min="5" max="7" width="9" style="1"/>
    <col min="8" max="8" width="31.125" style="1" customWidth="1"/>
    <col min="9" max="9" width="8.875" style="1" customWidth="1"/>
    <col min="10" max="10" width="37" style="1" customWidth="1"/>
    <col min="11" max="11" width="12.625" style="1"/>
  </cols>
  <sheetData>
    <row r="1" spans="2:11" x14ac:dyDescent="0.15">
      <c r="B1" s="15" t="s">
        <v>0</v>
      </c>
      <c r="C1" s="15"/>
    </row>
    <row r="2" spans="2:11" ht="16.5" x14ac:dyDescent="0.15">
      <c r="B2" s="8" t="s">
        <v>1</v>
      </c>
      <c r="C2" s="8" t="s">
        <v>2</v>
      </c>
      <c r="G2" s="8" t="s">
        <v>1</v>
      </c>
      <c r="H2" s="1" t="s">
        <v>3</v>
      </c>
      <c r="I2" s="1">
        <v>1799</v>
      </c>
      <c r="J2" s="1" t="s">
        <v>3</v>
      </c>
      <c r="K2" s="15">
        <v>3116</v>
      </c>
    </row>
    <row r="3" spans="2:11" ht="16.5" x14ac:dyDescent="0.15">
      <c r="B3" s="8" t="s">
        <v>4</v>
      </c>
      <c r="C3" s="8" t="s">
        <v>5</v>
      </c>
      <c r="D3" s="1">
        <v>1189</v>
      </c>
      <c r="G3" s="8" t="s">
        <v>4</v>
      </c>
      <c r="H3" s="1" t="s">
        <v>6</v>
      </c>
      <c r="I3" s="1">
        <v>1379</v>
      </c>
      <c r="J3" s="1" t="s">
        <v>7</v>
      </c>
      <c r="K3" s="15"/>
    </row>
    <row r="4" spans="2:11" ht="16.5" x14ac:dyDescent="0.15">
      <c r="B4" s="8" t="s">
        <v>8</v>
      </c>
      <c r="C4" s="8" t="s">
        <v>9</v>
      </c>
      <c r="D4" s="1">
        <v>4599</v>
      </c>
      <c r="G4" s="8" t="s">
        <v>8</v>
      </c>
      <c r="H4" s="1" t="s">
        <v>10</v>
      </c>
      <c r="I4" s="1">
        <v>5949</v>
      </c>
      <c r="J4" s="1" t="s">
        <v>11</v>
      </c>
      <c r="K4" s="1">
        <v>4400</v>
      </c>
    </row>
    <row r="5" spans="2:11" ht="16.5" x14ac:dyDescent="0.15">
      <c r="B5" s="8" t="s">
        <v>12</v>
      </c>
      <c r="C5" s="8" t="s">
        <v>13</v>
      </c>
      <c r="G5" s="8" t="s">
        <v>12</v>
      </c>
      <c r="H5" s="1" t="s">
        <v>14</v>
      </c>
      <c r="I5" s="1">
        <v>649</v>
      </c>
    </row>
    <row r="6" spans="2:11" ht="16.5" x14ac:dyDescent="0.15">
      <c r="B6" s="8" t="s">
        <v>15</v>
      </c>
      <c r="C6" s="8" t="s">
        <v>16</v>
      </c>
      <c r="G6" s="8" t="s">
        <v>15</v>
      </c>
      <c r="H6" s="1" t="s">
        <v>17</v>
      </c>
      <c r="I6" s="1">
        <v>479</v>
      </c>
    </row>
    <row r="7" spans="2:11" x14ac:dyDescent="0.15">
      <c r="B7" s="1" t="s">
        <v>18</v>
      </c>
      <c r="G7" s="1" t="s">
        <v>18</v>
      </c>
      <c r="H7" s="1" t="s">
        <v>19</v>
      </c>
      <c r="I7" s="1">
        <v>276</v>
      </c>
    </row>
    <row r="8" spans="2:11" x14ac:dyDescent="0.15">
      <c r="G8" s="1" t="s">
        <v>20</v>
      </c>
      <c r="H8" s="1" t="s">
        <v>21</v>
      </c>
      <c r="I8" s="1">
        <v>206</v>
      </c>
    </row>
    <row r="9" spans="2:11" x14ac:dyDescent="0.15">
      <c r="G9" s="1" t="s">
        <v>22</v>
      </c>
      <c r="H9" s="1" t="s">
        <v>23</v>
      </c>
      <c r="I9" s="1">
        <v>485</v>
      </c>
    </row>
    <row r="10" spans="2:11" x14ac:dyDescent="0.15">
      <c r="D10" s="1">
        <f>I2+D3+I4+I5+I7+I8+I9</f>
        <v>10553</v>
      </c>
      <c r="I10" s="1">
        <f>SUM(I2:I9)</f>
        <v>11222</v>
      </c>
      <c r="K10" s="1">
        <f>K2+I4+I5+I6+I7+I8+I9</f>
        <v>11160</v>
      </c>
    </row>
    <row r="13" spans="2:11" x14ac:dyDescent="0.15">
      <c r="B13" s="1" t="s">
        <v>24</v>
      </c>
      <c r="C13" s="1" t="s">
        <v>25</v>
      </c>
      <c r="D13" s="1">
        <v>245</v>
      </c>
      <c r="I13" s="1">
        <f>I2+I3+I5+I6+I7+I8+I9</f>
        <v>5273</v>
      </c>
    </row>
    <row r="14" spans="2:11" x14ac:dyDescent="0.15">
      <c r="C14" s="1" t="s">
        <v>26</v>
      </c>
      <c r="D14" s="1">
        <v>268</v>
      </c>
    </row>
    <row r="17" spans="2:11" x14ac:dyDescent="0.15">
      <c r="D17" s="1" t="s">
        <v>27</v>
      </c>
      <c r="H17" s="1" t="s">
        <v>28</v>
      </c>
      <c r="I17" s="1" t="s">
        <v>29</v>
      </c>
      <c r="J17" s="1" t="s">
        <v>30</v>
      </c>
    </row>
    <row r="18" spans="2:11" ht="16.5" x14ac:dyDescent="0.15">
      <c r="B18" s="8" t="s">
        <v>1</v>
      </c>
      <c r="C18" s="1" t="s">
        <v>31</v>
      </c>
      <c r="D18" s="1">
        <v>2552</v>
      </c>
      <c r="E18" s="1">
        <v>2552</v>
      </c>
      <c r="G18" s="8" t="s">
        <v>1</v>
      </c>
      <c r="H18" s="1" t="s">
        <v>31</v>
      </c>
      <c r="I18" s="1">
        <v>5499</v>
      </c>
      <c r="J18" s="1">
        <v>2558</v>
      </c>
    </row>
    <row r="19" spans="2:11" ht="16.5" x14ac:dyDescent="0.15">
      <c r="B19" s="8" t="s">
        <v>4</v>
      </c>
      <c r="C19" s="1" t="s">
        <v>32</v>
      </c>
      <c r="D19" s="1">
        <v>1348</v>
      </c>
      <c r="E19" s="1">
        <v>1330</v>
      </c>
      <c r="G19" s="8" t="s">
        <v>4</v>
      </c>
      <c r="H19" s="1" t="s">
        <v>32</v>
      </c>
      <c r="J19" s="1">
        <v>1319</v>
      </c>
    </row>
    <row r="20" spans="2:11" ht="16.5" x14ac:dyDescent="0.15">
      <c r="B20" s="8" t="s">
        <v>8</v>
      </c>
      <c r="G20" s="8" t="s">
        <v>8</v>
      </c>
      <c r="H20" s="1" t="s">
        <v>33</v>
      </c>
      <c r="I20" s="1">
        <v>6750</v>
      </c>
      <c r="J20" s="1">
        <v>6750</v>
      </c>
    </row>
    <row r="21" spans="2:11" ht="16.5" x14ac:dyDescent="0.15">
      <c r="B21" s="8" t="s">
        <v>12</v>
      </c>
      <c r="C21" s="1" t="s">
        <v>34</v>
      </c>
      <c r="D21" s="1">
        <v>649</v>
      </c>
      <c r="E21" s="1" t="s">
        <v>35</v>
      </c>
      <c r="G21" s="8" t="s">
        <v>12</v>
      </c>
      <c r="H21" s="1" t="s">
        <v>36</v>
      </c>
      <c r="I21" s="1">
        <v>130</v>
      </c>
      <c r="J21" s="1">
        <v>729</v>
      </c>
    </row>
    <row r="22" spans="2:11" ht="16.5" x14ac:dyDescent="0.15">
      <c r="B22" s="8" t="s">
        <v>15</v>
      </c>
      <c r="C22" s="1" t="s">
        <v>37</v>
      </c>
      <c r="D22" s="1">
        <v>339</v>
      </c>
      <c r="E22" s="1">
        <v>339</v>
      </c>
      <c r="G22" s="8" t="s">
        <v>15</v>
      </c>
      <c r="H22" s="1" t="s">
        <v>37</v>
      </c>
      <c r="I22" s="1">
        <v>235</v>
      </c>
      <c r="J22" s="1">
        <v>509</v>
      </c>
    </row>
    <row r="23" spans="2:11" x14ac:dyDescent="0.15">
      <c r="B23" s="1" t="s">
        <v>18</v>
      </c>
      <c r="C23" s="1" t="s">
        <v>38</v>
      </c>
      <c r="D23" s="1">
        <v>260</v>
      </c>
      <c r="E23" s="1" t="s">
        <v>35</v>
      </c>
      <c r="G23" s="1" t="s">
        <v>18</v>
      </c>
      <c r="H23" s="1" t="s">
        <v>38</v>
      </c>
      <c r="J23" s="1">
        <v>260</v>
      </c>
    </row>
    <row r="24" spans="2:11" x14ac:dyDescent="0.15">
      <c r="B24" s="1" t="s">
        <v>20</v>
      </c>
      <c r="C24" s="1" t="s">
        <v>39</v>
      </c>
      <c r="D24" s="1">
        <v>369</v>
      </c>
      <c r="E24" s="1" t="s">
        <v>35</v>
      </c>
      <c r="G24" s="1" t="s">
        <v>20</v>
      </c>
      <c r="H24" s="1" t="s">
        <v>39</v>
      </c>
      <c r="J24" s="1">
        <v>339</v>
      </c>
    </row>
    <row r="25" spans="2:11" x14ac:dyDescent="0.15">
      <c r="B25" s="1" t="s">
        <v>22</v>
      </c>
      <c r="C25" s="1" t="s">
        <v>40</v>
      </c>
      <c r="D25" s="1">
        <v>406</v>
      </c>
      <c r="E25" s="1" t="s">
        <v>35</v>
      </c>
      <c r="G25" s="1" t="s">
        <v>22</v>
      </c>
      <c r="H25" s="1" t="s">
        <v>40</v>
      </c>
      <c r="J25" s="1">
        <v>404</v>
      </c>
    </row>
    <row r="26" spans="2:11" x14ac:dyDescent="0.15">
      <c r="D26" s="1">
        <f>SUM(D18:D25)</f>
        <v>5923</v>
      </c>
      <c r="G26" s="1" t="s">
        <v>41</v>
      </c>
      <c r="H26" s="1" t="s">
        <v>42</v>
      </c>
      <c r="I26" s="1">
        <f>25*4</f>
        <v>100</v>
      </c>
      <c r="J26" s="1">
        <f>19.5*4</f>
        <v>78</v>
      </c>
    </row>
    <row r="28" spans="2:11" x14ac:dyDescent="0.15">
      <c r="G28" s="1" t="s">
        <v>43</v>
      </c>
      <c r="I28" s="1">
        <v>80</v>
      </c>
    </row>
    <row r="30" spans="2:11" x14ac:dyDescent="0.15">
      <c r="G30" s="1" t="s">
        <v>44</v>
      </c>
      <c r="I30" s="1">
        <f>SUM(I18:I28)</f>
        <v>12794</v>
      </c>
      <c r="J30" s="1">
        <f>SUM(J18:J28)</f>
        <v>12946</v>
      </c>
      <c r="K30" s="1">
        <f>J20/J30</f>
        <v>0.52139657036922604</v>
      </c>
    </row>
    <row r="33" spans="7:11" x14ac:dyDescent="0.15">
      <c r="H33" s="1" t="s">
        <v>28</v>
      </c>
      <c r="I33" s="1" t="s">
        <v>29</v>
      </c>
      <c r="J33" s="1" t="s">
        <v>30</v>
      </c>
    </row>
    <row r="34" spans="7:11" ht="16.5" x14ac:dyDescent="0.15">
      <c r="G34" s="8" t="s">
        <v>1</v>
      </c>
      <c r="H34" s="1" t="s">
        <v>31</v>
      </c>
      <c r="I34" s="1">
        <v>5499</v>
      </c>
      <c r="J34" s="1">
        <v>2558</v>
      </c>
    </row>
    <row r="35" spans="7:11" ht="16.5" x14ac:dyDescent="0.15">
      <c r="G35" s="8" t="s">
        <v>4</v>
      </c>
      <c r="H35" s="1" t="s">
        <v>32</v>
      </c>
      <c r="J35" s="1">
        <v>1319</v>
      </c>
    </row>
    <row r="36" spans="7:11" ht="16.5" x14ac:dyDescent="0.15">
      <c r="G36" s="8" t="s">
        <v>8</v>
      </c>
      <c r="H36" s="1" t="s">
        <v>45</v>
      </c>
      <c r="I36" s="1">
        <v>5320</v>
      </c>
      <c r="J36" s="1">
        <v>5320</v>
      </c>
    </row>
    <row r="37" spans="7:11" ht="16.5" x14ac:dyDescent="0.15">
      <c r="G37" s="8" t="s">
        <v>12</v>
      </c>
      <c r="H37" s="1" t="s">
        <v>36</v>
      </c>
      <c r="I37" s="1">
        <v>130</v>
      </c>
      <c r="J37" s="1">
        <v>729</v>
      </c>
    </row>
    <row r="38" spans="7:11" ht="16.5" x14ac:dyDescent="0.15">
      <c r="G38" s="8" t="s">
        <v>15</v>
      </c>
      <c r="H38" s="1" t="s">
        <v>37</v>
      </c>
      <c r="I38" s="1">
        <v>235</v>
      </c>
      <c r="J38" s="1">
        <v>509</v>
      </c>
    </row>
    <row r="39" spans="7:11" x14ac:dyDescent="0.15">
      <c r="G39" s="1" t="s">
        <v>18</v>
      </c>
      <c r="H39" s="1" t="s">
        <v>38</v>
      </c>
      <c r="J39" s="1">
        <v>260</v>
      </c>
    </row>
    <row r="40" spans="7:11" x14ac:dyDescent="0.15">
      <c r="G40" s="1" t="s">
        <v>20</v>
      </c>
      <c r="H40" s="1" t="s">
        <v>39</v>
      </c>
      <c r="J40" s="1">
        <v>339</v>
      </c>
    </row>
    <row r="41" spans="7:11" x14ac:dyDescent="0.15">
      <c r="G41" s="1" t="s">
        <v>22</v>
      </c>
      <c r="H41" s="1" t="s">
        <v>40</v>
      </c>
      <c r="J41" s="1">
        <v>404</v>
      </c>
    </row>
    <row r="42" spans="7:11" x14ac:dyDescent="0.15">
      <c r="G42" s="1" t="s">
        <v>41</v>
      </c>
      <c r="H42" s="1" t="s">
        <v>42</v>
      </c>
      <c r="I42" s="1">
        <f>25*4</f>
        <v>100</v>
      </c>
      <c r="J42" s="1">
        <f>19.5*4</f>
        <v>78</v>
      </c>
    </row>
    <row r="44" spans="7:11" x14ac:dyDescent="0.15">
      <c r="G44" s="1" t="s">
        <v>43</v>
      </c>
      <c r="I44" s="1">
        <v>80</v>
      </c>
    </row>
    <row r="46" spans="7:11" x14ac:dyDescent="0.15">
      <c r="G46" s="1" t="s">
        <v>44</v>
      </c>
      <c r="I46" s="1">
        <f>SUM(I34:I44)</f>
        <v>11364</v>
      </c>
      <c r="J46" s="1">
        <f>SUM(J34:J44)</f>
        <v>11516</v>
      </c>
      <c r="K46" s="1">
        <f>J36/J46</f>
        <v>0.46196596040291765</v>
      </c>
    </row>
    <row r="51" spans="7:11" x14ac:dyDescent="0.15">
      <c r="H51" s="1" t="s">
        <v>28</v>
      </c>
      <c r="I51" s="1" t="s">
        <v>29</v>
      </c>
      <c r="J51" s="1" t="s">
        <v>30</v>
      </c>
    </row>
    <row r="52" spans="7:11" ht="16.5" x14ac:dyDescent="0.15">
      <c r="G52" s="8" t="s">
        <v>1</v>
      </c>
      <c r="H52" s="1" t="s">
        <v>31</v>
      </c>
      <c r="I52" s="1">
        <v>5499</v>
      </c>
      <c r="J52" s="1">
        <v>2558</v>
      </c>
    </row>
    <row r="53" spans="7:11" ht="16.5" x14ac:dyDescent="0.15">
      <c r="G53" s="8" t="s">
        <v>4</v>
      </c>
      <c r="H53" s="1" t="s">
        <v>32</v>
      </c>
      <c r="J53" s="1">
        <v>1319</v>
      </c>
    </row>
    <row r="54" spans="7:11" ht="16.5" x14ac:dyDescent="0.15">
      <c r="G54" s="8" t="s">
        <v>8</v>
      </c>
    </row>
    <row r="55" spans="7:11" ht="16.5" x14ac:dyDescent="0.15">
      <c r="G55" s="8" t="s">
        <v>12</v>
      </c>
      <c r="H55" s="1" t="s">
        <v>36</v>
      </c>
      <c r="I55" s="1">
        <v>130</v>
      </c>
      <c r="J55" s="1">
        <v>729</v>
      </c>
    </row>
    <row r="56" spans="7:11" ht="16.5" x14ac:dyDescent="0.15">
      <c r="G56" s="8" t="s">
        <v>15</v>
      </c>
      <c r="H56" s="1" t="s">
        <v>37</v>
      </c>
      <c r="I56" s="1">
        <v>235</v>
      </c>
      <c r="J56" s="1">
        <v>509</v>
      </c>
    </row>
    <row r="57" spans="7:11" x14ac:dyDescent="0.15">
      <c r="G57" s="1" t="s">
        <v>18</v>
      </c>
      <c r="H57" s="1" t="s">
        <v>38</v>
      </c>
      <c r="J57" s="1">
        <v>260</v>
      </c>
    </row>
    <row r="58" spans="7:11" x14ac:dyDescent="0.15">
      <c r="G58" s="1" t="s">
        <v>20</v>
      </c>
      <c r="H58" s="1" t="s">
        <v>39</v>
      </c>
      <c r="J58" s="1">
        <v>339</v>
      </c>
    </row>
    <row r="59" spans="7:11" x14ac:dyDescent="0.15">
      <c r="G59" s="1" t="s">
        <v>22</v>
      </c>
      <c r="H59" s="1" t="s">
        <v>40</v>
      </c>
      <c r="J59" s="1">
        <v>404</v>
      </c>
    </row>
    <row r="60" spans="7:11" x14ac:dyDescent="0.15">
      <c r="G60" s="1" t="s">
        <v>41</v>
      </c>
      <c r="H60" s="1" t="s">
        <v>42</v>
      </c>
      <c r="I60" s="1">
        <f>25*4</f>
        <v>100</v>
      </c>
      <c r="J60" s="1">
        <f>19.5*4</f>
        <v>78</v>
      </c>
    </row>
    <row r="62" spans="7:11" x14ac:dyDescent="0.15">
      <c r="G62" s="1" t="s">
        <v>43</v>
      </c>
      <c r="I62" s="1">
        <v>80</v>
      </c>
    </row>
    <row r="64" spans="7:11" x14ac:dyDescent="0.15">
      <c r="G64" s="1" t="s">
        <v>44</v>
      </c>
      <c r="I64" s="1">
        <f>SUM(I52:I62)</f>
        <v>6044</v>
      </c>
      <c r="J64" s="1">
        <f>SUM(J52:J62)</f>
        <v>6196</v>
      </c>
      <c r="K64" s="1">
        <f>J54/J64</f>
        <v>0</v>
      </c>
    </row>
    <row r="68" spans="7:10" x14ac:dyDescent="0.15">
      <c r="H68" s="1" t="s">
        <v>46</v>
      </c>
    </row>
    <row r="69" spans="7:10" ht="16.5" x14ac:dyDescent="0.15">
      <c r="G69" s="8" t="s">
        <v>1</v>
      </c>
      <c r="H69" s="1" t="s">
        <v>31</v>
      </c>
      <c r="J69" s="1">
        <v>2558</v>
      </c>
    </row>
    <row r="70" spans="7:10" ht="16.5" x14ac:dyDescent="0.15">
      <c r="G70" s="8" t="s">
        <v>4</v>
      </c>
      <c r="H70" s="1" t="s">
        <v>47</v>
      </c>
      <c r="J70" s="1">
        <v>1689</v>
      </c>
    </row>
    <row r="71" spans="7:10" ht="16.5" x14ac:dyDescent="0.15">
      <c r="G71" s="8" t="s">
        <v>8</v>
      </c>
    </row>
    <row r="72" spans="7:10" ht="16.5" x14ac:dyDescent="0.15">
      <c r="G72" s="8" t="s">
        <v>12</v>
      </c>
      <c r="H72" s="1" t="s">
        <v>36</v>
      </c>
      <c r="J72" s="1">
        <v>729</v>
      </c>
    </row>
    <row r="73" spans="7:10" ht="16.5" x14ac:dyDescent="0.15">
      <c r="G73" s="8" t="s">
        <v>15</v>
      </c>
      <c r="H73" s="1" t="s">
        <v>37</v>
      </c>
      <c r="J73" s="1">
        <v>308</v>
      </c>
    </row>
    <row r="74" spans="7:10" x14ac:dyDescent="0.15">
      <c r="G74" s="1" t="s">
        <v>18</v>
      </c>
      <c r="H74" s="1" t="s">
        <v>48</v>
      </c>
      <c r="J74" s="1">
        <v>889</v>
      </c>
    </row>
    <row r="75" spans="7:10" x14ac:dyDescent="0.15">
      <c r="G75" s="1" t="s">
        <v>20</v>
      </c>
      <c r="H75" s="1" t="s">
        <v>49</v>
      </c>
      <c r="J75" s="1">
        <v>319</v>
      </c>
    </row>
    <row r="76" spans="7:10" x14ac:dyDescent="0.15">
      <c r="G76" s="1" t="s">
        <v>22</v>
      </c>
      <c r="H76" s="1" t="s">
        <v>50</v>
      </c>
      <c r="J76" s="1">
        <v>479</v>
      </c>
    </row>
    <row r="77" spans="7:10" x14ac:dyDescent="0.15">
      <c r="G77" s="1" t="s">
        <v>41</v>
      </c>
    </row>
    <row r="79" spans="7:10" x14ac:dyDescent="0.15">
      <c r="G79" s="1" t="s">
        <v>43</v>
      </c>
      <c r="J79" s="1">
        <v>80</v>
      </c>
    </row>
    <row r="81" spans="7:10" x14ac:dyDescent="0.15">
      <c r="G81" s="1" t="s">
        <v>44</v>
      </c>
      <c r="J81" s="1">
        <f>SUM(J69:J80)</f>
        <v>7051</v>
      </c>
    </row>
    <row r="84" spans="7:10" x14ac:dyDescent="0.15">
      <c r="H84" s="1" t="s">
        <v>28</v>
      </c>
      <c r="I84" s="1" t="s">
        <v>29</v>
      </c>
      <c r="J84" s="1" t="s">
        <v>30</v>
      </c>
    </row>
    <row r="85" spans="7:10" ht="16.5" x14ac:dyDescent="0.15">
      <c r="G85" s="8" t="s">
        <v>1</v>
      </c>
      <c r="H85" s="1" t="s">
        <v>51</v>
      </c>
      <c r="I85" s="1">
        <v>11459</v>
      </c>
      <c r="J85" s="1">
        <v>1885</v>
      </c>
    </row>
    <row r="86" spans="7:10" ht="16.5" x14ac:dyDescent="0.15">
      <c r="G86" s="8" t="s">
        <v>4</v>
      </c>
      <c r="H86" s="1" t="s">
        <v>32</v>
      </c>
      <c r="J86" s="1">
        <v>1319</v>
      </c>
    </row>
    <row r="87" spans="7:10" ht="16.5" x14ac:dyDescent="0.15">
      <c r="G87" s="8" t="s">
        <v>8</v>
      </c>
      <c r="H87" s="1" t="s">
        <v>33</v>
      </c>
      <c r="J87" s="1">
        <v>6750</v>
      </c>
    </row>
    <row r="88" spans="7:10" ht="16.5" x14ac:dyDescent="0.15">
      <c r="G88" s="8" t="s">
        <v>12</v>
      </c>
      <c r="H88" s="1" t="s">
        <v>36</v>
      </c>
      <c r="J88" s="1">
        <v>729</v>
      </c>
    </row>
    <row r="89" spans="7:10" ht="16.5" x14ac:dyDescent="0.15">
      <c r="G89" s="8" t="s">
        <v>15</v>
      </c>
      <c r="H89" s="1" t="s">
        <v>37</v>
      </c>
      <c r="J89" s="1">
        <v>308</v>
      </c>
    </row>
    <row r="90" spans="7:10" x14ac:dyDescent="0.15">
      <c r="G90" s="1" t="s">
        <v>18</v>
      </c>
      <c r="H90" s="1" t="s">
        <v>38</v>
      </c>
      <c r="J90" s="1">
        <v>260</v>
      </c>
    </row>
    <row r="91" spans="7:10" x14ac:dyDescent="0.15">
      <c r="G91" s="1" t="s">
        <v>20</v>
      </c>
      <c r="H91" s="1" t="s">
        <v>39</v>
      </c>
      <c r="J91" s="1">
        <v>339</v>
      </c>
    </row>
    <row r="92" spans="7:10" x14ac:dyDescent="0.15">
      <c r="G92" s="1" t="s">
        <v>22</v>
      </c>
      <c r="H92" s="1" t="s">
        <v>40</v>
      </c>
      <c r="J92" s="1">
        <v>404</v>
      </c>
    </row>
    <row r="93" spans="7:10" x14ac:dyDescent="0.15">
      <c r="G93" s="1" t="s">
        <v>41</v>
      </c>
      <c r="H93" s="1" t="s">
        <v>42</v>
      </c>
      <c r="I93" s="1">
        <f>25*4</f>
        <v>100</v>
      </c>
      <c r="J93" s="1">
        <f>19.5*4</f>
        <v>78</v>
      </c>
    </row>
    <row r="95" spans="7:10" x14ac:dyDescent="0.15">
      <c r="G95" s="1" t="s">
        <v>43</v>
      </c>
      <c r="I95" s="1">
        <v>80</v>
      </c>
    </row>
    <row r="97" spans="7:11" x14ac:dyDescent="0.15">
      <c r="G97" s="1" t="s">
        <v>44</v>
      </c>
      <c r="I97" s="1">
        <f>SUM(I85:I95)</f>
        <v>11639</v>
      </c>
      <c r="J97" s="1">
        <f>SUM(J85:J95)</f>
        <v>12072</v>
      </c>
    </row>
    <row r="101" spans="7:11" x14ac:dyDescent="0.15">
      <c r="H101" s="1" t="s">
        <v>28</v>
      </c>
      <c r="I101" s="1" t="s">
        <v>29</v>
      </c>
      <c r="J101" s="1" t="s">
        <v>30</v>
      </c>
    </row>
    <row r="102" spans="7:11" ht="16.5" x14ac:dyDescent="0.15">
      <c r="G102" s="8" t="s">
        <v>1</v>
      </c>
      <c r="H102" s="1" t="s">
        <v>51</v>
      </c>
      <c r="I102" s="1">
        <v>11888</v>
      </c>
      <c r="J102" s="1">
        <v>1885</v>
      </c>
      <c r="K102" s="1">
        <v>1885</v>
      </c>
    </row>
    <row r="103" spans="7:11" ht="16.5" x14ac:dyDescent="0.15">
      <c r="G103" s="8" t="s">
        <v>4</v>
      </c>
      <c r="H103" s="1" t="s">
        <v>47</v>
      </c>
      <c r="J103" s="1">
        <v>1689</v>
      </c>
      <c r="K103" s="1">
        <v>1400</v>
      </c>
    </row>
    <row r="104" spans="7:11" ht="16.5" x14ac:dyDescent="0.15">
      <c r="G104" s="8" t="s">
        <v>8</v>
      </c>
      <c r="H104" s="1" t="s">
        <v>33</v>
      </c>
      <c r="J104" s="1">
        <v>6750</v>
      </c>
      <c r="K104" s="1">
        <v>6750</v>
      </c>
    </row>
    <row r="105" spans="7:11" ht="16.5" x14ac:dyDescent="0.15">
      <c r="G105" s="8" t="s">
        <v>12</v>
      </c>
      <c r="H105" s="1" t="s">
        <v>36</v>
      </c>
      <c r="J105" s="1">
        <v>729</v>
      </c>
      <c r="K105" s="1">
        <v>729</v>
      </c>
    </row>
    <row r="106" spans="7:11" ht="16.5" x14ac:dyDescent="0.15">
      <c r="G106" s="8" t="s">
        <v>15</v>
      </c>
      <c r="H106" s="1" t="s">
        <v>37</v>
      </c>
      <c r="J106" s="1">
        <v>308</v>
      </c>
      <c r="K106" s="1">
        <v>308</v>
      </c>
    </row>
    <row r="107" spans="7:11" x14ac:dyDescent="0.15">
      <c r="G107" s="1" t="s">
        <v>18</v>
      </c>
      <c r="H107" s="1" t="s">
        <v>52</v>
      </c>
      <c r="J107" s="1">
        <v>887</v>
      </c>
      <c r="K107" s="15">
        <v>900</v>
      </c>
    </row>
    <row r="108" spans="7:11" x14ac:dyDescent="0.15">
      <c r="G108" s="1" t="s">
        <v>20</v>
      </c>
      <c r="H108" s="1" t="s">
        <v>53</v>
      </c>
      <c r="J108" s="1">
        <v>549</v>
      </c>
      <c r="K108" s="15"/>
    </row>
    <row r="109" spans="7:11" x14ac:dyDescent="0.15">
      <c r="G109" s="1" t="s">
        <v>22</v>
      </c>
      <c r="H109" s="1" t="s">
        <v>54</v>
      </c>
      <c r="J109" s="1">
        <v>404</v>
      </c>
      <c r="K109" s="1">
        <v>404</v>
      </c>
    </row>
    <row r="110" spans="7:11" x14ac:dyDescent="0.15">
      <c r="G110" s="1" t="s">
        <v>41</v>
      </c>
      <c r="H110" s="1" t="s">
        <v>55</v>
      </c>
      <c r="I110" s="1">
        <v>0</v>
      </c>
      <c r="J110" s="1">
        <f>19.5*4</f>
        <v>78</v>
      </c>
      <c r="K110" s="1">
        <f>19.5*4</f>
        <v>78</v>
      </c>
    </row>
    <row r="112" spans="7:11" x14ac:dyDescent="0.15">
      <c r="G112" s="1" t="s">
        <v>43</v>
      </c>
      <c r="I112" s="1">
        <v>80</v>
      </c>
    </row>
    <row r="114" spans="7:11" x14ac:dyDescent="0.15">
      <c r="G114" s="1" t="s">
        <v>44</v>
      </c>
      <c r="I114" s="1">
        <f>SUM(I102:I112)</f>
        <v>11968</v>
      </c>
      <c r="J114" s="1">
        <f>SUM(J102:J112)</f>
        <v>13279</v>
      </c>
      <c r="K114" s="1">
        <f>SUM(K102:K110)</f>
        <v>12454</v>
      </c>
    </row>
    <row r="117" spans="7:11" x14ac:dyDescent="0.15">
      <c r="I117" s="1" t="s">
        <v>30</v>
      </c>
    </row>
    <row r="118" spans="7:11" ht="16.5" x14ac:dyDescent="0.15">
      <c r="G118" s="8" t="s">
        <v>1</v>
      </c>
      <c r="H118" s="1" t="s">
        <v>56</v>
      </c>
      <c r="I118" s="1">
        <v>2675</v>
      </c>
    </row>
    <row r="119" spans="7:11" ht="16.5" x14ac:dyDescent="0.15">
      <c r="G119" s="8" t="s">
        <v>4</v>
      </c>
      <c r="H119" s="1" t="s">
        <v>57</v>
      </c>
      <c r="I119" s="1">
        <v>1645</v>
      </c>
      <c r="J119" s="1">
        <f>I118+I119</f>
        <v>4320</v>
      </c>
    </row>
    <row r="120" spans="7:11" ht="16.5" x14ac:dyDescent="0.15">
      <c r="G120" s="8" t="s">
        <v>8</v>
      </c>
      <c r="H120" s="1" t="s">
        <v>33</v>
      </c>
      <c r="I120" s="1">
        <v>6750</v>
      </c>
    </row>
    <row r="121" spans="7:11" ht="16.5" x14ac:dyDescent="0.15">
      <c r="G121" s="8" t="s">
        <v>12</v>
      </c>
      <c r="H121" s="1" t="s">
        <v>58</v>
      </c>
      <c r="I121" s="1">
        <v>699</v>
      </c>
    </row>
    <row r="122" spans="7:11" ht="16.5" x14ac:dyDescent="0.15">
      <c r="G122" s="8" t="s">
        <v>15</v>
      </c>
      <c r="H122" s="1" t="s">
        <v>59</v>
      </c>
      <c r="I122" s="1">
        <v>615</v>
      </c>
    </row>
    <row r="123" spans="7:11" x14ac:dyDescent="0.15">
      <c r="G123" s="1" t="s">
        <v>18</v>
      </c>
      <c r="H123" s="1" t="s">
        <v>38</v>
      </c>
      <c r="I123" s="1">
        <v>259</v>
      </c>
    </row>
    <row r="124" spans="7:11" x14ac:dyDescent="0.15">
      <c r="G124" s="1" t="s">
        <v>20</v>
      </c>
      <c r="H124" s="1" t="s">
        <v>60</v>
      </c>
      <c r="I124" s="1">
        <v>287</v>
      </c>
    </row>
    <row r="125" spans="7:11" x14ac:dyDescent="0.15">
      <c r="G125" s="1" t="s">
        <v>22</v>
      </c>
      <c r="H125" s="1" t="s">
        <v>61</v>
      </c>
      <c r="I125" s="1">
        <v>798</v>
      </c>
    </row>
    <row r="126" spans="7:11" x14ac:dyDescent="0.15">
      <c r="G126" s="1" t="s">
        <v>41</v>
      </c>
      <c r="H126" s="1" t="s">
        <v>62</v>
      </c>
      <c r="I126" s="1">
        <v>100</v>
      </c>
    </row>
    <row r="128" spans="7:11" x14ac:dyDescent="0.15">
      <c r="G128" s="1" t="s">
        <v>43</v>
      </c>
    </row>
    <row r="130" spans="7:9" x14ac:dyDescent="0.15">
      <c r="G130" s="1" t="s">
        <v>44</v>
      </c>
      <c r="I130" s="1">
        <f>SUM(I118:I128)</f>
        <v>13828</v>
      </c>
    </row>
  </sheetData>
  <mergeCells count="3">
    <mergeCell ref="B1:C1"/>
    <mergeCell ref="K2:K3"/>
    <mergeCell ref="K107:K108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16"/>
  <sheetViews>
    <sheetView topLeftCell="B4" zoomScale="115" zoomScaleNormal="115" workbookViewId="0">
      <selection activeCell="L19" sqref="L19"/>
    </sheetView>
  </sheetViews>
  <sheetFormatPr defaultColWidth="9" defaultRowHeight="14.1" customHeight="1" x14ac:dyDescent="0.15"/>
  <cols>
    <col min="1" max="2" width="9" style="1"/>
    <col min="3" max="3" width="36" style="1" customWidth="1"/>
    <col min="4" max="4" width="9" style="1"/>
    <col min="5" max="5" width="12.625" style="7"/>
    <col min="6" max="7" width="9" style="1"/>
    <col min="8" max="8" width="6.875" style="1" customWidth="1"/>
    <col min="9" max="9" width="33.5" style="1" customWidth="1"/>
    <col min="10" max="10" width="9.375" style="1"/>
    <col min="11" max="11" width="9" style="1"/>
    <col min="12" max="12" width="20.25" style="1" customWidth="1"/>
    <col min="13" max="16384" width="9" style="1"/>
  </cols>
  <sheetData>
    <row r="3" spans="2:10" ht="14.1" customHeight="1" x14ac:dyDescent="0.15">
      <c r="B3" s="1" t="s">
        <v>1</v>
      </c>
      <c r="C3" s="1" t="s">
        <v>63</v>
      </c>
      <c r="D3" s="1">
        <v>2658</v>
      </c>
      <c r="E3" s="7">
        <v>2650</v>
      </c>
      <c r="F3" s="1" t="s">
        <v>64</v>
      </c>
      <c r="I3" s="1" t="s">
        <v>65</v>
      </c>
    </row>
    <row r="4" spans="2:10" ht="14.1" customHeight="1" x14ac:dyDescent="0.15">
      <c r="C4" s="1" t="s">
        <v>66</v>
      </c>
      <c r="D4" s="1">
        <v>2785</v>
      </c>
    </row>
    <row r="5" spans="2:10" ht="14.1" customHeight="1" x14ac:dyDescent="0.15">
      <c r="C5" s="1" t="s">
        <v>67</v>
      </c>
      <c r="D5" s="1">
        <v>2918</v>
      </c>
      <c r="H5" s="1" t="s">
        <v>1</v>
      </c>
      <c r="I5" s="1" t="s">
        <v>63</v>
      </c>
      <c r="J5" s="1">
        <v>2658</v>
      </c>
    </row>
    <row r="6" spans="2:10" ht="14.1" customHeight="1" x14ac:dyDescent="0.15">
      <c r="H6" s="8" t="s">
        <v>4</v>
      </c>
      <c r="I6" s="1" t="s">
        <v>57</v>
      </c>
      <c r="J6" s="1">
        <v>1645</v>
      </c>
    </row>
    <row r="7" spans="2:10" ht="14.1" customHeight="1" x14ac:dyDescent="0.15">
      <c r="B7" s="8"/>
      <c r="H7" s="8" t="s">
        <v>8</v>
      </c>
      <c r="I7" s="1" t="s">
        <v>33</v>
      </c>
      <c r="J7" s="1">
        <v>6750</v>
      </c>
    </row>
    <row r="8" spans="2:10" ht="14.1" customHeight="1" x14ac:dyDescent="0.15">
      <c r="B8" s="8" t="s">
        <v>4</v>
      </c>
      <c r="C8" s="1" t="s">
        <v>32</v>
      </c>
      <c r="D8" s="1">
        <v>1240</v>
      </c>
      <c r="H8" s="8" t="s">
        <v>12</v>
      </c>
      <c r="I8" s="1" t="s">
        <v>68</v>
      </c>
      <c r="J8" s="1">
        <v>699</v>
      </c>
    </row>
    <row r="9" spans="2:10" ht="14.1" customHeight="1" x14ac:dyDescent="0.15">
      <c r="C9" s="1" t="s">
        <v>57</v>
      </c>
      <c r="D9" s="1">
        <v>1645</v>
      </c>
      <c r="H9" s="8" t="s">
        <v>15</v>
      </c>
      <c r="I9" s="1" t="s">
        <v>59</v>
      </c>
      <c r="J9" s="1">
        <v>615</v>
      </c>
    </row>
    <row r="10" spans="2:10" ht="14.1" customHeight="1" x14ac:dyDescent="0.15">
      <c r="C10" s="1" t="s">
        <v>69</v>
      </c>
      <c r="D10" s="1">
        <v>1357</v>
      </c>
      <c r="H10" s="1" t="s">
        <v>18</v>
      </c>
      <c r="I10" s="1" t="s">
        <v>38</v>
      </c>
      <c r="J10" s="1">
        <v>260</v>
      </c>
    </row>
    <row r="11" spans="2:10" ht="14.1" customHeight="1" x14ac:dyDescent="0.15">
      <c r="C11" s="1" t="s">
        <v>47</v>
      </c>
      <c r="D11" s="1">
        <v>1640</v>
      </c>
      <c r="H11" s="1" t="s">
        <v>20</v>
      </c>
      <c r="I11" s="1" t="s">
        <v>60</v>
      </c>
      <c r="J11" s="1">
        <v>287</v>
      </c>
    </row>
    <row r="12" spans="2:10" ht="14.1" customHeight="1" x14ac:dyDescent="0.15">
      <c r="C12" s="1" t="s">
        <v>70</v>
      </c>
      <c r="D12" s="1">
        <v>1428</v>
      </c>
      <c r="H12" s="1" t="s">
        <v>22</v>
      </c>
      <c r="I12" s="1" t="s">
        <v>61</v>
      </c>
      <c r="J12" s="1">
        <v>798</v>
      </c>
    </row>
    <row r="13" spans="2:10" ht="14.1" customHeight="1" x14ac:dyDescent="0.15">
      <c r="C13" s="1" t="s">
        <v>71</v>
      </c>
      <c r="D13" s="1">
        <v>1848</v>
      </c>
      <c r="H13" s="1" t="s">
        <v>41</v>
      </c>
      <c r="I13" s="1" t="s">
        <v>72</v>
      </c>
      <c r="J13" s="1">
        <v>83</v>
      </c>
    </row>
    <row r="14" spans="2:10" ht="14.1" customHeight="1" x14ac:dyDescent="0.15">
      <c r="C14" s="1" t="s">
        <v>73</v>
      </c>
      <c r="D14" s="1">
        <v>2398</v>
      </c>
    </row>
    <row r="15" spans="2:10" ht="14.1" customHeight="1" x14ac:dyDescent="0.15">
      <c r="C15" s="1" t="s">
        <v>74</v>
      </c>
      <c r="D15" s="1">
        <v>2798</v>
      </c>
      <c r="H15" s="1" t="s">
        <v>43</v>
      </c>
    </row>
    <row r="16" spans="2:10" ht="14.1" customHeight="1" x14ac:dyDescent="0.15">
      <c r="B16" s="8" t="s">
        <v>8</v>
      </c>
      <c r="C16" s="1" t="s">
        <v>33</v>
      </c>
      <c r="D16" s="1">
        <v>6750</v>
      </c>
      <c r="H16" s="1" t="s">
        <v>75</v>
      </c>
    </row>
    <row r="17" spans="2:11" ht="14.1" customHeight="1" x14ac:dyDescent="0.15">
      <c r="C17" s="1" t="s">
        <v>76</v>
      </c>
      <c r="D17" s="1">
        <v>7298</v>
      </c>
      <c r="H17" s="1" t="s">
        <v>44</v>
      </c>
      <c r="J17" s="1">
        <f>SUM(J5:J15)</f>
        <v>13795</v>
      </c>
      <c r="K17" s="7"/>
    </row>
    <row r="18" spans="2:11" ht="14.1" customHeight="1" x14ac:dyDescent="0.15">
      <c r="C18" s="1" t="s">
        <v>77</v>
      </c>
      <c r="D18" s="1">
        <v>6809</v>
      </c>
      <c r="H18" s="1" t="s">
        <v>78</v>
      </c>
    </row>
    <row r="20" spans="2:11" ht="14.1" customHeight="1" x14ac:dyDescent="0.15">
      <c r="B20" s="8" t="s">
        <v>12</v>
      </c>
      <c r="C20" s="1" t="s">
        <v>68</v>
      </c>
      <c r="D20" s="1">
        <v>699</v>
      </c>
      <c r="I20" s="1" t="s">
        <v>79</v>
      </c>
    </row>
    <row r="21" spans="2:11" ht="14.1" customHeight="1" x14ac:dyDescent="0.15">
      <c r="C21" s="1" t="s">
        <v>80</v>
      </c>
      <c r="D21" s="1">
        <v>669</v>
      </c>
    </row>
    <row r="22" spans="2:11" ht="14.1" customHeight="1" x14ac:dyDescent="0.15">
      <c r="C22" s="1" t="s">
        <v>81</v>
      </c>
      <c r="D22" s="1">
        <v>999</v>
      </c>
      <c r="H22" s="1" t="s">
        <v>1</v>
      </c>
      <c r="I22" s="1" t="s">
        <v>63</v>
      </c>
      <c r="J22" s="1">
        <v>2640</v>
      </c>
    </row>
    <row r="23" spans="2:11" ht="14.1" customHeight="1" x14ac:dyDescent="0.15">
      <c r="C23" s="1" t="s">
        <v>82</v>
      </c>
      <c r="D23" s="1">
        <v>799</v>
      </c>
      <c r="H23" s="8" t="s">
        <v>4</v>
      </c>
      <c r="I23" s="1" t="s">
        <v>83</v>
      </c>
      <c r="J23" s="1">
        <v>1400</v>
      </c>
    </row>
    <row r="24" spans="2:11" ht="14.1" customHeight="1" x14ac:dyDescent="0.15">
      <c r="H24" s="8" t="s">
        <v>8</v>
      </c>
    </row>
    <row r="25" spans="2:11" ht="14.1" customHeight="1" x14ac:dyDescent="0.15">
      <c r="H25" s="8" t="s">
        <v>12</v>
      </c>
      <c r="I25" s="1" t="s">
        <v>68</v>
      </c>
      <c r="J25" s="1">
        <v>666</v>
      </c>
    </row>
    <row r="26" spans="2:11" ht="14.1" customHeight="1" x14ac:dyDescent="0.15">
      <c r="B26" s="8" t="s">
        <v>15</v>
      </c>
      <c r="C26" s="1" t="s">
        <v>84</v>
      </c>
      <c r="D26" s="1">
        <v>399</v>
      </c>
      <c r="H26" s="8" t="s">
        <v>15</v>
      </c>
      <c r="I26" s="1" t="s">
        <v>59</v>
      </c>
      <c r="J26" s="1">
        <v>625</v>
      </c>
    </row>
    <row r="27" spans="2:11" ht="14.1" customHeight="1" x14ac:dyDescent="0.15">
      <c r="C27" s="1" t="s">
        <v>85</v>
      </c>
      <c r="D27" s="1">
        <v>615</v>
      </c>
      <c r="H27" s="1" t="s">
        <v>18</v>
      </c>
      <c r="I27" s="1" t="s">
        <v>38</v>
      </c>
      <c r="J27" s="1">
        <v>282</v>
      </c>
    </row>
    <row r="28" spans="2:11" ht="14.1" customHeight="1" x14ac:dyDescent="0.15">
      <c r="C28" s="1" t="s">
        <v>86</v>
      </c>
      <c r="D28" s="1">
        <v>1189</v>
      </c>
      <c r="H28" s="1" t="s">
        <v>20</v>
      </c>
      <c r="I28" s="1" t="s">
        <v>60</v>
      </c>
      <c r="J28" s="1">
        <v>279</v>
      </c>
    </row>
    <row r="29" spans="2:11" ht="14.1" customHeight="1" x14ac:dyDescent="0.15">
      <c r="C29" s="1" t="s">
        <v>87</v>
      </c>
      <c r="D29" s="1">
        <v>598</v>
      </c>
      <c r="H29" s="1" t="s">
        <v>22</v>
      </c>
      <c r="I29" s="1" t="s">
        <v>88</v>
      </c>
      <c r="J29" s="1">
        <v>540</v>
      </c>
    </row>
    <row r="30" spans="2:11" ht="14.1" customHeight="1" x14ac:dyDescent="0.15">
      <c r="C30" s="1" t="s">
        <v>89</v>
      </c>
      <c r="D30" s="1">
        <v>1148</v>
      </c>
      <c r="H30" s="1" t="s">
        <v>41</v>
      </c>
      <c r="I30" s="1" t="s">
        <v>72</v>
      </c>
      <c r="J30" s="1">
        <v>120</v>
      </c>
    </row>
    <row r="31" spans="2:11" ht="14.1" customHeight="1" x14ac:dyDescent="0.15">
      <c r="C31" s="1" t="s">
        <v>90</v>
      </c>
      <c r="D31" s="1">
        <v>599</v>
      </c>
      <c r="H31" s="1" t="s">
        <v>91</v>
      </c>
      <c r="J31" s="1">
        <f>SUM(J25:J30,J23,J22)*0.02</f>
        <v>131.04</v>
      </c>
    </row>
    <row r="32" spans="2:11" ht="14.1" customHeight="1" x14ac:dyDescent="0.15">
      <c r="H32" s="1" t="s">
        <v>92</v>
      </c>
      <c r="J32" s="1">
        <v>99</v>
      </c>
    </row>
    <row r="33" spans="2:13" ht="14.1" customHeight="1" x14ac:dyDescent="0.15">
      <c r="C33" s="1" t="s">
        <v>93</v>
      </c>
      <c r="H33" s="1" t="s">
        <v>43</v>
      </c>
      <c r="J33" s="1">
        <v>40</v>
      </c>
    </row>
    <row r="34" spans="2:13" ht="14.1" customHeight="1" x14ac:dyDescent="0.15">
      <c r="C34" s="1" t="s">
        <v>89</v>
      </c>
      <c r="H34" s="1" t="s">
        <v>75</v>
      </c>
    </row>
    <row r="35" spans="2:13" ht="14.1" customHeight="1" x14ac:dyDescent="0.15">
      <c r="C35" s="1" t="s">
        <v>94</v>
      </c>
      <c r="E35" s="1">
        <v>7450</v>
      </c>
      <c r="H35" s="1" t="s">
        <v>44</v>
      </c>
      <c r="J35" s="1">
        <f>SUM(J22:J33)</f>
        <v>6822.04</v>
      </c>
      <c r="K35" s="1">
        <v>6750</v>
      </c>
      <c r="L35" s="1">
        <f>J35+K35</f>
        <v>13572.04</v>
      </c>
    </row>
    <row r="36" spans="2:13" ht="14.1" customHeight="1" x14ac:dyDescent="0.15">
      <c r="C36" s="1" t="s">
        <v>95</v>
      </c>
      <c r="H36" s="1" t="s">
        <v>78</v>
      </c>
    </row>
    <row r="39" spans="2:13" ht="14.1" customHeight="1" x14ac:dyDescent="0.15">
      <c r="I39" s="1" t="s">
        <v>96</v>
      </c>
      <c r="K39" s="1" t="s">
        <v>35</v>
      </c>
      <c r="M39" s="1" t="s">
        <v>97</v>
      </c>
    </row>
    <row r="40" spans="2:13" ht="14.1" customHeight="1" x14ac:dyDescent="0.15">
      <c r="M40" s="1">
        <v>6199</v>
      </c>
    </row>
    <row r="41" spans="2:13" ht="14.1" customHeight="1" x14ac:dyDescent="0.15">
      <c r="H41" s="1" t="s">
        <v>1</v>
      </c>
      <c r="I41" s="1" t="s">
        <v>63</v>
      </c>
      <c r="J41" s="1">
        <v>2640</v>
      </c>
      <c r="L41" s="1" t="s">
        <v>63</v>
      </c>
      <c r="M41" s="1">
        <v>0</v>
      </c>
    </row>
    <row r="42" spans="2:13" ht="14.1" customHeight="1" x14ac:dyDescent="0.15">
      <c r="H42" s="8" t="s">
        <v>4</v>
      </c>
      <c r="I42" s="1" t="s">
        <v>83</v>
      </c>
      <c r="J42" s="1">
        <v>1400</v>
      </c>
      <c r="L42" s="1" t="s">
        <v>98</v>
      </c>
      <c r="M42" s="1">
        <v>0</v>
      </c>
    </row>
    <row r="43" spans="2:13" ht="14.1" customHeight="1" x14ac:dyDescent="0.15">
      <c r="H43" s="8" t="s">
        <v>8</v>
      </c>
    </row>
    <row r="44" spans="2:13" ht="14.1" customHeight="1" x14ac:dyDescent="0.15">
      <c r="H44" s="8" t="s">
        <v>12</v>
      </c>
      <c r="I44" s="1" t="s">
        <v>68</v>
      </c>
      <c r="J44" s="1">
        <v>666</v>
      </c>
      <c r="L44" s="1" t="s">
        <v>68</v>
      </c>
      <c r="M44" s="1">
        <v>0</v>
      </c>
    </row>
    <row r="45" spans="2:13" ht="14.1" customHeight="1" x14ac:dyDescent="0.15">
      <c r="H45" s="8" t="s">
        <v>15</v>
      </c>
      <c r="I45" s="1" t="s">
        <v>59</v>
      </c>
      <c r="J45" s="1">
        <v>625</v>
      </c>
      <c r="L45" s="1" t="s">
        <v>99</v>
      </c>
      <c r="M45" s="1">
        <v>409</v>
      </c>
    </row>
    <row r="46" spans="2:13" ht="14.1" customHeight="1" x14ac:dyDescent="0.15">
      <c r="H46" s="1" t="s">
        <v>18</v>
      </c>
      <c r="I46" s="1" t="s">
        <v>38</v>
      </c>
      <c r="J46" s="1">
        <v>282</v>
      </c>
      <c r="L46" s="1" t="s">
        <v>100</v>
      </c>
      <c r="M46" s="1">
        <v>79</v>
      </c>
    </row>
    <row r="47" spans="2:13" ht="14.1" customHeight="1" x14ac:dyDescent="0.15">
      <c r="B47" s="1" t="s">
        <v>18</v>
      </c>
      <c r="C47" s="1" t="s">
        <v>38</v>
      </c>
      <c r="D47" s="1">
        <v>260</v>
      </c>
      <c r="H47" s="1" t="s">
        <v>20</v>
      </c>
      <c r="I47" s="1" t="s">
        <v>60</v>
      </c>
      <c r="J47" s="1">
        <v>279</v>
      </c>
      <c r="L47" s="1" t="s">
        <v>101</v>
      </c>
      <c r="M47" s="1">
        <v>90</v>
      </c>
    </row>
    <row r="48" spans="2:13" ht="14.1" customHeight="1" x14ac:dyDescent="0.15">
      <c r="C48" s="1" t="s">
        <v>52</v>
      </c>
      <c r="D48" s="1">
        <v>887</v>
      </c>
      <c r="H48" s="1" t="s">
        <v>22</v>
      </c>
      <c r="I48" s="1" t="s">
        <v>88</v>
      </c>
      <c r="J48" s="1">
        <v>540</v>
      </c>
      <c r="K48" s="1">
        <v>629</v>
      </c>
    </row>
    <row r="49" spans="2:13" ht="14.1" customHeight="1" x14ac:dyDescent="0.15">
      <c r="C49" s="1" t="s">
        <v>102</v>
      </c>
      <c r="D49" s="1">
        <v>892</v>
      </c>
      <c r="I49" s="1" t="s">
        <v>103</v>
      </c>
      <c r="K49" s="1">
        <v>609</v>
      </c>
      <c r="L49" s="1" t="s">
        <v>104</v>
      </c>
      <c r="M49" s="1">
        <v>119</v>
      </c>
    </row>
    <row r="50" spans="2:13" ht="14.1" customHeight="1" x14ac:dyDescent="0.15">
      <c r="C50" s="1" t="s">
        <v>105</v>
      </c>
      <c r="D50" s="1">
        <v>318</v>
      </c>
      <c r="H50" s="1" t="s">
        <v>41</v>
      </c>
      <c r="I50" s="1" t="s">
        <v>72</v>
      </c>
      <c r="J50" s="1">
        <v>120</v>
      </c>
    </row>
    <row r="51" spans="2:13" ht="14.1" customHeight="1" x14ac:dyDescent="0.15">
      <c r="H51" s="1" t="s">
        <v>91</v>
      </c>
      <c r="J51" s="1">
        <f>SUM(J44:J50,J42,J41)*0.02</f>
        <v>131.04</v>
      </c>
    </row>
    <row r="52" spans="2:13" ht="14.1" customHeight="1" x14ac:dyDescent="0.15">
      <c r="H52" s="1" t="s">
        <v>92</v>
      </c>
      <c r="J52" s="1">
        <v>99</v>
      </c>
    </row>
    <row r="53" spans="2:13" ht="14.1" customHeight="1" x14ac:dyDescent="0.15">
      <c r="H53" s="1" t="s">
        <v>43</v>
      </c>
      <c r="J53" s="1">
        <v>40</v>
      </c>
      <c r="M53" s="1">
        <v>40</v>
      </c>
    </row>
    <row r="54" spans="2:13" ht="14.1" customHeight="1" x14ac:dyDescent="0.15">
      <c r="H54" s="1" t="s">
        <v>75</v>
      </c>
      <c r="M54" s="1">
        <f>SUM(M40:M52)</f>
        <v>6896</v>
      </c>
    </row>
    <row r="55" spans="2:13" ht="14.1" customHeight="1" x14ac:dyDescent="0.15">
      <c r="B55" s="1" t="s">
        <v>20</v>
      </c>
      <c r="C55" s="1" t="s">
        <v>60</v>
      </c>
      <c r="D55" s="1">
        <v>287</v>
      </c>
      <c r="H55" s="1" t="s">
        <v>44</v>
      </c>
      <c r="J55" s="1">
        <f>SUM(J41:J53)</f>
        <v>6822.04</v>
      </c>
      <c r="K55" s="1">
        <v>6750</v>
      </c>
    </row>
    <row r="56" spans="2:13" ht="14.1" customHeight="1" x14ac:dyDescent="0.15">
      <c r="C56" s="1" t="s">
        <v>106</v>
      </c>
      <c r="D56" s="1">
        <v>348</v>
      </c>
      <c r="H56" s="1" t="s">
        <v>78</v>
      </c>
    </row>
    <row r="57" spans="2:13" ht="14.1" customHeight="1" x14ac:dyDescent="0.15">
      <c r="C57" s="1" t="s">
        <v>107</v>
      </c>
      <c r="D57" s="1">
        <v>405</v>
      </c>
      <c r="I57" s="1" t="s">
        <v>108</v>
      </c>
    </row>
    <row r="58" spans="2:13" ht="14.1" customHeight="1" x14ac:dyDescent="0.15">
      <c r="C58" s="1" t="s">
        <v>109</v>
      </c>
      <c r="D58" s="1">
        <v>299</v>
      </c>
      <c r="H58" s="1" t="s">
        <v>1</v>
      </c>
      <c r="I58" s="1" t="s">
        <v>63</v>
      </c>
      <c r="J58" s="1">
        <v>6199</v>
      </c>
      <c r="K58" s="1">
        <v>2658</v>
      </c>
    </row>
    <row r="59" spans="2:13" ht="14.1" customHeight="1" x14ac:dyDescent="0.15">
      <c r="C59" s="1" t="s">
        <v>110</v>
      </c>
      <c r="D59" s="1">
        <v>318</v>
      </c>
      <c r="H59" s="8" t="s">
        <v>4</v>
      </c>
      <c r="I59" s="1" t="s">
        <v>83</v>
      </c>
      <c r="K59" s="1">
        <v>1357</v>
      </c>
    </row>
    <row r="60" spans="2:13" ht="14.1" customHeight="1" x14ac:dyDescent="0.15">
      <c r="C60" s="1" t="s">
        <v>111</v>
      </c>
      <c r="D60" s="1">
        <v>319</v>
      </c>
      <c r="H60" s="8" t="s">
        <v>8</v>
      </c>
      <c r="I60" s="1" t="s">
        <v>112</v>
      </c>
    </row>
    <row r="61" spans="2:13" ht="14.1" customHeight="1" x14ac:dyDescent="0.15">
      <c r="E61" s="7" t="s">
        <v>113</v>
      </c>
      <c r="H61" s="8" t="s">
        <v>12</v>
      </c>
      <c r="I61" s="1" t="s">
        <v>68</v>
      </c>
      <c r="K61" s="1">
        <v>699</v>
      </c>
    </row>
    <row r="62" spans="2:13" ht="14.1" customHeight="1" x14ac:dyDescent="0.15">
      <c r="B62" s="1" t="s">
        <v>22</v>
      </c>
      <c r="C62" s="1" t="s">
        <v>114</v>
      </c>
      <c r="D62" s="1">
        <v>397</v>
      </c>
      <c r="E62" s="7">
        <f>D62/850</f>
        <v>0.46705882352941175</v>
      </c>
      <c r="H62" s="8" t="s">
        <v>15</v>
      </c>
      <c r="I62" s="1" t="s">
        <v>115</v>
      </c>
      <c r="J62" s="1">
        <v>409</v>
      </c>
      <c r="K62" s="1">
        <v>689</v>
      </c>
    </row>
    <row r="63" spans="2:13" ht="14.1" customHeight="1" x14ac:dyDescent="0.15">
      <c r="C63" s="1" t="s">
        <v>54</v>
      </c>
      <c r="D63" s="1">
        <v>504</v>
      </c>
      <c r="E63" s="7">
        <f>D63/1000</f>
        <v>0.504</v>
      </c>
      <c r="H63" s="1" t="s">
        <v>18</v>
      </c>
      <c r="I63" s="1" t="s">
        <v>116</v>
      </c>
      <c r="J63" s="1">
        <v>79</v>
      </c>
      <c r="K63" s="1">
        <v>247</v>
      </c>
    </row>
    <row r="64" spans="2:13" ht="14.1" customHeight="1" x14ac:dyDescent="0.15">
      <c r="C64" s="1" t="s">
        <v>61</v>
      </c>
      <c r="D64" s="1">
        <v>798</v>
      </c>
      <c r="E64" s="7">
        <f>D64/850</f>
        <v>0.93882352941176472</v>
      </c>
      <c r="H64" s="1" t="s">
        <v>20</v>
      </c>
      <c r="I64" s="1" t="s">
        <v>117</v>
      </c>
      <c r="J64" s="1">
        <v>90</v>
      </c>
      <c r="K64" s="1">
        <v>287</v>
      </c>
    </row>
    <row r="65" spans="2:11" ht="14.1" customHeight="1" x14ac:dyDescent="0.15">
      <c r="C65" s="1" t="s">
        <v>118</v>
      </c>
      <c r="D65" s="1">
        <v>1058</v>
      </c>
      <c r="E65" s="7">
        <f>D65/1000</f>
        <v>1.0580000000000001</v>
      </c>
      <c r="H65" s="1" t="s">
        <v>22</v>
      </c>
      <c r="I65" s="1" t="s">
        <v>103</v>
      </c>
      <c r="J65" s="1">
        <v>119</v>
      </c>
      <c r="K65" s="1">
        <v>654</v>
      </c>
    </row>
    <row r="66" spans="2:11" ht="14.1" customHeight="1" x14ac:dyDescent="0.15">
      <c r="C66" s="1" t="s">
        <v>88</v>
      </c>
      <c r="D66" s="1">
        <v>614</v>
      </c>
      <c r="E66" s="7">
        <f>D66/850</f>
        <v>0.72235294117647064</v>
      </c>
      <c r="H66" s="1" t="s">
        <v>41</v>
      </c>
      <c r="I66" s="1" t="s">
        <v>119</v>
      </c>
    </row>
    <row r="67" spans="2:11" ht="14.1" customHeight="1" x14ac:dyDescent="0.15">
      <c r="C67" s="1" t="s">
        <v>120</v>
      </c>
      <c r="D67" s="1">
        <v>654</v>
      </c>
      <c r="H67" s="1" t="s">
        <v>43</v>
      </c>
      <c r="J67" s="1">
        <v>40</v>
      </c>
    </row>
    <row r="68" spans="2:11" ht="14.1" customHeight="1" x14ac:dyDescent="0.15">
      <c r="B68" s="1" t="s">
        <v>41</v>
      </c>
      <c r="C68" s="1" t="s">
        <v>72</v>
      </c>
      <c r="D68" s="1">
        <v>83</v>
      </c>
      <c r="H68" s="1" t="s">
        <v>121</v>
      </c>
      <c r="J68" s="1">
        <v>500</v>
      </c>
    </row>
    <row r="69" spans="2:11" ht="14.1" customHeight="1" x14ac:dyDescent="0.15">
      <c r="C69" s="1" t="s">
        <v>122</v>
      </c>
      <c r="D69" s="1">
        <f>17*4</f>
        <v>68</v>
      </c>
      <c r="H69" s="1" t="s">
        <v>44</v>
      </c>
      <c r="J69" s="1">
        <f>SUM(J58:J67)-J68</f>
        <v>6436</v>
      </c>
      <c r="K69" s="1">
        <f>SUM(K58:K67)-K68</f>
        <v>6591</v>
      </c>
    </row>
    <row r="70" spans="2:11" ht="14.1" customHeight="1" x14ac:dyDescent="0.15">
      <c r="C70" s="1" t="s">
        <v>123</v>
      </c>
      <c r="D70" s="1">
        <v>78</v>
      </c>
    </row>
    <row r="88" spans="8:10" ht="14.1" customHeight="1" x14ac:dyDescent="0.15">
      <c r="H88" s="1" t="s">
        <v>1</v>
      </c>
      <c r="I88" s="1" t="s">
        <v>63</v>
      </c>
      <c r="J88" s="1">
        <v>2658</v>
      </c>
    </row>
    <row r="89" spans="8:10" ht="14.1" customHeight="1" x14ac:dyDescent="0.15">
      <c r="H89" s="8" t="s">
        <v>4</v>
      </c>
      <c r="I89" s="1" t="s">
        <v>32</v>
      </c>
      <c r="J89" s="1">
        <v>1240</v>
      </c>
    </row>
    <row r="90" spans="8:10" ht="14.1" customHeight="1" x14ac:dyDescent="0.15">
      <c r="H90" s="8" t="s">
        <v>8</v>
      </c>
      <c r="I90" s="1" t="s">
        <v>33</v>
      </c>
      <c r="J90" s="1">
        <v>6750</v>
      </c>
    </row>
    <row r="91" spans="8:10" ht="14.1" customHeight="1" x14ac:dyDescent="0.15">
      <c r="H91" s="8" t="s">
        <v>12</v>
      </c>
      <c r="I91" s="1" t="s">
        <v>68</v>
      </c>
      <c r="J91" s="1">
        <v>699</v>
      </c>
    </row>
    <row r="92" spans="8:10" ht="14.1" customHeight="1" x14ac:dyDescent="0.15">
      <c r="H92" s="8" t="s">
        <v>15</v>
      </c>
      <c r="I92" s="1" t="s">
        <v>37</v>
      </c>
      <c r="J92" s="1">
        <v>399</v>
      </c>
    </row>
    <row r="93" spans="8:10" ht="14.1" customHeight="1" x14ac:dyDescent="0.15">
      <c r="H93" s="1" t="s">
        <v>18</v>
      </c>
      <c r="I93" s="1" t="s">
        <v>38</v>
      </c>
      <c r="J93" s="1">
        <v>260</v>
      </c>
    </row>
    <row r="94" spans="8:10" ht="14.1" customHeight="1" x14ac:dyDescent="0.15">
      <c r="H94" s="1" t="s">
        <v>20</v>
      </c>
      <c r="I94" s="1" t="s">
        <v>60</v>
      </c>
      <c r="J94" s="1">
        <v>287</v>
      </c>
    </row>
    <row r="95" spans="8:10" ht="14.1" customHeight="1" x14ac:dyDescent="0.15">
      <c r="H95" s="1" t="s">
        <v>22</v>
      </c>
      <c r="I95" s="1" t="s">
        <v>114</v>
      </c>
      <c r="J95" s="1">
        <v>397</v>
      </c>
    </row>
    <row r="96" spans="8:10" ht="14.1" customHeight="1" x14ac:dyDescent="0.15">
      <c r="H96" s="1" t="s">
        <v>41</v>
      </c>
      <c r="I96" s="1" t="s">
        <v>72</v>
      </c>
      <c r="J96" s="1">
        <v>100</v>
      </c>
    </row>
    <row r="98" spans="8:10" ht="14.1" customHeight="1" x14ac:dyDescent="0.15">
      <c r="H98" s="1" t="s">
        <v>43</v>
      </c>
    </row>
    <row r="99" spans="8:10" ht="14.1" customHeight="1" x14ac:dyDescent="0.15">
      <c r="H99" s="1" t="s">
        <v>75</v>
      </c>
      <c r="J99" s="1">
        <f>11550+100</f>
        <v>11650</v>
      </c>
    </row>
    <row r="100" spans="8:10" ht="14.1" customHeight="1" x14ac:dyDescent="0.15">
      <c r="H100" s="1" t="s">
        <v>44</v>
      </c>
      <c r="J100" s="1">
        <f>SUM(J88:J98)</f>
        <v>12790</v>
      </c>
    </row>
    <row r="101" spans="8:10" ht="14.1" customHeight="1" x14ac:dyDescent="0.15">
      <c r="H101" s="1" t="s">
        <v>78</v>
      </c>
      <c r="J101" s="1">
        <f>J100-J99</f>
        <v>1140</v>
      </c>
    </row>
    <row r="103" spans="8:10" ht="14.1" customHeight="1" x14ac:dyDescent="0.15">
      <c r="H103" s="1" t="s">
        <v>1</v>
      </c>
      <c r="I103" s="1" t="s">
        <v>63</v>
      </c>
      <c r="J103" s="1">
        <v>2658</v>
      </c>
    </row>
    <row r="104" spans="8:10" ht="14.1" customHeight="1" x14ac:dyDescent="0.15">
      <c r="H104" s="8" t="s">
        <v>4</v>
      </c>
      <c r="I104" s="1" t="s">
        <v>47</v>
      </c>
      <c r="J104" s="1">
        <v>1640</v>
      </c>
    </row>
    <row r="105" spans="8:10" ht="14.1" customHeight="1" x14ac:dyDescent="0.15">
      <c r="H105" s="8" t="s">
        <v>8</v>
      </c>
      <c r="I105" s="1" t="s">
        <v>33</v>
      </c>
      <c r="J105" s="1">
        <v>6750</v>
      </c>
    </row>
    <row r="106" spans="8:10" ht="14.1" customHeight="1" x14ac:dyDescent="0.15">
      <c r="H106" s="8" t="s">
        <v>12</v>
      </c>
      <c r="I106" s="1" t="s">
        <v>68</v>
      </c>
      <c r="J106" s="1">
        <v>699</v>
      </c>
    </row>
    <row r="107" spans="8:10" ht="14.1" customHeight="1" x14ac:dyDescent="0.15">
      <c r="H107" s="8" t="s">
        <v>15</v>
      </c>
      <c r="I107" s="1" t="s">
        <v>37</v>
      </c>
      <c r="J107" s="1">
        <v>399</v>
      </c>
    </row>
    <row r="108" spans="8:10" ht="14.1" customHeight="1" x14ac:dyDescent="0.15">
      <c r="H108" s="1" t="s">
        <v>18</v>
      </c>
      <c r="I108" s="1" t="s">
        <v>52</v>
      </c>
      <c r="J108" s="1">
        <v>887</v>
      </c>
    </row>
    <row r="109" spans="8:10" ht="14.1" customHeight="1" x14ac:dyDescent="0.15">
      <c r="H109" s="1" t="s">
        <v>20</v>
      </c>
      <c r="I109" s="1" t="s">
        <v>106</v>
      </c>
      <c r="J109" s="1">
        <v>348</v>
      </c>
    </row>
    <row r="110" spans="8:10" ht="14.1" customHeight="1" x14ac:dyDescent="0.15">
      <c r="H110" s="1" t="s">
        <v>22</v>
      </c>
      <c r="I110" s="1" t="s">
        <v>114</v>
      </c>
      <c r="J110" s="1">
        <v>397</v>
      </c>
    </row>
    <row r="111" spans="8:10" ht="14.1" customHeight="1" x14ac:dyDescent="0.15">
      <c r="H111" s="1" t="s">
        <v>41</v>
      </c>
    </row>
    <row r="113" spans="8:10" ht="14.1" customHeight="1" x14ac:dyDescent="0.15">
      <c r="H113" s="1" t="s">
        <v>43</v>
      </c>
    </row>
    <row r="114" spans="8:10" ht="14.1" customHeight="1" x14ac:dyDescent="0.15">
      <c r="H114" s="1" t="s">
        <v>75</v>
      </c>
      <c r="J114" s="1">
        <v>12299</v>
      </c>
    </row>
    <row r="115" spans="8:10" ht="14.1" customHeight="1" x14ac:dyDescent="0.15">
      <c r="H115" s="1" t="s">
        <v>44</v>
      </c>
      <c r="J115" s="1">
        <f>SUM(J103:J113)</f>
        <v>13778</v>
      </c>
    </row>
    <row r="116" spans="8:10" ht="14.1" customHeight="1" x14ac:dyDescent="0.15">
      <c r="H116" s="1" t="s">
        <v>78</v>
      </c>
      <c r="J116" s="1">
        <f>J115-J114</f>
        <v>1479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H26"/>
  <sheetViews>
    <sheetView topLeftCell="A4" zoomScale="115" zoomScaleNormal="115" workbookViewId="0">
      <selection activeCell="B6" sqref="B6:C26"/>
    </sheetView>
  </sheetViews>
  <sheetFormatPr defaultColWidth="9" defaultRowHeight="13.5" x14ac:dyDescent="0.15"/>
  <cols>
    <col min="1" max="1" width="9" style="1"/>
    <col min="2" max="2" width="6.875" style="1" customWidth="1"/>
    <col min="3" max="3" width="33.5" style="1" customWidth="1"/>
    <col min="4" max="4" width="9.375" style="1"/>
    <col min="5" max="5" width="9" style="10"/>
    <col min="6" max="16384" width="9" style="1"/>
  </cols>
  <sheetData>
    <row r="5" spans="2:8" x14ac:dyDescent="0.15">
      <c r="B5" s="16" t="s">
        <v>124</v>
      </c>
      <c r="C5" s="17"/>
      <c r="D5"/>
      <c r="E5" s="9"/>
      <c r="F5" s="1" t="s">
        <v>125</v>
      </c>
    </row>
    <row r="6" spans="2:8" x14ac:dyDescent="0.15">
      <c r="B6" s="1" t="s">
        <v>1</v>
      </c>
      <c r="C6" s="1" t="s">
        <v>63</v>
      </c>
      <c r="D6" s="1">
        <v>6199</v>
      </c>
      <c r="E6" s="10">
        <v>2658</v>
      </c>
      <c r="F6" s="1" t="s">
        <v>29</v>
      </c>
      <c r="H6" s="1">
        <v>2700</v>
      </c>
    </row>
    <row r="7" spans="2:8" ht="16.5" x14ac:dyDescent="0.15">
      <c r="B7" s="8" t="s">
        <v>4</v>
      </c>
      <c r="C7" s="1" t="s">
        <v>83</v>
      </c>
      <c r="E7" s="10">
        <v>1357</v>
      </c>
      <c r="F7" s="1" t="s">
        <v>29</v>
      </c>
      <c r="H7" s="1">
        <v>1400</v>
      </c>
    </row>
    <row r="8" spans="2:8" x14ac:dyDescent="0.15">
      <c r="F8" s="1" t="s">
        <v>29</v>
      </c>
      <c r="H8" s="1">
        <v>6800</v>
      </c>
    </row>
    <row r="9" spans="2:8" ht="16.5" x14ac:dyDescent="0.15">
      <c r="B9" s="8" t="s">
        <v>12</v>
      </c>
      <c r="C9" s="1" t="s">
        <v>68</v>
      </c>
      <c r="E9" s="10">
        <v>699</v>
      </c>
      <c r="F9" s="1" t="s">
        <v>29</v>
      </c>
      <c r="H9" s="1">
        <v>700</v>
      </c>
    </row>
    <row r="10" spans="2:8" ht="16.5" x14ac:dyDescent="0.15">
      <c r="B10" s="8" t="s">
        <v>15</v>
      </c>
      <c r="C10" s="1" t="s">
        <v>115</v>
      </c>
      <c r="D10" s="1">
        <v>409</v>
      </c>
      <c r="E10" s="10">
        <v>689</v>
      </c>
      <c r="F10" s="1" t="s">
        <v>29</v>
      </c>
      <c r="H10" s="1">
        <v>600</v>
      </c>
    </row>
    <row r="11" spans="2:8" x14ac:dyDescent="0.15">
      <c r="B11" s="1" t="s">
        <v>18</v>
      </c>
      <c r="C11" s="1" t="s">
        <v>116</v>
      </c>
      <c r="D11" s="1">
        <v>79</v>
      </c>
      <c r="E11" s="10">
        <v>247</v>
      </c>
      <c r="F11" s="1" t="s">
        <v>29</v>
      </c>
      <c r="H11" s="1">
        <v>250</v>
      </c>
    </row>
    <row r="12" spans="2:8" x14ac:dyDescent="0.15">
      <c r="B12" s="1" t="s">
        <v>20</v>
      </c>
      <c r="C12" s="1" t="s">
        <v>117</v>
      </c>
      <c r="D12" s="1">
        <v>90</v>
      </c>
      <c r="E12" s="10">
        <v>287</v>
      </c>
      <c r="F12" s="1" t="s">
        <v>29</v>
      </c>
      <c r="H12" s="1">
        <v>300</v>
      </c>
    </row>
    <row r="13" spans="2:8" x14ac:dyDescent="0.15">
      <c r="B13" s="1" t="s">
        <v>22</v>
      </c>
      <c r="C13" s="1" t="s">
        <v>103</v>
      </c>
      <c r="D13" s="1">
        <v>119</v>
      </c>
      <c r="E13" s="10">
        <v>654</v>
      </c>
      <c r="F13" s="1" t="s">
        <v>29</v>
      </c>
      <c r="H13" s="1">
        <v>600</v>
      </c>
    </row>
    <row r="14" spans="2:8" x14ac:dyDescent="0.15">
      <c r="F14" s="1" t="s">
        <v>29</v>
      </c>
    </row>
    <row r="15" spans="2:8" x14ac:dyDescent="0.15">
      <c r="B15" s="1" t="s">
        <v>43</v>
      </c>
      <c r="D15" s="1">
        <v>40</v>
      </c>
      <c r="F15" s="1" t="s">
        <v>29</v>
      </c>
    </row>
    <row r="16" spans="2:8" x14ac:dyDescent="0.15">
      <c r="B16" s="1" t="s">
        <v>121</v>
      </c>
      <c r="D16" s="1">
        <v>-500</v>
      </c>
      <c r="F16" s="1" t="s">
        <v>29</v>
      </c>
    </row>
    <row r="17" spans="2:8" x14ac:dyDescent="0.15">
      <c r="C17" s="1" t="s">
        <v>44</v>
      </c>
      <c r="E17" s="10">
        <f ca="1">SUM(E6:E24)-E16</f>
        <v>6591</v>
      </c>
      <c r="F17" s="1" t="s">
        <v>29</v>
      </c>
    </row>
    <row r="19" spans="2:8" ht="16.5" x14ac:dyDescent="0.15">
      <c r="B19" s="8" t="s">
        <v>8</v>
      </c>
      <c r="C19" s="1" t="s">
        <v>112</v>
      </c>
      <c r="D19" s="1">
        <v>6750</v>
      </c>
      <c r="E19" s="10">
        <v>6750</v>
      </c>
      <c r="F19" s="1" t="s">
        <v>29</v>
      </c>
    </row>
    <row r="21" spans="2:8" x14ac:dyDescent="0.15">
      <c r="B21" s="16" t="s">
        <v>126</v>
      </c>
      <c r="C21" s="17"/>
      <c r="D21"/>
      <c r="E21" s="9"/>
    </row>
    <row r="22" spans="2:8" x14ac:dyDescent="0.15">
      <c r="B22" s="1" t="s">
        <v>41</v>
      </c>
      <c r="C22" s="1" t="s">
        <v>127</v>
      </c>
      <c r="D22" s="1">
        <f t="shared" ref="D22:H22" si="0">17*4</f>
        <v>68</v>
      </c>
      <c r="E22" s="10">
        <f t="shared" si="0"/>
        <v>68</v>
      </c>
      <c r="F22" s="1" t="s">
        <v>30</v>
      </c>
      <c r="H22" s="1">
        <f t="shared" si="0"/>
        <v>68</v>
      </c>
    </row>
    <row r="23" spans="2:8" x14ac:dyDescent="0.15">
      <c r="B23" s="1" t="s">
        <v>128</v>
      </c>
      <c r="C23" s="1" t="s">
        <v>129</v>
      </c>
      <c r="D23" s="1">
        <v>292</v>
      </c>
      <c r="E23" s="10">
        <v>292</v>
      </c>
      <c r="F23" s="1" t="s">
        <v>30</v>
      </c>
      <c r="H23" s="1">
        <v>292</v>
      </c>
    </row>
    <row r="26" spans="2:8" x14ac:dyDescent="0.15">
      <c r="B26" s="1" t="s">
        <v>44</v>
      </c>
      <c r="D26" s="1">
        <f>SUM(D5:D24)</f>
        <v>13546</v>
      </c>
      <c r="E26" s="10">
        <f>SUM(E6:E13)+E19+E22+E23+40-500</f>
        <v>13241</v>
      </c>
      <c r="H26" s="1">
        <f>SUM(H6:H24)</f>
        <v>13710</v>
      </c>
    </row>
  </sheetData>
  <mergeCells count="2">
    <mergeCell ref="B5:C5"/>
    <mergeCell ref="B21:C21"/>
  </mergeCells>
  <phoneticPr fontId="4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9F7F-1377-4ADF-B932-1AFF57F6A3CA}">
  <dimension ref="B1:H51"/>
  <sheetViews>
    <sheetView tabSelected="1" topLeftCell="A13" zoomScaleNormal="100" workbookViewId="0">
      <selection activeCell="C29" sqref="C29"/>
    </sheetView>
  </sheetViews>
  <sheetFormatPr defaultRowHeight="13.5" x14ac:dyDescent="0.15"/>
  <cols>
    <col min="2" max="2" width="8.875" style="1" customWidth="1"/>
    <col min="3" max="3" width="31.375" style="1" customWidth="1"/>
    <col min="4" max="4" width="10.875" customWidth="1"/>
    <col min="8" max="8" width="29.375" customWidth="1"/>
  </cols>
  <sheetData>
    <row r="1" spans="2:8" x14ac:dyDescent="0.15">
      <c r="D1" s="12" t="s">
        <v>178</v>
      </c>
    </row>
    <row r="2" spans="2:8" x14ac:dyDescent="0.15">
      <c r="B2" s="1" t="s">
        <v>1</v>
      </c>
      <c r="C2" s="1" t="s">
        <v>63</v>
      </c>
      <c r="D2" s="12" t="s">
        <v>181</v>
      </c>
      <c r="E2">
        <v>6199</v>
      </c>
      <c r="G2" s="1" t="s">
        <v>1</v>
      </c>
      <c r="H2" s="1" t="s">
        <v>63</v>
      </c>
    </row>
    <row r="3" spans="2:8" ht="16.5" x14ac:dyDescent="0.15">
      <c r="B3" s="8" t="s">
        <v>4</v>
      </c>
      <c r="C3" s="1" t="s">
        <v>83</v>
      </c>
      <c r="D3" t="s">
        <v>180</v>
      </c>
      <c r="G3" s="8" t="s">
        <v>4</v>
      </c>
      <c r="H3" s="1" t="s">
        <v>83</v>
      </c>
    </row>
    <row r="4" spans="2:8" ht="16.5" x14ac:dyDescent="0.15">
      <c r="B4" s="8" t="s">
        <v>8</v>
      </c>
      <c r="C4" s="1" t="s">
        <v>112</v>
      </c>
      <c r="D4" s="12" t="s">
        <v>183</v>
      </c>
      <c r="E4">
        <v>6750</v>
      </c>
      <c r="G4" s="8" t="s">
        <v>8</v>
      </c>
      <c r="H4" s="1" t="s">
        <v>112</v>
      </c>
    </row>
    <row r="5" spans="2:8" ht="16.5" x14ac:dyDescent="0.15">
      <c r="B5" s="8" t="s">
        <v>12</v>
      </c>
      <c r="C5" s="1" t="s">
        <v>68</v>
      </c>
      <c r="D5" s="12" t="s">
        <v>193</v>
      </c>
      <c r="E5">
        <v>-640</v>
      </c>
      <c r="G5" s="8" t="s">
        <v>12</v>
      </c>
      <c r="H5" s="1" t="s">
        <v>68</v>
      </c>
    </row>
    <row r="6" spans="2:8" ht="16.5" x14ac:dyDescent="0.15">
      <c r="B6" s="8" t="s">
        <v>12</v>
      </c>
      <c r="C6" s="11" t="s">
        <v>177</v>
      </c>
      <c r="D6" s="12" t="s">
        <v>179</v>
      </c>
      <c r="E6">
        <v>712</v>
      </c>
      <c r="G6" s="8" t="s">
        <v>12</v>
      </c>
      <c r="H6" s="11" t="s">
        <v>177</v>
      </c>
    </row>
    <row r="7" spans="2:8" ht="16.5" x14ac:dyDescent="0.15">
      <c r="B7" s="8" t="s">
        <v>15</v>
      </c>
      <c r="C7" s="11" t="s">
        <v>205</v>
      </c>
      <c r="D7" t="s">
        <v>180</v>
      </c>
      <c r="E7">
        <v>409</v>
      </c>
      <c r="G7" s="8" t="s">
        <v>15</v>
      </c>
      <c r="H7" s="1" t="s">
        <v>115</v>
      </c>
    </row>
    <row r="8" spans="2:8" x14ac:dyDescent="0.15">
      <c r="B8" s="1" t="s">
        <v>18</v>
      </c>
      <c r="C8" s="1" t="s">
        <v>116</v>
      </c>
      <c r="D8" t="s">
        <v>180</v>
      </c>
      <c r="E8">
        <v>78.900000000000006</v>
      </c>
      <c r="G8" s="1" t="s">
        <v>18</v>
      </c>
      <c r="H8" s="1" t="s">
        <v>116</v>
      </c>
    </row>
    <row r="9" spans="2:8" x14ac:dyDescent="0.15">
      <c r="B9" s="1" t="s">
        <v>20</v>
      </c>
      <c r="C9" s="1" t="s">
        <v>117</v>
      </c>
      <c r="D9" t="s">
        <v>180</v>
      </c>
      <c r="E9">
        <v>90</v>
      </c>
      <c r="G9" s="1" t="s">
        <v>20</v>
      </c>
      <c r="H9" s="1" t="s">
        <v>117</v>
      </c>
    </row>
    <row r="10" spans="2:8" x14ac:dyDescent="0.15">
      <c r="B10" s="1" t="s">
        <v>22</v>
      </c>
      <c r="C10" s="11" t="s">
        <v>182</v>
      </c>
      <c r="D10" t="s">
        <v>180</v>
      </c>
      <c r="E10">
        <v>179</v>
      </c>
      <c r="G10" s="1" t="s">
        <v>22</v>
      </c>
      <c r="H10" s="11" t="s">
        <v>182</v>
      </c>
    </row>
    <row r="11" spans="2:8" x14ac:dyDescent="0.15">
      <c r="B11" s="1" t="s">
        <v>43</v>
      </c>
      <c r="E11">
        <v>40</v>
      </c>
      <c r="G11" s="1" t="s">
        <v>43</v>
      </c>
      <c r="H11" s="1"/>
    </row>
    <row r="12" spans="2:8" x14ac:dyDescent="0.15">
      <c r="B12" s="1" t="s">
        <v>121</v>
      </c>
      <c r="E12">
        <v>-500</v>
      </c>
      <c r="G12" s="1" t="s">
        <v>121</v>
      </c>
      <c r="H12" s="1"/>
    </row>
    <row r="13" spans="2:8" x14ac:dyDescent="0.15">
      <c r="G13" s="1"/>
      <c r="H13" s="1"/>
    </row>
    <row r="14" spans="2:8" x14ac:dyDescent="0.15">
      <c r="B14" s="11" t="s">
        <v>194</v>
      </c>
      <c r="C14" s="11" t="s">
        <v>195</v>
      </c>
      <c r="D14" s="12" t="s">
        <v>197</v>
      </c>
      <c r="E14">
        <v>2296</v>
      </c>
      <c r="G14" s="11" t="s">
        <v>194</v>
      </c>
      <c r="H14" s="11" t="s">
        <v>195</v>
      </c>
    </row>
    <row r="15" spans="2:8" x14ac:dyDescent="0.15">
      <c r="B15" s="13" t="s">
        <v>194</v>
      </c>
      <c r="C15" s="13" t="s">
        <v>196</v>
      </c>
      <c r="D15" s="14" t="s">
        <v>197</v>
      </c>
      <c r="E15" s="14">
        <f>956.49-681</f>
        <v>275.49</v>
      </c>
      <c r="G15" s="11" t="s">
        <v>194</v>
      </c>
      <c r="H15" s="11" t="s">
        <v>196</v>
      </c>
    </row>
    <row r="16" spans="2:8" x14ac:dyDescent="0.15">
      <c r="B16" s="11" t="s">
        <v>194</v>
      </c>
      <c r="C16" s="11" t="s">
        <v>195</v>
      </c>
      <c r="D16" s="12" t="s">
        <v>197</v>
      </c>
      <c r="E16">
        <v>2280</v>
      </c>
      <c r="G16" s="11"/>
      <c r="H16" s="11"/>
    </row>
    <row r="18" spans="2:8" x14ac:dyDescent="0.15">
      <c r="B18" s="11" t="s">
        <v>198</v>
      </c>
      <c r="C18" s="11" t="s">
        <v>199</v>
      </c>
      <c r="D18" s="12" t="s">
        <v>212</v>
      </c>
      <c r="E18">
        <v>599</v>
      </c>
      <c r="G18" s="11" t="s">
        <v>198</v>
      </c>
      <c r="H18" s="11" t="s">
        <v>199</v>
      </c>
    </row>
    <row r="19" spans="2:8" x14ac:dyDescent="0.15">
      <c r="B19" s="11" t="s">
        <v>200</v>
      </c>
      <c r="C19" s="11" t="s">
        <v>201</v>
      </c>
      <c r="D19" s="12" t="s">
        <v>212</v>
      </c>
      <c r="E19">
        <v>100</v>
      </c>
      <c r="G19" s="11" t="s">
        <v>200</v>
      </c>
      <c r="H19" s="11" t="s">
        <v>201</v>
      </c>
    </row>
    <row r="20" spans="2:8" x14ac:dyDescent="0.15">
      <c r="B20" s="11" t="s">
        <v>200</v>
      </c>
      <c r="C20" s="11" t="s">
        <v>226</v>
      </c>
      <c r="D20" s="12" t="s">
        <v>223</v>
      </c>
      <c r="E20">
        <v>88.98</v>
      </c>
      <c r="G20" s="11"/>
      <c r="H20" s="11"/>
    </row>
    <row r="21" spans="2:8" x14ac:dyDescent="0.15">
      <c r="B21" s="11" t="s">
        <v>200</v>
      </c>
      <c r="C21" s="11" t="s">
        <v>214</v>
      </c>
      <c r="D21" s="12" t="s">
        <v>215</v>
      </c>
      <c r="E21">
        <v>199</v>
      </c>
      <c r="G21" s="1"/>
      <c r="H21" s="1"/>
    </row>
    <row r="22" spans="2:8" x14ac:dyDescent="0.15">
      <c r="B22" s="11" t="s">
        <v>200</v>
      </c>
      <c r="C22" s="11" t="s">
        <v>216</v>
      </c>
      <c r="D22" s="12" t="s">
        <v>191</v>
      </c>
      <c r="E22">
        <v>137.13</v>
      </c>
      <c r="G22" s="1" t="s">
        <v>41</v>
      </c>
      <c r="H22" s="11" t="s">
        <v>202</v>
      </c>
    </row>
    <row r="23" spans="2:8" x14ac:dyDescent="0.15">
      <c r="B23" s="11" t="s">
        <v>200</v>
      </c>
      <c r="C23" s="11" t="s">
        <v>217</v>
      </c>
      <c r="D23" s="12" t="s">
        <v>191</v>
      </c>
      <c r="E23">
        <v>269</v>
      </c>
      <c r="G23" s="1" t="s">
        <v>41</v>
      </c>
      <c r="H23" s="11" t="s">
        <v>203</v>
      </c>
    </row>
    <row r="24" spans="2:8" x14ac:dyDescent="0.15">
      <c r="B24" s="11" t="s">
        <v>200</v>
      </c>
      <c r="C24" s="11" t="s">
        <v>220</v>
      </c>
      <c r="D24" s="12" t="s">
        <v>215</v>
      </c>
      <c r="E24">
        <v>29.9</v>
      </c>
      <c r="G24" s="1" t="s">
        <v>128</v>
      </c>
      <c r="H24" s="1" t="s">
        <v>129</v>
      </c>
    </row>
    <row r="25" spans="2:8" x14ac:dyDescent="0.15">
      <c r="B25" s="13" t="s">
        <v>200</v>
      </c>
      <c r="C25" s="13" t="s">
        <v>219</v>
      </c>
      <c r="D25" s="14" t="s">
        <v>221</v>
      </c>
      <c r="E25" s="14">
        <f>135-124</f>
        <v>11</v>
      </c>
      <c r="G25" s="1"/>
      <c r="H25" s="1"/>
    </row>
    <row r="26" spans="2:8" x14ac:dyDescent="0.15">
      <c r="B26" s="11" t="s">
        <v>200</v>
      </c>
      <c r="C26" s="11" t="s">
        <v>222</v>
      </c>
      <c r="D26" s="12" t="s">
        <v>223</v>
      </c>
      <c r="E26">
        <v>147.44999999999999</v>
      </c>
    </row>
    <row r="27" spans="2:8" x14ac:dyDescent="0.15">
      <c r="B27" s="11" t="s">
        <v>200</v>
      </c>
      <c r="C27" s="11" t="s">
        <v>225</v>
      </c>
      <c r="D27" s="12" t="s">
        <v>223</v>
      </c>
      <c r="E27">
        <v>1692.64</v>
      </c>
    </row>
    <row r="28" spans="2:8" x14ac:dyDescent="0.15">
      <c r="B28" s="11" t="s">
        <v>200</v>
      </c>
      <c r="C28" s="11" t="s">
        <v>224</v>
      </c>
      <c r="D28" s="12" t="s">
        <v>223</v>
      </c>
      <c r="E28">
        <v>930.31</v>
      </c>
    </row>
    <row r="31" spans="2:8" x14ac:dyDescent="0.15">
      <c r="B31" s="1" t="s">
        <v>41</v>
      </c>
      <c r="C31" s="11" t="s">
        <v>202</v>
      </c>
      <c r="D31" s="12" t="s">
        <v>190</v>
      </c>
      <c r="E31">
        <v>16.989999999999998</v>
      </c>
      <c r="G31" s="1"/>
      <c r="H31" s="1"/>
    </row>
    <row r="32" spans="2:8" x14ac:dyDescent="0.15">
      <c r="B32" s="1" t="s">
        <v>41</v>
      </c>
      <c r="C32" s="11" t="s">
        <v>203</v>
      </c>
      <c r="D32" s="12" t="s">
        <v>190</v>
      </c>
      <c r="E32">
        <v>50.47</v>
      </c>
      <c r="G32" s="1"/>
      <c r="H32" s="1"/>
    </row>
    <row r="33" spans="2:8" x14ac:dyDescent="0.15">
      <c r="B33" s="1" t="s">
        <v>128</v>
      </c>
      <c r="C33" s="1" t="s">
        <v>129</v>
      </c>
      <c r="D33" s="12" t="s">
        <v>190</v>
      </c>
      <c r="E33">
        <v>292</v>
      </c>
      <c r="G33" s="1"/>
      <c r="H33" s="1"/>
    </row>
    <row r="34" spans="2:8" x14ac:dyDescent="0.15">
      <c r="B34" s="1" t="s">
        <v>128</v>
      </c>
      <c r="C34" s="11" t="s">
        <v>206</v>
      </c>
      <c r="D34" s="12" t="s">
        <v>209</v>
      </c>
      <c r="E34">
        <v>18</v>
      </c>
      <c r="G34" s="11" t="s">
        <v>186</v>
      </c>
      <c r="H34" s="11" t="s">
        <v>189</v>
      </c>
    </row>
    <row r="35" spans="2:8" x14ac:dyDescent="0.15">
      <c r="B35" s="1" t="s">
        <v>128</v>
      </c>
      <c r="C35" s="11" t="s">
        <v>207</v>
      </c>
      <c r="D35" s="12" t="s">
        <v>208</v>
      </c>
      <c r="E35">
        <v>13.5</v>
      </c>
      <c r="G35" s="11" t="s">
        <v>186</v>
      </c>
      <c r="H35" s="11" t="s">
        <v>184</v>
      </c>
    </row>
    <row r="36" spans="2:8" x14ac:dyDescent="0.15">
      <c r="B36" s="1" t="s">
        <v>128</v>
      </c>
      <c r="C36" s="11" t="s">
        <v>211</v>
      </c>
      <c r="D36" s="12" t="s">
        <v>210</v>
      </c>
      <c r="E36">
        <v>616.57000000000005</v>
      </c>
      <c r="G36" s="11" t="s">
        <v>186</v>
      </c>
      <c r="H36" s="11" t="s">
        <v>192</v>
      </c>
    </row>
    <row r="37" spans="2:8" x14ac:dyDescent="0.15">
      <c r="D37" s="12"/>
      <c r="G37" s="11" t="s">
        <v>186</v>
      </c>
      <c r="H37" s="11" t="s">
        <v>188</v>
      </c>
    </row>
    <row r="38" spans="2:8" x14ac:dyDescent="0.15">
      <c r="B38" s="11" t="s">
        <v>186</v>
      </c>
      <c r="C38" s="11" t="s">
        <v>189</v>
      </c>
      <c r="D38" s="12" t="s">
        <v>190</v>
      </c>
      <c r="E38">
        <v>8.5</v>
      </c>
      <c r="G38" s="11"/>
      <c r="H38" s="11"/>
    </row>
    <row r="39" spans="2:8" x14ac:dyDescent="0.15">
      <c r="B39" s="11" t="s">
        <v>186</v>
      </c>
      <c r="C39" s="11" t="s">
        <v>184</v>
      </c>
      <c r="D39" s="12" t="s">
        <v>190</v>
      </c>
      <c r="E39">
        <v>22.36</v>
      </c>
      <c r="G39" s="11" t="s">
        <v>186</v>
      </c>
      <c r="H39" s="11" t="s">
        <v>187</v>
      </c>
    </row>
    <row r="40" spans="2:8" x14ac:dyDescent="0.15">
      <c r="B40" s="11" t="s">
        <v>186</v>
      </c>
      <c r="C40" s="11" t="s">
        <v>192</v>
      </c>
      <c r="D40" s="12" t="s">
        <v>190</v>
      </c>
      <c r="E40">
        <v>92.6</v>
      </c>
      <c r="G40" s="11" t="s">
        <v>186</v>
      </c>
      <c r="H40" s="11" t="s">
        <v>185</v>
      </c>
    </row>
    <row r="41" spans="2:8" x14ac:dyDescent="0.15">
      <c r="B41" s="11" t="s">
        <v>186</v>
      </c>
      <c r="C41" s="11" t="s">
        <v>188</v>
      </c>
      <c r="D41" s="12" t="s">
        <v>191</v>
      </c>
      <c r="E41">
        <v>1.7</v>
      </c>
    </row>
    <row r="42" spans="2:8" x14ac:dyDescent="0.15">
      <c r="B42" s="11"/>
      <c r="C42" s="11"/>
      <c r="D42" s="12"/>
      <c r="G42" s="11" t="s">
        <v>204</v>
      </c>
      <c r="H42">
        <f>E46</f>
        <v>23511.620000000006</v>
      </c>
    </row>
    <row r="43" spans="2:8" x14ac:dyDescent="0.15">
      <c r="B43" s="11" t="s">
        <v>186</v>
      </c>
      <c r="C43" s="11" t="s">
        <v>187</v>
      </c>
      <c r="D43" s="12" t="s">
        <v>191</v>
      </c>
      <c r="E43">
        <v>4.8600000000000003</v>
      </c>
    </row>
    <row r="44" spans="2:8" x14ac:dyDescent="0.15">
      <c r="B44" s="11" t="s">
        <v>186</v>
      </c>
      <c r="C44" s="11" t="s">
        <v>185</v>
      </c>
      <c r="D44" s="12" t="s">
        <v>191</v>
      </c>
      <c r="E44">
        <v>0.27</v>
      </c>
    </row>
    <row r="45" spans="2:8" x14ac:dyDescent="0.15">
      <c r="B45" s="11"/>
    </row>
    <row r="46" spans="2:8" x14ac:dyDescent="0.15">
      <c r="B46" s="1" t="s">
        <v>44</v>
      </c>
      <c r="E46">
        <f>SUM(E2:E44)</f>
        <v>23511.620000000006</v>
      </c>
    </row>
    <row r="50" spans="2:4" x14ac:dyDescent="0.15">
      <c r="B50" s="11" t="s">
        <v>200</v>
      </c>
      <c r="C50" s="11" t="s">
        <v>213</v>
      </c>
      <c r="D50">
        <v>16.559999999999999</v>
      </c>
    </row>
    <row r="51" spans="2:4" x14ac:dyDescent="0.15">
      <c r="B51" s="11" t="s">
        <v>200</v>
      </c>
      <c r="C51" s="11" t="s">
        <v>218</v>
      </c>
      <c r="D51">
        <v>15.9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13" sqref="L13"/>
    </sheetView>
  </sheetViews>
  <sheetFormatPr defaultColWidth="9" defaultRowHeight="13.5" x14ac:dyDescent="0.15"/>
  <sheetData/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D13"/>
  <sheetViews>
    <sheetView workbookViewId="0">
      <selection activeCell="G8" sqref="G8"/>
    </sheetView>
  </sheetViews>
  <sheetFormatPr defaultColWidth="9" defaultRowHeight="13.5" x14ac:dyDescent="0.15"/>
  <cols>
    <col min="2" max="2" width="20.75" customWidth="1"/>
  </cols>
  <sheetData>
    <row r="3" spans="2:4" x14ac:dyDescent="0.15">
      <c r="B3" s="1" t="s">
        <v>84</v>
      </c>
      <c r="C3" s="1">
        <v>399</v>
      </c>
      <c r="D3" s="7"/>
    </row>
    <row r="4" spans="2:4" x14ac:dyDescent="0.15">
      <c r="B4" s="1" t="s">
        <v>85</v>
      </c>
      <c r="C4" s="1">
        <v>615</v>
      </c>
      <c r="D4" s="7"/>
    </row>
    <row r="5" spans="2:4" x14ac:dyDescent="0.15">
      <c r="B5" s="1" t="s">
        <v>86</v>
      </c>
      <c r="C5" s="1">
        <v>1189</v>
      </c>
      <c r="D5" s="7"/>
    </row>
    <row r="6" spans="2:4" x14ac:dyDescent="0.15">
      <c r="B6" s="1" t="s">
        <v>87</v>
      </c>
      <c r="C6" s="1">
        <v>598</v>
      </c>
      <c r="D6" s="7"/>
    </row>
    <row r="7" spans="2:4" x14ac:dyDescent="0.15">
      <c r="B7" s="1" t="s">
        <v>89</v>
      </c>
      <c r="C7" s="1">
        <v>1148</v>
      </c>
      <c r="D7" s="7"/>
    </row>
    <row r="8" spans="2:4" x14ac:dyDescent="0.15">
      <c r="B8" s="1" t="s">
        <v>90</v>
      </c>
      <c r="C8" s="1">
        <v>599</v>
      </c>
      <c r="D8" s="7"/>
    </row>
    <row r="9" spans="2:4" x14ac:dyDescent="0.15">
      <c r="B9" s="1"/>
      <c r="C9" s="1"/>
      <c r="D9" s="7"/>
    </row>
    <row r="10" spans="2:4" x14ac:dyDescent="0.15">
      <c r="B10" s="1" t="s">
        <v>93</v>
      </c>
      <c r="C10" s="1"/>
      <c r="D10" s="7"/>
    </row>
    <row r="11" spans="2:4" x14ac:dyDescent="0.15">
      <c r="B11" s="1" t="s">
        <v>89</v>
      </c>
      <c r="C11" s="1"/>
      <c r="D11" s="7"/>
    </row>
    <row r="12" spans="2:4" x14ac:dyDescent="0.15">
      <c r="B12" s="1" t="s">
        <v>94</v>
      </c>
      <c r="C12" s="1"/>
      <c r="D12" s="1">
        <v>7450</v>
      </c>
    </row>
    <row r="13" spans="2:4" x14ac:dyDescent="0.15">
      <c r="B13" s="1" t="s">
        <v>95</v>
      </c>
      <c r="C13" s="1"/>
      <c r="D13" s="7"/>
    </row>
  </sheetData>
  <phoneticPr fontId="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M16"/>
  <sheetViews>
    <sheetView workbookViewId="0">
      <selection activeCell="M18" sqref="M18"/>
    </sheetView>
  </sheetViews>
  <sheetFormatPr defaultColWidth="9" defaultRowHeight="13.5" x14ac:dyDescent="0.15"/>
  <cols>
    <col min="1" max="1" width="9" style="1"/>
    <col min="2" max="2" width="13.75" style="1" customWidth="1"/>
    <col min="3" max="3" width="5.125" style="1" customWidth="1"/>
    <col min="4" max="8" width="9" style="1"/>
    <col min="9" max="9" width="13.875" style="1" customWidth="1"/>
    <col min="10" max="10" width="9" style="1"/>
    <col min="11" max="11" width="16.875" style="1" customWidth="1"/>
    <col min="12" max="16384" width="9" style="1"/>
  </cols>
  <sheetData>
    <row r="3" spans="2:13" x14ac:dyDescent="0.15">
      <c r="B3" s="2" t="s">
        <v>130</v>
      </c>
      <c r="C3" s="1" t="s">
        <v>131</v>
      </c>
      <c r="E3" s="2" t="s">
        <v>132</v>
      </c>
      <c r="G3" s="2" t="s">
        <v>133</v>
      </c>
      <c r="I3" s="2" t="s">
        <v>134</v>
      </c>
      <c r="K3" s="2" t="s">
        <v>135</v>
      </c>
      <c r="M3" s="2" t="s">
        <v>136</v>
      </c>
    </row>
    <row r="4" spans="2:13" x14ac:dyDescent="0.15">
      <c r="B4" s="1" t="s">
        <v>137</v>
      </c>
      <c r="C4" s="1" t="s">
        <v>138</v>
      </c>
      <c r="E4" s="1" t="s">
        <v>139</v>
      </c>
      <c r="G4" s="3" t="s">
        <v>140</v>
      </c>
      <c r="I4" s="3" t="s">
        <v>141</v>
      </c>
      <c r="K4" s="1" t="s">
        <v>142</v>
      </c>
      <c r="M4" s="1" t="s">
        <v>143</v>
      </c>
    </row>
    <row r="5" spans="2:13" x14ac:dyDescent="0.15">
      <c r="B5" s="1" t="s">
        <v>144</v>
      </c>
      <c r="C5" s="1" t="s">
        <v>138</v>
      </c>
      <c r="E5" s="1" t="s">
        <v>145</v>
      </c>
      <c r="G5" s="1" t="s">
        <v>146</v>
      </c>
      <c r="I5" s="3" t="s">
        <v>147</v>
      </c>
      <c r="K5" s="1" t="s">
        <v>148</v>
      </c>
      <c r="M5" s="1" t="s">
        <v>149</v>
      </c>
    </row>
    <row r="6" spans="2:13" x14ac:dyDescent="0.15">
      <c r="E6" s="4" t="s">
        <v>150</v>
      </c>
      <c r="I6" s="4" t="s">
        <v>151</v>
      </c>
      <c r="K6" s="1" t="s">
        <v>152</v>
      </c>
      <c r="M6" s="1" t="s">
        <v>153</v>
      </c>
    </row>
    <row r="7" spans="2:13" ht="15" x14ac:dyDescent="0.15">
      <c r="E7" s="5" t="s">
        <v>154</v>
      </c>
      <c r="I7" s="1" t="s">
        <v>155</v>
      </c>
      <c r="K7" s="1" t="s">
        <v>156</v>
      </c>
      <c r="M7" s="1" t="s">
        <v>157</v>
      </c>
    </row>
    <row r="8" spans="2:13" x14ac:dyDescent="0.15">
      <c r="I8" s="3" t="s">
        <v>158</v>
      </c>
      <c r="K8" s="1" t="s">
        <v>159</v>
      </c>
      <c r="M8" s="1" t="s">
        <v>160</v>
      </c>
    </row>
    <row r="9" spans="2:13" x14ac:dyDescent="0.15">
      <c r="I9" s="3" t="s">
        <v>161</v>
      </c>
      <c r="K9" s="1" t="s">
        <v>162</v>
      </c>
    </row>
    <row r="10" spans="2:13" x14ac:dyDescent="0.15">
      <c r="I10" s="3" t="s">
        <v>163</v>
      </c>
      <c r="K10" s="3" t="s">
        <v>164</v>
      </c>
    </row>
    <row r="11" spans="2:13" x14ac:dyDescent="0.15">
      <c r="I11" s="3" t="s">
        <v>165</v>
      </c>
      <c r="K11" s="3" t="s">
        <v>166</v>
      </c>
    </row>
    <row r="12" spans="2:13" x14ac:dyDescent="0.15">
      <c r="I12" s="1" t="s">
        <v>167</v>
      </c>
      <c r="K12" s="1" t="s">
        <v>168</v>
      </c>
    </row>
    <row r="13" spans="2:13" x14ac:dyDescent="0.15">
      <c r="I13" s="1" t="s">
        <v>169</v>
      </c>
      <c r="K13" s="1" t="s">
        <v>170</v>
      </c>
    </row>
    <row r="14" spans="2:13" x14ac:dyDescent="0.15">
      <c r="I14" s="1" t="s">
        <v>171</v>
      </c>
      <c r="K14" s="3" t="s">
        <v>172</v>
      </c>
    </row>
    <row r="15" spans="2:13" x14ac:dyDescent="0.15">
      <c r="I15" s="1" t="s">
        <v>173</v>
      </c>
      <c r="K15" s="6" t="s">
        <v>174</v>
      </c>
    </row>
    <row r="16" spans="2:13" x14ac:dyDescent="0.15">
      <c r="I16" s="1" t="s">
        <v>175</v>
      </c>
      <c r="K16" s="3" t="s">
        <v>176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装机</vt:lpstr>
      <vt:lpstr>单硬件</vt:lpstr>
      <vt:lpstr>实装</vt:lpstr>
      <vt:lpstr>2024更新</vt:lpstr>
      <vt:lpstr>影视</vt:lpstr>
      <vt:lpstr>固态硬盘</vt:lpstr>
      <vt:lpstr>软件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谈毅鑫</dc:creator>
  <cp:lastModifiedBy>admin</cp:lastModifiedBy>
  <dcterms:created xsi:type="dcterms:W3CDTF">2023-04-22T01:30:00Z</dcterms:created>
  <dcterms:modified xsi:type="dcterms:W3CDTF">2024-07-22T08:33:36Z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AF292EA1CA2940E68B7954158AE70410_12</vt:lpwstr>
  </property>
  <property fmtid="{D5CDD505-2E9C-101B-9397-08002B2CF9AE}" pid="3" name="KSOProductBuildVer">
    <vt:lpwstr>2052-12.1.0.15712</vt:lpwstr>
  </property>
</Properties>
</file>