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新文件\桌面\自创攻略\戴森球计划\戴森球计划数值计算统计\"/>
    </mc:Choice>
  </mc:AlternateContent>
  <xr:revisionPtr revIDLastSave="0" documentId="13_ncr:1_{DB3A5F60-CD82-4CE7-80E6-581C9C6B1F1F}" xr6:coauthVersionLast="47" xr6:coauthVersionMax="47" xr10:uidLastSave="{00000000-0000-0000-0000-000000000000}"/>
  <bookViews>
    <workbookView xWindow="-120" yWindow="-120" windowWidth="29040" windowHeight="15840" activeTab="3" xr2:uid="{00000000-000D-0000-FFFF-FFFF00000000}"/>
  </bookViews>
  <sheets>
    <sheet name="太阳能" sheetId="1" r:id="rId1"/>
    <sheet name="弹射器判定与建议" sheetId="2" r:id="rId2"/>
    <sheet name="接收站" sheetId="3" r:id="rId3"/>
    <sheet name="分馏计算"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7" i="4" l="1"/>
  <c r="C83" i="4"/>
  <c r="H83" i="4" s="1"/>
  <c r="C82" i="4"/>
  <c r="H82" i="4" s="1"/>
  <c r="C81" i="4"/>
  <c r="H81" i="4" s="1"/>
  <c r="C80" i="4"/>
  <c r="H80" i="4" s="1"/>
  <c r="C79" i="4"/>
  <c r="H79" i="4" s="1"/>
  <c r="C78" i="4"/>
  <c r="H78" i="4" s="1"/>
  <c r="C77" i="4"/>
  <c r="H77" i="4" s="1"/>
  <c r="C76" i="4"/>
  <c r="H76" i="4" s="1"/>
  <c r="C75" i="4"/>
  <c r="H75" i="4" s="1"/>
  <c r="C74" i="4"/>
  <c r="H74" i="4" s="1"/>
  <c r="C73" i="4"/>
  <c r="H73" i="4" s="1"/>
  <c r="C72" i="4"/>
  <c r="H72" i="4" s="1"/>
  <c r="C71" i="4"/>
  <c r="H71" i="4" s="1"/>
  <c r="C70" i="4"/>
  <c r="H70" i="4" s="1"/>
  <c r="C69" i="4"/>
  <c r="H69" i="4" s="1"/>
  <c r="C68" i="4"/>
  <c r="H68" i="4" s="1"/>
  <c r="C67" i="4"/>
  <c r="H67" i="4" s="1"/>
  <c r="C66" i="4"/>
  <c r="H66" i="4" s="1"/>
  <c r="C65" i="4"/>
  <c r="H65" i="4" s="1"/>
  <c r="C64" i="4"/>
  <c r="H64" i="4" s="1"/>
  <c r="C63" i="4"/>
  <c r="H63" i="4" s="1"/>
  <c r="C62" i="4"/>
  <c r="H62" i="4" s="1"/>
  <c r="C61" i="4"/>
  <c r="H61" i="4" s="1"/>
  <c r="C60" i="4"/>
  <c r="H60" i="4" s="1"/>
  <c r="C59" i="4"/>
  <c r="H59" i="4" s="1"/>
  <c r="C58" i="4"/>
  <c r="H58" i="4" s="1"/>
  <c r="C57" i="4"/>
  <c r="H57" i="4" s="1"/>
  <c r="C56" i="4"/>
  <c r="H56" i="4" s="1"/>
  <c r="C55" i="4"/>
  <c r="H55" i="4" s="1"/>
  <c r="C54" i="4"/>
  <c r="H54" i="4" s="1"/>
  <c r="C53" i="4"/>
  <c r="H53" i="4" s="1"/>
  <c r="C52" i="4"/>
  <c r="H52" i="4" s="1"/>
  <c r="C51" i="4"/>
  <c r="H51" i="4" s="1"/>
  <c r="C50" i="4"/>
  <c r="H50" i="4" s="1"/>
  <c r="C49" i="4"/>
  <c r="H49" i="4" s="1"/>
  <c r="C48" i="4"/>
  <c r="H48" i="4" s="1"/>
  <c r="C47" i="4"/>
  <c r="H47" i="4" s="1"/>
  <c r="C46" i="4"/>
  <c r="H46" i="4" s="1"/>
  <c r="C45" i="4"/>
  <c r="H45" i="4" s="1"/>
  <c r="D44" i="4"/>
  <c r="F44" i="4" s="1"/>
  <c r="G44" i="4" s="1"/>
  <c r="C44" i="4"/>
  <c r="H44" i="4" s="1"/>
  <c r="I31" i="4"/>
  <c r="F31" i="4"/>
  <c r="G31" i="4" s="1"/>
  <c r="C31" i="4"/>
  <c r="E31" i="4" s="1"/>
  <c r="C23" i="4"/>
  <c r="H23" i="4" s="1"/>
  <c r="C22" i="4"/>
  <c r="H22" i="4" s="1"/>
  <c r="C21" i="4"/>
  <c r="H21" i="4" s="1"/>
  <c r="C20" i="4"/>
  <c r="H20" i="4" s="1"/>
  <c r="C19" i="4"/>
  <c r="H19" i="4" s="1"/>
  <c r="H18" i="4"/>
  <c r="C18" i="4"/>
  <c r="C17" i="4"/>
  <c r="H17" i="4" s="1"/>
  <c r="C16" i="4"/>
  <c r="H16" i="4" s="1"/>
  <c r="C15" i="4"/>
  <c r="H15" i="4" s="1"/>
  <c r="C14" i="4"/>
  <c r="H14" i="4" s="1"/>
  <c r="C13" i="4"/>
  <c r="H13" i="4" s="1"/>
  <c r="C12" i="4"/>
  <c r="H12" i="4" s="1"/>
  <c r="C11" i="4"/>
  <c r="H11" i="4" s="1"/>
  <c r="C10" i="4"/>
  <c r="H10" i="4" s="1"/>
  <c r="C9" i="4"/>
  <c r="H9" i="4" s="1"/>
  <c r="C8" i="4"/>
  <c r="H8" i="4" s="1"/>
  <c r="C7" i="4"/>
  <c r="H7" i="4" s="1"/>
  <c r="C6" i="4"/>
  <c r="H6" i="4" s="1"/>
  <c r="C5" i="4"/>
  <c r="H5" i="4" s="1"/>
  <c r="C4" i="4"/>
  <c r="H4" i="4" s="1"/>
  <c r="D3" i="4"/>
  <c r="D4" i="4" s="1"/>
  <c r="C3" i="4"/>
  <c r="H3" i="4" s="1"/>
  <c r="B32" i="3"/>
  <c r="C30" i="3"/>
  <c r="B30" i="3"/>
  <c r="C21" i="3"/>
  <c r="C33" i="3" s="1"/>
  <c r="C20" i="3"/>
  <c r="C34" i="3" s="1"/>
  <c r="C19" i="3"/>
  <c r="D19" i="3" s="1"/>
  <c r="C18" i="3"/>
  <c r="C31" i="3" s="1"/>
  <c r="J17" i="3"/>
  <c r="G17" i="3"/>
  <c r="E17" i="3"/>
  <c r="H17" i="3" s="1"/>
  <c r="D17" i="3"/>
  <c r="M119" i="1"/>
  <c r="N119" i="1" s="1"/>
  <c r="O119" i="1" s="1"/>
  <c r="P119" i="1" s="1"/>
  <c r="Q119" i="1" s="1"/>
  <c r="R119" i="1" s="1"/>
  <c r="S119" i="1" s="1"/>
  <c r="T119" i="1" s="1"/>
  <c r="B114" i="1"/>
  <c r="C114" i="1" s="1"/>
  <c r="D114" i="1" s="1"/>
  <c r="E114" i="1" s="1"/>
  <c r="F114" i="1" s="1"/>
  <c r="G114" i="1" s="1"/>
  <c r="H114" i="1" s="1"/>
  <c r="I114" i="1" s="1"/>
  <c r="J114" i="1" s="1"/>
  <c r="K114" i="1" s="1"/>
  <c r="L114" i="1" s="1"/>
  <c r="M114" i="1" s="1"/>
  <c r="N114" i="1" s="1"/>
  <c r="O114" i="1" s="1"/>
  <c r="P114" i="1" s="1"/>
  <c r="Q114" i="1" s="1"/>
  <c r="R114" i="1" s="1"/>
  <c r="S114" i="1" s="1"/>
  <c r="T114" i="1" s="1"/>
  <c r="S113" i="1"/>
  <c r="T113" i="1" s="1"/>
  <c r="N112" i="1"/>
  <c r="O112" i="1" s="1"/>
  <c r="P112" i="1" s="1"/>
  <c r="Q112" i="1" s="1"/>
  <c r="R112" i="1" s="1"/>
  <c r="S112" i="1" s="1"/>
  <c r="T112" i="1" s="1"/>
  <c r="B111" i="1"/>
  <c r="C111" i="1" s="1"/>
  <c r="D111" i="1" s="1"/>
  <c r="E111" i="1" s="1"/>
  <c r="F111" i="1" s="1"/>
  <c r="G111" i="1" s="1"/>
  <c r="H111" i="1" s="1"/>
  <c r="I111" i="1" s="1"/>
  <c r="J111" i="1" s="1"/>
  <c r="K111" i="1" s="1"/>
  <c r="L111" i="1" s="1"/>
  <c r="M111" i="1" s="1"/>
  <c r="N111" i="1" s="1"/>
  <c r="O111" i="1" s="1"/>
  <c r="P111" i="1" s="1"/>
  <c r="Q111" i="1" s="1"/>
  <c r="R111" i="1" s="1"/>
  <c r="S111" i="1" s="1"/>
  <c r="T111" i="1" s="1"/>
  <c r="B107" i="1"/>
  <c r="C107" i="1" s="1"/>
  <c r="D107" i="1" s="1"/>
  <c r="E107" i="1" s="1"/>
  <c r="F107" i="1" s="1"/>
  <c r="G107" i="1" s="1"/>
  <c r="H107" i="1" s="1"/>
  <c r="I107" i="1" s="1"/>
  <c r="J107" i="1" s="1"/>
  <c r="K107" i="1" s="1"/>
  <c r="L107" i="1" s="1"/>
  <c r="M107" i="1" s="1"/>
  <c r="N107" i="1" s="1"/>
  <c r="O107" i="1" s="1"/>
  <c r="P107" i="1" s="1"/>
  <c r="Q107" i="1" s="1"/>
  <c r="R107" i="1" s="1"/>
  <c r="S107" i="1" s="1"/>
  <c r="T107" i="1" s="1"/>
  <c r="B98" i="1"/>
  <c r="B123" i="1" s="1"/>
  <c r="C123" i="1" s="1"/>
  <c r="D123" i="1" s="1"/>
  <c r="E123" i="1" s="1"/>
  <c r="F123" i="1" s="1"/>
  <c r="G123" i="1" s="1"/>
  <c r="H123" i="1" s="1"/>
  <c r="I123" i="1" s="1"/>
  <c r="J123" i="1" s="1"/>
  <c r="K123" i="1" s="1"/>
  <c r="L123" i="1" s="1"/>
  <c r="M123" i="1" s="1"/>
  <c r="N123" i="1" s="1"/>
  <c r="O123" i="1" s="1"/>
  <c r="P123" i="1" s="1"/>
  <c r="Q123" i="1" s="1"/>
  <c r="R123" i="1" s="1"/>
  <c r="S123" i="1" s="1"/>
  <c r="T123" i="1" s="1"/>
  <c r="B94" i="1"/>
  <c r="B119" i="1" s="1"/>
  <c r="C119" i="1" s="1"/>
  <c r="D119" i="1" s="1"/>
  <c r="E119" i="1" s="1"/>
  <c r="F119" i="1" s="1"/>
  <c r="G119" i="1" s="1"/>
  <c r="H119" i="1" s="1"/>
  <c r="I119" i="1" s="1"/>
  <c r="J119" i="1" s="1"/>
  <c r="K119" i="1" s="1"/>
  <c r="L119" i="1" s="1"/>
  <c r="B91" i="1"/>
  <c r="B89" i="1"/>
  <c r="C89" i="1" s="1"/>
  <c r="D89" i="1" s="1"/>
  <c r="E89" i="1" s="1"/>
  <c r="F89" i="1" s="1"/>
  <c r="G89" i="1" s="1"/>
  <c r="H89" i="1" s="1"/>
  <c r="I89" i="1" s="1"/>
  <c r="J89" i="1" s="1"/>
  <c r="K89" i="1" s="1"/>
  <c r="L89" i="1" s="1"/>
  <c r="M89" i="1" s="1"/>
  <c r="N89" i="1" s="1"/>
  <c r="O89" i="1" s="1"/>
  <c r="P89" i="1" s="1"/>
  <c r="Q89" i="1" s="1"/>
  <c r="R89" i="1" s="1"/>
  <c r="S89" i="1" s="1"/>
  <c r="T89" i="1" s="1"/>
  <c r="C88" i="1"/>
  <c r="D88" i="1" s="1"/>
  <c r="E88" i="1" s="1"/>
  <c r="F88" i="1" s="1"/>
  <c r="G88" i="1" s="1"/>
  <c r="H88" i="1" s="1"/>
  <c r="I88" i="1" s="1"/>
  <c r="J88" i="1" s="1"/>
  <c r="K88" i="1" s="1"/>
  <c r="L88" i="1" s="1"/>
  <c r="M88" i="1" s="1"/>
  <c r="N88" i="1" s="1"/>
  <c r="O88" i="1" s="1"/>
  <c r="P88" i="1" s="1"/>
  <c r="Q88" i="1" s="1"/>
  <c r="R88" i="1" s="1"/>
  <c r="S88" i="1" s="1"/>
  <c r="T88" i="1" s="1"/>
  <c r="B88" i="1"/>
  <c r="B113" i="1" s="1"/>
  <c r="C113" i="1" s="1"/>
  <c r="D113" i="1" s="1"/>
  <c r="E113" i="1" s="1"/>
  <c r="F113" i="1" s="1"/>
  <c r="G113" i="1" s="1"/>
  <c r="H113" i="1" s="1"/>
  <c r="I113" i="1" s="1"/>
  <c r="J113" i="1" s="1"/>
  <c r="K113" i="1" s="1"/>
  <c r="L113" i="1" s="1"/>
  <c r="M113" i="1" s="1"/>
  <c r="N113" i="1" s="1"/>
  <c r="O113" i="1" s="1"/>
  <c r="P113" i="1" s="1"/>
  <c r="Q113" i="1" s="1"/>
  <c r="R113" i="1" s="1"/>
  <c r="C87" i="1"/>
  <c r="D87" i="1" s="1"/>
  <c r="E87" i="1" s="1"/>
  <c r="F87" i="1" s="1"/>
  <c r="G87" i="1" s="1"/>
  <c r="H87" i="1" s="1"/>
  <c r="I87" i="1" s="1"/>
  <c r="J87" i="1" s="1"/>
  <c r="K87" i="1" s="1"/>
  <c r="L87" i="1" s="1"/>
  <c r="M87" i="1" s="1"/>
  <c r="N87" i="1" s="1"/>
  <c r="O87" i="1" s="1"/>
  <c r="P87" i="1" s="1"/>
  <c r="Q87" i="1" s="1"/>
  <c r="R87" i="1" s="1"/>
  <c r="S87" i="1" s="1"/>
  <c r="T87" i="1" s="1"/>
  <c r="B86" i="1"/>
  <c r="C86" i="1" s="1"/>
  <c r="D86" i="1" s="1"/>
  <c r="E86" i="1" s="1"/>
  <c r="F86" i="1" s="1"/>
  <c r="G86" i="1" s="1"/>
  <c r="H86" i="1" s="1"/>
  <c r="I86" i="1" s="1"/>
  <c r="J86" i="1" s="1"/>
  <c r="K86" i="1" s="1"/>
  <c r="L86" i="1" s="1"/>
  <c r="M86" i="1" s="1"/>
  <c r="N86" i="1" s="1"/>
  <c r="O86" i="1" s="1"/>
  <c r="P86" i="1" s="1"/>
  <c r="Q86" i="1" s="1"/>
  <c r="R86" i="1" s="1"/>
  <c r="S86" i="1" s="1"/>
  <c r="T86" i="1" s="1"/>
  <c r="B83" i="1"/>
  <c r="G82" i="1"/>
  <c r="H82" i="1" s="1"/>
  <c r="I82" i="1" s="1"/>
  <c r="J82" i="1" s="1"/>
  <c r="K82" i="1" s="1"/>
  <c r="L82" i="1" s="1"/>
  <c r="M82" i="1" s="1"/>
  <c r="N82" i="1" s="1"/>
  <c r="O82" i="1" s="1"/>
  <c r="P82" i="1" s="1"/>
  <c r="Q82" i="1" s="1"/>
  <c r="R82" i="1" s="1"/>
  <c r="S82" i="1" s="1"/>
  <c r="T82" i="1" s="1"/>
  <c r="B81" i="1"/>
  <c r="B106" i="1" s="1"/>
  <c r="C106" i="1" s="1"/>
  <c r="D106" i="1" s="1"/>
  <c r="E106" i="1" s="1"/>
  <c r="F106" i="1" s="1"/>
  <c r="G106" i="1" s="1"/>
  <c r="H106" i="1" s="1"/>
  <c r="I106" i="1" s="1"/>
  <c r="J106" i="1" s="1"/>
  <c r="K106" i="1" s="1"/>
  <c r="L106" i="1" s="1"/>
  <c r="M106" i="1" s="1"/>
  <c r="N106" i="1" s="1"/>
  <c r="O106" i="1" s="1"/>
  <c r="P106" i="1" s="1"/>
  <c r="Q106" i="1" s="1"/>
  <c r="R106" i="1" s="1"/>
  <c r="S106" i="1" s="1"/>
  <c r="T106" i="1" s="1"/>
  <c r="C73" i="1"/>
  <c r="D73" i="1" s="1"/>
  <c r="E73" i="1" s="1"/>
  <c r="F73" i="1" s="1"/>
  <c r="G73" i="1" s="1"/>
  <c r="H73" i="1" s="1"/>
  <c r="I73" i="1" s="1"/>
  <c r="J73" i="1" s="1"/>
  <c r="K73" i="1" s="1"/>
  <c r="L73" i="1" s="1"/>
  <c r="M73" i="1" s="1"/>
  <c r="N73" i="1" s="1"/>
  <c r="O73" i="1" s="1"/>
  <c r="P73" i="1" s="1"/>
  <c r="Q73" i="1" s="1"/>
  <c r="R73" i="1" s="1"/>
  <c r="S73" i="1" s="1"/>
  <c r="T73" i="1" s="1"/>
  <c r="B73" i="1"/>
  <c r="F72" i="1"/>
  <c r="G72" i="1" s="1"/>
  <c r="H72" i="1" s="1"/>
  <c r="I72" i="1" s="1"/>
  <c r="J72" i="1" s="1"/>
  <c r="K72" i="1" s="1"/>
  <c r="L72" i="1" s="1"/>
  <c r="M72" i="1" s="1"/>
  <c r="N72" i="1" s="1"/>
  <c r="O72" i="1" s="1"/>
  <c r="P72" i="1" s="1"/>
  <c r="Q72" i="1" s="1"/>
  <c r="R72" i="1" s="1"/>
  <c r="S72" i="1" s="1"/>
  <c r="T72" i="1" s="1"/>
  <c r="C72" i="1"/>
  <c r="D72" i="1" s="1"/>
  <c r="E72" i="1" s="1"/>
  <c r="B72" i="1"/>
  <c r="B97" i="1" s="1"/>
  <c r="B71" i="1"/>
  <c r="B96" i="1" s="1"/>
  <c r="B70" i="1"/>
  <c r="B95" i="1" s="1"/>
  <c r="C69" i="1"/>
  <c r="D69" i="1" s="1"/>
  <c r="E69" i="1" s="1"/>
  <c r="F69" i="1" s="1"/>
  <c r="G69" i="1" s="1"/>
  <c r="H69" i="1" s="1"/>
  <c r="I69" i="1" s="1"/>
  <c r="J69" i="1" s="1"/>
  <c r="K69" i="1" s="1"/>
  <c r="L69" i="1" s="1"/>
  <c r="M69" i="1" s="1"/>
  <c r="N69" i="1" s="1"/>
  <c r="O69" i="1" s="1"/>
  <c r="P69" i="1" s="1"/>
  <c r="Q69" i="1" s="1"/>
  <c r="R69" i="1" s="1"/>
  <c r="S69" i="1" s="1"/>
  <c r="T69" i="1" s="1"/>
  <c r="B69" i="1"/>
  <c r="C68" i="1"/>
  <c r="D68" i="1" s="1"/>
  <c r="E68" i="1" s="1"/>
  <c r="F68" i="1" s="1"/>
  <c r="G68" i="1" s="1"/>
  <c r="H68" i="1" s="1"/>
  <c r="I68" i="1" s="1"/>
  <c r="J68" i="1" s="1"/>
  <c r="K68" i="1" s="1"/>
  <c r="L68" i="1" s="1"/>
  <c r="M68" i="1" s="1"/>
  <c r="N68" i="1" s="1"/>
  <c r="O68" i="1" s="1"/>
  <c r="P68" i="1" s="1"/>
  <c r="Q68" i="1" s="1"/>
  <c r="R68" i="1" s="1"/>
  <c r="S68" i="1" s="1"/>
  <c r="T68" i="1" s="1"/>
  <c r="B68" i="1"/>
  <c r="B93" i="1" s="1"/>
  <c r="B67" i="1"/>
  <c r="M66" i="1"/>
  <c r="N66" i="1" s="1"/>
  <c r="O66" i="1" s="1"/>
  <c r="P66" i="1" s="1"/>
  <c r="Q66" i="1" s="1"/>
  <c r="R66" i="1" s="1"/>
  <c r="S66" i="1" s="1"/>
  <c r="T66" i="1" s="1"/>
  <c r="B66" i="1"/>
  <c r="C66" i="1" s="1"/>
  <c r="D66" i="1" s="1"/>
  <c r="E66" i="1" s="1"/>
  <c r="F66" i="1" s="1"/>
  <c r="G66" i="1" s="1"/>
  <c r="H66" i="1" s="1"/>
  <c r="I66" i="1" s="1"/>
  <c r="J66" i="1" s="1"/>
  <c r="K66" i="1" s="1"/>
  <c r="L66" i="1" s="1"/>
  <c r="B65" i="1"/>
  <c r="C64" i="1"/>
  <c r="D64" i="1" s="1"/>
  <c r="E64" i="1" s="1"/>
  <c r="F64" i="1" s="1"/>
  <c r="G64" i="1" s="1"/>
  <c r="H64" i="1" s="1"/>
  <c r="I64" i="1" s="1"/>
  <c r="J64" i="1" s="1"/>
  <c r="K64" i="1" s="1"/>
  <c r="L64" i="1" s="1"/>
  <c r="M64" i="1" s="1"/>
  <c r="N64" i="1" s="1"/>
  <c r="O64" i="1" s="1"/>
  <c r="P64" i="1" s="1"/>
  <c r="Q64" i="1" s="1"/>
  <c r="R64" i="1" s="1"/>
  <c r="S64" i="1" s="1"/>
  <c r="T64" i="1" s="1"/>
  <c r="B64" i="1"/>
  <c r="H63" i="1"/>
  <c r="I63" i="1" s="1"/>
  <c r="J63" i="1" s="1"/>
  <c r="K63" i="1" s="1"/>
  <c r="L63" i="1" s="1"/>
  <c r="M63" i="1" s="1"/>
  <c r="N63" i="1" s="1"/>
  <c r="O63" i="1" s="1"/>
  <c r="P63" i="1" s="1"/>
  <c r="Q63" i="1" s="1"/>
  <c r="R63" i="1" s="1"/>
  <c r="S63" i="1" s="1"/>
  <c r="T63" i="1" s="1"/>
  <c r="B63" i="1"/>
  <c r="C63" i="1" s="1"/>
  <c r="D63" i="1" s="1"/>
  <c r="E63" i="1" s="1"/>
  <c r="F63" i="1" s="1"/>
  <c r="G63" i="1" s="1"/>
  <c r="C62" i="1"/>
  <c r="D62" i="1" s="1"/>
  <c r="E62" i="1" s="1"/>
  <c r="F62" i="1" s="1"/>
  <c r="G62" i="1" s="1"/>
  <c r="H62" i="1" s="1"/>
  <c r="I62" i="1" s="1"/>
  <c r="J62" i="1" s="1"/>
  <c r="K62" i="1" s="1"/>
  <c r="L62" i="1" s="1"/>
  <c r="M62" i="1" s="1"/>
  <c r="N62" i="1" s="1"/>
  <c r="O62" i="1" s="1"/>
  <c r="P62" i="1" s="1"/>
  <c r="Q62" i="1" s="1"/>
  <c r="R62" i="1" s="1"/>
  <c r="S62" i="1" s="1"/>
  <c r="T62" i="1" s="1"/>
  <c r="B62" i="1"/>
  <c r="B87" i="1" s="1"/>
  <c r="B112" i="1" s="1"/>
  <c r="C112" i="1" s="1"/>
  <c r="D112" i="1" s="1"/>
  <c r="E112" i="1" s="1"/>
  <c r="F112" i="1" s="1"/>
  <c r="G112" i="1" s="1"/>
  <c r="H112" i="1" s="1"/>
  <c r="I112" i="1" s="1"/>
  <c r="J112" i="1" s="1"/>
  <c r="K112" i="1" s="1"/>
  <c r="L112" i="1" s="1"/>
  <c r="M112" i="1" s="1"/>
  <c r="D61" i="1"/>
  <c r="E61" i="1" s="1"/>
  <c r="F61" i="1" s="1"/>
  <c r="G61" i="1" s="1"/>
  <c r="H61" i="1" s="1"/>
  <c r="I61" i="1" s="1"/>
  <c r="J61" i="1" s="1"/>
  <c r="K61" i="1" s="1"/>
  <c r="L61" i="1" s="1"/>
  <c r="M61" i="1" s="1"/>
  <c r="N61" i="1" s="1"/>
  <c r="O61" i="1" s="1"/>
  <c r="P61" i="1" s="1"/>
  <c r="Q61" i="1" s="1"/>
  <c r="R61" i="1" s="1"/>
  <c r="S61" i="1" s="1"/>
  <c r="T61" i="1" s="1"/>
  <c r="C61" i="1"/>
  <c r="B61" i="1"/>
  <c r="H60" i="1"/>
  <c r="I60" i="1" s="1"/>
  <c r="J60" i="1" s="1"/>
  <c r="K60" i="1" s="1"/>
  <c r="L60" i="1" s="1"/>
  <c r="M60" i="1" s="1"/>
  <c r="N60" i="1" s="1"/>
  <c r="O60" i="1" s="1"/>
  <c r="P60" i="1" s="1"/>
  <c r="Q60" i="1" s="1"/>
  <c r="R60" i="1" s="1"/>
  <c r="S60" i="1" s="1"/>
  <c r="T60" i="1" s="1"/>
  <c r="C60" i="1"/>
  <c r="D60" i="1" s="1"/>
  <c r="E60" i="1" s="1"/>
  <c r="F60" i="1" s="1"/>
  <c r="G60" i="1" s="1"/>
  <c r="B60" i="1"/>
  <c r="B85" i="1" s="1"/>
  <c r="B59" i="1"/>
  <c r="B84" i="1" s="1"/>
  <c r="C58" i="1"/>
  <c r="D58" i="1" s="1"/>
  <c r="E58" i="1" s="1"/>
  <c r="F58" i="1" s="1"/>
  <c r="G58" i="1" s="1"/>
  <c r="H58" i="1" s="1"/>
  <c r="I58" i="1" s="1"/>
  <c r="J58" i="1" s="1"/>
  <c r="K58" i="1" s="1"/>
  <c r="L58" i="1" s="1"/>
  <c r="M58" i="1" s="1"/>
  <c r="N58" i="1" s="1"/>
  <c r="O58" i="1" s="1"/>
  <c r="P58" i="1" s="1"/>
  <c r="Q58" i="1" s="1"/>
  <c r="R58" i="1" s="1"/>
  <c r="S58" i="1" s="1"/>
  <c r="T58" i="1" s="1"/>
  <c r="B58" i="1"/>
  <c r="C57" i="1"/>
  <c r="D57" i="1" s="1"/>
  <c r="E57" i="1" s="1"/>
  <c r="F57" i="1" s="1"/>
  <c r="G57" i="1" s="1"/>
  <c r="H57" i="1" s="1"/>
  <c r="I57" i="1" s="1"/>
  <c r="J57" i="1" s="1"/>
  <c r="K57" i="1" s="1"/>
  <c r="L57" i="1" s="1"/>
  <c r="M57" i="1" s="1"/>
  <c r="N57" i="1" s="1"/>
  <c r="O57" i="1" s="1"/>
  <c r="P57" i="1" s="1"/>
  <c r="Q57" i="1" s="1"/>
  <c r="R57" i="1" s="1"/>
  <c r="S57" i="1" s="1"/>
  <c r="T57" i="1" s="1"/>
  <c r="B57" i="1"/>
  <c r="B82" i="1" s="1"/>
  <c r="C82" i="1" s="1"/>
  <c r="D82" i="1" s="1"/>
  <c r="E82" i="1" s="1"/>
  <c r="F82" i="1" s="1"/>
  <c r="D56" i="1"/>
  <c r="E56" i="1" s="1"/>
  <c r="F56" i="1" s="1"/>
  <c r="G56" i="1" s="1"/>
  <c r="H56" i="1" s="1"/>
  <c r="I56" i="1" s="1"/>
  <c r="J56" i="1" s="1"/>
  <c r="K56" i="1" s="1"/>
  <c r="L56" i="1" s="1"/>
  <c r="M56" i="1" s="1"/>
  <c r="N56" i="1" s="1"/>
  <c r="O56" i="1" s="1"/>
  <c r="P56" i="1" s="1"/>
  <c r="Q56" i="1" s="1"/>
  <c r="R56" i="1" s="1"/>
  <c r="S56" i="1" s="1"/>
  <c r="T56" i="1" s="1"/>
  <c r="C56" i="1"/>
  <c r="B56" i="1"/>
  <c r="E55" i="1"/>
  <c r="F55" i="1" s="1"/>
  <c r="G55" i="1" s="1"/>
  <c r="H55" i="1" s="1"/>
  <c r="I55" i="1" s="1"/>
  <c r="J55" i="1" s="1"/>
  <c r="K55" i="1" s="1"/>
  <c r="L55" i="1" s="1"/>
  <c r="M55" i="1" s="1"/>
  <c r="N55" i="1" s="1"/>
  <c r="O55" i="1" s="1"/>
  <c r="P55" i="1" s="1"/>
  <c r="Q55" i="1" s="1"/>
  <c r="R55" i="1" s="1"/>
  <c r="S55" i="1" s="1"/>
  <c r="T55" i="1" s="1"/>
  <c r="C55" i="1"/>
  <c r="D55" i="1" s="1"/>
  <c r="B55" i="1"/>
  <c r="B80" i="1" s="1"/>
  <c r="B7" i="1"/>
  <c r="A7" i="1"/>
  <c r="B10" i="1" s="1"/>
  <c r="B6" i="1"/>
  <c r="A6" i="1"/>
  <c r="D45" i="4" l="1"/>
  <c r="H31" i="4"/>
  <c r="E45" i="4"/>
  <c r="E4" i="4"/>
  <c r="D5" i="4"/>
  <c r="F4" i="4"/>
  <c r="G4" i="4" s="1"/>
  <c r="F45" i="4"/>
  <c r="G45" i="4" s="1"/>
  <c r="F32" i="4"/>
  <c r="E44" i="4"/>
  <c r="E3" i="4"/>
  <c r="F3" i="4"/>
  <c r="G3" i="4" s="1"/>
  <c r="D46" i="4"/>
  <c r="G19" i="3"/>
  <c r="J19" i="3" s="1"/>
  <c r="E19" i="3"/>
  <c r="H19" i="3" s="1"/>
  <c r="D18" i="3"/>
  <c r="C32" i="3"/>
  <c r="B31" i="3"/>
  <c r="B33" i="3"/>
  <c r="D20" i="3"/>
  <c r="D21" i="3"/>
  <c r="B34" i="3"/>
  <c r="B109" i="1"/>
  <c r="C109" i="1" s="1"/>
  <c r="D109" i="1" s="1"/>
  <c r="E109" i="1" s="1"/>
  <c r="F109" i="1" s="1"/>
  <c r="G109" i="1" s="1"/>
  <c r="H109" i="1" s="1"/>
  <c r="I109" i="1" s="1"/>
  <c r="J109" i="1" s="1"/>
  <c r="K109" i="1" s="1"/>
  <c r="L109" i="1" s="1"/>
  <c r="M109" i="1" s="1"/>
  <c r="N109" i="1" s="1"/>
  <c r="O109" i="1" s="1"/>
  <c r="P109" i="1" s="1"/>
  <c r="Q109" i="1" s="1"/>
  <c r="R109" i="1" s="1"/>
  <c r="S109" i="1" s="1"/>
  <c r="T109" i="1" s="1"/>
  <c r="C84" i="1"/>
  <c r="D84" i="1" s="1"/>
  <c r="E84" i="1" s="1"/>
  <c r="F84" i="1" s="1"/>
  <c r="G84" i="1" s="1"/>
  <c r="H84" i="1" s="1"/>
  <c r="I84" i="1" s="1"/>
  <c r="J84" i="1" s="1"/>
  <c r="K84" i="1" s="1"/>
  <c r="L84" i="1" s="1"/>
  <c r="M84" i="1" s="1"/>
  <c r="N84" i="1" s="1"/>
  <c r="O84" i="1" s="1"/>
  <c r="P84" i="1" s="1"/>
  <c r="Q84" i="1" s="1"/>
  <c r="R84" i="1" s="1"/>
  <c r="S84" i="1" s="1"/>
  <c r="T84" i="1" s="1"/>
  <c r="B110" i="1"/>
  <c r="C110" i="1" s="1"/>
  <c r="D110" i="1" s="1"/>
  <c r="E110" i="1" s="1"/>
  <c r="F110" i="1" s="1"/>
  <c r="G110" i="1" s="1"/>
  <c r="H110" i="1" s="1"/>
  <c r="I110" i="1" s="1"/>
  <c r="J110" i="1" s="1"/>
  <c r="K110" i="1" s="1"/>
  <c r="L110" i="1" s="1"/>
  <c r="M110" i="1" s="1"/>
  <c r="N110" i="1" s="1"/>
  <c r="O110" i="1" s="1"/>
  <c r="P110" i="1" s="1"/>
  <c r="Q110" i="1" s="1"/>
  <c r="R110" i="1" s="1"/>
  <c r="S110" i="1" s="1"/>
  <c r="T110" i="1" s="1"/>
  <c r="C85" i="1"/>
  <c r="D85" i="1" s="1"/>
  <c r="E85" i="1" s="1"/>
  <c r="F85" i="1" s="1"/>
  <c r="G85" i="1" s="1"/>
  <c r="H85" i="1" s="1"/>
  <c r="I85" i="1" s="1"/>
  <c r="J85" i="1" s="1"/>
  <c r="K85" i="1" s="1"/>
  <c r="L85" i="1" s="1"/>
  <c r="M85" i="1" s="1"/>
  <c r="N85" i="1" s="1"/>
  <c r="O85" i="1" s="1"/>
  <c r="P85" i="1" s="1"/>
  <c r="Q85" i="1" s="1"/>
  <c r="R85" i="1" s="1"/>
  <c r="S85" i="1" s="1"/>
  <c r="T85" i="1" s="1"/>
  <c r="B118" i="1"/>
  <c r="C118" i="1" s="1"/>
  <c r="D118" i="1" s="1"/>
  <c r="E118" i="1" s="1"/>
  <c r="F118" i="1" s="1"/>
  <c r="G118" i="1" s="1"/>
  <c r="H118" i="1" s="1"/>
  <c r="I118" i="1" s="1"/>
  <c r="J118" i="1" s="1"/>
  <c r="K118" i="1" s="1"/>
  <c r="L118" i="1" s="1"/>
  <c r="M118" i="1" s="1"/>
  <c r="N118" i="1" s="1"/>
  <c r="O118" i="1" s="1"/>
  <c r="P118" i="1" s="1"/>
  <c r="Q118" i="1" s="1"/>
  <c r="R118" i="1" s="1"/>
  <c r="S118" i="1" s="1"/>
  <c r="T118" i="1" s="1"/>
  <c r="C93" i="1"/>
  <c r="D93" i="1" s="1"/>
  <c r="E93" i="1" s="1"/>
  <c r="F93" i="1" s="1"/>
  <c r="G93" i="1" s="1"/>
  <c r="H93" i="1" s="1"/>
  <c r="I93" i="1" s="1"/>
  <c r="J93" i="1" s="1"/>
  <c r="K93" i="1" s="1"/>
  <c r="L93" i="1" s="1"/>
  <c r="M93" i="1" s="1"/>
  <c r="N93" i="1" s="1"/>
  <c r="O93" i="1" s="1"/>
  <c r="P93" i="1" s="1"/>
  <c r="Q93" i="1" s="1"/>
  <c r="R93" i="1" s="1"/>
  <c r="S93" i="1" s="1"/>
  <c r="T93" i="1" s="1"/>
  <c r="C81" i="1"/>
  <c r="D81" i="1" s="1"/>
  <c r="E81" i="1" s="1"/>
  <c r="F81" i="1" s="1"/>
  <c r="G81" i="1" s="1"/>
  <c r="H81" i="1" s="1"/>
  <c r="I81" i="1" s="1"/>
  <c r="J81" i="1" s="1"/>
  <c r="K81" i="1" s="1"/>
  <c r="L81" i="1" s="1"/>
  <c r="M81" i="1" s="1"/>
  <c r="N81" i="1" s="1"/>
  <c r="O81" i="1" s="1"/>
  <c r="P81" i="1" s="1"/>
  <c r="Q81" i="1" s="1"/>
  <c r="R81" i="1" s="1"/>
  <c r="S81" i="1" s="1"/>
  <c r="T81" i="1" s="1"/>
  <c r="C59" i="1"/>
  <c r="D59" i="1" s="1"/>
  <c r="E59" i="1" s="1"/>
  <c r="F59" i="1" s="1"/>
  <c r="G59" i="1" s="1"/>
  <c r="H59" i="1" s="1"/>
  <c r="I59" i="1" s="1"/>
  <c r="J59" i="1" s="1"/>
  <c r="K59" i="1" s="1"/>
  <c r="L59" i="1" s="1"/>
  <c r="M59" i="1" s="1"/>
  <c r="N59" i="1" s="1"/>
  <c r="O59" i="1" s="1"/>
  <c r="P59" i="1" s="1"/>
  <c r="Q59" i="1" s="1"/>
  <c r="R59" i="1" s="1"/>
  <c r="S59" i="1" s="1"/>
  <c r="T59" i="1" s="1"/>
  <c r="B120" i="1"/>
  <c r="C120" i="1" s="1"/>
  <c r="D120" i="1" s="1"/>
  <c r="E120" i="1" s="1"/>
  <c r="F120" i="1" s="1"/>
  <c r="G120" i="1" s="1"/>
  <c r="H120" i="1" s="1"/>
  <c r="I120" i="1" s="1"/>
  <c r="J120" i="1" s="1"/>
  <c r="K120" i="1" s="1"/>
  <c r="L120" i="1" s="1"/>
  <c r="M120" i="1" s="1"/>
  <c r="N120" i="1" s="1"/>
  <c r="O120" i="1" s="1"/>
  <c r="P120" i="1" s="1"/>
  <c r="Q120" i="1" s="1"/>
  <c r="R120" i="1" s="1"/>
  <c r="S120" i="1" s="1"/>
  <c r="T120" i="1" s="1"/>
  <c r="C95" i="1"/>
  <c r="D95" i="1" s="1"/>
  <c r="E95" i="1" s="1"/>
  <c r="F95" i="1" s="1"/>
  <c r="G95" i="1" s="1"/>
  <c r="H95" i="1" s="1"/>
  <c r="I95" i="1" s="1"/>
  <c r="J95" i="1" s="1"/>
  <c r="K95" i="1" s="1"/>
  <c r="L95" i="1" s="1"/>
  <c r="M95" i="1" s="1"/>
  <c r="N95" i="1" s="1"/>
  <c r="O95" i="1" s="1"/>
  <c r="P95" i="1" s="1"/>
  <c r="Q95" i="1" s="1"/>
  <c r="R95" i="1" s="1"/>
  <c r="S95" i="1" s="1"/>
  <c r="T95" i="1" s="1"/>
  <c r="C91" i="1"/>
  <c r="D91" i="1" s="1"/>
  <c r="E91" i="1" s="1"/>
  <c r="F91" i="1" s="1"/>
  <c r="G91" i="1" s="1"/>
  <c r="H91" i="1" s="1"/>
  <c r="I91" i="1" s="1"/>
  <c r="J91" i="1" s="1"/>
  <c r="K91" i="1" s="1"/>
  <c r="L91" i="1" s="1"/>
  <c r="M91" i="1" s="1"/>
  <c r="N91" i="1" s="1"/>
  <c r="O91" i="1" s="1"/>
  <c r="P91" i="1" s="1"/>
  <c r="Q91" i="1" s="1"/>
  <c r="R91" i="1" s="1"/>
  <c r="S91" i="1" s="1"/>
  <c r="T91" i="1" s="1"/>
  <c r="B116" i="1"/>
  <c r="C116" i="1" s="1"/>
  <c r="D116" i="1" s="1"/>
  <c r="E116" i="1" s="1"/>
  <c r="F116" i="1" s="1"/>
  <c r="G116" i="1" s="1"/>
  <c r="H116" i="1" s="1"/>
  <c r="I116" i="1" s="1"/>
  <c r="J116" i="1" s="1"/>
  <c r="K116" i="1" s="1"/>
  <c r="L116" i="1" s="1"/>
  <c r="M116" i="1" s="1"/>
  <c r="N116" i="1" s="1"/>
  <c r="O116" i="1" s="1"/>
  <c r="P116" i="1" s="1"/>
  <c r="Q116" i="1" s="1"/>
  <c r="R116" i="1" s="1"/>
  <c r="S116" i="1" s="1"/>
  <c r="T116" i="1" s="1"/>
  <c r="C70" i="1"/>
  <c r="D70" i="1" s="1"/>
  <c r="E70" i="1" s="1"/>
  <c r="F70" i="1" s="1"/>
  <c r="G70" i="1" s="1"/>
  <c r="H70" i="1" s="1"/>
  <c r="I70" i="1" s="1"/>
  <c r="J70" i="1" s="1"/>
  <c r="K70" i="1" s="1"/>
  <c r="L70" i="1" s="1"/>
  <c r="M70" i="1" s="1"/>
  <c r="N70" i="1" s="1"/>
  <c r="O70" i="1" s="1"/>
  <c r="P70" i="1" s="1"/>
  <c r="Q70" i="1" s="1"/>
  <c r="R70" i="1" s="1"/>
  <c r="S70" i="1" s="1"/>
  <c r="T70" i="1" s="1"/>
  <c r="C98" i="1"/>
  <c r="D98" i="1" s="1"/>
  <c r="E98" i="1" s="1"/>
  <c r="F98" i="1" s="1"/>
  <c r="G98" i="1" s="1"/>
  <c r="H98" i="1" s="1"/>
  <c r="I98" i="1" s="1"/>
  <c r="J98" i="1" s="1"/>
  <c r="K98" i="1" s="1"/>
  <c r="L98" i="1" s="1"/>
  <c r="M98" i="1" s="1"/>
  <c r="N98" i="1" s="1"/>
  <c r="O98" i="1" s="1"/>
  <c r="P98" i="1" s="1"/>
  <c r="Q98" i="1" s="1"/>
  <c r="R98" i="1" s="1"/>
  <c r="S98" i="1" s="1"/>
  <c r="T98" i="1" s="1"/>
  <c r="B108" i="1"/>
  <c r="C108" i="1" s="1"/>
  <c r="D108" i="1" s="1"/>
  <c r="E108" i="1" s="1"/>
  <c r="F108" i="1" s="1"/>
  <c r="G108" i="1" s="1"/>
  <c r="H108" i="1" s="1"/>
  <c r="I108" i="1" s="1"/>
  <c r="J108" i="1" s="1"/>
  <c r="K108" i="1" s="1"/>
  <c r="L108" i="1" s="1"/>
  <c r="M108" i="1" s="1"/>
  <c r="N108" i="1" s="1"/>
  <c r="O108" i="1" s="1"/>
  <c r="P108" i="1" s="1"/>
  <c r="Q108" i="1" s="1"/>
  <c r="R108" i="1" s="1"/>
  <c r="S108" i="1" s="1"/>
  <c r="T108" i="1" s="1"/>
  <c r="C83" i="1"/>
  <c r="D83" i="1" s="1"/>
  <c r="E83" i="1" s="1"/>
  <c r="F83" i="1" s="1"/>
  <c r="G83" i="1" s="1"/>
  <c r="H83" i="1" s="1"/>
  <c r="I83" i="1" s="1"/>
  <c r="J83" i="1" s="1"/>
  <c r="K83" i="1" s="1"/>
  <c r="L83" i="1" s="1"/>
  <c r="M83" i="1" s="1"/>
  <c r="N83" i="1" s="1"/>
  <c r="O83" i="1" s="1"/>
  <c r="P83" i="1" s="1"/>
  <c r="Q83" i="1" s="1"/>
  <c r="R83" i="1" s="1"/>
  <c r="S83" i="1" s="1"/>
  <c r="T83" i="1" s="1"/>
  <c r="B105" i="1"/>
  <c r="C105" i="1" s="1"/>
  <c r="D105" i="1" s="1"/>
  <c r="E105" i="1" s="1"/>
  <c r="F105" i="1" s="1"/>
  <c r="G105" i="1" s="1"/>
  <c r="H105" i="1" s="1"/>
  <c r="I105" i="1" s="1"/>
  <c r="J105" i="1" s="1"/>
  <c r="K105" i="1" s="1"/>
  <c r="L105" i="1" s="1"/>
  <c r="M105" i="1" s="1"/>
  <c r="N105" i="1" s="1"/>
  <c r="O105" i="1" s="1"/>
  <c r="P105" i="1" s="1"/>
  <c r="Q105" i="1" s="1"/>
  <c r="R105" i="1" s="1"/>
  <c r="S105" i="1" s="1"/>
  <c r="T105" i="1" s="1"/>
  <c r="C80" i="1"/>
  <c r="D80" i="1" s="1"/>
  <c r="E80" i="1" s="1"/>
  <c r="F80" i="1" s="1"/>
  <c r="G80" i="1" s="1"/>
  <c r="H80" i="1" s="1"/>
  <c r="I80" i="1" s="1"/>
  <c r="J80" i="1" s="1"/>
  <c r="K80" i="1" s="1"/>
  <c r="L80" i="1" s="1"/>
  <c r="M80" i="1" s="1"/>
  <c r="N80" i="1" s="1"/>
  <c r="O80" i="1" s="1"/>
  <c r="P80" i="1" s="1"/>
  <c r="Q80" i="1" s="1"/>
  <c r="R80" i="1" s="1"/>
  <c r="S80" i="1" s="1"/>
  <c r="T80" i="1" s="1"/>
  <c r="B90" i="1"/>
  <c r="C65" i="1"/>
  <c r="D65" i="1" s="1"/>
  <c r="E65" i="1" s="1"/>
  <c r="F65" i="1" s="1"/>
  <c r="G65" i="1" s="1"/>
  <c r="H65" i="1" s="1"/>
  <c r="I65" i="1" s="1"/>
  <c r="J65" i="1" s="1"/>
  <c r="K65" i="1" s="1"/>
  <c r="L65" i="1" s="1"/>
  <c r="M65" i="1" s="1"/>
  <c r="N65" i="1" s="1"/>
  <c r="O65" i="1" s="1"/>
  <c r="P65" i="1" s="1"/>
  <c r="Q65" i="1" s="1"/>
  <c r="R65" i="1" s="1"/>
  <c r="S65" i="1" s="1"/>
  <c r="T65" i="1" s="1"/>
  <c r="B121" i="1"/>
  <c r="C121" i="1" s="1"/>
  <c r="D121" i="1" s="1"/>
  <c r="E121" i="1" s="1"/>
  <c r="F121" i="1" s="1"/>
  <c r="G121" i="1" s="1"/>
  <c r="H121" i="1" s="1"/>
  <c r="I121" i="1" s="1"/>
  <c r="J121" i="1" s="1"/>
  <c r="K121" i="1" s="1"/>
  <c r="L121" i="1" s="1"/>
  <c r="M121" i="1" s="1"/>
  <c r="N121" i="1" s="1"/>
  <c r="O121" i="1" s="1"/>
  <c r="P121" i="1" s="1"/>
  <c r="Q121" i="1" s="1"/>
  <c r="R121" i="1" s="1"/>
  <c r="S121" i="1" s="1"/>
  <c r="T121" i="1" s="1"/>
  <c r="C96" i="1"/>
  <c r="D96" i="1" s="1"/>
  <c r="E96" i="1" s="1"/>
  <c r="F96" i="1" s="1"/>
  <c r="G96" i="1" s="1"/>
  <c r="H96" i="1" s="1"/>
  <c r="I96" i="1" s="1"/>
  <c r="J96" i="1" s="1"/>
  <c r="K96" i="1" s="1"/>
  <c r="L96" i="1" s="1"/>
  <c r="M96" i="1" s="1"/>
  <c r="N96" i="1" s="1"/>
  <c r="O96" i="1" s="1"/>
  <c r="P96" i="1" s="1"/>
  <c r="Q96" i="1" s="1"/>
  <c r="R96" i="1" s="1"/>
  <c r="S96" i="1" s="1"/>
  <c r="T96" i="1" s="1"/>
  <c r="C71" i="1"/>
  <c r="D71" i="1" s="1"/>
  <c r="E71" i="1" s="1"/>
  <c r="F71" i="1" s="1"/>
  <c r="G71" i="1" s="1"/>
  <c r="H71" i="1" s="1"/>
  <c r="I71" i="1" s="1"/>
  <c r="J71" i="1" s="1"/>
  <c r="K71" i="1" s="1"/>
  <c r="L71" i="1" s="1"/>
  <c r="M71" i="1" s="1"/>
  <c r="N71" i="1" s="1"/>
  <c r="O71" i="1" s="1"/>
  <c r="P71" i="1" s="1"/>
  <c r="Q71" i="1" s="1"/>
  <c r="R71" i="1" s="1"/>
  <c r="S71" i="1" s="1"/>
  <c r="T71" i="1" s="1"/>
  <c r="B92" i="1"/>
  <c r="C67" i="1"/>
  <c r="D67" i="1" s="1"/>
  <c r="E67" i="1" s="1"/>
  <c r="F67" i="1" s="1"/>
  <c r="G67" i="1" s="1"/>
  <c r="H67" i="1" s="1"/>
  <c r="I67" i="1" s="1"/>
  <c r="J67" i="1" s="1"/>
  <c r="K67" i="1" s="1"/>
  <c r="L67" i="1" s="1"/>
  <c r="M67" i="1" s="1"/>
  <c r="N67" i="1" s="1"/>
  <c r="O67" i="1" s="1"/>
  <c r="P67" i="1" s="1"/>
  <c r="Q67" i="1" s="1"/>
  <c r="R67" i="1" s="1"/>
  <c r="S67" i="1" s="1"/>
  <c r="T67" i="1" s="1"/>
  <c r="C94" i="1"/>
  <c r="D94" i="1" s="1"/>
  <c r="E94" i="1" s="1"/>
  <c r="F94" i="1" s="1"/>
  <c r="G94" i="1" s="1"/>
  <c r="H94" i="1" s="1"/>
  <c r="I94" i="1" s="1"/>
  <c r="J94" i="1" s="1"/>
  <c r="K94" i="1" s="1"/>
  <c r="L94" i="1" s="1"/>
  <c r="M94" i="1" s="1"/>
  <c r="N94" i="1" s="1"/>
  <c r="O94" i="1" s="1"/>
  <c r="P94" i="1" s="1"/>
  <c r="Q94" i="1" s="1"/>
  <c r="R94" i="1" s="1"/>
  <c r="S94" i="1" s="1"/>
  <c r="T94" i="1" s="1"/>
  <c r="B122" i="1"/>
  <c r="C122" i="1" s="1"/>
  <c r="D122" i="1" s="1"/>
  <c r="E122" i="1" s="1"/>
  <c r="F122" i="1" s="1"/>
  <c r="G122" i="1" s="1"/>
  <c r="H122" i="1" s="1"/>
  <c r="I122" i="1" s="1"/>
  <c r="J122" i="1" s="1"/>
  <c r="K122" i="1" s="1"/>
  <c r="L122" i="1" s="1"/>
  <c r="M122" i="1" s="1"/>
  <c r="N122" i="1" s="1"/>
  <c r="O122" i="1" s="1"/>
  <c r="P122" i="1" s="1"/>
  <c r="Q122" i="1" s="1"/>
  <c r="R122" i="1" s="1"/>
  <c r="S122" i="1" s="1"/>
  <c r="T122" i="1" s="1"/>
  <c r="C97" i="1"/>
  <c r="D97" i="1" s="1"/>
  <c r="E97" i="1" s="1"/>
  <c r="F97" i="1" s="1"/>
  <c r="G97" i="1" s="1"/>
  <c r="H97" i="1" s="1"/>
  <c r="I97" i="1" s="1"/>
  <c r="J97" i="1" s="1"/>
  <c r="K97" i="1" s="1"/>
  <c r="L97" i="1" s="1"/>
  <c r="M97" i="1" s="1"/>
  <c r="N97" i="1" s="1"/>
  <c r="O97" i="1" s="1"/>
  <c r="P97" i="1" s="1"/>
  <c r="Q97" i="1" s="1"/>
  <c r="R97" i="1" s="1"/>
  <c r="S97" i="1" s="1"/>
  <c r="T97" i="1" s="1"/>
  <c r="D6" i="4" l="1"/>
  <c r="F5" i="4"/>
  <c r="G5" i="4" s="1"/>
  <c r="E5" i="4"/>
  <c r="D47" i="4"/>
  <c r="F46" i="4"/>
  <c r="G46" i="4" s="1"/>
  <c r="E46" i="4"/>
  <c r="G21" i="3"/>
  <c r="J21" i="3" s="1"/>
  <c r="E21" i="3"/>
  <c r="H21" i="3" s="1"/>
  <c r="E20" i="3"/>
  <c r="H20" i="3" s="1"/>
  <c r="G20" i="3"/>
  <c r="J20" i="3" s="1"/>
  <c r="G18" i="3"/>
  <c r="J18" i="3" s="1"/>
  <c r="E18" i="3"/>
  <c r="H18" i="3" s="1"/>
  <c r="B117" i="1"/>
  <c r="C117" i="1" s="1"/>
  <c r="D117" i="1" s="1"/>
  <c r="E117" i="1" s="1"/>
  <c r="F117" i="1" s="1"/>
  <c r="G117" i="1" s="1"/>
  <c r="H117" i="1" s="1"/>
  <c r="I117" i="1" s="1"/>
  <c r="J117" i="1" s="1"/>
  <c r="K117" i="1" s="1"/>
  <c r="L117" i="1" s="1"/>
  <c r="M117" i="1" s="1"/>
  <c r="N117" i="1" s="1"/>
  <c r="O117" i="1" s="1"/>
  <c r="P117" i="1" s="1"/>
  <c r="Q117" i="1" s="1"/>
  <c r="R117" i="1" s="1"/>
  <c r="S117" i="1" s="1"/>
  <c r="T117" i="1" s="1"/>
  <c r="C92" i="1"/>
  <c r="D92" i="1" s="1"/>
  <c r="E92" i="1" s="1"/>
  <c r="F92" i="1" s="1"/>
  <c r="G92" i="1" s="1"/>
  <c r="H92" i="1" s="1"/>
  <c r="I92" i="1" s="1"/>
  <c r="J92" i="1" s="1"/>
  <c r="K92" i="1" s="1"/>
  <c r="L92" i="1" s="1"/>
  <c r="M92" i="1" s="1"/>
  <c r="N92" i="1" s="1"/>
  <c r="O92" i="1" s="1"/>
  <c r="P92" i="1" s="1"/>
  <c r="Q92" i="1" s="1"/>
  <c r="R92" i="1" s="1"/>
  <c r="S92" i="1" s="1"/>
  <c r="T92" i="1" s="1"/>
  <c r="B115" i="1"/>
  <c r="C115" i="1" s="1"/>
  <c r="D115" i="1" s="1"/>
  <c r="E115" i="1" s="1"/>
  <c r="F115" i="1" s="1"/>
  <c r="G115" i="1" s="1"/>
  <c r="H115" i="1" s="1"/>
  <c r="I115" i="1" s="1"/>
  <c r="J115" i="1" s="1"/>
  <c r="K115" i="1" s="1"/>
  <c r="L115" i="1" s="1"/>
  <c r="M115" i="1" s="1"/>
  <c r="N115" i="1" s="1"/>
  <c r="O115" i="1" s="1"/>
  <c r="P115" i="1" s="1"/>
  <c r="Q115" i="1" s="1"/>
  <c r="R115" i="1" s="1"/>
  <c r="S115" i="1" s="1"/>
  <c r="T115" i="1" s="1"/>
  <c r="C90" i="1"/>
  <c r="D90" i="1" s="1"/>
  <c r="E90" i="1" s="1"/>
  <c r="F90" i="1" s="1"/>
  <c r="G90" i="1" s="1"/>
  <c r="H90" i="1" s="1"/>
  <c r="I90" i="1" s="1"/>
  <c r="J90" i="1" s="1"/>
  <c r="K90" i="1" s="1"/>
  <c r="L90" i="1" s="1"/>
  <c r="M90" i="1" s="1"/>
  <c r="N90" i="1" s="1"/>
  <c r="O90" i="1" s="1"/>
  <c r="P90" i="1" s="1"/>
  <c r="Q90" i="1" s="1"/>
  <c r="R90" i="1" s="1"/>
  <c r="S90" i="1" s="1"/>
  <c r="T90" i="1" s="1"/>
  <c r="E47" i="4" l="1"/>
  <c r="F47" i="4"/>
  <c r="G47" i="4" s="1"/>
  <c r="D48" i="4"/>
  <c r="E6" i="4"/>
  <c r="D7" i="4"/>
  <c r="F6" i="4"/>
  <c r="G6" i="4" s="1"/>
  <c r="D8" i="4" l="1"/>
  <c r="E7" i="4"/>
  <c r="F7" i="4"/>
  <c r="G7" i="4" s="1"/>
  <c r="D49" i="4"/>
  <c r="F48" i="4"/>
  <c r="G48" i="4" s="1"/>
  <c r="E48" i="4"/>
  <c r="F49" i="4" l="1"/>
  <c r="G49" i="4" s="1"/>
  <c r="M60" i="4" s="1"/>
  <c r="D50" i="4"/>
  <c r="E49" i="4"/>
  <c r="E8" i="4"/>
  <c r="D9" i="4"/>
  <c r="F8" i="4"/>
  <c r="G8" i="4" s="1"/>
  <c r="M19" i="4" s="1"/>
  <c r="D10" i="4" l="1"/>
  <c r="F9" i="4"/>
  <c r="G9" i="4" s="1"/>
  <c r="E9" i="4"/>
  <c r="F50" i="4"/>
  <c r="G50" i="4" s="1"/>
  <c r="E50" i="4"/>
  <c r="D51" i="4"/>
  <c r="F51" i="4" l="1"/>
  <c r="G51" i="4" s="1"/>
  <c r="D52" i="4"/>
  <c r="E51" i="4"/>
  <c r="E10" i="4"/>
  <c r="F10" i="4"/>
  <c r="G10" i="4" s="1"/>
  <c r="D11" i="4"/>
  <c r="D12" i="4" l="1"/>
  <c r="F11" i="4"/>
  <c r="G11" i="4" s="1"/>
  <c r="E11" i="4"/>
  <c r="F52" i="4"/>
  <c r="G52" i="4" s="1"/>
  <c r="D53" i="4"/>
  <c r="E52" i="4"/>
  <c r="F53" i="4" l="1"/>
  <c r="G53" i="4" s="1"/>
  <c r="E53" i="4"/>
  <c r="D54" i="4"/>
  <c r="E12" i="4"/>
  <c r="F12" i="4"/>
  <c r="G12" i="4" s="1"/>
  <c r="D13" i="4"/>
  <c r="D14" i="4" l="1"/>
  <c r="E13" i="4"/>
  <c r="F13" i="4"/>
  <c r="G13" i="4" s="1"/>
  <c r="D55" i="4"/>
  <c r="F54" i="4"/>
  <c r="G54" i="4" s="1"/>
  <c r="E54" i="4"/>
  <c r="E55" i="4" l="1"/>
  <c r="D56" i="4"/>
  <c r="F55" i="4"/>
  <c r="G55" i="4" s="1"/>
  <c r="E14" i="4"/>
  <c r="D15" i="4"/>
  <c r="F14" i="4"/>
  <c r="G14" i="4" s="1"/>
  <c r="D16" i="4" l="1"/>
  <c r="F15" i="4"/>
  <c r="G15" i="4" s="1"/>
  <c r="E15" i="4"/>
  <c r="D57" i="4"/>
  <c r="F56" i="4"/>
  <c r="G56" i="4" s="1"/>
  <c r="E56" i="4"/>
  <c r="D58" i="4" l="1"/>
  <c r="E57" i="4"/>
  <c r="F57" i="4"/>
  <c r="G57" i="4" s="1"/>
  <c r="E16" i="4"/>
  <c r="D17" i="4"/>
  <c r="F16" i="4"/>
  <c r="G16" i="4" s="1"/>
  <c r="D18" i="4" l="1"/>
  <c r="E17" i="4"/>
  <c r="F17" i="4"/>
  <c r="G17" i="4" s="1"/>
  <c r="F58" i="4"/>
  <c r="G58" i="4" s="1"/>
  <c r="E58" i="4"/>
  <c r="D59" i="4"/>
  <c r="F59" i="4" l="1"/>
  <c r="G59" i="4" s="1"/>
  <c r="D60" i="4"/>
  <c r="E59" i="4"/>
  <c r="E18" i="4"/>
  <c r="D19" i="4"/>
  <c r="F18" i="4"/>
  <c r="G18" i="4" s="1"/>
  <c r="D20" i="4" l="1"/>
  <c r="E19" i="4"/>
  <c r="F19" i="4"/>
  <c r="G19" i="4" s="1"/>
  <c r="D61" i="4"/>
  <c r="F60" i="4"/>
  <c r="G60" i="4" s="1"/>
  <c r="E60" i="4"/>
  <c r="F61" i="4" l="1"/>
  <c r="G61" i="4" s="1"/>
  <c r="E61" i="4"/>
  <c r="D62" i="4"/>
  <c r="D21" i="4"/>
  <c r="F20" i="4"/>
  <c r="G20" i="4" s="1"/>
  <c r="E20" i="4"/>
  <c r="D22" i="4" l="1"/>
  <c r="E21" i="4"/>
  <c r="F21" i="4"/>
  <c r="G21" i="4" s="1"/>
  <c r="F62" i="4"/>
  <c r="G62" i="4" s="1"/>
  <c r="D63" i="4"/>
  <c r="E62" i="4"/>
  <c r="E63" i="4" l="1"/>
  <c r="F63" i="4"/>
  <c r="G63" i="4" s="1"/>
  <c r="D64" i="4"/>
  <c r="E22" i="4"/>
  <c r="D23" i="4"/>
  <c r="F22" i="4"/>
  <c r="G22" i="4" s="1"/>
  <c r="F23" i="4" l="1"/>
  <c r="G23" i="4" s="1"/>
  <c r="E23" i="4"/>
  <c r="F64" i="4"/>
  <c r="G64" i="4" s="1"/>
  <c r="E64" i="4"/>
  <c r="D65" i="4"/>
  <c r="D66" i="4" l="1"/>
  <c r="F65" i="4"/>
  <c r="G65" i="4" s="1"/>
  <c r="E65" i="4"/>
  <c r="D67" i="4" l="1"/>
  <c r="F66" i="4"/>
  <c r="G66" i="4" s="1"/>
  <c r="E66" i="4"/>
  <c r="F67" i="4" l="1"/>
  <c r="G67" i="4" s="1"/>
  <c r="E67" i="4"/>
  <c r="D68" i="4"/>
  <c r="F68" i="4" l="1"/>
  <c r="G68" i="4" s="1"/>
  <c r="E68" i="4"/>
  <c r="D69" i="4"/>
  <c r="F69" i="4" l="1"/>
  <c r="G69" i="4" s="1"/>
  <c r="E69" i="4"/>
  <c r="D70" i="4"/>
  <c r="F70" i="4" l="1"/>
  <c r="G70" i="4" s="1"/>
  <c r="D71" i="4"/>
  <c r="E70" i="4"/>
  <c r="F71" i="4" l="1"/>
  <c r="G71" i="4" s="1"/>
  <c r="D72" i="4"/>
  <c r="E71" i="4"/>
  <c r="F72" i="4" l="1"/>
  <c r="G72" i="4" s="1"/>
  <c r="E72" i="4"/>
  <c r="D73" i="4"/>
  <c r="E73" i="4" l="1"/>
  <c r="D74" i="4"/>
  <c r="F73" i="4"/>
  <c r="G73" i="4" s="1"/>
  <c r="D75" i="4" l="1"/>
  <c r="F74" i="4"/>
  <c r="G74" i="4" s="1"/>
  <c r="E74" i="4"/>
  <c r="F75" i="4" l="1"/>
  <c r="G75" i="4" s="1"/>
  <c r="E75" i="4"/>
  <c r="D76" i="4"/>
  <c r="F76" i="4" l="1"/>
  <c r="G76" i="4" s="1"/>
  <c r="E76" i="4"/>
  <c r="D77" i="4"/>
  <c r="F77" i="4" l="1"/>
  <c r="G77" i="4" s="1"/>
  <c r="D78" i="4"/>
  <c r="E77" i="4"/>
  <c r="F78" i="4" l="1"/>
  <c r="G78" i="4" s="1"/>
  <c r="D79" i="4"/>
  <c r="E78" i="4"/>
  <c r="E79" i="4" l="1"/>
  <c r="F79" i="4"/>
  <c r="G79" i="4" s="1"/>
  <c r="D80" i="4"/>
  <c r="D81" i="4" l="1"/>
  <c r="F80" i="4"/>
  <c r="G80" i="4" s="1"/>
  <c r="E80" i="4"/>
  <c r="E81" i="4" l="1"/>
  <c r="D82" i="4"/>
  <c r="F81" i="4"/>
  <c r="G81" i="4" s="1"/>
  <c r="F82" i="4" l="1"/>
  <c r="G82" i="4" s="1"/>
  <c r="E82" i="4"/>
  <c r="D83" i="4"/>
  <c r="E83" i="4" l="1"/>
  <c r="F83" i="4"/>
  <c r="G83" i="4" s="1"/>
</calcChain>
</file>

<file path=xl/sharedStrings.xml><?xml version="1.0" encoding="utf-8"?>
<sst xmlns="http://schemas.openxmlformats.org/spreadsheetml/2006/main" count="266" uniqueCount="119">
  <si>
    <t>太阳能发电功率 = 光能利用率*max(0,min((v1·v2)*2.5+0.857244491577148,1))</t>
    <phoneticPr fontId="2" type="noConversion"/>
  </si>
  <si>
    <t>其中，v1为地日单位向量，v2为地太阳能板单位向量(v2看起来像是完全靠坐标算的，不知道是哪里除了200还是自己有归一化、高度增高是否会有区别)</t>
    <phoneticPr fontId="2" type="noConversion"/>
  </si>
  <si>
    <t>满功率最低太阳高度角</t>
    <phoneticPr fontId="2" type="noConversion"/>
  </si>
  <si>
    <t>太阳能最低工作太阳高度角</t>
    <phoneticPr fontId="2" type="noConversion"/>
  </si>
  <si>
    <t>角度制</t>
    <phoneticPr fontId="2" type="noConversion"/>
  </si>
  <si>
    <t>弧度制</t>
    <phoneticPr fontId="2" type="noConversion"/>
  </si>
  <si>
    <t>球均太阳能效率               = (1-sin$A$7 + (∫_{-$A$7}^{-$B$7}(2.5*sinx+0.857244491577148)*cosxdx))/2</t>
    <phoneticPr fontId="2" type="noConversion"/>
  </si>
  <si>
    <t>即球均发电为</t>
    <phoneticPr fontId="2" type="noConversion"/>
  </si>
  <si>
    <t>(用了一个蓝图实测下来是57%左右，和理论值相对误差有5%，不知道是蓝图的采样问题限制还是什么别的问题)</t>
    <phoneticPr fontId="2" type="noConversion"/>
  </si>
  <si>
    <t>固定纬度年均太阳直射系数</t>
    <phoneticPr fontId="2" type="noConversion"/>
  </si>
  <si>
    <t>纬度(° N或° S)</t>
    <phoneticPr fontId="2" type="noConversion"/>
  </si>
  <si>
    <t>黄赤交角:0°</t>
    <phoneticPr fontId="2" type="noConversion"/>
  </si>
  <si>
    <t>黄赤交角:5°</t>
    <phoneticPr fontId="2" type="noConversion"/>
  </si>
  <si>
    <t>黄赤交角:10°</t>
  </si>
  <si>
    <t>黄赤交角:15°</t>
  </si>
  <si>
    <t>黄赤交角:20°</t>
  </si>
  <si>
    <t>黄赤交角:25°</t>
  </si>
  <si>
    <t>黄赤交角:30°</t>
  </si>
  <si>
    <t>黄赤交角:35°</t>
  </si>
  <si>
    <t>黄赤交角:40°</t>
  </si>
  <si>
    <t>黄赤交角:45°</t>
  </si>
  <si>
    <t>黄赤交角:50°</t>
  </si>
  <si>
    <t>黄赤交角:55°</t>
  </si>
  <si>
    <t>黄赤交角:60°</t>
  </si>
  <si>
    <t>黄赤交角:65°</t>
  </si>
  <si>
    <t>黄赤交角:70°</t>
  </si>
  <si>
    <t>黄赤交角:75°</t>
  </si>
  <si>
    <t>黄赤交角:80°</t>
  </si>
  <si>
    <t>黄赤交角:85°</t>
  </si>
  <si>
    <t>黄赤交角:90°</t>
  </si>
  <si>
    <t>粗略估算从极地到某纬度的平均年均太阳直射系数(上偏低下偏高)</t>
    <phoneticPr fontId="2" type="noConversion"/>
  </si>
  <si>
    <t>粗略估算从极地到某纬度的平均年均太阳直射系数(上偏高下偏低)</t>
    <phoneticPr fontId="2" type="noConversion"/>
  </si>
  <si>
    <t>粗略估算从极地到某纬度的平均年均太阳直射系数(中庸)</t>
    <phoneticPr fontId="2" type="noConversion"/>
  </si>
  <si>
    <t>从极地到某纬度的最低日均太阳直射系数</t>
    <phoneticPr fontId="2" type="noConversion"/>
  </si>
  <si>
    <t>/</t>
    <phoneticPr fontId="2" type="noConversion"/>
  </si>
  <si>
    <t>基础：弹射器满足发射条件的俯仰角范围：5°~60°</t>
    <phoneticPr fontId="2" type="noConversion"/>
  </si>
  <si>
    <t>弹射器的目标点位置：(戴森云轨道法向量(右手定则)×地→日向量) 得到的向量与戴森云轨道的交点</t>
    <phoneticPr fontId="2" type="noConversion"/>
  </si>
  <si>
    <t>戴森云轨道设置与弹射器轨道选取建议：</t>
    <phoneticPr fontId="2" type="noConversion"/>
  </si>
  <si>
    <t>目标点离星球越远，可工作弹射器的范围越广，目标点无穷远时，可工作弹射器的覆盖范围相当于星球纬度30°~85°的区域面积的区域</t>
    <phoneticPr fontId="2" type="noConversion"/>
  </si>
  <si>
    <t>故对于正常游戏的轨道弹射器，应放在尽量远的行星上</t>
    <phoneticPr fontId="2" type="noConversion"/>
  </si>
  <si>
    <t>而如果使用了自动选择轨道mod，应将弹射器放在轨道尽量内侧的行星上，以获得更广的全目标点覆盖范围</t>
    <phoneticPr fontId="2" type="noConversion"/>
  </si>
  <si>
    <t>无论是用mod还是正常游戏，都建议将太阳帆的轨道半径设置为最大，因为这样覆盖面积更广，不同轨道的重复覆盖区域差异也更大</t>
    <phoneticPr fontId="2" type="noConversion"/>
  </si>
  <si>
    <t>但是考虑到目标点距离越远，发射后入轨前的太阳帆缓存队列越长，再加上游戏内目标点距离已经十分远，再拉远对覆盖面积的影响也不大。正常游戏时尽可能减小太阳帆和轨道半径能在发射速度不明显下降的情况下较大程度的减少游戏运行时的算力需求，故还是建议将弹射器放在稍近一点的行星，太阳帆轨道半径尽量小</t>
    <phoneticPr fontId="2" type="noConversion"/>
  </si>
  <si>
    <t>如果是潮汐锁定，可以直接根据覆盖范围设置永久弹射区域，考虑到潮汐锁定星球轨道半径一般较小可以参照如下设置：</t>
    <phoneticPr fontId="2" type="noConversion"/>
  </si>
  <si>
    <t>倾角</t>
    <phoneticPr fontId="2" type="noConversion"/>
  </si>
  <si>
    <t>升交点经度</t>
    <phoneticPr fontId="2" type="noConversion"/>
  </si>
  <si>
    <t>太阳帆轨道1</t>
    <phoneticPr fontId="2" type="noConversion"/>
  </si>
  <si>
    <t>0°</t>
    <phoneticPr fontId="2" type="noConversion"/>
  </si>
  <si>
    <t>太阳帆轨道2</t>
  </si>
  <si>
    <t>90°</t>
    <phoneticPr fontId="2" type="noConversion"/>
  </si>
  <si>
    <t>太阳帆轨道3</t>
  </si>
  <si>
    <t>180°</t>
    <phoneticPr fontId="2" type="noConversion"/>
  </si>
  <si>
    <t>太阳帆轨道4</t>
  </si>
  <si>
    <t>轨道半径均为最大值</t>
    <phoneticPr fontId="2" type="noConversion"/>
  </si>
  <si>
    <t>自选轨道mod推荐戴森云蓝图：</t>
    <phoneticPr fontId="2" type="noConversion"/>
  </si>
  <si>
    <t>DYBP:0,637875412678010558,0.9.25.12077,3,0"H4sIAAAAAAAAC9WRPUsDQRCGNxrjR+J3mkMCVrYRV+3cFRMxYsA06QXhigQxtY3BP5BCMMTUkjKaiFXYtVAwuVjHXrGOCLY6+3HBXfAHODDHzTwz7+69hxBC3zrgFQXEo0lTSMdncI1DUtkfsmCnt8BXnT0FhzV8/ArRwmuct3tVhh2PSBjU8AHgMUCvVyXrjsckHLFkE7E6a5QKSjakYSIWJ41Sn+3UyiyczSg4qmGqViaRbIZvxeLsptRXZ44NNuuwWeBP+eJKK7fclHBcQ5AjIMeTIH8L8hJOaOg3/SEJwxoKV4Q7h/dBDKlkIxoKV4Q7px9RfHH+1pBwUkP4cAIGMDCCgiFKdmqw6ZGOgly4JeG0hsKVJLgDn4Hb+aKSndFQuAJGMLgx2QYjJJzV0G/6QxLOadjKXTfbeYR9eQnnB2f2SVJtcuGzhFENwXS6C3JgOhN/KLCI/ooi9fO5m94w665RX1YcYs0bNSQx5ytGjXHT2u+S3z3Xfbf0EDXnI9S6j1G77hI1z8PU1Nu09NJGHb47MOqXsyOjvto/sfT+V/wAFasFjFQEAAA="E0859E81A496EDBDFC6D62BE8AC4776C</t>
  </si>
  <si>
    <t>翻转太阳帆朝向公式：</t>
    <phoneticPr fontId="2" type="noConversion"/>
  </si>
  <si>
    <t>轨道倾角=180°-原倾角</t>
    <phoneticPr fontId="2" type="noConversion"/>
  </si>
  <si>
    <t>升交点经度=180°+原经度</t>
    <phoneticPr fontId="2" type="noConversion"/>
  </si>
  <si>
    <t>接收站射线强度公式：strenth=[(v1·v2)+k*0.8+i]*6+0.5 , strenth∈[0,1]</t>
  </si>
  <si>
    <t>其中：</t>
  </si>
  <si>
    <t>v1·v2为行星中心分别到太阳中心与射线接受站位置方向的单位向量的点积，值同sin(θ)，θ为射线接收站所在地的太阳高度角</t>
  </si>
  <si>
    <t>k为戴森球半径与行星轨道半径之比（戴森球半径为max{戴森壳半径，0.75*戴森云最大半径+0.25*戴森云平均半径}）</t>
  </si>
  <si>
    <t>i为接收站透镜加成系数</t>
  </si>
  <si>
    <t>持续接收系数增长（暖机）：(射线强度-0.75)*0.2 /min</t>
    <phoneticPr fontId="2" type="noConversion"/>
  </si>
  <si>
    <t>最终请求量：直射强度系数*(1+暖机率*1.5)*透镜加成(2*(1+增产加速效果倍))*生产模式加成(直接发电=1,光子模式=8)*锅初始发电系数(6MW)</t>
    <phoneticPr fontId="2" type="noConversion"/>
  </si>
  <si>
    <t>暖机接收效率提升：暖机可以降低射线损失率(1-接收效率)，损失率=原损失率*(1-0.4*暖机系数²)，最低将至原先的0.6</t>
    <phoneticPr fontId="2" type="noConversion"/>
  </si>
  <si>
    <t>接收站透镜加成系数公式：</t>
  </si>
  <si>
    <t>电离层（大气圈）有效半径：R=r+h*0.6</t>
  </si>
  <si>
    <t>透镜加成系数i=sqrt(R^2-r^2)/R</t>
    <phoneticPr fontId="2" type="noConversion"/>
  </si>
  <si>
    <t>取反</t>
    <phoneticPr fontId="2" type="noConversion"/>
  </si>
  <si>
    <t>星球类型：</t>
  </si>
  <si>
    <t>大气高度</t>
  </si>
  <si>
    <t>加成系数i</t>
    <phoneticPr fontId="2" type="noConversion"/>
  </si>
  <si>
    <t>太阳高度角-90°</t>
    <phoneticPr fontId="2" type="noConversion"/>
  </si>
  <si>
    <t>全球全功率接受最低壳轨半径比</t>
    <phoneticPr fontId="2" type="noConversion"/>
  </si>
  <si>
    <t>星球类型</t>
    <phoneticPr fontId="2" type="noConversion"/>
  </si>
  <si>
    <t>全球全天暖机最低壳轨半径比</t>
    <phoneticPr fontId="2" type="noConversion"/>
  </si>
  <si>
    <t>全功率轨壳比</t>
    <phoneticPr fontId="2" type="noConversion"/>
  </si>
  <si>
    <t>暖机轨壳比</t>
    <phoneticPr fontId="2" type="noConversion"/>
  </si>
  <si>
    <t>贫瘠荒漠</t>
  </si>
  <si>
    <t>灰烬冻土</t>
  </si>
  <si>
    <t>冰原冻土、极寒冻土、猩红冰湖、橙晶荒漠</t>
    <phoneticPr fontId="2" type="noConversion"/>
  </si>
  <si>
    <t>冰原冻土等</t>
    <phoneticPr fontId="2" type="noConversion"/>
  </si>
  <si>
    <t>其它星球</t>
    <phoneticPr fontId="2" type="noConversion"/>
  </si>
  <si>
    <t>火山灰、干旱荒漠、飓风石林</t>
    <phoneticPr fontId="2" type="noConversion"/>
  </si>
  <si>
    <t>火山灰等</t>
    <phoneticPr fontId="2" type="noConversion"/>
  </si>
  <si>
    <t>输入戴森壳半径(m)：</t>
    <phoneticPr fontId="2" type="noConversion"/>
  </si>
  <si>
    <t>输入行星轨道半径(au)：</t>
    <phoneticPr fontId="2" type="noConversion"/>
  </si>
  <si>
    <t>接收范围计算器</t>
    <phoneticPr fontId="2" type="noConversion"/>
  </si>
  <si>
    <t>全功率最低太阳高度角</t>
    <phoneticPr fontId="2" type="noConversion"/>
  </si>
  <si>
    <t>暖机最低太阳高度角</t>
    <phoneticPr fontId="2" type="noConversion"/>
  </si>
  <si>
    <t>注：此为带透镜时的高</t>
    <phoneticPr fontId="2" type="noConversion"/>
  </si>
  <si>
    <t>度角，若想计算无透镜</t>
  </si>
  <si>
    <t>时的高度角，则全当做</t>
    <phoneticPr fontId="2" type="noConversion"/>
  </si>
  <si>
    <t>冰原冻土</t>
  </si>
  <si>
    <t>是贫瘠荒漠看待</t>
    <phoneticPr fontId="2" type="noConversion"/>
  </si>
  <si>
    <t>火山灰、干旱荒漠</t>
  </si>
  <si>
    <t>其它</t>
    <phoneticPr fontId="2" type="noConversion"/>
  </si>
  <si>
    <t>分馏计算（加速）(产出单位：个/s）</t>
    <phoneticPr fontId="2" type="noConversion"/>
  </si>
  <si>
    <t>补氢占地</t>
    <phoneticPr fontId="2" type="noConversion"/>
  </si>
  <si>
    <t>串联台数</t>
    <phoneticPr fontId="2" type="noConversion"/>
  </si>
  <si>
    <t>总占地</t>
    <phoneticPr fontId="2" type="noConversion"/>
  </si>
  <si>
    <t>总产出</t>
    <phoneticPr fontId="2" type="noConversion"/>
  </si>
  <si>
    <t>平均单位面积产出</t>
    <phoneticPr fontId="2" type="noConversion"/>
  </si>
  <si>
    <t>平均单台产出</t>
    <phoneticPr fontId="2" type="noConversion"/>
  </si>
  <si>
    <t>平均流速</t>
    <phoneticPr fontId="2" type="noConversion"/>
  </si>
  <si>
    <t>平均单台占地</t>
    <phoneticPr fontId="2" type="noConversion"/>
  </si>
  <si>
    <t>0.72MW</t>
    <phoneticPr fontId="2" type="noConversion"/>
  </si>
  <si>
    <t>1.80MW</t>
    <phoneticPr fontId="2" type="noConversion"/>
  </si>
  <si>
    <t>2.88MW</t>
    <phoneticPr fontId="2" type="noConversion"/>
  </si>
  <si>
    <t>3.96MW</t>
    <phoneticPr fontId="2" type="noConversion"/>
  </si>
  <si>
    <t>流速（/s）、耗电转换公式（MW）（流速30以上时）</t>
    <phoneticPr fontId="2" type="noConversion"/>
  </si>
  <si>
    <t>流速/27.78-0.36</t>
    <phoneticPr fontId="2" type="noConversion"/>
  </si>
  <si>
    <t>串联6塔平均单塔耗电</t>
    <phoneticPr fontId="2" type="noConversion"/>
  </si>
  <si>
    <t>MW</t>
    <phoneticPr fontId="2" type="noConversion"/>
  </si>
  <si>
    <t>总产出(/s)</t>
    <phoneticPr fontId="2" type="noConversion"/>
  </si>
  <si>
    <t>总产出（/min）</t>
    <phoneticPr fontId="1" type="noConversion"/>
  </si>
  <si>
    <t>分馏计算（不加速）(产出单位：个/s）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</si>
</sst>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9"/>
      <name val="等线"/>
      <family val="2"/>
      <charset val="134"/>
      <scheme val="minor"/>
    </font>
    <font>
      <sz val="18"/>
      <color rgb="FFFF0000"/>
      <name val="等线"/>
      <family val="2"/>
      <charset val="134"/>
      <scheme val="minor"/>
    </font>
    <font>
      <sz val="16"/>
      <color rgb="FFFF0000"/>
      <name val="等线"/>
      <family val="2"/>
      <charset val="134"/>
      <scheme val="minor"/>
    </font>
    <font>
      <sz val="20"/>
      <color theme="1"/>
      <name val="等线"/>
      <family val="3"/>
      <charset val="134"/>
      <scheme val="minor"/>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xf>
    <xf numFmtId="0" fontId="4" fillId="0" borderId="0" xfId="0" applyFont="1" applyAlignment="1">
      <alignment vertical="center"/>
    </xf>
    <xf numFmtId="0" fontId="0" fillId="0" borderId="0" xfId="0" applyAlignment="1">
      <alignment horizontal="right" vertical="center"/>
    </xf>
    <xf numFmtId="0" fontId="0" fillId="2" borderId="0" xfId="0"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4"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xf>
    <xf numFmtId="0" fontId="5" fillId="0" borderId="0" xfId="0" applyFont="1" applyAlignment="1">
      <alignment horizontal="center" vertical="center"/>
    </xf>
  </cellXfs>
  <cellStyles count="1">
    <cellStyle name="常规" xfId="0" builtinId="0"/>
  </cellStyles>
  <dxfs count="7">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7"/>
  <sheetViews>
    <sheetView workbookViewId="0">
      <selection sqref="A1:XFD1048576"/>
    </sheetView>
  </sheetViews>
  <sheetFormatPr defaultRowHeight="14.25" x14ac:dyDescent="0.2"/>
  <cols>
    <col min="1" max="1" width="20.75" style="1" customWidth="1"/>
    <col min="2" max="2" width="13.25" style="1" customWidth="1"/>
    <col min="3" max="3" width="13" style="1" bestFit="1" customWidth="1"/>
    <col min="4" max="16384" width="9" style="1"/>
  </cols>
  <sheetData>
    <row r="1" spans="1:13" x14ac:dyDescent="0.2">
      <c r="A1" s="10" t="s">
        <v>0</v>
      </c>
      <c r="B1" s="10"/>
      <c r="C1" s="10"/>
      <c r="D1" s="10"/>
      <c r="E1" s="10"/>
      <c r="F1" s="10"/>
      <c r="G1" s="10"/>
      <c r="H1" s="10"/>
    </row>
    <row r="2" spans="1:13" x14ac:dyDescent="0.2">
      <c r="A2" s="11" t="s">
        <v>1</v>
      </c>
      <c r="B2" s="11"/>
      <c r="C2" s="11"/>
      <c r="D2" s="11"/>
      <c r="E2" s="11"/>
      <c r="F2" s="11"/>
      <c r="G2" s="11"/>
      <c r="H2" s="11"/>
      <c r="I2" s="11"/>
      <c r="J2" s="11"/>
      <c r="K2" s="11"/>
      <c r="L2" s="11"/>
      <c r="M2" s="11"/>
    </row>
    <row r="5" spans="1:13" x14ac:dyDescent="0.2">
      <c r="A5" s="1" t="s">
        <v>2</v>
      </c>
      <c r="B5" s="1" t="s">
        <v>3</v>
      </c>
    </row>
    <row r="6" spans="1:13" x14ac:dyDescent="0.2">
      <c r="A6" s="1">
        <f>90-ACOS((1-0.857244491577148)/2.5)/PI()*180</f>
        <v>3.2734958606008036</v>
      </c>
      <c r="B6" s="1">
        <f>90-ACOS((-0.857244491577148)/2.5)/PI()*180</f>
        <v>-20.053522169347318</v>
      </c>
      <c r="C6" s="1" t="s">
        <v>4</v>
      </c>
    </row>
    <row r="7" spans="1:13" x14ac:dyDescent="0.2">
      <c r="A7" s="1">
        <f>A6*PI()/180</f>
        <v>5.7133280817889341E-2</v>
      </c>
      <c r="B7" s="1">
        <f>B6*PI()/180</f>
        <v>-0.34999998847678654</v>
      </c>
      <c r="C7" s="1" t="s">
        <v>5</v>
      </c>
    </row>
    <row r="9" spans="1:13" x14ac:dyDescent="0.2">
      <c r="A9" s="10" t="s">
        <v>6</v>
      </c>
      <c r="B9" s="10"/>
      <c r="C9" s="10"/>
      <c r="D9" s="10"/>
      <c r="E9" s="10"/>
      <c r="F9" s="10"/>
      <c r="G9" s="10"/>
      <c r="H9" s="10"/>
      <c r="I9" s="10"/>
      <c r="J9" s="10"/>
      <c r="K9" s="10"/>
      <c r="L9" s="10"/>
    </row>
    <row r="10" spans="1:13" x14ac:dyDescent="0.2">
      <c r="A10" s="1" t="s">
        <v>7</v>
      </c>
      <c r="B10" s="1">
        <f>(1-SIN($A$7)+0.625*(COS(2*$B$7)-COS(2*$A$7))+0.857244491577148*(SIN($A$7)-SIN($B$7)))/2</f>
        <v>0.57144889831542955</v>
      </c>
    </row>
    <row r="12" spans="1:13" ht="14.25" customHeight="1" x14ac:dyDescent="0.2">
      <c r="B12" s="12" t="s">
        <v>8</v>
      </c>
      <c r="C12" s="12"/>
      <c r="D12" s="12"/>
    </row>
    <row r="13" spans="1:13" x14ac:dyDescent="0.2">
      <c r="B13" s="12"/>
      <c r="C13" s="12"/>
      <c r="D13" s="12"/>
    </row>
    <row r="14" spans="1:13" x14ac:dyDescent="0.2">
      <c r="B14" s="12"/>
      <c r="C14" s="12"/>
      <c r="D14" s="12"/>
    </row>
    <row r="27" spans="1:20" x14ac:dyDescent="0.2">
      <c r="A27" s="13" t="s">
        <v>9</v>
      </c>
      <c r="B27" s="13"/>
      <c r="C27" s="13"/>
      <c r="D27" s="13"/>
      <c r="E27" s="13"/>
      <c r="F27" s="13"/>
      <c r="G27" s="13"/>
      <c r="H27" s="13"/>
      <c r="I27" s="13"/>
      <c r="J27" s="13"/>
      <c r="K27" s="13"/>
      <c r="L27" s="13"/>
      <c r="M27" s="13"/>
      <c r="N27" s="13"/>
      <c r="O27" s="13"/>
      <c r="P27" s="13"/>
      <c r="Q27" s="13"/>
      <c r="R27" s="13"/>
      <c r="S27" s="13"/>
      <c r="T27" s="13"/>
    </row>
    <row r="28" spans="1:20" x14ac:dyDescent="0.2">
      <c r="A28" s="13"/>
      <c r="B28" s="13"/>
      <c r="C28" s="13"/>
      <c r="D28" s="13"/>
      <c r="E28" s="13"/>
      <c r="F28" s="13"/>
      <c r="G28" s="13"/>
      <c r="H28" s="13"/>
      <c r="I28" s="13"/>
      <c r="J28" s="13"/>
      <c r="K28" s="13"/>
      <c r="L28" s="13"/>
      <c r="M28" s="13"/>
      <c r="N28" s="13"/>
      <c r="O28" s="13"/>
      <c r="P28" s="13"/>
      <c r="Q28" s="13"/>
      <c r="R28" s="13"/>
      <c r="S28" s="13"/>
      <c r="T28" s="13"/>
    </row>
    <row r="29" spans="1:20" x14ac:dyDescent="0.2">
      <c r="A29" s="1" t="s">
        <v>10</v>
      </c>
      <c r="B29" s="1">
        <v>90</v>
      </c>
      <c r="C29" s="1">
        <v>85</v>
      </c>
      <c r="D29" s="1">
        <v>80</v>
      </c>
      <c r="E29" s="1">
        <v>75</v>
      </c>
      <c r="F29" s="1">
        <v>70</v>
      </c>
      <c r="G29" s="1">
        <v>65</v>
      </c>
      <c r="H29" s="1">
        <v>60</v>
      </c>
      <c r="I29" s="1">
        <v>55</v>
      </c>
      <c r="J29" s="1">
        <v>50</v>
      </c>
      <c r="K29" s="1">
        <v>45</v>
      </c>
      <c r="L29" s="1">
        <v>40</v>
      </c>
      <c r="M29" s="1">
        <v>35</v>
      </c>
      <c r="N29" s="1">
        <v>30</v>
      </c>
      <c r="O29" s="1">
        <v>25</v>
      </c>
      <c r="P29" s="1">
        <v>20</v>
      </c>
      <c r="Q29" s="1">
        <v>15</v>
      </c>
      <c r="R29" s="1">
        <v>10</v>
      </c>
      <c r="S29" s="1">
        <v>5</v>
      </c>
      <c r="T29" s="1">
        <v>0</v>
      </c>
    </row>
    <row r="30" spans="1:20" x14ac:dyDescent="0.2">
      <c r="A30" s="1" t="s">
        <v>11</v>
      </c>
      <c r="B30" s="1">
        <v>0.85724449999708396</v>
      </c>
      <c r="C30" s="1">
        <v>0.84376195682410304</v>
      </c>
      <c r="D30" s="1">
        <v>0.782895928125103</v>
      </c>
      <c r="E30" s="1">
        <v>0.71762661398175398</v>
      </c>
      <c r="F30" s="1">
        <v>0.65264783028910001</v>
      </c>
      <c r="G30" s="1">
        <v>0.61546960806318596</v>
      </c>
      <c r="H30" s="1">
        <v>0.59530264094654695</v>
      </c>
      <c r="I30" s="1">
        <v>0.58204103262116502</v>
      </c>
      <c r="J30" s="1">
        <v>0.57266158850138504</v>
      </c>
      <c r="K30" s="1">
        <v>0.56572265885024298</v>
      </c>
      <c r="L30" s="1">
        <v>0.56046458444023195</v>
      </c>
      <c r="M30" s="1">
        <v>0.55640779830900999</v>
      </c>
      <c r="N30" s="1">
        <v>0.55326585545261497</v>
      </c>
      <c r="O30" s="1">
        <v>0.55083699971329603</v>
      </c>
      <c r="P30" s="1">
        <v>0.54898411033025896</v>
      </c>
      <c r="Q30" s="1">
        <v>0.54761310185080903</v>
      </c>
      <c r="R30" s="1">
        <v>0.54668372749474403</v>
      </c>
      <c r="S30" s="1">
        <v>0.54612759501422303</v>
      </c>
      <c r="T30" s="1">
        <v>0.54595341156446997</v>
      </c>
    </row>
    <row r="31" spans="1:20" x14ac:dyDescent="0.2">
      <c r="A31" s="1" t="s">
        <v>12</v>
      </c>
      <c r="B31" s="1">
        <v>0.84376195682419797</v>
      </c>
      <c r="C31" s="1">
        <v>0.82151071583296498</v>
      </c>
      <c r="D31" s="1">
        <v>0.77393442828839898</v>
      </c>
      <c r="E31" s="1">
        <v>0.71236010277783601</v>
      </c>
      <c r="F31" s="1">
        <v>0.65728494094629897</v>
      </c>
      <c r="G31" s="1">
        <v>0.61815911240244903</v>
      </c>
      <c r="H31" s="1">
        <v>0.59637646809747402</v>
      </c>
      <c r="I31" s="1">
        <v>0.58265162967580797</v>
      </c>
      <c r="J31" s="1">
        <v>0.57305527196289396</v>
      </c>
      <c r="K31" s="1">
        <v>0.56600783188510495</v>
      </c>
      <c r="L31" s="1">
        <v>0.56067904072865105</v>
      </c>
      <c r="M31" s="1">
        <v>0.55658058432317004</v>
      </c>
      <c r="N31" s="1">
        <v>0.55340608805440095</v>
      </c>
      <c r="O31" s="1">
        <v>0.55095578240584797</v>
      </c>
      <c r="P31" s="1">
        <v>0.54908982234760095</v>
      </c>
      <c r="Q31" s="1">
        <v>0.54771807940107897</v>
      </c>
      <c r="R31" s="1">
        <v>0.546779245872415</v>
      </c>
      <c r="S31" s="1">
        <v>0.54623542955551996</v>
      </c>
      <c r="T31" s="1">
        <v>0.54604046178410603</v>
      </c>
    </row>
    <row r="32" spans="1:20" x14ac:dyDescent="0.2">
      <c r="A32" s="1" t="s">
        <v>13</v>
      </c>
      <c r="B32" s="1">
        <v>0.78289592812530495</v>
      </c>
      <c r="C32" s="1">
        <v>0.77393440067570896</v>
      </c>
      <c r="D32" s="1">
        <v>0.74325688667946399</v>
      </c>
      <c r="E32" s="1">
        <v>0.70227478708360402</v>
      </c>
      <c r="F32" s="1">
        <v>0.66144381888072101</v>
      </c>
      <c r="G32" s="1">
        <v>0.62676217659596301</v>
      </c>
      <c r="H32" s="1">
        <v>0.60032975912438802</v>
      </c>
      <c r="I32" s="1">
        <v>0.58463815649031203</v>
      </c>
      <c r="J32" s="1">
        <v>0.57430932420035896</v>
      </c>
      <c r="K32" s="1">
        <v>0.56688750617508599</v>
      </c>
      <c r="L32" s="1">
        <v>0.56134080580071599</v>
      </c>
      <c r="M32" s="1">
        <v>0.557105945558939</v>
      </c>
      <c r="N32" s="1">
        <v>0.55384094209757895</v>
      </c>
      <c r="O32" s="1">
        <v>0.55132857481948205</v>
      </c>
      <c r="P32" s="1">
        <v>0.54942230558246796</v>
      </c>
      <c r="Q32" s="1">
        <v>0.54802271383839196</v>
      </c>
      <c r="R32" s="1">
        <v>0.54706445155197503</v>
      </c>
      <c r="S32" s="1">
        <v>0.54650433518738695</v>
      </c>
      <c r="T32" s="1">
        <v>0.546313579548524</v>
      </c>
    </row>
    <row r="33" spans="1:20" x14ac:dyDescent="0.2">
      <c r="A33" s="1" t="s">
        <v>14</v>
      </c>
      <c r="B33" s="1">
        <v>0.717626613981447</v>
      </c>
      <c r="C33" s="1">
        <v>0.712360108972244</v>
      </c>
      <c r="D33" s="1">
        <v>0.70227472934754198</v>
      </c>
      <c r="E33" s="1">
        <v>0.68553093440544299</v>
      </c>
      <c r="F33" s="1">
        <v>0.66145898916795498</v>
      </c>
      <c r="G33" s="1">
        <v>0.63383996507929097</v>
      </c>
      <c r="H33" s="1">
        <v>0.60876047541018496</v>
      </c>
      <c r="I33" s="1">
        <v>0.58883630095071104</v>
      </c>
      <c r="J33" s="1">
        <v>0.57665444743480498</v>
      </c>
      <c r="K33" s="1">
        <v>0.56846601599896796</v>
      </c>
      <c r="L33" s="1">
        <v>0.56250362795745701</v>
      </c>
      <c r="M33" s="1">
        <v>0.558016428646951</v>
      </c>
      <c r="N33" s="1">
        <v>0.55458944517708697</v>
      </c>
      <c r="O33" s="1">
        <v>0.55196731302501401</v>
      </c>
      <c r="P33" s="1">
        <v>0.54998584942663997</v>
      </c>
      <c r="Q33" s="1">
        <v>0.54853523676664995</v>
      </c>
      <c r="R33" s="1">
        <v>0.54754662537227805</v>
      </c>
      <c r="S33" s="1">
        <v>0.54696648220800503</v>
      </c>
      <c r="T33" s="1">
        <v>0.54677382082383996</v>
      </c>
    </row>
    <row r="34" spans="1:20" x14ac:dyDescent="0.2">
      <c r="A34" s="1" t="s">
        <v>15</v>
      </c>
      <c r="B34" s="1">
        <v>0.65264783028942297</v>
      </c>
      <c r="C34" s="1">
        <v>0.65728504927081</v>
      </c>
      <c r="D34" s="1">
        <v>0.66144383725092704</v>
      </c>
      <c r="E34" s="1">
        <v>0.66145906154047795</v>
      </c>
      <c r="F34" s="1">
        <v>0.65301719773995803</v>
      </c>
      <c r="G34" s="1">
        <v>0.636803831859305</v>
      </c>
      <c r="H34" s="1">
        <v>0.61628765064788404</v>
      </c>
      <c r="I34" s="1">
        <v>0.59679055882081899</v>
      </c>
      <c r="J34" s="1">
        <v>0.58086533282905095</v>
      </c>
      <c r="K34" s="1">
        <v>0.57098439166168202</v>
      </c>
      <c r="L34" s="1">
        <v>0.56427957783926597</v>
      </c>
      <c r="M34" s="1">
        <v>0.55937486033799999</v>
      </c>
      <c r="N34" s="1">
        <v>0.55568840292670396</v>
      </c>
      <c r="O34" s="1">
        <v>0.55289767433965897</v>
      </c>
      <c r="P34" s="1">
        <v>0.550802499527145</v>
      </c>
      <c r="Q34" s="1">
        <v>0.549276555364409</v>
      </c>
      <c r="R34" s="1">
        <v>0.54823812726905197</v>
      </c>
      <c r="S34" s="1">
        <v>0.54763081404682201</v>
      </c>
      <c r="T34" s="1">
        <v>0.54743202655182099</v>
      </c>
    </row>
    <row r="35" spans="1:20" x14ac:dyDescent="0.2">
      <c r="A35" s="1" t="s">
        <v>16</v>
      </c>
      <c r="B35" s="1">
        <v>0.61546960806304596</v>
      </c>
      <c r="C35" s="1">
        <v>0.61815882919324106</v>
      </c>
      <c r="D35" s="1">
        <v>0.62676206767613696</v>
      </c>
      <c r="E35" s="1">
        <v>0.63383996217420102</v>
      </c>
      <c r="F35" s="1">
        <v>0.63680379996121295</v>
      </c>
      <c r="G35" s="1">
        <v>0.63218697145582203</v>
      </c>
      <c r="H35" s="1">
        <v>0.62037747188208503</v>
      </c>
      <c r="I35" s="1">
        <v>0.60423689438527906</v>
      </c>
      <c r="J35" s="1">
        <v>0.58836991393593696</v>
      </c>
      <c r="K35" s="1">
        <v>0.57515209527498201</v>
      </c>
      <c r="L35" s="1">
        <v>0.56690197411277798</v>
      </c>
      <c r="M35" s="1">
        <v>0.56129537160831</v>
      </c>
      <c r="N35" s="1">
        <v>0.55720544156243801</v>
      </c>
      <c r="O35" s="1">
        <v>0.55416093652565501</v>
      </c>
      <c r="P35" s="1">
        <v>0.55190101706657302</v>
      </c>
      <c r="Q35" s="1">
        <v>0.55026611299180594</v>
      </c>
      <c r="R35" s="1">
        <v>0.54915821426011402</v>
      </c>
      <c r="S35" s="1">
        <v>0.54851523786681999</v>
      </c>
      <c r="T35" s="1">
        <v>0.54830429421485105</v>
      </c>
    </row>
    <row r="36" spans="1:20" x14ac:dyDescent="0.2">
      <c r="A36" s="1" t="s">
        <v>17</v>
      </c>
      <c r="B36" s="1">
        <v>0.595302640946346</v>
      </c>
      <c r="C36" s="1">
        <v>0.59637656118966598</v>
      </c>
      <c r="D36" s="1">
        <v>0.60032996897941804</v>
      </c>
      <c r="E36" s="1">
        <v>0.60876046173641296</v>
      </c>
      <c r="F36" s="1">
        <v>0.61628784009002202</v>
      </c>
      <c r="G36" s="1">
        <v>0.620377680274392</v>
      </c>
      <c r="H36" s="1">
        <v>0.61785716644863398</v>
      </c>
      <c r="I36" s="1">
        <v>0.60881653506751499</v>
      </c>
      <c r="J36" s="1">
        <v>0.59561689484607505</v>
      </c>
      <c r="K36" s="1">
        <v>0.58229060305355795</v>
      </c>
      <c r="L36" s="1">
        <v>0.57102806565012798</v>
      </c>
      <c r="M36" s="1">
        <v>0.56400256436240104</v>
      </c>
      <c r="N36" s="1">
        <v>0.55925321279000095</v>
      </c>
      <c r="O36" s="1">
        <v>0.55582629333437295</v>
      </c>
      <c r="P36" s="1">
        <v>0.55332594700795601</v>
      </c>
      <c r="Q36" s="1">
        <v>0.55153795254528903</v>
      </c>
      <c r="R36" s="1">
        <v>0.55033364739174195</v>
      </c>
      <c r="S36" s="1">
        <v>0.54963660362100597</v>
      </c>
      <c r="T36" s="1">
        <v>0.54940963961675604</v>
      </c>
    </row>
    <row r="37" spans="1:20" x14ac:dyDescent="0.2">
      <c r="A37" s="1" t="s">
        <v>18</v>
      </c>
      <c r="B37" s="1">
        <v>0.58204103262079099</v>
      </c>
      <c r="C37" s="1">
        <v>0.58265135945249302</v>
      </c>
      <c r="D37" s="1">
        <v>0.584638272286507</v>
      </c>
      <c r="E37" s="1">
        <v>0.58883653391825497</v>
      </c>
      <c r="F37" s="1">
        <v>0.59679049352463398</v>
      </c>
      <c r="G37" s="1">
        <v>0.60423684296629798</v>
      </c>
      <c r="H37" s="1">
        <v>0.60881655023079795</v>
      </c>
      <c r="I37" s="1">
        <v>0.60758717079826197</v>
      </c>
      <c r="J37" s="1">
        <v>0.600433897541091</v>
      </c>
      <c r="K37" s="1">
        <v>0.58933949284788301</v>
      </c>
      <c r="L37" s="1">
        <v>0.57788904018675802</v>
      </c>
      <c r="M37" s="1">
        <v>0.568110808112959</v>
      </c>
      <c r="N37" s="1">
        <v>0.56205049077255798</v>
      </c>
      <c r="O37" s="1">
        <v>0.55800715167848403</v>
      </c>
      <c r="P37" s="1">
        <v>0.55514948536537101</v>
      </c>
      <c r="Q37" s="1">
        <v>0.55314102014066402</v>
      </c>
      <c r="R37" s="1">
        <v>0.551803713441684</v>
      </c>
      <c r="S37" s="1">
        <v>0.551033870231463</v>
      </c>
      <c r="T37" s="1">
        <v>0.55078194475502196</v>
      </c>
    </row>
    <row r="38" spans="1:20" x14ac:dyDescent="0.2">
      <c r="A38" s="1" t="s">
        <v>19</v>
      </c>
      <c r="B38" s="1">
        <v>0.57266158850159798</v>
      </c>
      <c r="C38" s="1">
        <v>0.57305503275542502</v>
      </c>
      <c r="D38" s="1">
        <v>0.57430928660015701</v>
      </c>
      <c r="E38" s="1">
        <v>0.57665422379429998</v>
      </c>
      <c r="F38" s="1">
        <v>0.58086535479106804</v>
      </c>
      <c r="G38" s="1">
        <v>0.58836989224370495</v>
      </c>
      <c r="H38" s="1">
        <v>0.59561700950072605</v>
      </c>
      <c r="I38" s="1">
        <v>0.60043414768834902</v>
      </c>
      <c r="J38" s="1">
        <v>0.600076545687246</v>
      </c>
      <c r="K38" s="1">
        <v>0.59429374190578299</v>
      </c>
      <c r="L38" s="1">
        <v>0.58478285042203204</v>
      </c>
      <c r="M38" s="1">
        <v>0.57478033999176203</v>
      </c>
      <c r="N38" s="1">
        <v>0.56617763272462096</v>
      </c>
      <c r="O38" s="1">
        <v>0.56091557552927696</v>
      </c>
      <c r="P38" s="1">
        <v>0.557485220587421</v>
      </c>
      <c r="Q38" s="1">
        <v>0.55515027356230195</v>
      </c>
      <c r="R38" s="1">
        <v>0.55362158522082505</v>
      </c>
      <c r="S38" s="1">
        <v>0.55275066015354402</v>
      </c>
      <c r="T38" s="1">
        <v>0.55246727522607997</v>
      </c>
    </row>
    <row r="39" spans="1:20" x14ac:dyDescent="0.2">
      <c r="A39" s="1" t="s">
        <v>20</v>
      </c>
      <c r="B39" s="1">
        <v>0.56572265885036999</v>
      </c>
      <c r="C39" s="1">
        <v>0.56600760840244202</v>
      </c>
      <c r="D39" s="1">
        <v>0.56688784447829099</v>
      </c>
      <c r="E39" s="1">
        <v>0.56846627238108904</v>
      </c>
      <c r="F39" s="1">
        <v>0.57098417294937898</v>
      </c>
      <c r="G39" s="1">
        <v>0.57515213083348204</v>
      </c>
      <c r="H39" s="1">
        <v>0.58229039138644201</v>
      </c>
      <c r="I39" s="1">
        <v>0.58933968243100998</v>
      </c>
      <c r="J39" s="1">
        <v>0.59429380253727104</v>
      </c>
      <c r="K39" s="1">
        <v>0.59457595727495205</v>
      </c>
      <c r="L39" s="1">
        <v>0.58984406676642998</v>
      </c>
      <c r="M39" s="1">
        <v>0.58157739350076598</v>
      </c>
      <c r="N39" s="1">
        <v>0.57273933821987499</v>
      </c>
      <c r="O39" s="1">
        <v>0.56510915399156703</v>
      </c>
      <c r="P39" s="1">
        <v>0.56054377698546898</v>
      </c>
      <c r="Q39" s="1">
        <v>0.55768286975081505</v>
      </c>
      <c r="R39" s="1">
        <v>0.55586850893637596</v>
      </c>
      <c r="S39" s="1">
        <v>0.554851018369653</v>
      </c>
      <c r="T39" s="1">
        <v>0.55452201741797802</v>
      </c>
    </row>
    <row r="40" spans="1:20" x14ac:dyDescent="0.2">
      <c r="A40" s="1" t="s">
        <v>21</v>
      </c>
      <c r="B40" s="1">
        <v>0.56046458444013203</v>
      </c>
      <c r="C40" s="1">
        <v>0.56067994684593703</v>
      </c>
      <c r="D40" s="1">
        <v>0.56134150656796999</v>
      </c>
      <c r="E40" s="1">
        <v>0.56250367833999204</v>
      </c>
      <c r="F40" s="1">
        <v>0.56427935321116396</v>
      </c>
      <c r="G40" s="1">
        <v>0.56690205768928004</v>
      </c>
      <c r="H40" s="1">
        <v>0.57102792221037801</v>
      </c>
      <c r="I40" s="1">
        <v>0.57788903408646897</v>
      </c>
      <c r="J40" s="1">
        <v>0.58478297415904001</v>
      </c>
      <c r="K40" s="1">
        <v>0.58984379674853105</v>
      </c>
      <c r="L40" s="1">
        <v>0.59063614025192601</v>
      </c>
      <c r="M40" s="1">
        <v>0.58675456292535499</v>
      </c>
      <c r="N40" s="1">
        <v>0.57950974496112295</v>
      </c>
      <c r="O40" s="1">
        <v>0.57165040679831203</v>
      </c>
      <c r="P40" s="1">
        <v>0.56486675894683303</v>
      </c>
      <c r="Q40" s="1">
        <v>0.56095333342701903</v>
      </c>
      <c r="R40" s="1">
        <v>0.55867178764755998</v>
      </c>
      <c r="S40" s="1">
        <v>0.55743062230455898</v>
      </c>
      <c r="T40" s="1">
        <v>0.55703468497347597</v>
      </c>
    </row>
    <row r="41" spans="1:20" x14ac:dyDescent="0.2">
      <c r="A41" s="1" t="s">
        <v>22</v>
      </c>
      <c r="B41" s="1">
        <v>0.55640779830904297</v>
      </c>
      <c r="C41" s="1">
        <v>0.55658081194366504</v>
      </c>
      <c r="D41" s="1">
        <v>0.55710559005001303</v>
      </c>
      <c r="E41" s="1">
        <v>0.55801662862142298</v>
      </c>
      <c r="F41" s="1">
        <v>0.559374940569903</v>
      </c>
      <c r="G41" s="1">
        <v>0.56129542773001495</v>
      </c>
      <c r="H41" s="1">
        <v>0.56400220768929199</v>
      </c>
      <c r="I41" s="1">
        <v>0.56811083208625002</v>
      </c>
      <c r="J41" s="1">
        <v>0.57478030437705296</v>
      </c>
      <c r="K41" s="1">
        <v>0.581577386358898</v>
      </c>
      <c r="L41" s="1">
        <v>0.58675479809208198</v>
      </c>
      <c r="M41" s="1">
        <v>0.58799192718737303</v>
      </c>
      <c r="N41" s="1">
        <v>0.58483997439898505</v>
      </c>
      <c r="O41" s="1">
        <v>0.57847828984813898</v>
      </c>
      <c r="P41" s="1">
        <v>0.57148903907573001</v>
      </c>
      <c r="Q41" s="1">
        <v>0.56549586601861501</v>
      </c>
      <c r="R41" s="1">
        <v>0.56225530050179495</v>
      </c>
      <c r="S41" s="1">
        <v>0.56063672412862497</v>
      </c>
      <c r="T41" s="1">
        <v>0.56013172164208003</v>
      </c>
    </row>
    <row r="42" spans="1:20" x14ac:dyDescent="0.2">
      <c r="A42" s="1" t="s">
        <v>23</v>
      </c>
      <c r="B42" s="1">
        <v>0.55326585545276197</v>
      </c>
      <c r="C42" s="1">
        <v>0.55340661210072795</v>
      </c>
      <c r="D42" s="1">
        <v>0.55384102615268604</v>
      </c>
      <c r="E42" s="1">
        <v>0.55458923676230998</v>
      </c>
      <c r="F42" s="1">
        <v>0.55568860850556101</v>
      </c>
      <c r="G42" s="1">
        <v>0.55720555563906204</v>
      </c>
      <c r="H42" s="1">
        <v>0.55925339240104699</v>
      </c>
      <c r="I42" s="1">
        <v>0.56205019278030999</v>
      </c>
      <c r="J42" s="1">
        <v>0.56617695765493403</v>
      </c>
      <c r="K42" s="1">
        <v>0.57273942301733305</v>
      </c>
      <c r="L42" s="1">
        <v>0.579509865044743</v>
      </c>
      <c r="M42" s="1">
        <v>0.58483990326941904</v>
      </c>
      <c r="N42" s="1">
        <v>0.58650552795003497</v>
      </c>
      <c r="O42" s="1">
        <v>0.58402667270946496</v>
      </c>
      <c r="P42" s="1">
        <v>0.57848414796528602</v>
      </c>
      <c r="Q42" s="1">
        <v>0.57233453640004694</v>
      </c>
      <c r="R42" s="1">
        <v>0.56716475388210197</v>
      </c>
      <c r="S42" s="1">
        <v>0.56472522454833596</v>
      </c>
      <c r="T42" s="1">
        <v>0.56402392845972704</v>
      </c>
    </row>
    <row r="43" spans="1:20" x14ac:dyDescent="0.2">
      <c r="A43" s="1" t="s">
        <v>24</v>
      </c>
      <c r="B43" s="1">
        <v>0.55083699971297295</v>
      </c>
      <c r="C43" s="1">
        <v>0.55095441772652898</v>
      </c>
      <c r="D43" s="1">
        <v>0.55132887270289599</v>
      </c>
      <c r="E43" s="1">
        <v>0.55196772757402002</v>
      </c>
      <c r="F43" s="1">
        <v>0.55289715953614404</v>
      </c>
      <c r="G43" s="1">
        <v>0.55416084744500205</v>
      </c>
      <c r="H43" s="1">
        <v>0.555826124961046</v>
      </c>
      <c r="I43" s="1">
        <v>0.55800692829181298</v>
      </c>
      <c r="J43" s="1">
        <v>0.56091563506263098</v>
      </c>
      <c r="K43" s="1">
        <v>0.56510911952457998</v>
      </c>
      <c r="L43" s="1">
        <v>0.57165044860134795</v>
      </c>
      <c r="M43" s="1">
        <v>0.57847847822750997</v>
      </c>
      <c r="N43" s="1">
        <v>0.58402690164705096</v>
      </c>
      <c r="O43" s="1">
        <v>0.58615370299497904</v>
      </c>
      <c r="P43" s="1">
        <v>0.584361013755199</v>
      </c>
      <c r="Q43" s="1">
        <v>0.57966223871192302</v>
      </c>
      <c r="R43" s="1">
        <v>0.57443952862388903</v>
      </c>
      <c r="S43" s="1">
        <v>0.570296589018911</v>
      </c>
      <c r="T43" s="1">
        <v>0.56909159805182696</v>
      </c>
    </row>
    <row r="44" spans="1:20" x14ac:dyDescent="0.2">
      <c r="A44" s="1" t="s">
        <v>25</v>
      </c>
      <c r="B44" s="1">
        <v>0.54898411032988303</v>
      </c>
      <c r="C44" s="1">
        <v>0.54908985656115805</v>
      </c>
      <c r="D44" s="1">
        <v>0.54942138826533704</v>
      </c>
      <c r="E44" s="1">
        <v>0.54998648742326695</v>
      </c>
      <c r="F44" s="1">
        <v>0.55080203596056099</v>
      </c>
      <c r="G44" s="1">
        <v>0.551900768901743</v>
      </c>
      <c r="H44" s="1">
        <v>0.55332600901340001</v>
      </c>
      <c r="I44" s="1">
        <v>0.55514924959538603</v>
      </c>
      <c r="J44" s="1">
        <v>0.55748548715995005</v>
      </c>
      <c r="K44" s="1">
        <v>0.560543834317207</v>
      </c>
      <c r="L44" s="1">
        <v>0.56486735411502897</v>
      </c>
      <c r="M44" s="1">
        <v>0.57148915694650204</v>
      </c>
      <c r="N44" s="1">
        <v>0.57848422663143695</v>
      </c>
      <c r="O44" s="1">
        <v>0.58436123562752096</v>
      </c>
      <c r="P44" s="1">
        <v>0.58705381251840805</v>
      </c>
      <c r="Q44" s="1">
        <v>0.58606960782105999</v>
      </c>
      <c r="R44" s="1">
        <v>0.58241178597509802</v>
      </c>
      <c r="S44" s="1">
        <v>0.57850495376363698</v>
      </c>
      <c r="T44" s="1">
        <v>0.57631777224955305</v>
      </c>
    </row>
    <row r="45" spans="1:20" x14ac:dyDescent="0.2">
      <c r="A45" s="1" t="s">
        <v>26</v>
      </c>
      <c r="B45" s="1">
        <v>0.54761310185061496</v>
      </c>
      <c r="C45" s="1">
        <v>0.54771846203862296</v>
      </c>
      <c r="D45" s="1">
        <v>0.54802239016613696</v>
      </c>
      <c r="E45" s="1">
        <v>0.54853685174933098</v>
      </c>
      <c r="F45" s="1">
        <v>0.54927672010560702</v>
      </c>
      <c r="G45" s="1">
        <v>0.55026585330387301</v>
      </c>
      <c r="H45" s="1">
        <v>0.55153781077294695</v>
      </c>
      <c r="I45" s="1">
        <v>0.55314124684510901</v>
      </c>
      <c r="J45" s="1">
        <v>0.55515046791356004</v>
      </c>
      <c r="K45" s="1">
        <v>0.55768256873077005</v>
      </c>
      <c r="L45" s="1">
        <v>0.56095358457184297</v>
      </c>
      <c r="M45" s="1">
        <v>0.56549623444073005</v>
      </c>
      <c r="N45" s="1">
        <v>0.57233453449345495</v>
      </c>
      <c r="O45" s="1">
        <v>0.57966228613793203</v>
      </c>
      <c r="P45" s="1">
        <v>0.586069487783201</v>
      </c>
      <c r="Q45" s="1">
        <v>0.58959067472214299</v>
      </c>
      <c r="R45" s="1">
        <v>0.58983240915822499</v>
      </c>
      <c r="S45" s="1">
        <v>0.58812625745094604</v>
      </c>
      <c r="T45" s="1">
        <v>0.58762252470348497</v>
      </c>
    </row>
    <row r="46" spans="1:20" x14ac:dyDescent="0.2">
      <c r="A46" s="1" t="s">
        <v>27</v>
      </c>
      <c r="B46" s="1">
        <v>0.54668372749489003</v>
      </c>
      <c r="C46" s="1">
        <v>0.54677937583200997</v>
      </c>
      <c r="D46" s="1">
        <v>0.54706390266313998</v>
      </c>
      <c r="E46" s="1">
        <v>0.54754579089239797</v>
      </c>
      <c r="F46" s="1">
        <v>0.54823749855002701</v>
      </c>
      <c r="G46" s="1">
        <v>0.54915769133548897</v>
      </c>
      <c r="H46" s="1">
        <v>0.55033329097118899</v>
      </c>
      <c r="I46" s="1">
        <v>0.55180281271736698</v>
      </c>
      <c r="J46" s="1">
        <v>0.55362113667548496</v>
      </c>
      <c r="K46" s="1">
        <v>0.55586731960022995</v>
      </c>
      <c r="L46" s="1">
        <v>0.55867131559190697</v>
      </c>
      <c r="M46" s="1">
        <v>0.56225510795078204</v>
      </c>
      <c r="N46" s="1">
        <v>0.56716440529916501</v>
      </c>
      <c r="O46" s="1">
        <v>0.57443986421606796</v>
      </c>
      <c r="P46" s="1">
        <v>0.58241152094125703</v>
      </c>
      <c r="Q46" s="1">
        <v>0.58983163071853395</v>
      </c>
      <c r="R46" s="1">
        <v>0.59514522508989198</v>
      </c>
      <c r="S46" s="1">
        <v>0.59870480248132696</v>
      </c>
      <c r="T46" s="1">
        <v>0.59966021637037303</v>
      </c>
    </row>
    <row r="47" spans="1:20" x14ac:dyDescent="0.2">
      <c r="A47" s="1" t="s">
        <v>28</v>
      </c>
      <c r="B47" s="1">
        <v>0.54612759501422803</v>
      </c>
      <c r="C47" s="1">
        <v>0.54623005284408299</v>
      </c>
      <c r="D47" s="1">
        <v>0.54650448249200601</v>
      </c>
      <c r="E47" s="1">
        <v>0.54696836628686796</v>
      </c>
      <c r="F47" s="1">
        <v>0.54763305287914099</v>
      </c>
      <c r="G47" s="1">
        <v>0.54851501226229304</v>
      </c>
      <c r="H47" s="1">
        <v>0.54963799263276802</v>
      </c>
      <c r="I47" s="1">
        <v>0.55103486080721198</v>
      </c>
      <c r="J47" s="1">
        <v>0.55275119367425896</v>
      </c>
      <c r="K47" s="1">
        <v>0.55485125972157301</v>
      </c>
      <c r="L47" s="1">
        <v>0.55743070447996601</v>
      </c>
      <c r="M47" s="1">
        <v>0.56063686904241805</v>
      </c>
      <c r="N47" s="1">
        <v>0.56472559005368095</v>
      </c>
      <c r="O47" s="1">
        <v>0.57029640291142403</v>
      </c>
      <c r="P47" s="1">
        <v>0.57850511945518301</v>
      </c>
      <c r="Q47" s="1">
        <v>0.58812640666431804</v>
      </c>
      <c r="R47" s="1">
        <v>0.59870550296504599</v>
      </c>
      <c r="S47" s="1">
        <v>0.60655430609157701</v>
      </c>
      <c r="T47" s="1">
        <v>0.60961636760792304</v>
      </c>
    </row>
    <row r="48" spans="1:20" x14ac:dyDescent="0.2">
      <c r="A48" s="1" t="s">
        <v>29</v>
      </c>
      <c r="B48" s="1">
        <v>0.54595341156436505</v>
      </c>
      <c r="C48" s="1">
        <v>0.54604997339335004</v>
      </c>
      <c r="D48" s="1">
        <v>0.54632093214451505</v>
      </c>
      <c r="E48" s="1">
        <v>0.54677904153324797</v>
      </c>
      <c r="F48" s="1">
        <v>0.54743499688427399</v>
      </c>
      <c r="G48" s="1">
        <v>0.54830461273822895</v>
      </c>
      <c r="H48" s="1">
        <v>0.54941070863910602</v>
      </c>
      <c r="I48" s="1">
        <v>0.55078455711735397</v>
      </c>
      <c r="J48" s="1">
        <v>0.55246874258076495</v>
      </c>
      <c r="K48" s="1">
        <v>0.55452361117545901</v>
      </c>
      <c r="L48" s="1">
        <v>0.557034912642975</v>
      </c>
      <c r="M48" s="1">
        <v>0.560132697921638</v>
      </c>
      <c r="N48" s="1">
        <v>0.56402460248332598</v>
      </c>
      <c r="O48" s="1">
        <v>0.569091892040539</v>
      </c>
      <c r="P48" s="1">
        <v>0.576316612406086</v>
      </c>
      <c r="Q48" s="1">
        <v>0.587622677829578</v>
      </c>
      <c r="R48" s="1">
        <v>0.59966033192330503</v>
      </c>
      <c r="S48" s="1">
        <v>0.60961600400250904</v>
      </c>
      <c r="T48" s="1">
        <v>0.61339393763984396</v>
      </c>
    </row>
    <row r="52" spans="1:20" x14ac:dyDescent="0.2">
      <c r="A52" s="9" t="s">
        <v>30</v>
      </c>
      <c r="B52" s="9"/>
      <c r="C52" s="9"/>
      <c r="D52" s="9"/>
      <c r="E52" s="9"/>
      <c r="F52" s="9"/>
      <c r="G52" s="9"/>
      <c r="H52" s="9"/>
      <c r="I52" s="9"/>
      <c r="J52" s="9"/>
      <c r="K52" s="9"/>
      <c r="L52" s="9"/>
      <c r="M52" s="9"/>
      <c r="N52" s="9"/>
      <c r="O52" s="9"/>
      <c r="P52" s="9"/>
      <c r="Q52" s="9"/>
      <c r="R52" s="9"/>
      <c r="S52" s="9"/>
      <c r="T52" s="9"/>
    </row>
    <row r="53" spans="1:20" x14ac:dyDescent="0.2">
      <c r="A53" s="9"/>
      <c r="B53" s="9"/>
      <c r="C53" s="9"/>
      <c r="D53" s="9"/>
      <c r="E53" s="9"/>
      <c r="F53" s="9"/>
      <c r="G53" s="9"/>
      <c r="H53" s="9"/>
      <c r="I53" s="9"/>
      <c r="J53" s="9"/>
      <c r="K53" s="9"/>
      <c r="L53" s="9"/>
      <c r="M53" s="9"/>
      <c r="N53" s="9"/>
      <c r="O53" s="9"/>
      <c r="P53" s="9"/>
      <c r="Q53" s="9"/>
      <c r="R53" s="9"/>
      <c r="S53" s="9"/>
      <c r="T53" s="9"/>
    </row>
    <row r="54" spans="1:20" x14ac:dyDescent="0.2">
      <c r="A54" s="1" t="s">
        <v>10</v>
      </c>
      <c r="B54" s="1">
        <v>90</v>
      </c>
      <c r="C54" s="1">
        <v>85</v>
      </c>
      <c r="D54" s="1">
        <v>80</v>
      </c>
      <c r="E54" s="1">
        <v>75</v>
      </c>
      <c r="F54" s="1">
        <v>70</v>
      </c>
      <c r="G54" s="1">
        <v>65</v>
      </c>
      <c r="H54" s="1">
        <v>60</v>
      </c>
      <c r="I54" s="1">
        <v>55</v>
      </c>
      <c r="J54" s="1">
        <v>50</v>
      </c>
      <c r="K54" s="1">
        <v>45</v>
      </c>
      <c r="L54" s="1">
        <v>40</v>
      </c>
      <c r="M54" s="1">
        <v>35</v>
      </c>
      <c r="N54" s="1">
        <v>30</v>
      </c>
      <c r="O54" s="1">
        <v>25</v>
      </c>
      <c r="P54" s="1">
        <v>20</v>
      </c>
      <c r="Q54" s="1">
        <v>15</v>
      </c>
      <c r="R54" s="1">
        <v>10</v>
      </c>
      <c r="S54" s="1">
        <v>5</v>
      </c>
      <c r="T54" s="1">
        <v>0</v>
      </c>
    </row>
    <row r="55" spans="1:20" x14ac:dyDescent="0.2">
      <c r="A55" s="1" t="s">
        <v>11</v>
      </c>
      <c r="B55" s="1">
        <f>B30</f>
        <v>0.85724449999708396</v>
      </c>
      <c r="C55" s="1">
        <f>((1-SIN(C$54*PI()/180))*C30+(1-SIN(B$54*PI()/180))*(B55-C30))/(1-SIN(C$54*PI()/180))</f>
        <v>0.84376195682410304</v>
      </c>
      <c r="D55" s="1">
        <f t="shared" ref="D55:T55" si="0">((1-SIN(D$54*PI()/180))*D30+(1-SIN(C$54*PI()/180))*(C55-D30))/(1-SIN(D$54*PI()/180))</f>
        <v>0.79814144219173788</v>
      </c>
      <c r="E55" s="1">
        <f t="shared" si="0"/>
        <v>0.7535248038167518</v>
      </c>
      <c r="F55" s="1">
        <f t="shared" si="0"/>
        <v>0.70964416414091314</v>
      </c>
      <c r="G55" s="1">
        <f t="shared" si="0"/>
        <v>0.67608745970812334</v>
      </c>
      <c r="H55" s="1">
        <f t="shared" si="0"/>
        <v>0.65179774268536539</v>
      </c>
      <c r="I55" s="1">
        <f t="shared" si="0"/>
        <v>0.63371774097783218</v>
      </c>
      <c r="J55" s="1">
        <f t="shared" si="0"/>
        <v>0.61985807533054993</v>
      </c>
      <c r="K55" s="1">
        <f t="shared" si="0"/>
        <v>0.60896463475171636</v>
      </c>
      <c r="L55" s="1">
        <f t="shared" si="0"/>
        <v>0.60023178242538477</v>
      </c>
      <c r="M55" s="1">
        <f t="shared" si="0"/>
        <v>0.59311887962288568</v>
      </c>
      <c r="N55" s="1">
        <f t="shared" si="0"/>
        <v>0.58725439263036439</v>
      </c>
      <c r="O55" s="1">
        <f t="shared" si="0"/>
        <v>0.58237366818055658</v>
      </c>
      <c r="P55" s="1">
        <f t="shared" si="0"/>
        <v>0.57828367133620673</v>
      </c>
      <c r="Q55" s="1">
        <f t="shared" si="0"/>
        <v>0.57484075358791209</v>
      </c>
      <c r="R55" s="1">
        <f t="shared" si="0"/>
        <v>0.57193865030460245</v>
      </c>
      <c r="S55" s="1">
        <f t="shared" si="0"/>
        <v>0.56949304033097936</v>
      </c>
      <c r="T55" s="1">
        <f t="shared" si="0"/>
        <v>0.56744142650183005</v>
      </c>
    </row>
    <row r="56" spans="1:20" x14ac:dyDescent="0.2">
      <c r="A56" s="1" t="s">
        <v>12</v>
      </c>
      <c r="B56" s="1">
        <f t="shared" ref="B56:B73" si="1">B31</f>
        <v>0.84376195682419797</v>
      </c>
      <c r="C56" s="1">
        <f t="shared" ref="C56:T70" si="2">((1-SIN(C$54*PI()/180))*C31+(1-SIN(B$54*PI()/180))*(B56-C31))/(1-SIN(C$54*PI()/180))</f>
        <v>0.82151071583296498</v>
      </c>
      <c r="D56" s="1">
        <f t="shared" si="2"/>
        <v>0.78585117358134216</v>
      </c>
      <c r="E56" s="1">
        <f t="shared" si="2"/>
        <v>0.74512669334921577</v>
      </c>
      <c r="F56" s="1">
        <f t="shared" si="2"/>
        <v>0.70691626582652611</v>
      </c>
      <c r="G56" s="1">
        <f t="shared" si="2"/>
        <v>0.67528991484814405</v>
      </c>
      <c r="H56" s="1">
        <f t="shared" si="2"/>
        <v>0.65156286661992002</v>
      </c>
      <c r="I56" s="1">
        <f t="shared" si="2"/>
        <v>0.63370200018182254</v>
      </c>
      <c r="J56" s="1">
        <f t="shared" si="2"/>
        <v>0.61993527329807085</v>
      </c>
      <c r="K56" s="1">
        <f t="shared" si="2"/>
        <v>0.60908368266120239</v>
      </c>
      <c r="L56" s="1">
        <f t="shared" si="2"/>
        <v>0.60036800943630608</v>
      </c>
      <c r="M56" s="1">
        <f t="shared" si="2"/>
        <v>0.59326104038542338</v>
      </c>
      <c r="N56" s="1">
        <f t="shared" si="2"/>
        <v>0.58739626965850844</v>
      </c>
      <c r="O56" s="1">
        <f t="shared" si="2"/>
        <v>0.58251245006433838</v>
      </c>
      <c r="P56" s="1">
        <f t="shared" si="2"/>
        <v>0.57841840238319731</v>
      </c>
      <c r="Q56" s="1">
        <f t="shared" si="2"/>
        <v>0.57497214466294744</v>
      </c>
      <c r="R56" s="1">
        <f t="shared" si="2"/>
        <v>0.57206634403346002</v>
      </c>
      <c r="S56" s="1">
        <f t="shared" si="2"/>
        <v>0.56961885239220955</v>
      </c>
      <c r="T56" s="1">
        <f t="shared" si="2"/>
        <v>0.56756386024596583</v>
      </c>
    </row>
    <row r="57" spans="1:20" x14ac:dyDescent="0.2">
      <c r="A57" s="1" t="s">
        <v>13</v>
      </c>
      <c r="B57" s="1">
        <f t="shared" si="1"/>
        <v>0.78289592812530495</v>
      </c>
      <c r="C57" s="1">
        <f t="shared" si="2"/>
        <v>0.77393440067570896</v>
      </c>
      <c r="D57" s="1">
        <f t="shared" si="2"/>
        <v>0.75094088514553814</v>
      </c>
      <c r="E57" s="1">
        <f t="shared" si="2"/>
        <v>0.7239729620110803</v>
      </c>
      <c r="F57" s="1">
        <f t="shared" si="2"/>
        <v>0.69677330778880009</v>
      </c>
      <c r="G57" s="1">
        <f t="shared" si="2"/>
        <v>0.67182662437142071</v>
      </c>
      <c r="H57" s="1">
        <f t="shared" si="2"/>
        <v>0.65032953306779229</v>
      </c>
      <c r="I57" s="1">
        <f t="shared" si="2"/>
        <v>0.63330321116129817</v>
      </c>
      <c r="J57" s="1">
        <f t="shared" si="2"/>
        <v>0.61991167705132311</v>
      </c>
      <c r="K57" s="1">
        <f t="shared" si="2"/>
        <v>0.60924184771894274</v>
      </c>
      <c r="L57" s="1">
        <f t="shared" si="2"/>
        <v>0.60061685201970638</v>
      </c>
      <c r="M57" s="1">
        <f t="shared" si="2"/>
        <v>0.59355476365087578</v>
      </c>
      <c r="N57" s="1">
        <f t="shared" si="2"/>
        <v>0.58771076072332984</v>
      </c>
      <c r="O57" s="1">
        <f t="shared" si="2"/>
        <v>0.58283475478070956</v>
      </c>
      <c r="P57" s="1">
        <f t="shared" si="2"/>
        <v>0.5787419538998021</v>
      </c>
      <c r="Q57" s="1">
        <f t="shared" si="2"/>
        <v>0.57529357264715186</v>
      </c>
      <c r="R57" s="1">
        <f t="shared" si="2"/>
        <v>0.57238403863797838</v>
      </c>
      <c r="S57" s="1">
        <f t="shared" si="2"/>
        <v>0.5699319242179699</v>
      </c>
      <c r="T57" s="1">
        <f t="shared" si="2"/>
        <v>0.5678734498458341</v>
      </c>
    </row>
    <row r="58" spans="1:20" x14ac:dyDescent="0.2">
      <c r="A58" s="1" t="s">
        <v>14</v>
      </c>
      <c r="B58" s="1">
        <f t="shared" si="1"/>
        <v>0.717626613981447</v>
      </c>
      <c r="C58" s="1">
        <f t="shared" si="2"/>
        <v>0.712360108972244</v>
      </c>
      <c r="D58" s="1">
        <f t="shared" si="2"/>
        <v>0.70480088063788027</v>
      </c>
      <c r="E58" s="1">
        <f t="shared" si="2"/>
        <v>0.69412259638052809</v>
      </c>
      <c r="F58" s="1">
        <f t="shared" si="2"/>
        <v>0.67991420046532791</v>
      </c>
      <c r="G58" s="1">
        <f t="shared" si="2"/>
        <v>0.66349682019607614</v>
      </c>
      <c r="H58" s="1">
        <f t="shared" si="2"/>
        <v>0.64703914478018754</v>
      </c>
      <c r="I58" s="1">
        <f t="shared" si="2"/>
        <v>0.63195374991492326</v>
      </c>
      <c r="J58" s="1">
        <f t="shared" si="2"/>
        <v>0.61940088158280848</v>
      </c>
      <c r="K58" s="1">
        <f t="shared" si="2"/>
        <v>0.60915147430559125</v>
      </c>
      <c r="L58" s="1">
        <f t="shared" si="2"/>
        <v>0.60075212727639438</v>
      </c>
      <c r="M58" s="1">
        <f t="shared" si="2"/>
        <v>0.59381585991784203</v>
      </c>
      <c r="N58" s="1">
        <f t="shared" si="2"/>
        <v>0.58804358030293624</v>
      </c>
      <c r="O58" s="1">
        <f t="shared" si="2"/>
        <v>0.58320857412437399</v>
      </c>
      <c r="P58" s="1">
        <f t="shared" si="2"/>
        <v>0.57913901322202066</v>
      </c>
      <c r="Q58" s="1">
        <f t="shared" si="2"/>
        <v>0.57570359331000365</v>
      </c>
      <c r="R58" s="1">
        <f t="shared" si="2"/>
        <v>0.57280149602068997</v>
      </c>
      <c r="S58" s="1">
        <f t="shared" si="2"/>
        <v>0.57035361596548972</v>
      </c>
      <c r="T58" s="1">
        <f t="shared" si="2"/>
        <v>0.56829850140608162</v>
      </c>
    </row>
    <row r="59" spans="1:20" x14ac:dyDescent="0.2">
      <c r="A59" s="1" t="s">
        <v>15</v>
      </c>
      <c r="B59" s="1">
        <f t="shared" si="1"/>
        <v>0.65264783028942297</v>
      </c>
      <c r="C59" s="1">
        <f t="shared" si="2"/>
        <v>0.65728504927081</v>
      </c>
      <c r="D59" s="1">
        <f t="shared" si="2"/>
        <v>0.66040215830445637</v>
      </c>
      <c r="E59" s="1">
        <f t="shared" si="2"/>
        <v>0.66098783265199335</v>
      </c>
      <c r="F59" s="1">
        <f t="shared" si="2"/>
        <v>0.65752067313747031</v>
      </c>
      <c r="G59" s="1">
        <f t="shared" si="2"/>
        <v>0.65013875440584779</v>
      </c>
      <c r="H59" s="1">
        <f t="shared" si="2"/>
        <v>0.63996068204282552</v>
      </c>
      <c r="I59" s="1">
        <f t="shared" si="2"/>
        <v>0.62877156631689823</v>
      </c>
      <c r="J59" s="1">
        <f t="shared" si="2"/>
        <v>0.61789691484228504</v>
      </c>
      <c r="K59" s="1">
        <f t="shared" si="2"/>
        <v>0.60845690649106166</v>
      </c>
      <c r="L59" s="1">
        <f t="shared" si="2"/>
        <v>0.60050239747900402</v>
      </c>
      <c r="M59" s="1">
        <f t="shared" si="2"/>
        <v>0.59382714464454467</v>
      </c>
      <c r="N59" s="1">
        <f t="shared" si="2"/>
        <v>0.58821491923952129</v>
      </c>
      <c r="O59" s="1">
        <f t="shared" si="2"/>
        <v>0.58348163860421753</v>
      </c>
      <c r="P59" s="1">
        <f t="shared" si="2"/>
        <v>0.57947866329377606</v>
      </c>
      <c r="Q59" s="1">
        <f t="shared" si="2"/>
        <v>0.57608833259008851</v>
      </c>
      <c r="R59" s="1">
        <f t="shared" si="2"/>
        <v>0.57321785287267835</v>
      </c>
      <c r="S59" s="1">
        <f t="shared" si="2"/>
        <v>0.57079346856742608</v>
      </c>
      <c r="T59" s="1">
        <f t="shared" si="2"/>
        <v>0.56875738473689963</v>
      </c>
    </row>
    <row r="60" spans="1:20" x14ac:dyDescent="0.2">
      <c r="A60" s="1" t="s">
        <v>16</v>
      </c>
      <c r="B60" s="1">
        <f t="shared" si="1"/>
        <v>0.61546960806304596</v>
      </c>
      <c r="C60" s="1">
        <f t="shared" si="2"/>
        <v>0.61815882919324106</v>
      </c>
      <c r="D60" s="1">
        <f t="shared" si="2"/>
        <v>0.62460715801448918</v>
      </c>
      <c r="E60" s="1">
        <f t="shared" si="2"/>
        <v>0.62972344148101533</v>
      </c>
      <c r="F60" s="1">
        <f t="shared" si="2"/>
        <v>0.63280333819461121</v>
      </c>
      <c r="G60" s="1">
        <f t="shared" si="2"/>
        <v>0.63258371160610172</v>
      </c>
      <c r="H60" s="1">
        <f t="shared" si="2"/>
        <v>0.62891363951392631</v>
      </c>
      <c r="I60" s="1">
        <f t="shared" si="2"/>
        <v>0.62251775883589999</v>
      </c>
      <c r="J60" s="1">
        <f t="shared" si="2"/>
        <v>0.61476624332611896</v>
      </c>
      <c r="K60" s="1">
        <f t="shared" si="2"/>
        <v>0.60679485609142103</v>
      </c>
      <c r="L60" s="1">
        <f t="shared" si="2"/>
        <v>0.59961179865222547</v>
      </c>
      <c r="M60" s="1">
        <f t="shared" si="2"/>
        <v>0.59339280631737323</v>
      </c>
      <c r="N60" s="1">
        <f t="shared" si="2"/>
        <v>0.58806773163816606</v>
      </c>
      <c r="O60" s="1">
        <f t="shared" si="2"/>
        <v>0.58352348201829018</v>
      </c>
      <c r="P60" s="1">
        <f t="shared" si="2"/>
        <v>0.57964994219955501</v>
      </c>
      <c r="Q60" s="1">
        <f t="shared" si="2"/>
        <v>0.5763514671862241</v>
      </c>
      <c r="R60" s="1">
        <f t="shared" si="2"/>
        <v>0.57354869858631563</v>
      </c>
      <c r="S60" s="1">
        <f t="shared" si="2"/>
        <v>0.57117676607440782</v>
      </c>
      <c r="T60" s="1">
        <f t="shared" si="2"/>
        <v>0.56918329880101326</v>
      </c>
    </row>
    <row r="61" spans="1:20" x14ac:dyDescent="0.2">
      <c r="A61" s="1" t="s">
        <v>17</v>
      </c>
      <c r="B61" s="1">
        <f t="shared" si="1"/>
        <v>0.595302640946346</v>
      </c>
      <c r="C61" s="1">
        <f t="shared" si="2"/>
        <v>0.59637656118966598</v>
      </c>
      <c r="D61" s="1">
        <f t="shared" si="2"/>
        <v>0.59933973295846998</v>
      </c>
      <c r="E61" s="1">
        <f t="shared" si="2"/>
        <v>0.60456015332648105</v>
      </c>
      <c r="F61" s="1">
        <f t="shared" si="2"/>
        <v>0.60966159896968297</v>
      </c>
      <c r="G61" s="1">
        <f t="shared" si="2"/>
        <v>0.61348000160407468</v>
      </c>
      <c r="H61" s="1">
        <f t="shared" si="2"/>
        <v>0.6147960916450772</v>
      </c>
      <c r="I61" s="1">
        <f t="shared" si="2"/>
        <v>0.61324627094634987</v>
      </c>
      <c r="J61" s="1">
        <f t="shared" si="2"/>
        <v>0.60924442594941441</v>
      </c>
      <c r="K61" s="1">
        <f t="shared" si="2"/>
        <v>0.60382062232549238</v>
      </c>
      <c r="L61" s="1">
        <f t="shared" si="2"/>
        <v>0.59791603969084295</v>
      </c>
      <c r="M61" s="1">
        <f t="shared" si="2"/>
        <v>0.59241167356416691</v>
      </c>
      <c r="N61" s="1">
        <f t="shared" si="2"/>
        <v>0.58753231080686874</v>
      </c>
      <c r="O61" s="1">
        <f t="shared" si="2"/>
        <v>0.58328301336164956</v>
      </c>
      <c r="P61" s="1">
        <f t="shared" si="2"/>
        <v>0.57961347369892247</v>
      </c>
      <c r="Q61" s="1">
        <f t="shared" si="2"/>
        <v>0.57646186250635933</v>
      </c>
      <c r="R61" s="1">
        <f t="shared" si="2"/>
        <v>0.573768865787876</v>
      </c>
      <c r="S61" s="1">
        <f t="shared" si="2"/>
        <v>0.57148232227474116</v>
      </c>
      <c r="T61" s="1">
        <f t="shared" si="2"/>
        <v>0.5695585612232511</v>
      </c>
    </row>
    <row r="62" spans="1:20" x14ac:dyDescent="0.2">
      <c r="A62" s="1" t="s">
        <v>18</v>
      </c>
      <c r="B62" s="1">
        <f t="shared" si="1"/>
        <v>0.58204103262079099</v>
      </c>
      <c r="C62" s="1">
        <f t="shared" si="2"/>
        <v>0.58265135945249302</v>
      </c>
      <c r="D62" s="1">
        <f t="shared" si="2"/>
        <v>0.58414059717597966</v>
      </c>
      <c r="E62" s="1">
        <f t="shared" si="2"/>
        <v>0.58674281239670256</v>
      </c>
      <c r="F62" s="1">
        <f t="shared" si="2"/>
        <v>0.59111346964120859</v>
      </c>
      <c r="G62" s="1">
        <f t="shared" si="2"/>
        <v>0.59578964947334612</v>
      </c>
      <c r="H62" s="1">
        <f t="shared" si="2"/>
        <v>0.59970647119718912</v>
      </c>
      <c r="I62" s="1">
        <f t="shared" si="2"/>
        <v>0.60174904261595041</v>
      </c>
      <c r="J62" s="1">
        <f t="shared" si="2"/>
        <v>0.60145050642793474</v>
      </c>
      <c r="K62" s="1">
        <f t="shared" si="2"/>
        <v>0.59901345845894516</v>
      </c>
      <c r="L62" s="1">
        <f t="shared" si="2"/>
        <v>0.59520982477061091</v>
      </c>
      <c r="M62" s="1">
        <f t="shared" si="2"/>
        <v>0.59081148729820476</v>
      </c>
      <c r="N62" s="1">
        <f t="shared" si="2"/>
        <v>0.58657922403768092</v>
      </c>
      <c r="O62" s="1">
        <f t="shared" si="2"/>
        <v>0.58274994354902054</v>
      </c>
      <c r="P62" s="1">
        <f t="shared" si="2"/>
        <v>0.57936907257792647</v>
      </c>
      <c r="Q62" s="1">
        <f t="shared" si="2"/>
        <v>0.57642484856270415</v>
      </c>
      <c r="R62" s="1">
        <f t="shared" si="2"/>
        <v>0.57388718436347053</v>
      </c>
      <c r="S62" s="1">
        <f t="shared" si="2"/>
        <v>0.57172182179526865</v>
      </c>
      <c r="T62" s="1">
        <f t="shared" si="2"/>
        <v>0.56989679125878134</v>
      </c>
    </row>
    <row r="63" spans="1:20" x14ac:dyDescent="0.2">
      <c r="A63" s="1" t="s">
        <v>19</v>
      </c>
      <c r="B63" s="1">
        <f t="shared" si="1"/>
        <v>0.57266158850159798</v>
      </c>
      <c r="C63" s="1">
        <f t="shared" si="2"/>
        <v>0.57305503275542502</v>
      </c>
      <c r="D63" s="1">
        <f t="shared" si="2"/>
        <v>0.57399512539986641</v>
      </c>
      <c r="E63" s="1">
        <f t="shared" si="2"/>
        <v>0.5754686431866588</v>
      </c>
      <c r="F63" s="1">
        <f t="shared" si="2"/>
        <v>0.57781616759253907</v>
      </c>
      <c r="G63" s="1">
        <f t="shared" si="2"/>
        <v>0.58157671856866389</v>
      </c>
      <c r="H63" s="1">
        <f t="shared" si="2"/>
        <v>0.58579823814232901</v>
      </c>
      <c r="I63" s="1">
        <f t="shared" si="2"/>
        <v>0.58959166918774097</v>
      </c>
      <c r="J63" s="1">
        <f t="shared" si="2"/>
        <v>0.59197172224942451</v>
      </c>
      <c r="K63" s="1">
        <f t="shared" si="2"/>
        <v>0.59243897243043353</v>
      </c>
      <c r="L63" s="1">
        <f t="shared" si="2"/>
        <v>0.59106042163590133</v>
      </c>
      <c r="M63" s="1">
        <f t="shared" si="2"/>
        <v>0.5884180640162926</v>
      </c>
      <c r="N63" s="1">
        <f t="shared" si="2"/>
        <v>0.58514532066158964</v>
      </c>
      <c r="O63" s="1">
        <f t="shared" si="2"/>
        <v>0.58189800667211233</v>
      </c>
      <c r="P63" s="1">
        <f t="shared" si="2"/>
        <v>0.57890760414878917</v>
      </c>
      <c r="Q63" s="1">
        <f t="shared" si="2"/>
        <v>0.57624073044866897</v>
      </c>
      <c r="R63" s="1">
        <f t="shared" si="2"/>
        <v>0.57390940840442406</v>
      </c>
      <c r="S63" s="1">
        <f t="shared" si="2"/>
        <v>0.57190460677312394</v>
      </c>
      <c r="T63" s="1">
        <f t="shared" si="2"/>
        <v>0.57021053170510883</v>
      </c>
    </row>
    <row r="64" spans="1:20" x14ac:dyDescent="0.2">
      <c r="A64" s="1" t="s">
        <v>20</v>
      </c>
      <c r="B64" s="1">
        <f t="shared" si="1"/>
        <v>0.56572265885036999</v>
      </c>
      <c r="C64" s="1">
        <f t="shared" si="2"/>
        <v>0.56600760840244202</v>
      </c>
      <c r="D64" s="1">
        <f t="shared" si="2"/>
        <v>0.56666736596567635</v>
      </c>
      <c r="E64" s="1">
        <f t="shared" si="2"/>
        <v>0.56766421535095457</v>
      </c>
      <c r="F64" s="1">
        <f t="shared" si="2"/>
        <v>0.56910836913571883</v>
      </c>
      <c r="G64" s="1">
        <f t="shared" si="2"/>
        <v>0.57126190968213419</v>
      </c>
      <c r="H64" s="1">
        <f t="shared" si="2"/>
        <v>0.57457786314832815</v>
      </c>
      <c r="I64" s="1">
        <f t="shared" si="2"/>
        <v>0.57840392830523635</v>
      </c>
      <c r="J64" s="1">
        <f t="shared" si="2"/>
        <v>0.58201090868478655</v>
      </c>
      <c r="K64" s="1">
        <f t="shared" si="2"/>
        <v>0.58453932019588883</v>
      </c>
      <c r="L64" s="1">
        <f t="shared" si="2"/>
        <v>0.58549448556441175</v>
      </c>
      <c r="M64" s="1">
        <f t="shared" si="2"/>
        <v>0.58485871737311346</v>
      </c>
      <c r="N64" s="1">
        <f t="shared" si="2"/>
        <v>0.58307531591534856</v>
      </c>
      <c r="O64" s="1">
        <f t="shared" si="2"/>
        <v>0.58066745860468683</v>
      </c>
      <c r="P64" s="1">
        <f t="shared" si="2"/>
        <v>0.57820244260512432</v>
      </c>
      <c r="Q64" s="1">
        <f t="shared" si="2"/>
        <v>0.57589902265717841</v>
      </c>
      <c r="R64" s="1">
        <f t="shared" si="2"/>
        <v>0.57383450705659</v>
      </c>
      <c r="S64" s="1">
        <f t="shared" si="2"/>
        <v>0.57203581232115086</v>
      </c>
      <c r="T64" s="1">
        <f t="shared" si="2"/>
        <v>0.57050938451803468</v>
      </c>
    </row>
    <row r="65" spans="1:20" x14ac:dyDescent="0.2">
      <c r="A65" s="1" t="s">
        <v>21</v>
      </c>
      <c r="B65" s="1">
        <f t="shared" si="1"/>
        <v>0.56046458444013203</v>
      </c>
      <c r="C65" s="1">
        <f t="shared" si="2"/>
        <v>0.56067994684593703</v>
      </c>
      <c r="D65" s="1">
        <f t="shared" si="2"/>
        <v>0.56117580135828637</v>
      </c>
      <c r="E65" s="1">
        <f t="shared" si="2"/>
        <v>0.56191163360703333</v>
      </c>
      <c r="F65" s="1">
        <f t="shared" si="2"/>
        <v>0.562941571829494</v>
      </c>
      <c r="G65" s="1">
        <f t="shared" si="2"/>
        <v>0.56435279009207218</v>
      </c>
      <c r="H65" s="1">
        <f t="shared" si="2"/>
        <v>0.56635981409396663</v>
      </c>
      <c r="I65" s="1">
        <f t="shared" si="2"/>
        <v>0.56934803296150105</v>
      </c>
      <c r="J65" s="1">
        <f t="shared" si="2"/>
        <v>0.57285174414549467</v>
      </c>
      <c r="K65" s="1">
        <f t="shared" si="2"/>
        <v>0.57627098292443579</v>
      </c>
      <c r="L65" s="1">
        <f t="shared" si="2"/>
        <v>0.57885755338734912</v>
      </c>
      <c r="M65" s="1">
        <f t="shared" si="2"/>
        <v>0.58013928672143122</v>
      </c>
      <c r="N65" s="1">
        <f t="shared" si="2"/>
        <v>0.58004664784291593</v>
      </c>
      <c r="O65" s="1">
        <f t="shared" si="2"/>
        <v>0.57892136852799625</v>
      </c>
      <c r="P65" s="1">
        <f t="shared" si="2"/>
        <v>0.57719977313900506</v>
      </c>
      <c r="Q65" s="1">
        <f t="shared" si="2"/>
        <v>0.57537603277260507</v>
      </c>
      <c r="R65" s="1">
        <f t="shared" si="2"/>
        <v>0.57365435078594229</v>
      </c>
      <c r="S65" s="1">
        <f t="shared" si="2"/>
        <v>0.57211714466488095</v>
      </c>
      <c r="T65" s="1">
        <f t="shared" si="2"/>
        <v>0.57080262168801499</v>
      </c>
    </row>
    <row r="66" spans="1:20" x14ac:dyDescent="0.2">
      <c r="A66" s="1" t="s">
        <v>22</v>
      </c>
      <c r="B66" s="1">
        <f t="shared" si="1"/>
        <v>0.55640779830904297</v>
      </c>
      <c r="C66" s="1">
        <f t="shared" si="2"/>
        <v>0.55658081194366504</v>
      </c>
      <c r="D66" s="1">
        <f t="shared" si="2"/>
        <v>0.55697414543019463</v>
      </c>
      <c r="E66" s="1">
        <f t="shared" si="2"/>
        <v>0.55755182902698175</v>
      </c>
      <c r="F66" s="1">
        <f t="shared" si="2"/>
        <v>0.55834486729831589</v>
      </c>
      <c r="G66" s="1">
        <f t="shared" si="2"/>
        <v>0.55939622435739134</v>
      </c>
      <c r="H66" s="1">
        <f t="shared" si="2"/>
        <v>0.5607811136652896</v>
      </c>
      <c r="I66" s="1">
        <f t="shared" si="2"/>
        <v>0.56268087816743906</v>
      </c>
      <c r="J66" s="1">
        <f t="shared" si="2"/>
        <v>0.56542743187230771</v>
      </c>
      <c r="K66" s="1">
        <f t="shared" si="2"/>
        <v>0.56867721881381084</v>
      </c>
      <c r="L66" s="1">
        <f t="shared" si="2"/>
        <v>0.57193224286514277</v>
      </c>
      <c r="M66" s="1">
        <f t="shared" si="2"/>
        <v>0.57453882864062822</v>
      </c>
      <c r="N66" s="1">
        <f t="shared" si="2"/>
        <v>0.57605467183109338</v>
      </c>
      <c r="O66" s="1">
        <f t="shared" si="2"/>
        <v>0.57637948947357887</v>
      </c>
      <c r="P66" s="1">
        <f t="shared" si="2"/>
        <v>0.57578044210720369</v>
      </c>
      <c r="Q66" s="1">
        <f t="shared" si="2"/>
        <v>0.57462594937546796</v>
      </c>
      <c r="R66" s="1">
        <f t="shared" si="2"/>
        <v>0.57335092478323424</v>
      </c>
      <c r="S66" s="1">
        <f t="shared" si="2"/>
        <v>0.57214624812132542</v>
      </c>
      <c r="T66" s="1">
        <f t="shared" si="2"/>
        <v>0.57109911314226536</v>
      </c>
    </row>
    <row r="67" spans="1:20" x14ac:dyDescent="0.2">
      <c r="A67" s="1" t="s">
        <v>23</v>
      </c>
      <c r="B67" s="1">
        <f t="shared" si="1"/>
        <v>0.55326585545276197</v>
      </c>
      <c r="C67" s="1">
        <f t="shared" si="2"/>
        <v>0.55340661210072795</v>
      </c>
      <c r="D67" s="1">
        <f t="shared" si="2"/>
        <v>0.55373221561121588</v>
      </c>
      <c r="E67" s="1">
        <f t="shared" si="2"/>
        <v>0.55420712692417751</v>
      </c>
      <c r="F67" s="1">
        <f t="shared" si="2"/>
        <v>0.55485155901988537</v>
      </c>
      <c r="G67" s="1">
        <f t="shared" si="2"/>
        <v>0.55569034575884602</v>
      </c>
      <c r="H67" s="1">
        <f t="shared" si="2"/>
        <v>0.55676165341299055</v>
      </c>
      <c r="I67" s="1">
        <f t="shared" si="2"/>
        <v>0.5581323717382024</v>
      </c>
      <c r="J67" s="1">
        <f t="shared" si="2"/>
        <v>0.55995848207359811</v>
      </c>
      <c r="K67" s="1">
        <f t="shared" si="2"/>
        <v>0.56253033668864127</v>
      </c>
      <c r="L67" s="1">
        <f t="shared" si="2"/>
        <v>0.56558764720177046</v>
      </c>
      <c r="M67" s="1">
        <f t="shared" si="2"/>
        <v>0.56871240705414638</v>
      </c>
      <c r="N67" s="1">
        <f t="shared" si="2"/>
        <v>0.57133071590831197</v>
      </c>
      <c r="O67" s="1">
        <f t="shared" si="2"/>
        <v>0.57303225085657705</v>
      </c>
      <c r="P67" s="1">
        <f t="shared" si="2"/>
        <v>0.57370007167859316</v>
      </c>
      <c r="Q67" s="1">
        <f t="shared" si="2"/>
        <v>0.57354678382886259</v>
      </c>
      <c r="R67" s="1">
        <f t="shared" si="2"/>
        <v>0.57288899738503185</v>
      </c>
      <c r="S67" s="1">
        <f t="shared" si="2"/>
        <v>0.57211547595992152</v>
      </c>
      <c r="T67" s="1">
        <f t="shared" si="2"/>
        <v>0.57141025112756416</v>
      </c>
    </row>
    <row r="68" spans="1:20" x14ac:dyDescent="0.2">
      <c r="A68" s="1" t="s">
        <v>24</v>
      </c>
      <c r="B68" s="1">
        <f t="shared" si="1"/>
        <v>0.55083699971297295</v>
      </c>
      <c r="C68" s="1">
        <f t="shared" si="2"/>
        <v>0.55095441772652898</v>
      </c>
      <c r="D68" s="1">
        <f t="shared" si="2"/>
        <v>0.55123508050498948</v>
      </c>
      <c r="E68" s="1">
        <f t="shared" si="2"/>
        <v>0.55164107093013415</v>
      </c>
      <c r="F68" s="1">
        <f t="shared" si="2"/>
        <v>0.55218745896690591</v>
      </c>
      <c r="G68" s="1">
        <f t="shared" si="2"/>
        <v>0.55289062568888003</v>
      </c>
      <c r="H68" s="1">
        <f t="shared" si="2"/>
        <v>0.55377324754450197</v>
      </c>
      <c r="I68" s="1">
        <f t="shared" si="2"/>
        <v>0.55487056069287277</v>
      </c>
      <c r="J68" s="1">
        <f t="shared" si="2"/>
        <v>0.55624278455860232</v>
      </c>
      <c r="K68" s="1">
        <f t="shared" si="2"/>
        <v>0.55802691959225537</v>
      </c>
      <c r="L68" s="1">
        <f t="shared" si="2"/>
        <v>0.56047995348058788</v>
      </c>
      <c r="M68" s="1">
        <f t="shared" si="2"/>
        <v>0.56340122501019763</v>
      </c>
      <c r="N68" s="1">
        <f t="shared" si="2"/>
        <v>0.56643635257873504</v>
      </c>
      <c r="O68" s="1">
        <f t="shared" si="2"/>
        <v>0.56907890731847555</v>
      </c>
      <c r="P68" s="1">
        <f t="shared" si="2"/>
        <v>0.57095086283766683</v>
      </c>
      <c r="Q68" s="1">
        <f t="shared" si="2"/>
        <v>0.57192875633989937</v>
      </c>
      <c r="R68" s="1">
        <f t="shared" si="2"/>
        <v>0.57218753794790367</v>
      </c>
      <c r="S68" s="1">
        <f t="shared" si="2"/>
        <v>0.57200836962222579</v>
      </c>
      <c r="T68" s="1">
        <f t="shared" si="2"/>
        <v>0.57175415622958248</v>
      </c>
    </row>
    <row r="69" spans="1:20" x14ac:dyDescent="0.2">
      <c r="A69" s="1" t="s">
        <v>25</v>
      </c>
      <c r="B69" s="1">
        <f t="shared" si="1"/>
        <v>0.54898411032988303</v>
      </c>
      <c r="C69" s="1">
        <f t="shared" si="2"/>
        <v>0.54908985656115816</v>
      </c>
      <c r="D69" s="1">
        <f t="shared" si="2"/>
        <v>0.54933834734139919</v>
      </c>
      <c r="E69" s="1">
        <f t="shared" si="2"/>
        <v>0.54969750890569646</v>
      </c>
      <c r="F69" s="1">
        <f t="shared" si="2"/>
        <v>0.55017796893549142</v>
      </c>
      <c r="G69" s="1">
        <f t="shared" si="2"/>
        <v>0.55079184482375798</v>
      </c>
      <c r="H69" s="1">
        <f t="shared" si="2"/>
        <v>0.55155379653695402</v>
      </c>
      <c r="I69" s="1">
        <f t="shared" si="2"/>
        <v>0.55248568964624734</v>
      </c>
      <c r="J69" s="1">
        <f t="shared" si="2"/>
        <v>0.5536206370517649</v>
      </c>
      <c r="K69" s="1">
        <f t="shared" si="2"/>
        <v>0.55501376271570202</v>
      </c>
      <c r="L69" s="1">
        <f t="shared" si="2"/>
        <v>0.55678798682519659</v>
      </c>
      <c r="M69" s="1">
        <f t="shared" si="2"/>
        <v>0.55917407737045988</v>
      </c>
      <c r="N69" s="1">
        <f t="shared" si="2"/>
        <v>0.56201562130651883</v>
      </c>
      <c r="O69" s="1">
        <f t="shared" si="2"/>
        <v>0.56501042069841534</v>
      </c>
      <c r="P69" s="1">
        <f t="shared" si="2"/>
        <v>0.56771058831928523</v>
      </c>
      <c r="Q69" s="1">
        <f t="shared" si="2"/>
        <v>0.56977147584581256</v>
      </c>
      <c r="R69" s="1">
        <f t="shared" si="2"/>
        <v>0.57107429402720966</v>
      </c>
      <c r="S69" s="1">
        <f t="shared" si="2"/>
        <v>0.57177835263146126</v>
      </c>
      <c r="T69" s="1">
        <f t="shared" si="2"/>
        <v>0.57217398911991935</v>
      </c>
    </row>
    <row r="70" spans="1:20" x14ac:dyDescent="0.2">
      <c r="A70" s="1" t="s">
        <v>26</v>
      </c>
      <c r="B70" s="1">
        <f t="shared" si="1"/>
        <v>0.54761310185061496</v>
      </c>
      <c r="C70" s="1">
        <f t="shared" si="2"/>
        <v>0.54771846203862296</v>
      </c>
      <c r="D70" s="1">
        <f t="shared" si="2"/>
        <v>0.54794626329138763</v>
      </c>
      <c r="E70" s="1">
        <f t="shared" si="2"/>
        <v>0.54827353309053295</v>
      </c>
      <c r="F70" s="1">
        <f t="shared" ref="F70:T70" si="3">((1-SIN(F$54*PI()/180))*F45+(1-SIN(E$54*PI()/180))*(E70-F45))/(1-SIN(F$54*PI()/180))</f>
        <v>0.54870991105070122</v>
      </c>
      <c r="G70" s="1">
        <f t="shared" si="3"/>
        <v>0.54926433144277698</v>
      </c>
      <c r="H70" s="1">
        <f t="shared" si="3"/>
        <v>0.54994790256954884</v>
      </c>
      <c r="I70" s="1">
        <f t="shared" si="3"/>
        <v>0.55077557448672687</v>
      </c>
      <c r="J70" s="1">
        <f t="shared" si="3"/>
        <v>0.55176866949319314</v>
      </c>
      <c r="K70" s="1">
        <f t="shared" si="3"/>
        <v>0.5529586983896585</v>
      </c>
      <c r="L70" s="1">
        <f t="shared" si="3"/>
        <v>0.55439824659520576</v>
      </c>
      <c r="M70" s="1">
        <f t="shared" si="3"/>
        <v>0.55619951844303472</v>
      </c>
      <c r="N70" s="1">
        <f t="shared" si="3"/>
        <v>0.55857383240594838</v>
      </c>
      <c r="O70" s="1">
        <f t="shared" si="3"/>
        <v>0.5614001448762761</v>
      </c>
      <c r="P70" s="1">
        <f t="shared" si="3"/>
        <v>0.56442197388922333</v>
      </c>
      <c r="Q70" s="1">
        <f t="shared" si="3"/>
        <v>0.56724728063288943</v>
      </c>
      <c r="R70" s="1">
        <f t="shared" si="3"/>
        <v>0.56957509662561778</v>
      </c>
      <c r="S70" s="1">
        <f t="shared" si="3"/>
        <v>0.57133282808705155</v>
      </c>
      <c r="T70" s="1">
        <f t="shared" si="3"/>
        <v>0.57275256869479085</v>
      </c>
    </row>
    <row r="71" spans="1:20" x14ac:dyDescent="0.2">
      <c r="A71" s="1" t="s">
        <v>27</v>
      </c>
      <c r="B71" s="1">
        <f t="shared" si="1"/>
        <v>0.54668372749489003</v>
      </c>
      <c r="C71" s="1">
        <f t="shared" ref="C71:T73" si="4">((1-SIN(C$54*PI()/180))*C46+(1-SIN(B$54*PI()/180))*(B71-C46))/(1-SIN(C$54*PI()/180))</f>
        <v>0.54677937583200997</v>
      </c>
      <c r="D71" s="1">
        <f t="shared" si="4"/>
        <v>0.54699263535855236</v>
      </c>
      <c r="E71" s="1">
        <f t="shared" si="4"/>
        <v>0.54729916200671636</v>
      </c>
      <c r="F71" s="1">
        <f t="shared" si="4"/>
        <v>0.54770733055412435</v>
      </c>
      <c r="G71" s="1">
        <f t="shared" si="4"/>
        <v>0.54822412967788126</v>
      </c>
      <c r="H71" s="1">
        <f t="shared" si="4"/>
        <v>0.54885829500442607</v>
      </c>
      <c r="I71" s="1">
        <f t="shared" si="4"/>
        <v>0.54962147442084119</v>
      </c>
      <c r="J71" s="1">
        <f t="shared" si="4"/>
        <v>0.55052939244880406</v>
      </c>
      <c r="K71" s="1">
        <f t="shared" si="4"/>
        <v>0.55160352092178533</v>
      </c>
      <c r="L71" s="1">
        <f t="shared" si="4"/>
        <v>0.55287613830528504</v>
      </c>
      <c r="M71" s="1">
        <f t="shared" si="4"/>
        <v>0.55439840290128473</v>
      </c>
      <c r="N71" s="1">
        <f t="shared" si="4"/>
        <v>0.55627695682705458</v>
      </c>
      <c r="O71" s="1">
        <f t="shared" si="4"/>
        <v>0.55871118231856698</v>
      </c>
      <c r="P71" s="1">
        <f t="shared" si="4"/>
        <v>0.56161431480721602</v>
      </c>
      <c r="Q71" s="1">
        <f t="shared" si="4"/>
        <v>0.56478184313780555</v>
      </c>
      <c r="R71" s="1">
        <f t="shared" si="4"/>
        <v>0.56791135227573664</v>
      </c>
      <c r="S71" s="1">
        <f t="shared" si="4"/>
        <v>0.57082904657757039</v>
      </c>
      <c r="T71" s="1">
        <f t="shared" si="4"/>
        <v>0.57334184859514592</v>
      </c>
    </row>
    <row r="72" spans="1:20" x14ac:dyDescent="0.2">
      <c r="A72" s="1" t="s">
        <v>28</v>
      </c>
      <c r="B72" s="1">
        <f t="shared" si="1"/>
        <v>0.54612759501422803</v>
      </c>
      <c r="C72" s="1">
        <f t="shared" si="4"/>
        <v>0.54623005284408299</v>
      </c>
      <c r="D72" s="1">
        <f t="shared" si="4"/>
        <v>0.54643574429522956</v>
      </c>
      <c r="E72" s="1">
        <f t="shared" si="4"/>
        <v>0.54673089244768569</v>
      </c>
      <c r="F72" s="1">
        <f t="shared" si="4"/>
        <v>0.54712332468904001</v>
      </c>
      <c r="G72" s="1">
        <f t="shared" si="4"/>
        <v>0.54761921710949268</v>
      </c>
      <c r="H72" s="1">
        <f t="shared" si="4"/>
        <v>0.54822620598369631</v>
      </c>
      <c r="I72" s="1">
        <f t="shared" si="4"/>
        <v>0.54895417156519077</v>
      </c>
      <c r="J72" s="1">
        <f t="shared" si="4"/>
        <v>0.54981609054882352</v>
      </c>
      <c r="K72" s="1">
        <f t="shared" si="4"/>
        <v>0.5508292963160254</v>
      </c>
      <c r="L72" s="1">
        <f t="shared" si="4"/>
        <v>0.55201793678693811</v>
      </c>
      <c r="M72" s="1">
        <f t="shared" si="4"/>
        <v>0.5534168426288113</v>
      </c>
      <c r="N72" s="1">
        <f t="shared" si="4"/>
        <v>0.55508095729904328</v>
      </c>
      <c r="O72" s="1">
        <f t="shared" si="4"/>
        <v>0.55712015866593356</v>
      </c>
      <c r="P72" s="1">
        <f t="shared" si="4"/>
        <v>0.55973967290259175</v>
      </c>
      <c r="Q72" s="1">
        <f t="shared" si="4"/>
        <v>0.56292621919515051</v>
      </c>
      <c r="R72" s="1">
        <f t="shared" si="4"/>
        <v>0.56661393737105104</v>
      </c>
      <c r="S72" s="1">
        <f t="shared" si="4"/>
        <v>0.57039830662655799</v>
      </c>
      <c r="T72" s="1">
        <f t="shared" si="4"/>
        <v>0.57381638586051187</v>
      </c>
    </row>
    <row r="73" spans="1:20" x14ac:dyDescent="0.2">
      <c r="A73" s="1" t="s">
        <v>29</v>
      </c>
      <c r="B73" s="1">
        <f t="shared" si="1"/>
        <v>0.54595341156436505</v>
      </c>
      <c r="C73" s="1">
        <f>((1-SIN(C$54*PI()/180))*C48+(1-SIN(B$54*PI()/180))*(B73-C48))/(1-SIN(C$54*PI()/180))</f>
        <v>0.54604997339335004</v>
      </c>
      <c r="D73" s="1">
        <f>((1-SIN(D$54*PI()/180))*D48+(1-SIN(C$54*PI()/180))*(C73-D48))/(1-SIN(D$54*PI()/180))</f>
        <v>0.54625306332605172</v>
      </c>
      <c r="E73" s="1">
        <f t="shared" si="4"/>
        <v>0.54654452987929825</v>
      </c>
      <c r="F73" s="1">
        <f t="shared" si="4"/>
        <v>0.5469318755779462</v>
      </c>
      <c r="G73" s="1">
        <f t="shared" si="4"/>
        <v>0.54742101550140387</v>
      </c>
      <c r="H73" s="1">
        <f t="shared" si="4"/>
        <v>0.54801926012233371</v>
      </c>
      <c r="I73" s="1">
        <f t="shared" si="4"/>
        <v>0.54873598793741829</v>
      </c>
      <c r="J73" s="1">
        <f t="shared" si="4"/>
        <v>0.54958331829155549</v>
      </c>
      <c r="K73" s="1">
        <f t="shared" si="4"/>
        <v>0.55057743250498203</v>
      </c>
      <c r="L73" s="1">
        <f t="shared" si="4"/>
        <v>0.55174015749357774</v>
      </c>
      <c r="M73" s="1">
        <f t="shared" si="4"/>
        <v>0.55310231854612646</v>
      </c>
      <c r="N73" s="1">
        <f t="shared" si="4"/>
        <v>0.55470956400395333</v>
      </c>
      <c r="O73" s="1">
        <f t="shared" si="4"/>
        <v>0.55663710945601719</v>
      </c>
      <c r="P73" s="1">
        <f t="shared" si="4"/>
        <v>0.55904771654836116</v>
      </c>
      <c r="Q73" s="1">
        <f t="shared" si="4"/>
        <v>0.56225539227798105</v>
      </c>
      <c r="R73" s="1">
        <f t="shared" si="4"/>
        <v>0.56611066441494262</v>
      </c>
      <c r="S73" s="1">
        <f t="shared" si="4"/>
        <v>0.57023281638448531</v>
      </c>
      <c r="T73" s="1">
        <f t="shared" si="4"/>
        <v>0.57399455596531779</v>
      </c>
    </row>
    <row r="77" spans="1:20" x14ac:dyDescent="0.2">
      <c r="A77" s="9" t="s">
        <v>31</v>
      </c>
      <c r="B77" s="9"/>
      <c r="C77" s="9"/>
      <c r="D77" s="9"/>
      <c r="E77" s="9"/>
      <c r="F77" s="9"/>
      <c r="G77" s="9"/>
      <c r="H77" s="9"/>
      <c r="I77" s="9"/>
      <c r="J77" s="9"/>
      <c r="K77" s="9"/>
      <c r="L77" s="9"/>
      <c r="M77" s="9"/>
      <c r="N77" s="9"/>
      <c r="O77" s="9"/>
      <c r="P77" s="9"/>
      <c r="Q77" s="9"/>
      <c r="R77" s="9"/>
      <c r="S77" s="9"/>
      <c r="T77" s="9"/>
    </row>
    <row r="78" spans="1:20" x14ac:dyDescent="0.2">
      <c r="A78" s="9"/>
      <c r="B78" s="9"/>
      <c r="C78" s="9"/>
      <c r="D78" s="9"/>
      <c r="E78" s="9"/>
      <c r="F78" s="9"/>
      <c r="G78" s="9"/>
      <c r="H78" s="9"/>
      <c r="I78" s="9"/>
      <c r="J78" s="9"/>
      <c r="K78" s="9"/>
      <c r="L78" s="9"/>
      <c r="M78" s="9"/>
      <c r="N78" s="9"/>
      <c r="O78" s="9"/>
      <c r="P78" s="9"/>
      <c r="Q78" s="9"/>
      <c r="R78" s="9"/>
      <c r="S78" s="9"/>
      <c r="T78" s="9"/>
    </row>
    <row r="79" spans="1:20" x14ac:dyDescent="0.2">
      <c r="A79" s="1" t="s">
        <v>10</v>
      </c>
      <c r="B79" s="1">
        <v>90</v>
      </c>
      <c r="C79" s="1">
        <v>85</v>
      </c>
      <c r="D79" s="1">
        <v>80</v>
      </c>
      <c r="E79" s="1">
        <v>75</v>
      </c>
      <c r="F79" s="1">
        <v>70</v>
      </c>
      <c r="G79" s="1">
        <v>65</v>
      </c>
      <c r="H79" s="1">
        <v>60</v>
      </c>
      <c r="I79" s="1">
        <v>55</v>
      </c>
      <c r="J79" s="1">
        <v>50</v>
      </c>
      <c r="K79" s="1">
        <v>45</v>
      </c>
      <c r="L79" s="1">
        <v>40</v>
      </c>
      <c r="M79" s="1">
        <v>35</v>
      </c>
      <c r="N79" s="1">
        <v>30</v>
      </c>
      <c r="O79" s="1">
        <v>25</v>
      </c>
      <c r="P79" s="1">
        <v>20</v>
      </c>
      <c r="Q79" s="1">
        <v>15</v>
      </c>
      <c r="R79" s="1">
        <v>10</v>
      </c>
      <c r="S79" s="1">
        <v>5</v>
      </c>
      <c r="T79" s="1">
        <v>0</v>
      </c>
    </row>
    <row r="80" spans="1:20" x14ac:dyDescent="0.2">
      <c r="A80" s="1" t="s">
        <v>11</v>
      </c>
      <c r="B80" s="1">
        <f>B55</f>
        <v>0.85724449999708396</v>
      </c>
      <c r="C80" s="1">
        <f>((1-SIN(C$54*PI()/180))*B30+(1-SIN(B$54*PI()/180))*(B80-B30))/(1-SIN(C$54*PI()/180))</f>
        <v>0.85724449999708396</v>
      </c>
      <c r="D80" s="1">
        <f t="shared" ref="D80:T80" si="5">((1-SIN(D$54*PI()/180))*C30+(1-SIN(C$54*PI()/180))*(C80-C30))/(1-SIN(D$54*PI()/180))</f>
        <v>0.84713901798599001</v>
      </c>
      <c r="E80" s="1">
        <f t="shared" si="5"/>
        <v>0.8115392313114218</v>
      </c>
      <c r="F80" s="1">
        <f t="shared" si="5"/>
        <v>0.77068802832674399</v>
      </c>
      <c r="G80" s="1">
        <f t="shared" si="5"/>
        <v>0.72862741023932831</v>
      </c>
      <c r="H80" s="1">
        <f t="shared" si="5"/>
        <v>0.6946040499606142</v>
      </c>
      <c r="I80" s="1">
        <f t="shared" si="5"/>
        <v>0.66886645937065625</v>
      </c>
      <c r="J80" s="1">
        <f t="shared" si="5"/>
        <v>0.64915720263531318</v>
      </c>
      <c r="K80" s="1">
        <f t="shared" si="5"/>
        <v>0.63376431418469115</v>
      </c>
      <c r="L80" s="1">
        <f t="shared" si="5"/>
        <v>0.62151282734583746</v>
      </c>
      <c r="M80" s="1">
        <f t="shared" si="5"/>
        <v>0.61160432115210961</v>
      </c>
      <c r="N80" s="1">
        <f t="shared" si="5"/>
        <v>0.60348199425258087</v>
      </c>
      <c r="O80" s="1">
        <f t="shared" si="5"/>
        <v>0.59675193707978791</v>
      </c>
      <c r="P80" s="1">
        <f t="shared" si="5"/>
        <v>0.59112766527063598</v>
      </c>
      <c r="Q80" s="1">
        <f t="shared" si="5"/>
        <v>0.58639685016954912</v>
      </c>
      <c r="R80" s="1">
        <f t="shared" si="5"/>
        <v>0.58239946624972605</v>
      </c>
      <c r="S80" s="1">
        <f t="shared" si="5"/>
        <v>0.57901538272691655</v>
      </c>
      <c r="T80" s="1">
        <f t="shared" si="5"/>
        <v>0.57614902316148942</v>
      </c>
    </row>
    <row r="81" spans="1:20" x14ac:dyDescent="0.2">
      <c r="A81" s="1" t="s">
        <v>12</v>
      </c>
      <c r="B81" s="1">
        <f t="shared" ref="B81:B98" si="6">B56</f>
        <v>0.84376195682419797</v>
      </c>
      <c r="C81" s="1">
        <f t="shared" ref="C81:T95" si="7">((1-SIN(C$54*PI()/180))*B31+(1-SIN(B$54*PI()/180))*(B81-B31))/(1-SIN(C$54*PI()/180))</f>
        <v>0.84376195682419797</v>
      </c>
      <c r="D81" s="1">
        <f t="shared" si="7"/>
        <v>0.82708413034320893</v>
      </c>
      <c r="E81" s="1">
        <f t="shared" si="7"/>
        <v>0.79763165445723716</v>
      </c>
      <c r="F81" s="1">
        <f t="shared" si="7"/>
        <v>0.76053924275024054</v>
      </c>
      <c r="G81" s="1">
        <f t="shared" si="7"/>
        <v>0.72374720218899602</v>
      </c>
      <c r="H81" s="1">
        <f t="shared" si="7"/>
        <v>0.69199984097428424</v>
      </c>
      <c r="I81" s="1">
        <f t="shared" si="7"/>
        <v>0.66721554791772164</v>
      </c>
      <c r="J81" s="1">
        <f t="shared" si="7"/>
        <v>0.64801965061467492</v>
      </c>
      <c r="K81" s="1">
        <f t="shared" si="7"/>
        <v>0.63293488619489024</v>
      </c>
      <c r="L81" s="1">
        <f t="shared" si="7"/>
        <v>0.62088409288292257</v>
      </c>
      <c r="M81" s="1">
        <f t="shared" si="7"/>
        <v>0.61111244174651402</v>
      </c>
      <c r="N81" s="1">
        <f t="shared" si="7"/>
        <v>0.6030879222728881</v>
      </c>
      <c r="O81" s="1">
        <f t="shared" si="7"/>
        <v>0.59642947356038234</v>
      </c>
      <c r="P81" s="1">
        <f t="shared" si="7"/>
        <v>0.59085925145211537</v>
      </c>
      <c r="Q81" s="1">
        <f t="shared" si="7"/>
        <v>0.58617043376098865</v>
      </c>
      <c r="R81" s="1">
        <f t="shared" si="7"/>
        <v>0.58220720612929089</v>
      </c>
      <c r="S81" s="1">
        <f t="shared" si="7"/>
        <v>0.57885038975837588</v>
      </c>
      <c r="T81" s="1">
        <f t="shared" si="7"/>
        <v>0.57600780867721069</v>
      </c>
    </row>
    <row r="82" spans="1:20" x14ac:dyDescent="0.2">
      <c r="A82" s="1" t="s">
        <v>13</v>
      </c>
      <c r="B82" s="1">
        <f t="shared" si="6"/>
        <v>0.78289592812530495</v>
      </c>
      <c r="C82" s="1">
        <f t="shared" si="7"/>
        <v>0.78289592812530495</v>
      </c>
      <c r="D82" s="1">
        <f t="shared" si="7"/>
        <v>0.77617905332861969</v>
      </c>
      <c r="E82" s="1">
        <f t="shared" si="7"/>
        <v>0.75793550196593706</v>
      </c>
      <c r="F82" s="1">
        <f t="shared" si="7"/>
        <v>0.73372355657899757</v>
      </c>
      <c r="G82" s="1">
        <f t="shared" si="7"/>
        <v>0.70796851301480213</v>
      </c>
      <c r="H82" s="1">
        <f t="shared" si="7"/>
        <v>0.68355205751850456</v>
      </c>
      <c r="I82" s="1">
        <f t="shared" si="7"/>
        <v>0.66198195629547296</v>
      </c>
      <c r="J82" s="1">
        <f t="shared" si="7"/>
        <v>0.64442501630317028</v>
      </c>
      <c r="K82" s="1">
        <f t="shared" si="7"/>
        <v>0.63031593254201335</v>
      </c>
      <c r="L82" s="1">
        <f t="shared" si="7"/>
        <v>0.61889509736356374</v>
      </c>
      <c r="M82" s="1">
        <f t="shared" si="7"/>
        <v>0.609553681013418</v>
      </c>
      <c r="N82" s="1">
        <f t="shared" si="7"/>
        <v>0.60183584607457208</v>
      </c>
      <c r="O82" s="1">
        <f t="shared" si="7"/>
        <v>0.59540348278486221</v>
      </c>
      <c r="P82" s="1">
        <f t="shared" si="7"/>
        <v>0.59000460223359408</v>
      </c>
      <c r="Q82" s="1">
        <f t="shared" si="7"/>
        <v>0.58544904582394741</v>
      </c>
      <c r="R82" s="1">
        <f t="shared" si="7"/>
        <v>0.5815915688099289</v>
      </c>
      <c r="S82" s="1">
        <f t="shared" si="7"/>
        <v>0.5783201077489013</v>
      </c>
      <c r="T82" s="1">
        <f t="shared" si="7"/>
        <v>0.57554718046021192</v>
      </c>
    </row>
    <row r="83" spans="1:20" x14ac:dyDescent="0.2">
      <c r="A83" s="1" t="s">
        <v>14</v>
      </c>
      <c r="B83" s="1">
        <f t="shared" si="6"/>
        <v>0.717626613981447</v>
      </c>
      <c r="C83" s="1">
        <f t="shared" si="7"/>
        <v>0.717626613981447</v>
      </c>
      <c r="D83" s="1">
        <f t="shared" si="7"/>
        <v>0.71367924508011893</v>
      </c>
      <c r="E83" s="1">
        <f t="shared" si="7"/>
        <v>0.70735952527701407</v>
      </c>
      <c r="F83" s="1">
        <f t="shared" si="7"/>
        <v>0.69786427083815905</v>
      </c>
      <c r="G83" s="1">
        <f t="shared" si="7"/>
        <v>0.68489217595733787</v>
      </c>
      <c r="H83" s="1">
        <f t="shared" si="7"/>
        <v>0.66954221572194128</v>
      </c>
      <c r="I83" s="1">
        <f t="shared" si="7"/>
        <v>0.65378840554924267</v>
      </c>
      <c r="J83" s="1">
        <f t="shared" si="7"/>
        <v>0.63904436393656117</v>
      </c>
      <c r="K83" s="1">
        <f t="shared" si="7"/>
        <v>0.62648990527866011</v>
      </c>
      <c r="L83" s="1">
        <f t="shared" si="7"/>
        <v>0.61604220361186446</v>
      </c>
      <c r="M83" s="1">
        <f t="shared" si="7"/>
        <v>0.60735256271105564</v>
      </c>
      <c r="N83" s="1">
        <f t="shared" si="7"/>
        <v>0.60009260885550708</v>
      </c>
      <c r="O83" s="1">
        <f t="shared" si="7"/>
        <v>0.59399419307888568</v>
      </c>
      <c r="P83" s="1">
        <f t="shared" si="7"/>
        <v>0.58884618220767637</v>
      </c>
      <c r="Q83" s="1">
        <f t="shared" si="7"/>
        <v>0.58448392445761521</v>
      </c>
      <c r="R83" s="1">
        <f t="shared" si="7"/>
        <v>0.58077874606862567</v>
      </c>
      <c r="S83" s="1">
        <f t="shared" si="7"/>
        <v>0.57762998655820275</v>
      </c>
      <c r="T83" s="1">
        <f t="shared" si="7"/>
        <v>0.57495748606131525</v>
      </c>
    </row>
    <row r="84" spans="1:20" x14ac:dyDescent="0.2">
      <c r="A84" s="1" t="s">
        <v>15</v>
      </c>
      <c r="B84" s="1">
        <f t="shared" si="6"/>
        <v>0.65264783028942297</v>
      </c>
      <c r="C84" s="1">
        <f t="shared" si="7"/>
        <v>0.65264783028942297</v>
      </c>
      <c r="D84" s="1">
        <f t="shared" si="7"/>
        <v>0.65612353456840644</v>
      </c>
      <c r="E84" s="1">
        <f t="shared" si="7"/>
        <v>0.65907173710586231</v>
      </c>
      <c r="F84" s="1">
        <f t="shared" si="7"/>
        <v>0.66011020326559477</v>
      </c>
      <c r="G84" s="1">
        <f t="shared" si="7"/>
        <v>0.65758279140535203</v>
      </c>
      <c r="H84" s="1">
        <f t="shared" si="7"/>
        <v>0.65133514419715066</v>
      </c>
      <c r="I84" s="1">
        <f t="shared" si="7"/>
        <v>0.64225130491298277</v>
      </c>
      <c r="J84" s="1">
        <f t="shared" si="7"/>
        <v>0.63193177583429683</v>
      </c>
      <c r="K84" s="1">
        <f t="shared" si="7"/>
        <v>0.62165589178983938</v>
      </c>
      <c r="L84" s="1">
        <f t="shared" si="7"/>
        <v>0.61253205119728416</v>
      </c>
      <c r="M84" s="1">
        <f t="shared" si="7"/>
        <v>0.60470037728866943</v>
      </c>
      <c r="N84" s="1">
        <f t="shared" si="7"/>
        <v>0.59803059726267105</v>
      </c>
      <c r="O84" s="1">
        <f t="shared" si="7"/>
        <v>0.59235582027836886</v>
      </c>
      <c r="P84" s="1">
        <f t="shared" si="7"/>
        <v>0.58752246210403225</v>
      </c>
      <c r="Q84" s="1">
        <f t="shared" si="7"/>
        <v>0.58340047112069338</v>
      </c>
      <c r="R84" s="1">
        <f t="shared" si="7"/>
        <v>0.57988336929225415</v>
      </c>
      <c r="S84" s="1">
        <f t="shared" si="7"/>
        <v>0.5768849673036881</v>
      </c>
      <c r="T84" s="1">
        <f t="shared" si="7"/>
        <v>0.57433529984813214</v>
      </c>
    </row>
    <row r="85" spans="1:20" x14ac:dyDescent="0.2">
      <c r="A85" s="1" t="s">
        <v>16</v>
      </c>
      <c r="B85" s="1">
        <f t="shared" si="6"/>
        <v>0.61546960806304596</v>
      </c>
      <c r="C85" s="1">
        <f t="shared" si="7"/>
        <v>0.61546960806304596</v>
      </c>
      <c r="D85" s="1">
        <f t="shared" si="7"/>
        <v>0.61748524230996604</v>
      </c>
      <c r="E85" s="1">
        <f t="shared" si="7"/>
        <v>0.6226259197706554</v>
      </c>
      <c r="F85" s="1">
        <f t="shared" si="7"/>
        <v>0.62750393441375607</v>
      </c>
      <c r="G85" s="1">
        <f t="shared" si="7"/>
        <v>0.63081770463405984</v>
      </c>
      <c r="H85" s="1">
        <f t="shared" si="7"/>
        <v>0.63122940455663334</v>
      </c>
      <c r="I85" s="1">
        <f t="shared" si="7"/>
        <v>0.62841672945906513</v>
      </c>
      <c r="J85" s="1">
        <f t="shared" si="7"/>
        <v>0.62292793896152454</v>
      </c>
      <c r="K85" s="1">
        <f t="shared" si="7"/>
        <v>0.6159739739490816</v>
      </c>
      <c r="L85" s="1">
        <f t="shared" si="7"/>
        <v>0.60862364264313806</v>
      </c>
      <c r="M85" s="1">
        <f t="shared" si="7"/>
        <v>0.60185195862129082</v>
      </c>
      <c r="N85" s="1">
        <f t="shared" si="7"/>
        <v>0.59588394033533831</v>
      </c>
      <c r="O85" s="1">
        <f t="shared" si="7"/>
        <v>0.59070017841496547</v>
      </c>
      <c r="P85" s="1">
        <f t="shared" si="7"/>
        <v>0.58622436640534681</v>
      </c>
      <c r="Q85" s="1">
        <f t="shared" si="7"/>
        <v>0.58237140669178034</v>
      </c>
      <c r="R85" s="1">
        <f t="shared" si="7"/>
        <v>0.57906236127093158</v>
      </c>
      <c r="S85" s="1">
        <f t="shared" si="7"/>
        <v>0.5762289288769602</v>
      </c>
      <c r="T85" s="1">
        <f t="shared" si="7"/>
        <v>0.57381352155269238</v>
      </c>
    </row>
    <row r="86" spans="1:20" x14ac:dyDescent="0.2">
      <c r="A86" s="1" t="s">
        <v>17</v>
      </c>
      <c r="B86" s="1">
        <f t="shared" si="6"/>
        <v>0.595302640946346</v>
      </c>
      <c r="C86" s="1">
        <f t="shared" si="7"/>
        <v>0.595302640946346</v>
      </c>
      <c r="D86" s="1">
        <f t="shared" si="7"/>
        <v>0.59610756933121989</v>
      </c>
      <c r="E86" s="1">
        <f t="shared" si="7"/>
        <v>0.59844737781577628</v>
      </c>
      <c r="F86" s="1">
        <f t="shared" si="7"/>
        <v>0.60293348305508632</v>
      </c>
      <c r="G86" s="1">
        <f t="shared" si="7"/>
        <v>0.60769196804907355</v>
      </c>
      <c r="H86" s="1">
        <f t="shared" si="7"/>
        <v>0.61150620400217426</v>
      </c>
      <c r="I86" s="1">
        <f t="shared" si="7"/>
        <v>0.61315228811036671</v>
      </c>
      <c r="J86" s="1">
        <f t="shared" si="7"/>
        <v>0.61216807791916128</v>
      </c>
      <c r="K86" s="1">
        <f t="shared" si="7"/>
        <v>0.6088375534485192</v>
      </c>
      <c r="L86" s="1">
        <f t="shared" si="7"/>
        <v>0.60405754608719175</v>
      </c>
      <c r="M86" s="1">
        <f t="shared" si="7"/>
        <v>0.59869665778132686</v>
      </c>
      <c r="N86" s="1">
        <f t="shared" si="7"/>
        <v>0.59359132226893718</v>
      </c>
      <c r="O86" s="1">
        <f t="shared" si="7"/>
        <v>0.58898926712249444</v>
      </c>
      <c r="P86" s="1">
        <f t="shared" si="7"/>
        <v>0.58492702530573237</v>
      </c>
      <c r="Q86" s="1">
        <f t="shared" si="7"/>
        <v>0.58137965350396448</v>
      </c>
      <c r="R86" s="1">
        <f t="shared" si="7"/>
        <v>0.57830391325905528</v>
      </c>
      <c r="S86" s="1">
        <f t="shared" si="7"/>
        <v>0.57565371703885315</v>
      </c>
      <c r="T86" s="1">
        <f t="shared" si="7"/>
        <v>0.57338617619477061</v>
      </c>
    </row>
    <row r="87" spans="1:20" x14ac:dyDescent="0.2">
      <c r="A87" s="1" t="s">
        <v>18</v>
      </c>
      <c r="B87" s="1">
        <f t="shared" si="6"/>
        <v>0.58204103262079099</v>
      </c>
      <c r="C87" s="1">
        <f t="shared" si="7"/>
        <v>0.58204103262079099</v>
      </c>
      <c r="D87" s="1">
        <f t="shared" si="7"/>
        <v>0.58249848688142436</v>
      </c>
      <c r="E87" s="1">
        <f t="shared" si="7"/>
        <v>0.58368423159132621</v>
      </c>
      <c r="F87" s="1">
        <f t="shared" si="7"/>
        <v>0.58592544000592017</v>
      </c>
      <c r="G87" s="1">
        <f t="shared" si="7"/>
        <v>0.58979692509445092</v>
      </c>
      <c r="H87" s="1">
        <f t="shared" si="7"/>
        <v>0.5941386012201868</v>
      </c>
      <c r="I87" s="1">
        <f t="shared" si="7"/>
        <v>0.59794292832980389</v>
      </c>
      <c r="J87" s="1">
        <f t="shared" si="7"/>
        <v>0.6001321585811813</v>
      </c>
      <c r="K87" s="1">
        <f t="shared" si="7"/>
        <v>0.6001928762341302</v>
      </c>
      <c r="L87" s="1">
        <f t="shared" si="7"/>
        <v>0.5982386309551162</v>
      </c>
      <c r="M87" s="1">
        <f t="shared" si="7"/>
        <v>0.59493576691560768</v>
      </c>
      <c r="N87" s="1">
        <f t="shared" si="7"/>
        <v>0.5909883971676827</v>
      </c>
      <c r="O87" s="1">
        <f t="shared" si="7"/>
        <v>0.58711008694403299</v>
      </c>
      <c r="P87" s="1">
        <f t="shared" si="7"/>
        <v>0.58354517260970451</v>
      </c>
      <c r="Q87" s="1">
        <f t="shared" si="7"/>
        <v>0.58035762124600765</v>
      </c>
      <c r="R87" s="1">
        <f t="shared" si="7"/>
        <v>0.57755244618359192</v>
      </c>
      <c r="S87" s="1">
        <f t="shared" si="7"/>
        <v>0.57511274130158208</v>
      </c>
      <c r="T87" s="1">
        <f t="shared" si="7"/>
        <v>0.5730141294089407</v>
      </c>
    </row>
    <row r="88" spans="1:20" x14ac:dyDescent="0.2">
      <c r="A88" s="1" t="s">
        <v>19</v>
      </c>
      <c r="B88" s="1">
        <f t="shared" si="6"/>
        <v>0.57266158850159798</v>
      </c>
      <c r="C88" s="1">
        <f t="shared" si="7"/>
        <v>0.57266158850159798</v>
      </c>
      <c r="D88" s="1">
        <f t="shared" si="7"/>
        <v>0.57295648418844325</v>
      </c>
      <c r="E88" s="1">
        <f t="shared" si="7"/>
        <v>0.57370612866186654</v>
      </c>
      <c r="F88" s="1">
        <f t="shared" si="7"/>
        <v>0.574988525384454</v>
      </c>
      <c r="G88" s="1">
        <f t="shared" si="7"/>
        <v>0.57708258386068312</v>
      </c>
      <c r="H88" s="1">
        <f t="shared" si="7"/>
        <v>0.58047635921074447</v>
      </c>
      <c r="I88" s="1">
        <f t="shared" si="7"/>
        <v>0.58440061227319662</v>
      </c>
      <c r="J88" s="1">
        <f t="shared" si="7"/>
        <v>0.58804020355080933</v>
      </c>
      <c r="K88" s="1">
        <f t="shared" si="7"/>
        <v>0.5904622257014559</v>
      </c>
      <c r="L88" s="1">
        <f t="shared" si="7"/>
        <v>0.5911521232373026</v>
      </c>
      <c r="M88" s="1">
        <f t="shared" si="7"/>
        <v>0.59011835099201082</v>
      </c>
      <c r="N88" s="1">
        <f t="shared" si="7"/>
        <v>0.58786131861178792</v>
      </c>
      <c r="O88" s="1">
        <f t="shared" si="7"/>
        <v>0.58495523205824318</v>
      </c>
      <c r="P88" s="1">
        <f t="shared" si="7"/>
        <v>0.5820105354023738</v>
      </c>
      <c r="Q88" s="1">
        <f t="shared" si="7"/>
        <v>0.57925745180869892</v>
      </c>
      <c r="R88" s="1">
        <f t="shared" si="7"/>
        <v>0.57677276038891956</v>
      </c>
      <c r="S88" s="1">
        <f t="shared" si="7"/>
        <v>0.57457917534347225</v>
      </c>
      <c r="T88" s="1">
        <f t="shared" si="7"/>
        <v>0.57267669488901551</v>
      </c>
    </row>
    <row r="89" spans="1:20" x14ac:dyDescent="0.2">
      <c r="A89" s="1" t="s">
        <v>20</v>
      </c>
      <c r="B89" s="1">
        <f t="shared" si="6"/>
        <v>0.56572265885036999</v>
      </c>
      <c r="C89" s="1">
        <f t="shared" si="7"/>
        <v>0.56572265885036999</v>
      </c>
      <c r="D89" s="1">
        <f t="shared" si="7"/>
        <v>0.56593623521616299</v>
      </c>
      <c r="E89" s="1">
        <f t="shared" si="7"/>
        <v>0.56646356176291934</v>
      </c>
      <c r="F89" s="1">
        <f t="shared" si="7"/>
        <v>0.56733472412968866</v>
      </c>
      <c r="G89" s="1">
        <f t="shared" si="7"/>
        <v>0.56863511226514074</v>
      </c>
      <c r="H89" s="1">
        <f t="shared" si="7"/>
        <v>0.57059459598106332</v>
      </c>
      <c r="I89" s="1">
        <f t="shared" si="7"/>
        <v>0.5736259889568156</v>
      </c>
      <c r="J89" s="1">
        <f t="shared" si="7"/>
        <v>0.57719297653796442</v>
      </c>
      <c r="K89" s="1">
        <f t="shared" si="7"/>
        <v>0.58063410332674947</v>
      </c>
      <c r="L89" s="1">
        <f t="shared" si="7"/>
        <v>0.58314445436562479</v>
      </c>
      <c r="M89" s="1">
        <f t="shared" si="7"/>
        <v>0.58423184276223439</v>
      </c>
      <c r="N89" s="1">
        <f t="shared" si="7"/>
        <v>0.58384123292796741</v>
      </c>
      <c r="O89" s="1">
        <f t="shared" si="7"/>
        <v>0.58235333704633818</v>
      </c>
      <c r="P89" s="1">
        <f t="shared" si="7"/>
        <v>0.58024104030393675</v>
      </c>
      <c r="Q89" s="1">
        <f t="shared" si="7"/>
        <v>0.57802992852447432</v>
      </c>
      <c r="R89" s="1">
        <f t="shared" si="7"/>
        <v>0.57593278709066864</v>
      </c>
      <c r="S89" s="1">
        <f t="shared" si="7"/>
        <v>0.5740316870304174</v>
      </c>
      <c r="T89" s="1">
        <f t="shared" si="7"/>
        <v>0.57235998160689172</v>
      </c>
    </row>
    <row r="90" spans="1:20" x14ac:dyDescent="0.2">
      <c r="A90" s="1" t="s">
        <v>21</v>
      </c>
      <c r="B90" s="1">
        <f t="shared" si="6"/>
        <v>0.56046458444013203</v>
      </c>
      <c r="C90" s="1">
        <f t="shared" si="7"/>
        <v>0.56046458444013203</v>
      </c>
      <c r="D90" s="1">
        <f t="shared" si="7"/>
        <v>0.56062600360933523</v>
      </c>
      <c r="E90" s="1">
        <f t="shared" si="7"/>
        <v>0.56102249376489244</v>
      </c>
      <c r="F90" s="1">
        <f t="shared" si="7"/>
        <v>0.56166679666535102</v>
      </c>
      <c r="G90" s="1">
        <f t="shared" si="7"/>
        <v>0.56259771464864827</v>
      </c>
      <c r="H90" s="1">
        <f t="shared" si="7"/>
        <v>0.56389190922664678</v>
      </c>
      <c r="I90" s="1">
        <f t="shared" si="7"/>
        <v>0.56574146788289792</v>
      </c>
      <c r="J90" s="1">
        <f t="shared" si="7"/>
        <v>0.56849894930255773</v>
      </c>
      <c r="K90" s="1">
        <f t="shared" si="7"/>
        <v>0.57177571465676669</v>
      </c>
      <c r="L90" s="1">
        <f t="shared" si="7"/>
        <v>0.57502902865776373</v>
      </c>
      <c r="M90" s="1">
        <f t="shared" si="7"/>
        <v>0.57756215908931563</v>
      </c>
      <c r="N90" s="1">
        <f t="shared" si="7"/>
        <v>0.57891484772082658</v>
      </c>
      <c r="O90" s="1">
        <f t="shared" si="7"/>
        <v>0.5789945769181486</v>
      </c>
      <c r="P90" s="1">
        <f t="shared" si="7"/>
        <v>0.57809496534649574</v>
      </c>
      <c r="Q90" s="1">
        <f t="shared" si="7"/>
        <v>0.57661003606883143</v>
      </c>
      <c r="R90" s="1">
        <f t="shared" si="7"/>
        <v>0.57499632274583135</v>
      </c>
      <c r="S90" s="1">
        <f t="shared" si="7"/>
        <v>0.57344956514905954</v>
      </c>
      <c r="T90" s="1">
        <f t="shared" si="7"/>
        <v>0.57205342228741485</v>
      </c>
    </row>
    <row r="91" spans="1:20" x14ac:dyDescent="0.2">
      <c r="A91" s="1" t="s">
        <v>22</v>
      </c>
      <c r="B91" s="1">
        <f t="shared" si="6"/>
        <v>0.55640779830904297</v>
      </c>
      <c r="C91" s="1">
        <f t="shared" si="7"/>
        <v>0.55640779830904297</v>
      </c>
      <c r="D91" s="1">
        <f t="shared" si="7"/>
        <v>0.55653747608199089</v>
      </c>
      <c r="E91" s="1">
        <f t="shared" si="7"/>
        <v>0.5568522918250105</v>
      </c>
      <c r="F91" s="1">
        <f t="shared" si="7"/>
        <v>0.55735876859208655</v>
      </c>
      <c r="G91" s="1">
        <f t="shared" si="7"/>
        <v>0.55807718012449048</v>
      </c>
      <c r="H91" s="1">
        <f t="shared" si="7"/>
        <v>0.55904481643098591</v>
      </c>
      <c r="I91" s="1">
        <f t="shared" si="7"/>
        <v>0.560329705617024</v>
      </c>
      <c r="J91" s="1">
        <f t="shared" si="7"/>
        <v>0.56209601100720219</v>
      </c>
      <c r="K91" s="1">
        <f t="shared" si="7"/>
        <v>0.56464841764028362</v>
      </c>
      <c r="L91" s="1">
        <f t="shared" si="7"/>
        <v>0.56769662445465352</v>
      </c>
      <c r="M91" s="1">
        <f t="shared" si="7"/>
        <v>0.57078988353206195</v>
      </c>
      <c r="N91" s="1">
        <f t="shared" si="7"/>
        <v>0.57332121367228772</v>
      </c>
      <c r="O91" s="1">
        <f t="shared" si="7"/>
        <v>0.57486497868694164</v>
      </c>
      <c r="P91" s="1">
        <f t="shared" si="7"/>
        <v>0.57530758506445678</v>
      </c>
      <c r="Q91" s="1">
        <f t="shared" si="7"/>
        <v>0.57487893505965248</v>
      </c>
      <c r="R91" s="1">
        <f t="shared" si="7"/>
        <v>0.5739118359284654</v>
      </c>
      <c r="S91" s="1">
        <f t="shared" si="7"/>
        <v>0.57280737355849853</v>
      </c>
      <c r="T91" s="1">
        <f t="shared" si="7"/>
        <v>0.57174663156771655</v>
      </c>
    </row>
    <row r="92" spans="1:20" x14ac:dyDescent="0.2">
      <c r="A92" s="1" t="s">
        <v>23</v>
      </c>
      <c r="B92" s="1">
        <f t="shared" si="6"/>
        <v>0.55326585545276197</v>
      </c>
      <c r="C92" s="1">
        <f t="shared" si="7"/>
        <v>0.55326585545276197</v>
      </c>
      <c r="D92" s="1">
        <f t="shared" si="7"/>
        <v>0.55337135585841335</v>
      </c>
      <c r="E92" s="1">
        <f t="shared" si="7"/>
        <v>0.55363161983886156</v>
      </c>
      <c r="F92" s="1">
        <f t="shared" si="7"/>
        <v>0.55404817519035421</v>
      </c>
      <c r="G92" s="1">
        <f t="shared" si="7"/>
        <v>0.55463270182039914</v>
      </c>
      <c r="H92" s="1">
        <f t="shared" si="7"/>
        <v>0.55540628641406753</v>
      </c>
      <c r="I92" s="1">
        <f t="shared" si="7"/>
        <v>0.55640340458018567</v>
      </c>
      <c r="J92" s="1">
        <f t="shared" si="7"/>
        <v>0.55768521801356452</v>
      </c>
      <c r="K92" s="1">
        <f t="shared" si="7"/>
        <v>0.55939397481656861</v>
      </c>
      <c r="L92" s="1">
        <f t="shared" si="7"/>
        <v>0.56179693785717366</v>
      </c>
      <c r="M92" s="1">
        <f t="shared" si="7"/>
        <v>0.56467185514215523</v>
      </c>
      <c r="N92" s="1">
        <f t="shared" si="7"/>
        <v>0.56763964136087619</v>
      </c>
      <c r="O92" s="1">
        <f t="shared" si="7"/>
        <v>0.57016808138821962</v>
      </c>
      <c r="P92" s="1">
        <f t="shared" si="7"/>
        <v>0.57186566585535026</v>
      </c>
      <c r="Q92" s="1">
        <f t="shared" si="7"/>
        <v>0.57260862204773255</v>
      </c>
      <c r="R92" s="1">
        <f t="shared" si="7"/>
        <v>0.57258037244298299</v>
      </c>
      <c r="S92" s="1">
        <f t="shared" si="7"/>
        <v>0.57206723996479392</v>
      </c>
      <c r="T92" s="1">
        <f t="shared" si="7"/>
        <v>0.57142734115790772</v>
      </c>
    </row>
    <row r="93" spans="1:20" x14ac:dyDescent="0.2">
      <c r="A93" s="1" t="s">
        <v>24</v>
      </c>
      <c r="B93" s="1">
        <f t="shared" si="6"/>
        <v>0.55083699971297295</v>
      </c>
      <c r="C93" s="1">
        <f t="shared" si="7"/>
        <v>0.55083699971297295</v>
      </c>
      <c r="D93" s="1">
        <f t="shared" si="7"/>
        <v>0.55092500726529781</v>
      </c>
      <c r="E93" s="1">
        <f t="shared" si="7"/>
        <v>0.55114880601867122</v>
      </c>
      <c r="F93" s="1">
        <f t="shared" si="7"/>
        <v>0.55150503004518991</v>
      </c>
      <c r="G93" s="1">
        <f t="shared" si="7"/>
        <v>0.55200107993175973</v>
      </c>
      <c r="H93" s="1">
        <f t="shared" si="7"/>
        <v>0.55265046112163929</v>
      </c>
      <c r="I93" s="1">
        <f t="shared" si="7"/>
        <v>0.55347355050739411</v>
      </c>
      <c r="J93" s="1">
        <f t="shared" si="7"/>
        <v>0.55450262125287064</v>
      </c>
      <c r="K93" s="1">
        <f t="shared" si="7"/>
        <v>0.55579308486079859</v>
      </c>
      <c r="L93" s="1">
        <f t="shared" si="7"/>
        <v>0.5574705172441321</v>
      </c>
      <c r="M93" s="1">
        <f t="shared" si="7"/>
        <v>0.55977200752448064</v>
      </c>
      <c r="N93" s="1">
        <f t="shared" si="7"/>
        <v>0.56252471842654894</v>
      </c>
      <c r="O93" s="1">
        <f t="shared" si="7"/>
        <v>0.56540647966650204</v>
      </c>
      <c r="P93" s="1">
        <f t="shared" si="7"/>
        <v>0.56794787534244795</v>
      </c>
      <c r="Q93" s="1">
        <f t="shared" si="7"/>
        <v>0.56979032843329713</v>
      </c>
      <c r="R93" s="1">
        <f t="shared" si="7"/>
        <v>0.57080781171215411</v>
      </c>
      <c r="S93" s="1">
        <f t="shared" si="7"/>
        <v>0.57115191864620984</v>
      </c>
      <c r="T93" s="1">
        <f t="shared" si="7"/>
        <v>0.57107737175724849</v>
      </c>
    </row>
    <row r="94" spans="1:20" x14ac:dyDescent="0.2">
      <c r="A94" s="1" t="s">
        <v>25</v>
      </c>
      <c r="B94" s="1">
        <f t="shared" si="6"/>
        <v>0.54898411032988303</v>
      </c>
      <c r="C94" s="1">
        <f t="shared" si="7"/>
        <v>0.54898411032988303</v>
      </c>
      <c r="D94" s="1">
        <f t="shared" si="7"/>
        <v>0.54906336960791235</v>
      </c>
      <c r="E94" s="1">
        <f t="shared" si="7"/>
        <v>0.54926176274026994</v>
      </c>
      <c r="F94" s="1">
        <f t="shared" si="7"/>
        <v>0.5495770119152471</v>
      </c>
      <c r="G94" s="1">
        <f t="shared" si="7"/>
        <v>0.55001351803243792</v>
      </c>
      <c r="H94" s="1">
        <f t="shared" si="7"/>
        <v>0.55058096115193877</v>
      </c>
      <c r="I94" s="1">
        <f t="shared" si="7"/>
        <v>0.55129244066375638</v>
      </c>
      <c r="J94" s="1">
        <f t="shared" si="7"/>
        <v>0.55216793117682894</v>
      </c>
      <c r="K94" s="1">
        <f t="shared" si="7"/>
        <v>0.55323796044589024</v>
      </c>
      <c r="L94" s="1">
        <f t="shared" si="7"/>
        <v>0.55455344604277634</v>
      </c>
      <c r="M94" s="1">
        <f t="shared" si="7"/>
        <v>0.5562274569094523</v>
      </c>
      <c r="N94" s="1">
        <f t="shared" si="7"/>
        <v>0.55847325991222174</v>
      </c>
      <c r="O94" s="1">
        <f t="shared" si="7"/>
        <v>0.56115516563658752</v>
      </c>
      <c r="P94" s="1">
        <f t="shared" si="7"/>
        <v>0.56399775353362469</v>
      </c>
      <c r="Q94" s="1">
        <f t="shared" si="7"/>
        <v>0.56658590615081783</v>
      </c>
      <c r="R94" s="1">
        <f t="shared" si="7"/>
        <v>0.5685940626372713</v>
      </c>
      <c r="S94" s="1">
        <f t="shared" si="7"/>
        <v>0.56990329860719113</v>
      </c>
      <c r="T94" s="1">
        <f t="shared" si="7"/>
        <v>0.57065298225121042</v>
      </c>
    </row>
    <row r="95" spans="1:20" x14ac:dyDescent="0.2">
      <c r="A95" s="1" t="s">
        <v>26</v>
      </c>
      <c r="B95" s="1">
        <f t="shared" si="6"/>
        <v>0.54761310185061496</v>
      </c>
      <c r="C95" s="1">
        <f t="shared" si="7"/>
        <v>0.54761310185061496</v>
      </c>
      <c r="D95" s="1">
        <f t="shared" si="7"/>
        <v>0.54769207178017054</v>
      </c>
      <c r="E95" s="1">
        <f t="shared" si="7"/>
        <v>0.54787511503199027</v>
      </c>
      <c r="F95" s="1">
        <f t="shared" ref="F95:T95" si="8">((1-SIN(F$54*PI()/180))*E45+(1-SIN(E$54*PI()/180))*(E95-E45))/(1-SIN(F$54*PI()/180))</f>
        <v>0.54816296496878425</v>
      </c>
      <c r="G95" s="1">
        <f t="shared" si="8"/>
        <v>0.54855982324445296</v>
      </c>
      <c r="H95" s="1">
        <f t="shared" si="8"/>
        <v>0.54907277837650492</v>
      </c>
      <c r="I95" s="1">
        <f t="shared" si="8"/>
        <v>0.54971168164324125</v>
      </c>
      <c r="J95" s="1">
        <f t="shared" si="8"/>
        <v>0.55049018839621389</v>
      </c>
      <c r="K95" s="1">
        <f t="shared" si="8"/>
        <v>0.55142795670582745</v>
      </c>
      <c r="L95" s="1">
        <f t="shared" si="8"/>
        <v>0.55255415354112003</v>
      </c>
      <c r="M95" s="1">
        <f t="shared" si="8"/>
        <v>0.5539174329809623</v>
      </c>
      <c r="N95" s="1">
        <f t="shared" si="8"/>
        <v>0.55562128687821433</v>
      </c>
      <c r="O95" s="1">
        <f t="shared" si="8"/>
        <v>0.55786122636144853</v>
      </c>
      <c r="P95" s="1">
        <f t="shared" si="8"/>
        <v>0.56053170993266199</v>
      </c>
      <c r="Q95" s="1">
        <f t="shared" si="8"/>
        <v>0.56339844733235345</v>
      </c>
      <c r="R95" s="1">
        <f t="shared" si="8"/>
        <v>0.56609804170192868</v>
      </c>
      <c r="S95" s="1">
        <f t="shared" si="8"/>
        <v>0.56834688449877424</v>
      </c>
      <c r="T95" s="1">
        <f t="shared" si="8"/>
        <v>0.57007077043950372</v>
      </c>
    </row>
    <row r="96" spans="1:20" x14ac:dyDescent="0.2">
      <c r="A96" s="1" t="s">
        <v>27</v>
      </c>
      <c r="B96" s="1">
        <f t="shared" si="6"/>
        <v>0.54668372749489003</v>
      </c>
      <c r="C96" s="1">
        <f t="shared" ref="C96:T98" si="9">((1-SIN(C$54*PI()/180))*B46+(1-SIN(B$54*PI()/180))*(B96-B46))/(1-SIN(C$54*PI()/180))</f>
        <v>0.54668372749489003</v>
      </c>
      <c r="D96" s="1">
        <f t="shared" si="9"/>
        <v>0.54675541816465134</v>
      </c>
      <c r="E96" s="1">
        <f t="shared" si="9"/>
        <v>0.5469263623449887</v>
      </c>
      <c r="F96" s="1">
        <f t="shared" si="9"/>
        <v>0.54719580858175887</v>
      </c>
      <c r="G96" s="1">
        <f t="shared" si="9"/>
        <v>0.54756698827011252</v>
      </c>
      <c r="H96" s="1">
        <f t="shared" si="9"/>
        <v>0.54804526782705831</v>
      </c>
      <c r="I96" s="1">
        <f t="shared" si="9"/>
        <v>0.54863829267462771</v>
      </c>
      <c r="J96" s="1">
        <f t="shared" si="9"/>
        <v>0.54935663452794725</v>
      </c>
      <c r="K96" s="1">
        <f t="shared" si="9"/>
        <v>0.5502147622336685</v>
      </c>
      <c r="L96" s="1">
        <f t="shared" si="9"/>
        <v>0.55123255393555892</v>
      </c>
      <c r="M96" s="1">
        <f t="shared" si="9"/>
        <v>0.5524399108132918</v>
      </c>
      <c r="N96" s="1">
        <f t="shared" si="9"/>
        <v>0.5538842452682109</v>
      </c>
      <c r="O96" s="1">
        <f t="shared" si="9"/>
        <v>0.5556640761832915</v>
      </c>
      <c r="P96" s="1">
        <f t="shared" si="9"/>
        <v>0.55796398426079696</v>
      </c>
      <c r="Q96" s="1">
        <f t="shared" si="9"/>
        <v>0.56070833688781008</v>
      </c>
      <c r="R96" s="1">
        <f t="shared" si="9"/>
        <v>0.56371003196623459</v>
      </c>
      <c r="S96" s="1">
        <f t="shared" si="9"/>
        <v>0.56668853171996758</v>
      </c>
      <c r="T96" s="1">
        <f t="shared" si="9"/>
        <v>0.56947893357818402</v>
      </c>
    </row>
    <row r="97" spans="1:20" x14ac:dyDescent="0.2">
      <c r="A97" s="1" t="s">
        <v>28</v>
      </c>
      <c r="B97" s="1">
        <f t="shared" si="6"/>
        <v>0.54612759501422803</v>
      </c>
      <c r="C97" s="1">
        <f t="shared" si="9"/>
        <v>0.54612759501422803</v>
      </c>
      <c r="D97" s="1">
        <f t="shared" si="9"/>
        <v>0.54620438955834416</v>
      </c>
      <c r="E97" s="1">
        <f t="shared" si="9"/>
        <v>0.54637068362116148</v>
      </c>
      <c r="F97" s="1">
        <f t="shared" si="9"/>
        <v>0.54663067058128945</v>
      </c>
      <c r="G97" s="1">
        <f t="shared" si="9"/>
        <v>0.54698784398245637</v>
      </c>
      <c r="H97" s="1">
        <f t="shared" si="9"/>
        <v>0.54744702042095084</v>
      </c>
      <c r="I97" s="1">
        <f t="shared" si="9"/>
        <v>0.54801489097124423</v>
      </c>
      <c r="J97" s="1">
        <f t="shared" si="9"/>
        <v>0.54870042011931064</v>
      </c>
      <c r="K97" s="1">
        <f t="shared" si="9"/>
        <v>0.54951554012554893</v>
      </c>
      <c r="L97" s="1">
        <f t="shared" si="9"/>
        <v>0.55047628245442359</v>
      </c>
      <c r="M97" s="1">
        <f t="shared" si="9"/>
        <v>0.55160502802406164</v>
      </c>
      <c r="N97" s="1">
        <f t="shared" si="9"/>
        <v>0.55293408937570132</v>
      </c>
      <c r="O97" s="1">
        <f t="shared" si="9"/>
        <v>0.55451440748880731</v>
      </c>
      <c r="P97" s="1">
        <f t="shared" si="9"/>
        <v>0.55644759605528826</v>
      </c>
      <c r="Q97" s="1">
        <f t="shared" si="9"/>
        <v>0.55892365828925084</v>
      </c>
      <c r="R97" s="1">
        <f t="shared" si="9"/>
        <v>0.5619335426307478</v>
      </c>
      <c r="S97" s="1">
        <f t="shared" si="9"/>
        <v>0.56541770365909405</v>
      </c>
      <c r="T97" s="1">
        <f t="shared" si="9"/>
        <v>0.56900299479821226</v>
      </c>
    </row>
    <row r="98" spans="1:20" x14ac:dyDescent="0.2">
      <c r="A98" s="1" t="s">
        <v>29</v>
      </c>
      <c r="B98" s="1">
        <f t="shared" si="6"/>
        <v>0.54595341156436505</v>
      </c>
      <c r="C98" s="1">
        <f t="shared" si="9"/>
        <v>0.54595341156436494</v>
      </c>
      <c r="D98" s="1">
        <f t="shared" si="9"/>
        <v>0.54602578691768267</v>
      </c>
      <c r="E98" s="1">
        <f t="shared" si="9"/>
        <v>0.54618933924892954</v>
      </c>
      <c r="F98" s="1">
        <f t="shared" si="9"/>
        <v>0.54644585480990748</v>
      </c>
      <c r="G98" s="1">
        <f t="shared" si="9"/>
        <v>0.54679831039466398</v>
      </c>
      <c r="H98" s="1">
        <f t="shared" si="9"/>
        <v>0.54725121303450142</v>
      </c>
      <c r="I98" s="1">
        <f t="shared" si="9"/>
        <v>0.54781092527125586</v>
      </c>
      <c r="J98" s="1">
        <f t="shared" si="9"/>
        <v>0.54848593575706939</v>
      </c>
      <c r="K98" s="1">
        <f t="shared" si="9"/>
        <v>0.54928737910583691</v>
      </c>
      <c r="L98" s="1">
        <f t="shared" si="9"/>
        <v>0.55023020784759558</v>
      </c>
      <c r="M98" s="1">
        <f t="shared" si="9"/>
        <v>0.55133465338775234</v>
      </c>
      <c r="N98" s="1">
        <f t="shared" si="9"/>
        <v>0.5526293109150745</v>
      </c>
      <c r="O98" s="1">
        <f t="shared" si="9"/>
        <v>0.55415652837120888</v>
      </c>
      <c r="P98" s="1">
        <f t="shared" si="9"/>
        <v>0.55598601022750227</v>
      </c>
      <c r="Q98" s="1">
        <f t="shared" si="9"/>
        <v>0.5582682173155542</v>
      </c>
      <c r="R98" s="1">
        <f t="shared" si="9"/>
        <v>0.56129373840416807</v>
      </c>
      <c r="S98" s="1">
        <f t="shared" si="9"/>
        <v>0.56492899169810518</v>
      </c>
      <c r="T98" s="1">
        <f t="shared" si="9"/>
        <v>0.56882372144666926</v>
      </c>
    </row>
    <row r="102" spans="1:20" x14ac:dyDescent="0.2">
      <c r="A102" s="9" t="s">
        <v>32</v>
      </c>
      <c r="B102" s="9"/>
      <c r="C102" s="9"/>
      <c r="D102" s="9"/>
      <c r="E102" s="9"/>
      <c r="F102" s="9"/>
      <c r="G102" s="9"/>
      <c r="H102" s="9"/>
      <c r="I102" s="9"/>
      <c r="J102" s="9"/>
      <c r="K102" s="9"/>
      <c r="L102" s="9"/>
      <c r="M102" s="9"/>
      <c r="N102" s="9"/>
      <c r="O102" s="9"/>
      <c r="P102" s="9"/>
      <c r="Q102" s="9"/>
      <c r="R102" s="9"/>
      <c r="S102" s="9"/>
      <c r="T102" s="9"/>
    </row>
    <row r="103" spans="1:20" x14ac:dyDescent="0.2">
      <c r="A103" s="9"/>
      <c r="B103" s="9"/>
      <c r="C103" s="9"/>
      <c r="D103" s="9"/>
      <c r="E103" s="9"/>
      <c r="F103" s="9"/>
      <c r="G103" s="9"/>
      <c r="H103" s="9"/>
      <c r="I103" s="9"/>
      <c r="J103" s="9"/>
      <c r="K103" s="9"/>
      <c r="L103" s="9"/>
      <c r="M103" s="9"/>
      <c r="N103" s="9"/>
      <c r="O103" s="9"/>
      <c r="P103" s="9"/>
      <c r="Q103" s="9"/>
      <c r="R103" s="9"/>
      <c r="S103" s="9"/>
      <c r="T103" s="9"/>
    </row>
    <row r="104" spans="1:20" x14ac:dyDescent="0.2">
      <c r="A104" s="1" t="s">
        <v>10</v>
      </c>
      <c r="B104" s="1">
        <v>90</v>
      </c>
      <c r="C104" s="1">
        <v>85</v>
      </c>
      <c r="D104" s="1">
        <v>80</v>
      </c>
      <c r="E104" s="1">
        <v>75</v>
      </c>
      <c r="F104" s="1">
        <v>70</v>
      </c>
      <c r="G104" s="1">
        <v>65</v>
      </c>
      <c r="H104" s="1">
        <v>60</v>
      </c>
      <c r="I104" s="1">
        <v>55</v>
      </c>
      <c r="J104" s="1">
        <v>50</v>
      </c>
      <c r="K104" s="1">
        <v>45</v>
      </c>
      <c r="L104" s="1">
        <v>40</v>
      </c>
      <c r="M104" s="1">
        <v>35</v>
      </c>
      <c r="N104" s="1">
        <v>30</v>
      </c>
      <c r="O104" s="1">
        <v>25</v>
      </c>
      <c r="P104" s="1">
        <v>20</v>
      </c>
      <c r="Q104" s="1">
        <v>15</v>
      </c>
      <c r="R104" s="1">
        <v>10</v>
      </c>
      <c r="S104" s="1">
        <v>5</v>
      </c>
      <c r="T104" s="1">
        <v>0</v>
      </c>
    </row>
    <row r="105" spans="1:20" x14ac:dyDescent="0.2">
      <c r="A105" s="1" t="s">
        <v>11</v>
      </c>
      <c r="B105" s="1">
        <f>B80</f>
        <v>0.85724449999708396</v>
      </c>
      <c r="C105" s="1">
        <f>((1-SIN(C$54*PI()/180))*(B30+C30)/2+(1-SIN(B$54*PI()/180))*(B105-(B30+C30)/2))/(1-SIN(C$54*PI()/180))</f>
        <v>0.85050322841059356</v>
      </c>
      <c r="D105" s="1">
        <f t="shared" ref="D105:T105" si="10">((1-SIN(D$54*PI()/180))*(C30+D30)/2+(1-SIN(C$54*PI()/180))*(C105-(C30+D30)/2))/(1-SIN(D$54*PI()/180))</f>
        <v>0.82264023008886411</v>
      </c>
      <c r="E105" s="1">
        <f t="shared" si="10"/>
        <v>0.78253201756408686</v>
      </c>
      <c r="F105" s="1">
        <f t="shared" si="10"/>
        <v>0.74016609623382856</v>
      </c>
      <c r="G105" s="1">
        <f t="shared" si="10"/>
        <v>0.70235743497372594</v>
      </c>
      <c r="H105" s="1">
        <f t="shared" si="10"/>
        <v>0.67320089632298985</v>
      </c>
      <c r="I105" s="1">
        <f t="shared" si="10"/>
        <v>0.65129210017424433</v>
      </c>
      <c r="J105" s="1">
        <f t="shared" si="10"/>
        <v>0.63450763898293161</v>
      </c>
      <c r="K105" s="1">
        <f t="shared" si="10"/>
        <v>0.62136447446820375</v>
      </c>
      <c r="L105" s="1">
        <f t="shared" si="10"/>
        <v>0.61087230488561106</v>
      </c>
      <c r="M105" s="1">
        <f t="shared" si="10"/>
        <v>0.60236160038749764</v>
      </c>
      <c r="N105" s="1">
        <f t="shared" si="10"/>
        <v>0.59536819344147263</v>
      </c>
      <c r="O105" s="1">
        <f t="shared" si="10"/>
        <v>0.58956280263017224</v>
      </c>
      <c r="P105" s="1">
        <f t="shared" si="10"/>
        <v>0.58470566830342141</v>
      </c>
      <c r="Q105" s="1">
        <f t="shared" si="10"/>
        <v>0.58061880187873072</v>
      </c>
      <c r="R105" s="1">
        <f t="shared" si="10"/>
        <v>0.57716905827716425</v>
      </c>
      <c r="S105" s="1">
        <f t="shared" si="10"/>
        <v>0.57425421152894784</v>
      </c>
      <c r="T105" s="1">
        <f t="shared" si="10"/>
        <v>0.57179522483165968</v>
      </c>
    </row>
    <row r="106" spans="1:20" x14ac:dyDescent="0.2">
      <c r="A106" s="1" t="s">
        <v>12</v>
      </c>
      <c r="B106" s="1">
        <f t="shared" ref="B106:B123" si="11">B81</f>
        <v>0.84376195682419797</v>
      </c>
      <c r="C106" s="1">
        <f t="shared" ref="C106:T120" si="12">((1-SIN(C$54*PI()/180))*(B31+C31)/2+(1-SIN(B$54*PI()/180))*(B106-(B31+C31)/2))/(1-SIN(C$54*PI()/180))</f>
        <v>0.83263633632858147</v>
      </c>
      <c r="D106" s="1">
        <f t="shared" si="12"/>
        <v>0.80646765196227543</v>
      </c>
      <c r="E106" s="1">
        <f t="shared" si="12"/>
        <v>0.77137917390322641</v>
      </c>
      <c r="F106" s="1">
        <f t="shared" si="12"/>
        <v>0.73372775428838333</v>
      </c>
      <c r="G106" s="1">
        <f t="shared" si="12"/>
        <v>0.69951855851856992</v>
      </c>
      <c r="H106" s="1">
        <f t="shared" si="12"/>
        <v>0.67178135379710202</v>
      </c>
      <c r="I106" s="1">
        <f t="shared" si="12"/>
        <v>0.65045877404977204</v>
      </c>
      <c r="J106" s="1">
        <f t="shared" si="12"/>
        <v>0.63397746195637283</v>
      </c>
      <c r="K106" s="1">
        <f t="shared" si="12"/>
        <v>0.62100928442804626</v>
      </c>
      <c r="L106" s="1">
        <f t="shared" si="12"/>
        <v>0.61062605115961421</v>
      </c>
      <c r="M106" s="1">
        <f t="shared" si="12"/>
        <v>0.60218674106596859</v>
      </c>
      <c r="N106" s="1">
        <f t="shared" si="12"/>
        <v>0.59524209596569821</v>
      </c>
      <c r="O106" s="1">
        <f t="shared" si="12"/>
        <v>0.58947096181236036</v>
      </c>
      <c r="P106" s="1">
        <f t="shared" si="12"/>
        <v>0.58463882691765623</v>
      </c>
      <c r="Q106" s="1">
        <f t="shared" si="12"/>
        <v>0.58057128921196788</v>
      </c>
      <c r="R106" s="1">
        <f t="shared" si="12"/>
        <v>0.5771367750813754</v>
      </c>
      <c r="S106" s="1">
        <f t="shared" si="12"/>
        <v>0.57423462107529266</v>
      </c>
      <c r="T106" s="1">
        <f t="shared" si="12"/>
        <v>0.57178583446158826</v>
      </c>
    </row>
    <row r="107" spans="1:20" x14ac:dyDescent="0.2">
      <c r="A107" s="1" t="s">
        <v>13</v>
      </c>
      <c r="B107" s="1">
        <f t="shared" si="11"/>
        <v>0.78289592812530495</v>
      </c>
      <c r="C107" s="1">
        <f t="shared" si="12"/>
        <v>0.77841516440050695</v>
      </c>
      <c r="D107" s="1">
        <f t="shared" si="12"/>
        <v>0.76355996923707892</v>
      </c>
      <c r="E107" s="1">
        <f t="shared" si="12"/>
        <v>0.74095423198850863</v>
      </c>
      <c r="F107" s="1">
        <f t="shared" si="12"/>
        <v>0.71524843218389866</v>
      </c>
      <c r="G107" s="1">
        <f t="shared" si="12"/>
        <v>0.68989756869311125</v>
      </c>
      <c r="H107" s="1">
        <f t="shared" si="12"/>
        <v>0.66694079529314831</v>
      </c>
      <c r="I107" s="1">
        <f t="shared" si="12"/>
        <v>0.64764258372838546</v>
      </c>
      <c r="J107" s="1">
        <f t="shared" si="12"/>
        <v>0.63216834667724653</v>
      </c>
      <c r="K107" s="1">
        <f t="shared" si="12"/>
        <v>0.61977889013047782</v>
      </c>
      <c r="L107" s="1">
        <f t="shared" si="12"/>
        <v>0.60975597469163501</v>
      </c>
      <c r="M107" s="1">
        <f t="shared" si="12"/>
        <v>0.60155422233214684</v>
      </c>
      <c r="N107" s="1">
        <f t="shared" si="12"/>
        <v>0.59477330339895096</v>
      </c>
      <c r="O107" s="1">
        <f t="shared" si="12"/>
        <v>0.589119118782786</v>
      </c>
      <c r="P107" s="1">
        <f t="shared" si="12"/>
        <v>0.58437327806669814</v>
      </c>
      <c r="Q107" s="1">
        <f t="shared" si="12"/>
        <v>0.58037130923554969</v>
      </c>
      <c r="R107" s="1">
        <f t="shared" si="12"/>
        <v>0.57698780372395364</v>
      </c>
      <c r="S107" s="1">
        <f t="shared" si="12"/>
        <v>0.57412601598343571</v>
      </c>
      <c r="T107" s="1">
        <f t="shared" si="12"/>
        <v>0.57171031515302317</v>
      </c>
    </row>
    <row r="108" spans="1:20" x14ac:dyDescent="0.2">
      <c r="A108" s="1" t="s">
        <v>14</v>
      </c>
      <c r="B108" s="1">
        <f t="shared" si="11"/>
        <v>0.717626613981447</v>
      </c>
      <c r="C108" s="1">
        <f t="shared" si="12"/>
        <v>0.71499336147684556</v>
      </c>
      <c r="D108" s="1">
        <f t="shared" si="12"/>
        <v>0.70924006285899965</v>
      </c>
      <c r="E108" s="1">
        <f t="shared" si="12"/>
        <v>0.70074106082877119</v>
      </c>
      <c r="F108" s="1">
        <f t="shared" si="12"/>
        <v>0.68888923565174343</v>
      </c>
      <c r="G108" s="1">
        <f t="shared" si="12"/>
        <v>0.67419449807670684</v>
      </c>
      <c r="H108" s="1">
        <f t="shared" si="12"/>
        <v>0.65829068025106419</v>
      </c>
      <c r="I108" s="1">
        <f t="shared" si="12"/>
        <v>0.64287107773208274</v>
      </c>
      <c r="J108" s="1">
        <f t="shared" si="12"/>
        <v>0.62922262275968466</v>
      </c>
      <c r="K108" s="1">
        <f t="shared" si="12"/>
        <v>0.61782068979212545</v>
      </c>
      <c r="L108" s="1">
        <f t="shared" si="12"/>
        <v>0.60839716544412925</v>
      </c>
      <c r="M108" s="1">
        <f t="shared" si="12"/>
        <v>0.60058421131444872</v>
      </c>
      <c r="N108" s="1">
        <f t="shared" si="12"/>
        <v>0.59406809457922161</v>
      </c>
      <c r="O108" s="1">
        <f t="shared" si="12"/>
        <v>0.58860138360162972</v>
      </c>
      <c r="P108" s="1">
        <f t="shared" si="12"/>
        <v>0.58399259771484835</v>
      </c>
      <c r="Q108" s="1">
        <f t="shared" si="12"/>
        <v>0.58009375888380932</v>
      </c>
      <c r="R108" s="1">
        <f t="shared" si="12"/>
        <v>0.57679012104465766</v>
      </c>
      <c r="S108" s="1">
        <f t="shared" si="12"/>
        <v>0.57399180126184601</v>
      </c>
      <c r="T108" s="1">
        <f t="shared" si="12"/>
        <v>0.57162799373369821</v>
      </c>
    </row>
    <row r="109" spans="1:20" x14ac:dyDescent="0.2">
      <c r="A109" s="1" t="s">
        <v>15</v>
      </c>
      <c r="B109" s="1">
        <f t="shared" si="11"/>
        <v>0.65264783028942297</v>
      </c>
      <c r="C109" s="1">
        <f t="shared" si="12"/>
        <v>0.65496643978011648</v>
      </c>
      <c r="D109" s="1">
        <f t="shared" si="12"/>
        <v>0.65826284643643151</v>
      </c>
      <c r="E109" s="1">
        <f t="shared" si="12"/>
        <v>0.66002978487892772</v>
      </c>
      <c r="F109" s="1">
        <f t="shared" si="12"/>
        <v>0.65881543820153254</v>
      </c>
      <c r="G109" s="1">
        <f t="shared" si="12"/>
        <v>0.65386077290559985</v>
      </c>
      <c r="H109" s="1">
        <f t="shared" si="12"/>
        <v>0.64564791311998804</v>
      </c>
      <c r="I109" s="1">
        <f t="shared" si="12"/>
        <v>0.63551143561494039</v>
      </c>
      <c r="J109" s="1">
        <f t="shared" si="12"/>
        <v>0.62491434533829082</v>
      </c>
      <c r="K109" s="1">
        <f t="shared" si="12"/>
        <v>0.61505639914045063</v>
      </c>
      <c r="L109" s="1">
        <f t="shared" si="12"/>
        <v>0.60651722433814426</v>
      </c>
      <c r="M109" s="1">
        <f t="shared" si="12"/>
        <v>0.59926376096660705</v>
      </c>
      <c r="N109" s="1">
        <f t="shared" si="12"/>
        <v>0.59312275825109617</v>
      </c>
      <c r="O109" s="1">
        <f t="shared" si="12"/>
        <v>0.5879187294412932</v>
      </c>
      <c r="P109" s="1">
        <f t="shared" si="12"/>
        <v>0.58350056269890416</v>
      </c>
      <c r="Q109" s="1">
        <f t="shared" si="12"/>
        <v>0.57974440185539089</v>
      </c>
      <c r="R109" s="1">
        <f t="shared" si="12"/>
        <v>0.57655061108246619</v>
      </c>
      <c r="S109" s="1">
        <f t="shared" si="12"/>
        <v>0.57383921793555703</v>
      </c>
      <c r="T109" s="1">
        <f t="shared" si="12"/>
        <v>0.57154634229251589</v>
      </c>
    </row>
    <row r="110" spans="1:20" x14ac:dyDescent="0.2">
      <c r="A110" s="1" t="s">
        <v>16</v>
      </c>
      <c r="B110" s="1">
        <f t="shared" si="11"/>
        <v>0.61546960806304596</v>
      </c>
      <c r="C110" s="1">
        <f t="shared" si="12"/>
        <v>0.61681421862814356</v>
      </c>
      <c r="D110" s="1">
        <f t="shared" si="12"/>
        <v>0.62104620016222767</v>
      </c>
      <c r="E110" s="1">
        <f t="shared" si="12"/>
        <v>0.62617468062583537</v>
      </c>
      <c r="F110" s="1">
        <f t="shared" si="12"/>
        <v>0.63015363630418364</v>
      </c>
      <c r="G110" s="1">
        <f t="shared" si="12"/>
        <v>0.63170070812008072</v>
      </c>
      <c r="H110" s="1">
        <f t="shared" si="12"/>
        <v>0.63007152203527972</v>
      </c>
      <c r="I110" s="1">
        <f t="shared" si="12"/>
        <v>0.62546724414748245</v>
      </c>
      <c r="J110" s="1">
        <f t="shared" si="12"/>
        <v>0.61884709114382164</v>
      </c>
      <c r="K110" s="1">
        <f t="shared" si="12"/>
        <v>0.6113844150202512</v>
      </c>
      <c r="L110" s="1">
        <f t="shared" si="12"/>
        <v>0.60411772064768166</v>
      </c>
      <c r="M110" s="1">
        <f t="shared" si="12"/>
        <v>0.59762238246933186</v>
      </c>
      <c r="N110" s="1">
        <f t="shared" si="12"/>
        <v>0.59197583598675207</v>
      </c>
      <c r="O110" s="1">
        <f t="shared" si="12"/>
        <v>0.58711183021662772</v>
      </c>
      <c r="P110" s="1">
        <f t="shared" si="12"/>
        <v>0.58293715430245086</v>
      </c>
      <c r="Q110" s="1">
        <f t="shared" si="12"/>
        <v>0.57936143693900211</v>
      </c>
      <c r="R110" s="1">
        <f t="shared" si="12"/>
        <v>0.57630552992862361</v>
      </c>
      <c r="S110" s="1">
        <f t="shared" si="12"/>
        <v>0.57370284747568401</v>
      </c>
      <c r="T110" s="1">
        <f t="shared" si="12"/>
        <v>0.57149841017685277</v>
      </c>
    </row>
    <row r="111" spans="1:20" x14ac:dyDescent="0.2">
      <c r="A111" s="1" t="s">
        <v>17</v>
      </c>
      <c r="B111" s="1">
        <f t="shared" si="11"/>
        <v>0.595302640946346</v>
      </c>
      <c r="C111" s="1">
        <f t="shared" si="12"/>
        <v>0.59583960106800615</v>
      </c>
      <c r="D111" s="1">
        <f t="shared" si="12"/>
        <v>0.59772365114484494</v>
      </c>
      <c r="E111" s="1">
        <f t="shared" si="12"/>
        <v>0.60150376557112861</v>
      </c>
      <c r="F111" s="1">
        <f t="shared" si="12"/>
        <v>0.60629754101238464</v>
      </c>
      <c r="G111" s="1">
        <f t="shared" si="12"/>
        <v>0.61058598482657422</v>
      </c>
      <c r="H111" s="1">
        <f t="shared" si="12"/>
        <v>0.6131511478236259</v>
      </c>
      <c r="I111" s="1">
        <f t="shared" si="12"/>
        <v>0.61319927952835851</v>
      </c>
      <c r="J111" s="1">
        <f t="shared" si="12"/>
        <v>0.61070625193428796</v>
      </c>
      <c r="K111" s="1">
        <f t="shared" si="12"/>
        <v>0.6063290878870059</v>
      </c>
      <c r="L111" s="1">
        <f t="shared" si="12"/>
        <v>0.60098679288901746</v>
      </c>
      <c r="M111" s="1">
        <f t="shared" si="12"/>
        <v>0.59555416567274699</v>
      </c>
      <c r="N111" s="1">
        <f t="shared" si="12"/>
        <v>0.59056181653790307</v>
      </c>
      <c r="O111" s="1">
        <f t="shared" si="12"/>
        <v>0.58613614024207206</v>
      </c>
      <c r="P111" s="1">
        <f t="shared" si="12"/>
        <v>0.58227024950232742</v>
      </c>
      <c r="Q111" s="1">
        <f t="shared" si="12"/>
        <v>0.57892075800516185</v>
      </c>
      <c r="R111" s="1">
        <f t="shared" si="12"/>
        <v>0.57603638952346559</v>
      </c>
      <c r="S111" s="1">
        <f t="shared" si="12"/>
        <v>0.57356801965679705</v>
      </c>
      <c r="T111" s="1">
        <f t="shared" si="12"/>
        <v>0.57147236870901075</v>
      </c>
    </row>
    <row r="112" spans="1:20" x14ac:dyDescent="0.2">
      <c r="A112" s="1" t="s">
        <v>18</v>
      </c>
      <c r="B112" s="1">
        <f t="shared" si="11"/>
        <v>0.58204103262079099</v>
      </c>
      <c r="C112" s="1">
        <f t="shared" si="12"/>
        <v>0.58234619603664206</v>
      </c>
      <c r="D112" s="1">
        <f t="shared" si="12"/>
        <v>0.58331954202870195</v>
      </c>
      <c r="E112" s="1">
        <f t="shared" si="12"/>
        <v>0.58521352199401433</v>
      </c>
      <c r="F112" s="1">
        <f t="shared" si="12"/>
        <v>0.58851945482356438</v>
      </c>
      <c r="G112" s="1">
        <f t="shared" si="12"/>
        <v>0.59279328728389846</v>
      </c>
      <c r="H112" s="1">
        <f t="shared" si="12"/>
        <v>0.59692253620868785</v>
      </c>
      <c r="I112" s="1">
        <f t="shared" si="12"/>
        <v>0.59984598547287704</v>
      </c>
      <c r="J112" s="1">
        <f t="shared" si="12"/>
        <v>0.60079133250455796</v>
      </c>
      <c r="K112" s="1">
        <f t="shared" si="12"/>
        <v>0.59960316734653762</v>
      </c>
      <c r="L112" s="1">
        <f t="shared" si="12"/>
        <v>0.5967242278628635</v>
      </c>
      <c r="M112" s="1">
        <f t="shared" si="12"/>
        <v>0.59287362710690628</v>
      </c>
      <c r="N112" s="1">
        <f t="shared" si="12"/>
        <v>0.58878381060268181</v>
      </c>
      <c r="O112" s="1">
        <f t="shared" si="12"/>
        <v>0.58493001524652677</v>
      </c>
      <c r="P112" s="1">
        <f t="shared" si="12"/>
        <v>0.58145712259381543</v>
      </c>
      <c r="Q112" s="1">
        <f t="shared" si="12"/>
        <v>0.57839123490435584</v>
      </c>
      <c r="R112" s="1">
        <f t="shared" si="12"/>
        <v>0.57571981527353111</v>
      </c>
      <c r="S112" s="1">
        <f t="shared" si="12"/>
        <v>0.5734172815484252</v>
      </c>
      <c r="T112" s="1">
        <f t="shared" si="12"/>
        <v>0.57145546033386085</v>
      </c>
    </row>
    <row r="113" spans="1:20" x14ac:dyDescent="0.2">
      <c r="A113" s="1" t="s">
        <v>19</v>
      </c>
      <c r="B113" s="1">
        <f t="shared" si="11"/>
        <v>0.57266158850159798</v>
      </c>
      <c r="C113" s="1">
        <f t="shared" si="12"/>
        <v>0.57285831062851145</v>
      </c>
      <c r="D113" s="1">
        <f t="shared" si="12"/>
        <v>0.57347580479415494</v>
      </c>
      <c r="E113" s="1">
        <f t="shared" si="12"/>
        <v>0.57458738592426284</v>
      </c>
      <c r="F113" s="1">
        <f t="shared" si="12"/>
        <v>0.57640234648849664</v>
      </c>
      <c r="G113" s="1">
        <f t="shared" si="12"/>
        <v>0.57932965121467361</v>
      </c>
      <c r="H113" s="1">
        <f t="shared" si="12"/>
        <v>0.58313729867653685</v>
      </c>
      <c r="I113" s="1">
        <f t="shared" si="12"/>
        <v>0.58699614073046891</v>
      </c>
      <c r="J113" s="1">
        <f t="shared" si="12"/>
        <v>0.59000596290011698</v>
      </c>
      <c r="K113" s="1">
        <f t="shared" si="12"/>
        <v>0.59145059906594477</v>
      </c>
      <c r="L113" s="1">
        <f t="shared" si="12"/>
        <v>0.59110627243660196</v>
      </c>
      <c r="M113" s="1">
        <f t="shared" si="12"/>
        <v>0.58926820750415165</v>
      </c>
      <c r="N113" s="1">
        <f t="shared" si="12"/>
        <v>0.58650331963668867</v>
      </c>
      <c r="O113" s="1">
        <f t="shared" si="12"/>
        <v>0.5834266193651777</v>
      </c>
      <c r="P113" s="1">
        <f t="shared" si="12"/>
        <v>0.58045906977558137</v>
      </c>
      <c r="Q113" s="1">
        <f t="shared" si="12"/>
        <v>0.57774909112868389</v>
      </c>
      <c r="R113" s="1">
        <f t="shared" si="12"/>
        <v>0.57534108439667175</v>
      </c>
      <c r="S113" s="1">
        <f t="shared" si="12"/>
        <v>0.57324189105829804</v>
      </c>
      <c r="T113" s="1">
        <f t="shared" si="12"/>
        <v>0.57144361329706217</v>
      </c>
    </row>
    <row r="114" spans="1:20" x14ac:dyDescent="0.2">
      <c r="A114" s="1" t="s">
        <v>20</v>
      </c>
      <c r="B114" s="1">
        <f t="shared" si="11"/>
        <v>0.56572265885036999</v>
      </c>
      <c r="C114" s="1">
        <f t="shared" si="12"/>
        <v>0.565865133626406</v>
      </c>
      <c r="D114" s="1">
        <f t="shared" si="12"/>
        <v>0.56630180059091972</v>
      </c>
      <c r="E114" s="1">
        <f t="shared" si="12"/>
        <v>0.56706388855693701</v>
      </c>
      <c r="F114" s="1">
        <f t="shared" si="12"/>
        <v>0.56822154663270374</v>
      </c>
      <c r="G114" s="1">
        <f t="shared" si="12"/>
        <v>0.56994851097363741</v>
      </c>
      <c r="H114" s="1">
        <f t="shared" si="12"/>
        <v>0.57258622956469574</v>
      </c>
      <c r="I114" s="1">
        <f t="shared" si="12"/>
        <v>0.57601495863102592</v>
      </c>
      <c r="J114" s="1">
        <f t="shared" si="12"/>
        <v>0.57960194261137543</v>
      </c>
      <c r="K114" s="1">
        <f t="shared" si="12"/>
        <v>0.58258671176131904</v>
      </c>
      <c r="L114" s="1">
        <f t="shared" si="12"/>
        <v>0.58431946996501816</v>
      </c>
      <c r="M114" s="1">
        <f t="shared" si="12"/>
        <v>0.58454528006767381</v>
      </c>
      <c r="N114" s="1">
        <f t="shared" si="12"/>
        <v>0.58345827442165787</v>
      </c>
      <c r="O114" s="1">
        <f t="shared" si="12"/>
        <v>0.58151039782551239</v>
      </c>
      <c r="P114" s="1">
        <f t="shared" si="12"/>
        <v>0.57922174145453043</v>
      </c>
      <c r="Q114" s="1">
        <f t="shared" si="12"/>
        <v>0.57696447559082631</v>
      </c>
      <c r="R114" s="1">
        <f t="shared" si="12"/>
        <v>0.57488364707362938</v>
      </c>
      <c r="S114" s="1">
        <f t="shared" si="12"/>
        <v>0.57303374967578424</v>
      </c>
      <c r="T114" s="1">
        <f t="shared" si="12"/>
        <v>0.57143468306246337</v>
      </c>
    </row>
    <row r="115" spans="1:20" x14ac:dyDescent="0.2">
      <c r="A115" s="1" t="s">
        <v>21</v>
      </c>
      <c r="B115" s="1">
        <f t="shared" si="11"/>
        <v>0.56046458444013203</v>
      </c>
      <c r="C115" s="1">
        <f t="shared" si="12"/>
        <v>0.56057226564303453</v>
      </c>
      <c r="D115" s="1">
        <f t="shared" si="12"/>
        <v>0.56090090248381075</v>
      </c>
      <c r="E115" s="1">
        <f t="shared" si="12"/>
        <v>0.56146706368596289</v>
      </c>
      <c r="F115" s="1">
        <f t="shared" si="12"/>
        <v>0.56230418424742257</v>
      </c>
      <c r="G115" s="1">
        <f t="shared" si="12"/>
        <v>0.56347525237036034</v>
      </c>
      <c r="H115" s="1">
        <f t="shared" si="12"/>
        <v>0.56512586166030676</v>
      </c>
      <c r="I115" s="1">
        <f t="shared" si="12"/>
        <v>0.56754475042219954</v>
      </c>
      <c r="J115" s="1">
        <f t="shared" si="12"/>
        <v>0.5706753467240262</v>
      </c>
      <c r="K115" s="1">
        <f t="shared" si="12"/>
        <v>0.57402334879060113</v>
      </c>
      <c r="L115" s="1">
        <f t="shared" si="12"/>
        <v>0.57694329102255637</v>
      </c>
      <c r="M115" s="1">
        <f t="shared" si="12"/>
        <v>0.57885072290537332</v>
      </c>
      <c r="N115" s="1">
        <f t="shared" si="12"/>
        <v>0.5794807477818712</v>
      </c>
      <c r="O115" s="1">
        <f t="shared" si="12"/>
        <v>0.57895797272307237</v>
      </c>
      <c r="P115" s="1">
        <f t="shared" si="12"/>
        <v>0.57764736924275029</v>
      </c>
      <c r="Q115" s="1">
        <f t="shared" si="12"/>
        <v>0.57599303442071825</v>
      </c>
      <c r="R115" s="1">
        <f t="shared" si="12"/>
        <v>0.57432533676588682</v>
      </c>
      <c r="S115" s="1">
        <f t="shared" si="12"/>
        <v>0.5727833549069703</v>
      </c>
      <c r="T115" s="1">
        <f t="shared" si="12"/>
        <v>0.57142802198771492</v>
      </c>
    </row>
    <row r="116" spans="1:20" x14ac:dyDescent="0.2">
      <c r="A116" s="1" t="s">
        <v>22</v>
      </c>
      <c r="B116" s="1">
        <f t="shared" si="11"/>
        <v>0.55640779830904297</v>
      </c>
      <c r="C116" s="1">
        <f t="shared" si="12"/>
        <v>0.55649430512635401</v>
      </c>
      <c r="D116" s="1">
        <f t="shared" si="12"/>
        <v>0.55675581075609282</v>
      </c>
      <c r="E116" s="1">
        <f t="shared" si="12"/>
        <v>0.55720206042599618</v>
      </c>
      <c r="F116" s="1">
        <f t="shared" si="12"/>
        <v>0.55785181794520133</v>
      </c>
      <c r="G116" s="1">
        <f t="shared" si="12"/>
        <v>0.55873670224094096</v>
      </c>
      <c r="H116" s="1">
        <f t="shared" si="12"/>
        <v>0.55991296504813781</v>
      </c>
      <c r="I116" s="1">
        <f t="shared" si="12"/>
        <v>0.56150529189223164</v>
      </c>
      <c r="J116" s="1">
        <f t="shared" si="12"/>
        <v>0.563761721439755</v>
      </c>
      <c r="K116" s="1">
        <f t="shared" si="12"/>
        <v>0.56666281822704734</v>
      </c>
      <c r="L116" s="1">
        <f t="shared" si="12"/>
        <v>0.56981443365989826</v>
      </c>
      <c r="M116" s="1">
        <f t="shared" si="12"/>
        <v>0.57266435608634514</v>
      </c>
      <c r="N116" s="1">
        <f t="shared" si="12"/>
        <v>0.57468794275169066</v>
      </c>
      <c r="O116" s="1">
        <f t="shared" si="12"/>
        <v>0.57562223408026036</v>
      </c>
      <c r="P116" s="1">
        <f t="shared" si="12"/>
        <v>0.57554401358583029</v>
      </c>
      <c r="Q116" s="1">
        <f t="shared" si="12"/>
        <v>0.57475244221756028</v>
      </c>
      <c r="R116" s="1">
        <f t="shared" si="12"/>
        <v>0.57363138035584982</v>
      </c>
      <c r="S116" s="1">
        <f t="shared" si="12"/>
        <v>0.57247681083991209</v>
      </c>
      <c r="T116" s="1">
        <f t="shared" si="12"/>
        <v>0.57142287235499101</v>
      </c>
    </row>
    <row r="117" spans="1:20" x14ac:dyDescent="0.2">
      <c r="A117" s="1" t="s">
        <v>23</v>
      </c>
      <c r="B117" s="1">
        <f t="shared" si="11"/>
        <v>0.55326585545276197</v>
      </c>
      <c r="C117" s="1">
        <f t="shared" si="12"/>
        <v>0.5533362337767449</v>
      </c>
      <c r="D117" s="1">
        <f t="shared" si="12"/>
        <v>0.55355178573481467</v>
      </c>
      <c r="E117" s="1">
        <f t="shared" si="12"/>
        <v>0.55391937338151964</v>
      </c>
      <c r="F117" s="1">
        <f t="shared" si="12"/>
        <v>0.55444986710511979</v>
      </c>
      <c r="G117" s="1">
        <f t="shared" si="12"/>
        <v>0.55516152378962258</v>
      </c>
      <c r="H117" s="1">
        <f t="shared" si="12"/>
        <v>0.55608396991352904</v>
      </c>
      <c r="I117" s="1">
        <f t="shared" si="12"/>
        <v>0.55726788815919404</v>
      </c>
      <c r="J117" s="1">
        <f t="shared" si="12"/>
        <v>0.55882185004358131</v>
      </c>
      <c r="K117" s="1">
        <f t="shared" si="12"/>
        <v>0.56096215575260489</v>
      </c>
      <c r="L117" s="1">
        <f t="shared" si="12"/>
        <v>0.56369229252947206</v>
      </c>
      <c r="M117" s="1">
        <f t="shared" si="12"/>
        <v>0.56669213109815086</v>
      </c>
      <c r="N117" s="1">
        <f t="shared" si="12"/>
        <v>0.56948517863459414</v>
      </c>
      <c r="O117" s="1">
        <f t="shared" si="12"/>
        <v>0.57160016612239839</v>
      </c>
      <c r="P117" s="1">
        <f t="shared" si="12"/>
        <v>0.57278286876697182</v>
      </c>
      <c r="Q117" s="1">
        <f t="shared" si="12"/>
        <v>0.57307770293829763</v>
      </c>
      <c r="R117" s="1">
        <f t="shared" si="12"/>
        <v>0.57273468491400747</v>
      </c>
      <c r="S117" s="1">
        <f t="shared" si="12"/>
        <v>0.57209135796235766</v>
      </c>
      <c r="T117" s="1">
        <f t="shared" si="12"/>
        <v>0.57141879614273594</v>
      </c>
    </row>
    <row r="118" spans="1:20" x14ac:dyDescent="0.2">
      <c r="A118" s="1" t="s">
        <v>24</v>
      </c>
      <c r="B118" s="1">
        <f t="shared" si="11"/>
        <v>0.55083699971297295</v>
      </c>
      <c r="C118" s="1">
        <f t="shared" si="12"/>
        <v>0.55089570871975102</v>
      </c>
      <c r="D118" s="1">
        <f t="shared" si="12"/>
        <v>0.55108004388514364</v>
      </c>
      <c r="E118" s="1">
        <f t="shared" si="12"/>
        <v>0.55139493847440268</v>
      </c>
      <c r="F118" s="1">
        <f t="shared" si="12"/>
        <v>0.55184624450604791</v>
      </c>
      <c r="G118" s="1">
        <f t="shared" si="12"/>
        <v>0.55244585281031988</v>
      </c>
      <c r="H118" s="1">
        <f t="shared" si="12"/>
        <v>0.55321185433307063</v>
      </c>
      <c r="I118" s="1">
        <f t="shared" si="12"/>
        <v>0.5541720556001335</v>
      </c>
      <c r="J118" s="1">
        <f t="shared" si="12"/>
        <v>0.55537270290573648</v>
      </c>
      <c r="K118" s="1">
        <f t="shared" si="12"/>
        <v>0.55691000222652698</v>
      </c>
      <c r="L118" s="1">
        <f t="shared" si="12"/>
        <v>0.55897523536235993</v>
      </c>
      <c r="M118" s="1">
        <f t="shared" si="12"/>
        <v>0.56158661626733908</v>
      </c>
      <c r="N118" s="1">
        <f t="shared" si="12"/>
        <v>0.56448053550264199</v>
      </c>
      <c r="O118" s="1">
        <f t="shared" si="12"/>
        <v>0.56724269349248879</v>
      </c>
      <c r="P118" s="1">
        <f t="shared" si="12"/>
        <v>0.56944936909005739</v>
      </c>
      <c r="Q118" s="1">
        <f t="shared" si="12"/>
        <v>0.5708595423865982</v>
      </c>
      <c r="R118" s="1">
        <f t="shared" si="12"/>
        <v>0.57149767483002889</v>
      </c>
      <c r="S118" s="1">
        <f t="shared" si="12"/>
        <v>0.57158014413421776</v>
      </c>
      <c r="T118" s="1">
        <f t="shared" si="12"/>
        <v>0.57141576399341543</v>
      </c>
    </row>
    <row r="119" spans="1:20" x14ac:dyDescent="0.2">
      <c r="A119" s="1" t="s">
        <v>25</v>
      </c>
      <c r="B119" s="1">
        <f t="shared" si="11"/>
        <v>0.54898411032988303</v>
      </c>
      <c r="C119" s="1">
        <f t="shared" si="12"/>
        <v>0.54903698344552054</v>
      </c>
      <c r="D119" s="1">
        <f t="shared" si="12"/>
        <v>0.54920085847465572</v>
      </c>
      <c r="E119" s="1">
        <f t="shared" si="12"/>
        <v>0.54947963582298331</v>
      </c>
      <c r="F119" s="1">
        <f t="shared" si="12"/>
        <v>0.54987749042536938</v>
      </c>
      <c r="G119" s="1">
        <f t="shared" si="12"/>
        <v>0.55040268142809801</v>
      </c>
      <c r="H119" s="1">
        <f t="shared" si="12"/>
        <v>0.55106737884444634</v>
      </c>
      <c r="I119" s="1">
        <f t="shared" si="12"/>
        <v>0.5518890651550018</v>
      </c>
      <c r="J119" s="1">
        <f t="shared" si="12"/>
        <v>0.55289428411429697</v>
      </c>
      <c r="K119" s="1">
        <f t="shared" si="12"/>
        <v>0.55412586158079613</v>
      </c>
      <c r="L119" s="1">
        <f t="shared" si="12"/>
        <v>0.55567071643398647</v>
      </c>
      <c r="M119" s="1">
        <f t="shared" si="12"/>
        <v>0.55770076713995609</v>
      </c>
      <c r="N119" s="1">
        <f t="shared" si="12"/>
        <v>0.56024444060937029</v>
      </c>
      <c r="O119" s="1">
        <f t="shared" si="12"/>
        <v>0.56308279316750143</v>
      </c>
      <c r="P119" s="1">
        <f t="shared" si="12"/>
        <v>0.56585417092645507</v>
      </c>
      <c r="Q119" s="1">
        <f t="shared" si="12"/>
        <v>0.56817869099831542</v>
      </c>
      <c r="R119" s="1">
        <f t="shared" si="12"/>
        <v>0.5698341783322407</v>
      </c>
      <c r="S119" s="1">
        <f t="shared" si="12"/>
        <v>0.57084082561932625</v>
      </c>
      <c r="T119" s="1">
        <f t="shared" si="12"/>
        <v>0.57141348568556494</v>
      </c>
    </row>
    <row r="120" spans="1:20" x14ac:dyDescent="0.2">
      <c r="A120" s="1" t="s">
        <v>26</v>
      </c>
      <c r="B120" s="1">
        <f t="shared" si="11"/>
        <v>0.54761310185061496</v>
      </c>
      <c r="C120" s="1">
        <f t="shared" si="12"/>
        <v>0.5476657819446189</v>
      </c>
      <c r="D120" s="1">
        <f t="shared" si="12"/>
        <v>0.54781916753577908</v>
      </c>
      <c r="E120" s="1">
        <f t="shared" si="12"/>
        <v>0.54807432406126155</v>
      </c>
      <c r="F120" s="1">
        <f t="shared" ref="F120:T120" si="13">((1-SIN(F$54*PI()/180))*(E45+F45)/2+(1-SIN(E$54*PI()/180))*(E120-(E45+F45)/2))/(1-SIN(F$54*PI()/180))</f>
        <v>0.54843643800974273</v>
      </c>
      <c r="G120" s="1">
        <f t="shared" si="13"/>
        <v>0.54891207734361491</v>
      </c>
      <c r="H120" s="1">
        <f t="shared" si="13"/>
        <v>0.54951034047302683</v>
      </c>
      <c r="I120" s="1">
        <f t="shared" si="13"/>
        <v>0.55024362806498406</v>
      </c>
      <c r="J120" s="1">
        <f t="shared" si="13"/>
        <v>0.55112942894470351</v>
      </c>
      <c r="K120" s="1">
        <f t="shared" si="13"/>
        <v>0.55219332754774297</v>
      </c>
      <c r="L120" s="1">
        <f t="shared" si="13"/>
        <v>0.55347620006816278</v>
      </c>
      <c r="M120" s="1">
        <f t="shared" si="13"/>
        <v>0.5550584757119984</v>
      </c>
      <c r="N120" s="1">
        <f t="shared" si="13"/>
        <v>0.5570975596420813</v>
      </c>
      <c r="O120" s="1">
        <f t="shared" si="13"/>
        <v>0.55963068561886231</v>
      </c>
      <c r="P120" s="1">
        <f t="shared" si="13"/>
        <v>0.5624768419109426</v>
      </c>
      <c r="Q120" s="1">
        <f t="shared" si="13"/>
        <v>0.56532286398262144</v>
      </c>
      <c r="R120" s="1">
        <f t="shared" si="13"/>
        <v>0.56783656916377323</v>
      </c>
      <c r="S120" s="1">
        <f t="shared" si="13"/>
        <v>0.56983985629291289</v>
      </c>
      <c r="T120" s="1">
        <f t="shared" si="13"/>
        <v>0.57141166956714728</v>
      </c>
    </row>
    <row r="121" spans="1:20" x14ac:dyDescent="0.2">
      <c r="A121" s="1" t="s">
        <v>27</v>
      </c>
      <c r="B121" s="1">
        <f t="shared" si="11"/>
        <v>0.54668372749489003</v>
      </c>
      <c r="C121" s="1">
        <f t="shared" ref="C121:T123" si="14">((1-SIN(C$54*PI()/180))*(B46+C46)/2+(1-SIN(B$54*PI()/180))*(B121-(B46+C46)/2))/(1-SIN(C$54*PI()/180))</f>
        <v>0.54673155166345</v>
      </c>
      <c r="D121" s="1">
        <f t="shared" si="14"/>
        <v>0.54687402676160191</v>
      </c>
      <c r="E121" s="1">
        <f t="shared" si="14"/>
        <v>0.54711276217585258</v>
      </c>
      <c r="F121" s="1">
        <f t="shared" si="14"/>
        <v>0.54745156956794161</v>
      </c>
      <c r="G121" s="1">
        <f t="shared" si="14"/>
        <v>0.54789555897399689</v>
      </c>
      <c r="H121" s="1">
        <f t="shared" si="14"/>
        <v>0.54845178141574213</v>
      </c>
      <c r="I121" s="1">
        <f t="shared" si="14"/>
        <v>0.54912988354773429</v>
      </c>
      <c r="J121" s="1">
        <f t="shared" si="14"/>
        <v>0.5499430134883756</v>
      </c>
      <c r="K121" s="1">
        <f t="shared" si="14"/>
        <v>0.55090914157772686</v>
      </c>
      <c r="L121" s="1">
        <f t="shared" si="14"/>
        <v>0.55205434612042203</v>
      </c>
      <c r="M121" s="1">
        <f t="shared" si="14"/>
        <v>0.55341915685728826</v>
      </c>
      <c r="N121" s="1">
        <f t="shared" si="14"/>
        <v>0.55508060104763268</v>
      </c>
      <c r="O121" s="1">
        <f t="shared" si="14"/>
        <v>0.55718762925092924</v>
      </c>
      <c r="P121" s="1">
        <f t="shared" si="14"/>
        <v>0.5597891495340066</v>
      </c>
      <c r="Q121" s="1">
        <f t="shared" si="14"/>
        <v>0.56274509001280792</v>
      </c>
      <c r="R121" s="1">
        <f t="shared" si="14"/>
        <v>0.56581069212098567</v>
      </c>
      <c r="S121" s="1">
        <f t="shared" si="14"/>
        <v>0.56875878914876909</v>
      </c>
      <c r="T121" s="1">
        <f t="shared" si="14"/>
        <v>0.57141039108666503</v>
      </c>
    </row>
    <row r="122" spans="1:20" x14ac:dyDescent="0.2">
      <c r="A122" s="1" t="s">
        <v>28</v>
      </c>
      <c r="B122" s="1">
        <f t="shared" si="11"/>
        <v>0.54612759501422803</v>
      </c>
      <c r="C122" s="1">
        <f t="shared" si="14"/>
        <v>0.54617882392915551</v>
      </c>
      <c r="D122" s="1">
        <f t="shared" si="14"/>
        <v>0.54632006692678681</v>
      </c>
      <c r="E122" s="1">
        <f t="shared" si="14"/>
        <v>0.54655078803442358</v>
      </c>
      <c r="F122" s="1">
        <f t="shared" si="14"/>
        <v>0.54687699763516462</v>
      </c>
      <c r="G122" s="1">
        <f t="shared" si="14"/>
        <v>0.54730353054597447</v>
      </c>
      <c r="H122" s="1">
        <f t="shared" si="14"/>
        <v>0.54783661320232357</v>
      </c>
      <c r="I122" s="1">
        <f t="shared" si="14"/>
        <v>0.5484845312682175</v>
      </c>
      <c r="J122" s="1">
        <f t="shared" si="14"/>
        <v>0.54925825533406691</v>
      </c>
      <c r="K122" s="1">
        <f t="shared" si="14"/>
        <v>0.55017241822078711</v>
      </c>
      <c r="L122" s="1">
        <f t="shared" si="14"/>
        <v>0.5512471096206808</v>
      </c>
      <c r="M122" s="1">
        <f t="shared" si="14"/>
        <v>0.55251093532643636</v>
      </c>
      <c r="N122" s="1">
        <f t="shared" si="14"/>
        <v>0.55400752333737224</v>
      </c>
      <c r="O122" s="1">
        <f t="shared" si="14"/>
        <v>0.55581728307737033</v>
      </c>
      <c r="P122" s="1">
        <f t="shared" si="14"/>
        <v>0.55809363447893989</v>
      </c>
      <c r="Q122" s="1">
        <f t="shared" si="14"/>
        <v>0.56092493874220062</v>
      </c>
      <c r="R122" s="1">
        <f t="shared" si="14"/>
        <v>0.56427374000089936</v>
      </c>
      <c r="S122" s="1">
        <f t="shared" si="14"/>
        <v>0.56790800514282602</v>
      </c>
      <c r="T122" s="1">
        <f t="shared" si="14"/>
        <v>0.57140969032936206</v>
      </c>
    </row>
    <row r="123" spans="1:20" x14ac:dyDescent="0.2">
      <c r="A123" s="1" t="s">
        <v>29</v>
      </c>
      <c r="B123" s="1">
        <f t="shared" si="11"/>
        <v>0.54595341156436505</v>
      </c>
      <c r="C123" s="1">
        <f t="shared" si="14"/>
        <v>0.54600169247885755</v>
      </c>
      <c r="D123" s="1">
        <f t="shared" si="14"/>
        <v>0.54613942512186708</v>
      </c>
      <c r="E123" s="1">
        <f t="shared" si="14"/>
        <v>0.54636693456411378</v>
      </c>
      <c r="F123" s="1">
        <f t="shared" si="14"/>
        <v>0.54668886519392679</v>
      </c>
      <c r="G123" s="1">
        <f t="shared" si="14"/>
        <v>0.54710966294803376</v>
      </c>
      <c r="H123" s="1">
        <f t="shared" si="14"/>
        <v>0.54763523657841751</v>
      </c>
      <c r="I123" s="1">
        <f t="shared" si="14"/>
        <v>0.54827345660433702</v>
      </c>
      <c r="J123" s="1">
        <f t="shared" si="14"/>
        <v>0.54903462702431238</v>
      </c>
      <c r="K123" s="1">
        <f t="shared" si="14"/>
        <v>0.54993240580540936</v>
      </c>
      <c r="L123" s="1">
        <f t="shared" si="14"/>
        <v>0.5509851826705866</v>
      </c>
      <c r="M123" s="1">
        <f t="shared" si="14"/>
        <v>0.55221848596693934</v>
      </c>
      <c r="N123" s="1">
        <f t="shared" si="14"/>
        <v>0.55366943745951391</v>
      </c>
      <c r="O123" s="1">
        <f t="shared" si="14"/>
        <v>0.55539681891361314</v>
      </c>
      <c r="P123" s="1">
        <f t="shared" si="14"/>
        <v>0.55751686338793183</v>
      </c>
      <c r="Q123" s="1">
        <f t="shared" si="14"/>
        <v>0.56026180479676768</v>
      </c>
      <c r="R123" s="1">
        <f t="shared" si="14"/>
        <v>0.56370220140955551</v>
      </c>
      <c r="S123" s="1">
        <f t="shared" si="14"/>
        <v>0.56758090404129535</v>
      </c>
      <c r="T123" s="1">
        <f t="shared" si="14"/>
        <v>0.57140913870599364</v>
      </c>
    </row>
    <row r="126" spans="1:20" ht="14.25" customHeight="1" x14ac:dyDescent="0.2">
      <c r="A126" s="9" t="s">
        <v>33</v>
      </c>
      <c r="B126" s="9"/>
      <c r="C126" s="9"/>
      <c r="D126" s="9"/>
      <c r="E126" s="9"/>
      <c r="F126" s="9"/>
      <c r="G126" s="9"/>
      <c r="H126" s="9"/>
      <c r="I126" s="9"/>
      <c r="J126" s="9"/>
      <c r="K126" s="9"/>
      <c r="L126" s="9"/>
      <c r="M126" s="9"/>
      <c r="N126" s="9"/>
      <c r="O126" s="9"/>
      <c r="P126" s="9"/>
      <c r="Q126" s="9"/>
      <c r="R126" s="9"/>
      <c r="S126" s="9"/>
      <c r="T126" s="2"/>
    </row>
    <row r="127" spans="1:20" ht="14.25" customHeight="1" x14ac:dyDescent="0.2">
      <c r="A127" s="9"/>
      <c r="B127" s="9"/>
      <c r="C127" s="9"/>
      <c r="D127" s="9"/>
      <c r="E127" s="9"/>
      <c r="F127" s="9"/>
      <c r="G127" s="9"/>
      <c r="H127" s="9"/>
      <c r="I127" s="9"/>
      <c r="J127" s="9"/>
      <c r="K127" s="9"/>
      <c r="L127" s="9"/>
      <c r="M127" s="9"/>
      <c r="N127" s="9"/>
      <c r="O127" s="9"/>
      <c r="P127" s="9"/>
      <c r="Q127" s="9"/>
      <c r="R127" s="9"/>
      <c r="S127" s="9"/>
      <c r="T127" s="2"/>
    </row>
    <row r="128" spans="1:20" x14ac:dyDescent="0.2">
      <c r="A128" s="1" t="s">
        <v>10</v>
      </c>
      <c r="B128" s="1">
        <v>90</v>
      </c>
      <c r="C128" s="1">
        <v>85</v>
      </c>
      <c r="D128" s="1">
        <v>80</v>
      </c>
      <c r="E128" s="1">
        <v>75</v>
      </c>
      <c r="F128" s="1">
        <v>70</v>
      </c>
      <c r="G128" s="1">
        <v>65</v>
      </c>
      <c r="H128" s="1">
        <v>60</v>
      </c>
      <c r="I128" s="1">
        <v>55</v>
      </c>
      <c r="J128" s="1">
        <v>50</v>
      </c>
      <c r="K128" s="1">
        <v>45</v>
      </c>
      <c r="L128" s="1">
        <v>40</v>
      </c>
      <c r="M128" s="1">
        <v>35</v>
      </c>
      <c r="N128" s="1">
        <v>30</v>
      </c>
      <c r="O128" s="1">
        <v>25</v>
      </c>
      <c r="P128" s="1">
        <v>20</v>
      </c>
      <c r="Q128" s="1">
        <v>15</v>
      </c>
      <c r="R128" s="1">
        <v>10</v>
      </c>
      <c r="S128" s="1">
        <v>5</v>
      </c>
      <c r="T128" s="1">
        <v>0</v>
      </c>
    </row>
    <row r="129" spans="1:20" x14ac:dyDescent="0.2">
      <c r="A129" s="1" t="s">
        <v>11</v>
      </c>
      <c r="B129" s="3" t="s">
        <v>34</v>
      </c>
      <c r="C129" s="1">
        <v>0.85203931233956398</v>
      </c>
      <c r="D129" s="1">
        <v>0.82080451850325298</v>
      </c>
      <c r="E129" s="1">
        <v>0.78043492721317398</v>
      </c>
      <c r="F129" s="1">
        <v>0.73823931112094898</v>
      </c>
      <c r="G129" s="1">
        <v>0.69993927815176904</v>
      </c>
      <c r="H129" s="1">
        <v>0.67118348420010798</v>
      </c>
      <c r="I129" s="1">
        <v>0.64962710428280201</v>
      </c>
      <c r="J129" s="1">
        <v>0.63310996833552402</v>
      </c>
      <c r="K129" s="1">
        <v>0.620184502572106</v>
      </c>
      <c r="L129" s="1">
        <v>0.60987018442904095</v>
      </c>
      <c r="M129" s="1">
        <v>0.60149812686648496</v>
      </c>
      <c r="N129" s="1">
        <v>0.594641862457012</v>
      </c>
      <c r="O129" s="1">
        <v>0.58895564631596897</v>
      </c>
      <c r="P129" s="1">
        <v>0.58417346136057102</v>
      </c>
      <c r="Q129" s="1">
        <v>0.58015387807425101</v>
      </c>
      <c r="R129" s="1">
        <v>0.57676954309605499</v>
      </c>
      <c r="S129" s="1">
        <v>0.57391251298979296</v>
      </c>
      <c r="T129" s="1">
        <v>0.57150295869963996</v>
      </c>
    </row>
    <row r="130" spans="1:20" x14ac:dyDescent="0.2">
      <c r="A130" s="1" t="s">
        <v>12</v>
      </c>
      <c r="B130" s="3" t="s">
        <v>34</v>
      </c>
      <c r="C130" s="1">
        <v>0.809859136166868</v>
      </c>
      <c r="D130" s="1">
        <v>0.78951447124204799</v>
      </c>
      <c r="E130" s="1">
        <v>0.758990858673806</v>
      </c>
      <c r="F130" s="1">
        <v>0.72517920259125701</v>
      </c>
      <c r="G130" s="1">
        <v>0.69471406458110796</v>
      </c>
      <c r="H130" s="1">
        <v>0.66852369695902802</v>
      </c>
      <c r="I130" s="1">
        <v>0.64807644703939105</v>
      </c>
      <c r="J130" s="1">
        <v>0.63215058805286894</v>
      </c>
      <c r="K130" s="1">
        <v>0.61956882930883905</v>
      </c>
      <c r="L130" s="1">
        <v>0.60946308540178595</v>
      </c>
      <c r="M130" s="1">
        <v>0.60122146811091703</v>
      </c>
      <c r="N130" s="1">
        <v>0.59444174026825503</v>
      </c>
      <c r="O130" s="1">
        <v>0.58878151659575895</v>
      </c>
      <c r="P130" s="1">
        <v>0.58403549599131799</v>
      </c>
      <c r="Q130" s="1">
        <v>0.58003856959875999</v>
      </c>
      <c r="R130" s="1">
        <v>0.57665638740617398</v>
      </c>
      <c r="S130" s="1">
        <v>0.57381140780957496</v>
      </c>
      <c r="T130" s="1">
        <v>0.57142534364764197</v>
      </c>
    </row>
    <row r="131" spans="1:20" x14ac:dyDescent="0.2">
      <c r="A131" s="1" t="s">
        <v>13</v>
      </c>
      <c r="B131" s="3" t="s">
        <v>34</v>
      </c>
      <c r="C131" s="1">
        <v>0.710551145887931</v>
      </c>
      <c r="D131" s="1">
        <v>0.709392108827549</v>
      </c>
      <c r="E131" s="1">
        <v>0.70190643271296704</v>
      </c>
      <c r="F131" s="1">
        <v>0.69130450294955303</v>
      </c>
      <c r="G131" s="1">
        <v>0.67674977640065404</v>
      </c>
      <c r="H131" s="1">
        <v>0.65997701684911603</v>
      </c>
      <c r="I131" s="1">
        <v>0.64326644437282299</v>
      </c>
      <c r="J131" s="1">
        <v>0.62918551780669796</v>
      </c>
      <c r="K131" s="1">
        <v>0.617617293110304</v>
      </c>
      <c r="L131" s="1">
        <v>0.608121373018218</v>
      </c>
      <c r="M131" s="1">
        <v>0.60028822928103798</v>
      </c>
      <c r="N131" s="1">
        <v>0.59376930987163401</v>
      </c>
      <c r="O131" s="1">
        <v>0.58829050451673004</v>
      </c>
      <c r="P131" s="1">
        <v>0.58369844986786301</v>
      </c>
      <c r="Q131" s="1">
        <v>0.57981011986439601</v>
      </c>
      <c r="R131" s="1">
        <v>0.57651272865986902</v>
      </c>
      <c r="S131" s="1">
        <v>0.57371826231083001</v>
      </c>
      <c r="T131" s="1">
        <v>0.57137936756373597</v>
      </c>
    </row>
    <row r="132" spans="1:20" x14ac:dyDescent="0.2">
      <c r="A132" s="1" t="s">
        <v>14</v>
      </c>
      <c r="B132" s="3" t="s">
        <v>34</v>
      </c>
      <c r="C132" s="1">
        <v>0.60450210799843096</v>
      </c>
      <c r="D132" s="1">
        <v>0.61467124221870795</v>
      </c>
      <c r="E132" s="1">
        <v>0.63161767162923899</v>
      </c>
      <c r="F132" s="1">
        <v>0.64335009068582305</v>
      </c>
      <c r="G132" s="1">
        <v>0.64678793236120902</v>
      </c>
      <c r="H132" s="1">
        <v>0.642920375906883</v>
      </c>
      <c r="I132" s="1">
        <v>0.634360344121216</v>
      </c>
      <c r="J132" s="1">
        <v>0.62385191642962901</v>
      </c>
      <c r="K132" s="1">
        <v>0.61418695461063</v>
      </c>
      <c r="L132" s="1">
        <v>0.60582609023802703</v>
      </c>
      <c r="M132" s="1">
        <v>0.59870582548509099</v>
      </c>
      <c r="N132" s="1">
        <v>0.59265865350231195</v>
      </c>
      <c r="O132" s="1">
        <v>0.587539044093776</v>
      </c>
      <c r="P132" s="1">
        <v>0.583192647608194</v>
      </c>
      <c r="Q132" s="1">
        <v>0.57948837502182104</v>
      </c>
      <c r="R132" s="1">
        <v>0.576338059181285</v>
      </c>
      <c r="S132" s="1">
        <v>0.57365577994588002</v>
      </c>
      <c r="T132" s="1">
        <v>0.57139488500650404</v>
      </c>
    </row>
    <row r="133" spans="1:20" x14ac:dyDescent="0.2">
      <c r="A133" s="1" t="s">
        <v>15</v>
      </c>
      <c r="B133" s="3" t="s">
        <v>34</v>
      </c>
      <c r="C133" s="1">
        <v>0.52163318791592606</v>
      </c>
      <c r="D133" s="1">
        <v>0.54498421104351202</v>
      </c>
      <c r="E133" s="1">
        <v>0.56858877783560402</v>
      </c>
      <c r="F133" s="1">
        <v>0.59142427922934604</v>
      </c>
      <c r="G133" s="1">
        <v>0.60850429428405906</v>
      </c>
      <c r="H133" s="1">
        <v>0.61753948060508601</v>
      </c>
      <c r="I133" s="1">
        <v>0.61912963974088497</v>
      </c>
      <c r="J133" s="1">
        <v>0.61542594333372302</v>
      </c>
      <c r="K133" s="1">
        <v>0.60895372842599405</v>
      </c>
      <c r="L133" s="1">
        <v>0.60237866180599897</v>
      </c>
      <c r="M133" s="1">
        <v>0.596359008242072</v>
      </c>
      <c r="N133" s="1">
        <v>0.59104689252157405</v>
      </c>
      <c r="O133" s="1">
        <v>0.586438948360537</v>
      </c>
      <c r="P133" s="1">
        <v>0.58243081192290502</v>
      </c>
      <c r="Q133" s="1">
        <v>0.57900050450867402</v>
      </c>
      <c r="R133" s="1">
        <v>0.57605321335860005</v>
      </c>
      <c r="S133" s="1">
        <v>0.573534045530946</v>
      </c>
      <c r="T133" s="1">
        <v>0.57140096216048497</v>
      </c>
    </row>
    <row r="134" spans="1:20" x14ac:dyDescent="0.2">
      <c r="A134" s="1" t="s">
        <v>16</v>
      </c>
      <c r="B134" s="3" t="s">
        <v>34</v>
      </c>
      <c r="C134" s="1">
        <v>0.49900086305426899</v>
      </c>
      <c r="D134" s="1">
        <v>0.508218316572844</v>
      </c>
      <c r="E134" s="1">
        <v>0.52607577753339796</v>
      </c>
      <c r="F134" s="1">
        <v>0.54700404171307404</v>
      </c>
      <c r="G134" s="1">
        <v>0.56865313937883599</v>
      </c>
      <c r="H134" s="1">
        <v>0.586388499227399</v>
      </c>
      <c r="I134" s="1">
        <v>0.59752167141775703</v>
      </c>
      <c r="J134" s="1">
        <v>0.60194924530134597</v>
      </c>
      <c r="K134" s="1">
        <v>0.60122352070467899</v>
      </c>
      <c r="L134" s="1">
        <v>0.59746235245394097</v>
      </c>
      <c r="M134" s="1">
        <v>0.59306791349736698</v>
      </c>
      <c r="N134" s="1">
        <v>0.588803178266885</v>
      </c>
      <c r="O134" s="1">
        <v>0.58488440848929302</v>
      </c>
      <c r="P134" s="1">
        <v>0.58139855374237503</v>
      </c>
      <c r="Q134" s="1">
        <v>0.57832144660853901</v>
      </c>
      <c r="R134" s="1">
        <v>0.57565223805964705</v>
      </c>
      <c r="S134" s="1">
        <v>0.57335848470144202</v>
      </c>
      <c r="T134" s="1">
        <v>0.57140081203561299</v>
      </c>
    </row>
    <row r="135" spans="1:20" x14ac:dyDescent="0.2">
      <c r="A135" s="1" t="s">
        <v>17</v>
      </c>
      <c r="B135" s="3" t="s">
        <v>34</v>
      </c>
      <c r="C135" s="1">
        <v>0.49900063343097201</v>
      </c>
      <c r="D135" s="1">
        <v>0.49950135447199601</v>
      </c>
      <c r="E135" s="1">
        <v>0.50462450137778403</v>
      </c>
      <c r="F135" s="1">
        <v>0.51769257586236705</v>
      </c>
      <c r="G135" s="1">
        <v>0.53513022602675897</v>
      </c>
      <c r="H135" s="1">
        <v>0.554507449705674</v>
      </c>
      <c r="I135" s="1">
        <v>0.571536073404601</v>
      </c>
      <c r="J135" s="1">
        <v>0.58332981879065304</v>
      </c>
      <c r="K135" s="1">
        <v>0.58928655770149796</v>
      </c>
      <c r="L135" s="1">
        <v>0.59044953410551104</v>
      </c>
      <c r="M135" s="1">
        <v>0.58854959227407799</v>
      </c>
      <c r="N135" s="1">
        <v>0.585766647759421</v>
      </c>
      <c r="O135" s="1">
        <v>0.58282660595631797</v>
      </c>
      <c r="P135" s="1">
        <v>0.58000675777045096</v>
      </c>
      <c r="Q135" s="1">
        <v>0.57742915837356801</v>
      </c>
      <c r="R135" s="1">
        <v>0.575135394242272</v>
      </c>
      <c r="S135" s="1">
        <v>0.57312710579708404</v>
      </c>
      <c r="T135" s="1">
        <v>0.57140059413997502</v>
      </c>
    </row>
    <row r="136" spans="1:20" x14ac:dyDescent="0.2">
      <c r="A136" s="1" t="s">
        <v>18</v>
      </c>
      <c r="B136" s="3" t="s">
        <v>34</v>
      </c>
      <c r="C136" s="1">
        <v>0.49900063343097201</v>
      </c>
      <c r="D136" s="1">
        <v>0.49950126861487398</v>
      </c>
      <c r="E136" s="1">
        <v>0.499668617500926</v>
      </c>
      <c r="F136" s="1">
        <v>0.50309725216514001</v>
      </c>
      <c r="G136" s="1">
        <v>0.51317973269656603</v>
      </c>
      <c r="H136" s="1">
        <v>0.52786975022625604</v>
      </c>
      <c r="I136" s="1">
        <v>0.54513293610865998</v>
      </c>
      <c r="J136" s="1">
        <v>0.56113829386032898</v>
      </c>
      <c r="K136" s="1">
        <v>0.57300059446263796</v>
      </c>
      <c r="L136" s="1">
        <v>0.57980765819397895</v>
      </c>
      <c r="M136" s="1">
        <v>0.58222420180249002</v>
      </c>
      <c r="N136" s="1">
        <v>0.58167086445726601</v>
      </c>
      <c r="O136" s="1">
        <v>0.58009386182445499</v>
      </c>
      <c r="P136" s="1">
        <v>0.57819449116242105</v>
      </c>
      <c r="Q136" s="1">
        <v>0.57626821471233403</v>
      </c>
      <c r="R136" s="1">
        <v>0.57445611426047205</v>
      </c>
      <c r="S136" s="1">
        <v>0.57282196695711096</v>
      </c>
      <c r="T136" s="1">
        <v>0.57140034098622505</v>
      </c>
    </row>
    <row r="137" spans="1:20" x14ac:dyDescent="0.2">
      <c r="A137" s="1" t="s">
        <v>19</v>
      </c>
      <c r="B137" s="3" t="s">
        <v>34</v>
      </c>
      <c r="C137" s="1">
        <v>0.49900063343097201</v>
      </c>
      <c r="D137" s="1">
        <v>0.49950126861487398</v>
      </c>
      <c r="E137" s="1">
        <v>0.49966857143466398</v>
      </c>
      <c r="F137" s="1">
        <v>0.49975257190502698</v>
      </c>
      <c r="G137" s="1">
        <v>0.50229402970262604</v>
      </c>
      <c r="H137" s="1">
        <v>0.51045783557701496</v>
      </c>
      <c r="I137" s="1">
        <v>0.52311176231682499</v>
      </c>
      <c r="J137" s="1">
        <v>0.53864621252809597</v>
      </c>
      <c r="K137" s="1">
        <v>0.55366746681176504</v>
      </c>
      <c r="L137" s="1">
        <v>0.56537833734762299</v>
      </c>
      <c r="M137" s="1">
        <v>0.57268609210176402</v>
      </c>
      <c r="N137" s="1">
        <v>0.575980306612355</v>
      </c>
      <c r="O137" s="1">
        <v>0.57643993613693201</v>
      </c>
      <c r="P137" s="1">
        <v>0.57580820278634604</v>
      </c>
      <c r="Q137" s="1">
        <v>0.57475480754722197</v>
      </c>
      <c r="R137" s="1">
        <v>0.57357711790086496</v>
      </c>
      <c r="S137" s="1">
        <v>0.57242916789656595</v>
      </c>
      <c r="T137" s="1">
        <v>0.57139998085588095</v>
      </c>
    </row>
    <row r="138" spans="1:20" x14ac:dyDescent="0.2">
      <c r="A138" s="1" t="s">
        <v>20</v>
      </c>
      <c r="B138" s="3" t="s">
        <v>34</v>
      </c>
      <c r="C138" s="1">
        <v>0.49900063343097201</v>
      </c>
      <c r="D138" s="1">
        <v>0.49950126861487398</v>
      </c>
      <c r="E138" s="1">
        <v>0.49966857143466398</v>
      </c>
      <c r="F138" s="1">
        <v>0.49975254237936201</v>
      </c>
      <c r="G138" s="1">
        <v>0.49980320334900502</v>
      </c>
      <c r="H138" s="1">
        <v>0.50181794175027905</v>
      </c>
      <c r="I138" s="1">
        <v>0.50869526600898496</v>
      </c>
      <c r="J138" s="1">
        <v>0.51985945841268599</v>
      </c>
      <c r="K138" s="1">
        <v>0.53404473842720102</v>
      </c>
      <c r="L138" s="1">
        <v>0.54823132444829503</v>
      </c>
      <c r="M138" s="1">
        <v>0.55974638072606797</v>
      </c>
      <c r="N138" s="1">
        <v>0.56739060660840801</v>
      </c>
      <c r="O138" s="1">
        <v>0.57134474964751103</v>
      </c>
      <c r="P138" s="1">
        <v>0.57260642675463902</v>
      </c>
      <c r="Q138" s="1">
        <v>0.57275964371368404</v>
      </c>
      <c r="R138" s="1">
        <v>0.57242993344070403</v>
      </c>
      <c r="S138" s="1">
        <v>0.57192326317433795</v>
      </c>
      <c r="T138" s="1">
        <v>0.57139954314762498</v>
      </c>
    </row>
    <row r="139" spans="1:20" x14ac:dyDescent="0.2">
      <c r="A139" s="1" t="s">
        <v>21</v>
      </c>
      <c r="B139" s="3" t="s">
        <v>34</v>
      </c>
      <c r="C139" s="1">
        <v>0.49900063343097201</v>
      </c>
      <c r="D139" s="1">
        <v>0.49950126861487398</v>
      </c>
      <c r="E139" s="1">
        <v>0.49966857143466398</v>
      </c>
      <c r="F139" s="1">
        <v>0.49975254237936201</v>
      </c>
      <c r="G139" s="1">
        <v>0.49980318194324802</v>
      </c>
      <c r="H139" s="1">
        <v>0.49983717428273999</v>
      </c>
      <c r="I139" s="1">
        <v>0.50151616142781796</v>
      </c>
      <c r="J139" s="1">
        <v>0.50750739188341698</v>
      </c>
      <c r="K139" s="1">
        <v>0.51758602718769497</v>
      </c>
      <c r="L139" s="1">
        <v>0.53075664321773397</v>
      </c>
      <c r="M139" s="1">
        <v>0.54430355799494101</v>
      </c>
      <c r="N139" s="1">
        <v>0.55567359042094799</v>
      </c>
      <c r="O139" s="1">
        <v>0.56359501660760203</v>
      </c>
      <c r="P139" s="1">
        <v>0.56810943077971698</v>
      </c>
      <c r="Q139" s="1">
        <v>0.57006003460899601</v>
      </c>
      <c r="R139" s="1">
        <v>0.57090682707915197</v>
      </c>
      <c r="S139" s="1">
        <v>0.57125270237602399</v>
      </c>
      <c r="T139" s="1">
        <v>0.57139894103338795</v>
      </c>
    </row>
    <row r="140" spans="1:20" x14ac:dyDescent="0.2">
      <c r="A140" s="1" t="s">
        <v>22</v>
      </c>
      <c r="B140" s="3" t="s">
        <v>34</v>
      </c>
      <c r="C140" s="1">
        <v>0.49900063343097201</v>
      </c>
      <c r="D140" s="1">
        <v>0.49950126861487398</v>
      </c>
      <c r="E140" s="1">
        <v>0.49966857143466398</v>
      </c>
      <c r="F140" s="1">
        <v>0.49975254237936201</v>
      </c>
      <c r="G140" s="1">
        <v>0.49980318194324802</v>
      </c>
      <c r="H140" s="1">
        <v>0.499837157294657</v>
      </c>
      <c r="I140" s="1">
        <v>0.49986162603186302</v>
      </c>
      <c r="J140" s="1">
        <v>0.50131780799306702</v>
      </c>
      <c r="K140" s="1">
        <v>0.50669501335230105</v>
      </c>
      <c r="L140" s="1">
        <v>0.51600415853020898</v>
      </c>
      <c r="M140" s="1">
        <v>0.528460196985585</v>
      </c>
      <c r="N140" s="1">
        <v>0.54158136321176598</v>
      </c>
      <c r="O140" s="1">
        <v>0.55291350258602201</v>
      </c>
      <c r="P140" s="1">
        <v>0.56114386520649595</v>
      </c>
      <c r="Q140" s="1">
        <v>0.56619702301320896</v>
      </c>
      <c r="R140" s="1">
        <v>0.56880561030054599</v>
      </c>
      <c r="S140" s="1">
        <v>0.570343484972759</v>
      </c>
      <c r="T140" s="1">
        <v>0.57139811192365697</v>
      </c>
    </row>
    <row r="141" spans="1:20" x14ac:dyDescent="0.2">
      <c r="A141" s="1" t="s">
        <v>23</v>
      </c>
      <c r="B141" s="3" t="s">
        <v>34</v>
      </c>
      <c r="C141" s="1">
        <v>0.49900063343097201</v>
      </c>
      <c r="D141" s="1">
        <v>0.49950126861487398</v>
      </c>
      <c r="E141" s="1">
        <v>0.49966857143466398</v>
      </c>
      <c r="F141" s="1">
        <v>0.49975254237936201</v>
      </c>
      <c r="G141" s="1">
        <v>0.49980318194324802</v>
      </c>
      <c r="H141" s="1">
        <v>0.499837157294657</v>
      </c>
      <c r="I141" s="1">
        <v>0.49986161180115701</v>
      </c>
      <c r="J141" s="1">
        <v>0.49988012992103997</v>
      </c>
      <c r="K141" s="1">
        <v>0.50118822986626599</v>
      </c>
      <c r="L141" s="1">
        <v>0.50615479185454404</v>
      </c>
      <c r="M141" s="1">
        <v>0.51496020974356604</v>
      </c>
      <c r="N141" s="1">
        <v>0.52698254568412595</v>
      </c>
      <c r="O141" s="1">
        <v>0.53991912999444402</v>
      </c>
      <c r="P141" s="1">
        <v>0.55138815551260301</v>
      </c>
      <c r="Q141" s="1">
        <v>0.56003557200557297</v>
      </c>
      <c r="R141" s="1">
        <v>0.56570354815523605</v>
      </c>
      <c r="S141" s="1">
        <v>0.569046559687297</v>
      </c>
      <c r="T141" s="1">
        <v>0.57139695463374895</v>
      </c>
    </row>
    <row r="142" spans="1:20" x14ac:dyDescent="0.2">
      <c r="A142" s="1" t="s">
        <v>24</v>
      </c>
      <c r="B142" s="3" t="s">
        <v>34</v>
      </c>
      <c r="C142" s="1">
        <v>0.49900063343097201</v>
      </c>
      <c r="D142" s="1">
        <v>0.49950126861487398</v>
      </c>
      <c r="E142" s="1">
        <v>0.49966857143466398</v>
      </c>
      <c r="F142" s="1">
        <v>0.49975254237936201</v>
      </c>
      <c r="G142" s="1">
        <v>0.49980318194324802</v>
      </c>
      <c r="H142" s="1">
        <v>0.499837157294657</v>
      </c>
      <c r="I142" s="1">
        <v>0.49986161180115701</v>
      </c>
      <c r="J142" s="1">
        <v>0.49988011741296201</v>
      </c>
      <c r="K142" s="1">
        <v>0.49989467025205497</v>
      </c>
      <c r="L142" s="1">
        <v>0.50111089456594204</v>
      </c>
      <c r="M142" s="1">
        <v>0.50583568815868296</v>
      </c>
      <c r="N142" s="1">
        <v>0.51438749482150403</v>
      </c>
      <c r="O142" s="1">
        <v>0.52627879425288404</v>
      </c>
      <c r="P142" s="1">
        <v>0.53933367987786796</v>
      </c>
      <c r="Q142" s="1">
        <v>0.551205893997472</v>
      </c>
      <c r="R142" s="1">
        <v>0.56050567317593203</v>
      </c>
      <c r="S142" s="1">
        <v>0.56702200932727198</v>
      </c>
      <c r="T142" s="1">
        <v>0.57139519044467602</v>
      </c>
    </row>
    <row r="143" spans="1:20" x14ac:dyDescent="0.2">
      <c r="A143" s="1" t="s">
        <v>25</v>
      </c>
      <c r="B143" s="3" t="s">
        <v>34</v>
      </c>
      <c r="C143" s="1">
        <v>0.49900063343097201</v>
      </c>
      <c r="D143" s="1">
        <v>0.49950126861487398</v>
      </c>
      <c r="E143" s="1">
        <v>0.49966857143466398</v>
      </c>
      <c r="F143" s="1">
        <v>0.49975254237936201</v>
      </c>
      <c r="G143" s="1">
        <v>0.49980318194324802</v>
      </c>
      <c r="H143" s="1">
        <v>0.499837157294657</v>
      </c>
      <c r="I143" s="1">
        <v>0.49986161180115701</v>
      </c>
      <c r="J143" s="1">
        <v>0.49988011741296201</v>
      </c>
      <c r="K143" s="1">
        <v>0.49989465879192102</v>
      </c>
      <c r="L143" s="1">
        <v>0.49990643813135099</v>
      </c>
      <c r="M143" s="1">
        <v>0.50107980857446899</v>
      </c>
      <c r="N143" s="1">
        <v>0.50573240939349995</v>
      </c>
      <c r="O143" s="1">
        <v>0.51431427719226697</v>
      </c>
      <c r="P143" s="1">
        <v>0.52646035691333604</v>
      </c>
      <c r="Q143" s="1">
        <v>0.54007584880607695</v>
      </c>
      <c r="R143" s="1">
        <v>0.55282293892570999</v>
      </c>
      <c r="S143" s="1">
        <v>0.56329951786445198</v>
      </c>
      <c r="T143" s="1">
        <v>0.57139194672920102</v>
      </c>
    </row>
    <row r="144" spans="1:20" x14ac:dyDescent="0.2">
      <c r="A144" s="1" t="s">
        <v>26</v>
      </c>
      <c r="B144" s="3" t="s">
        <v>34</v>
      </c>
      <c r="C144" s="1">
        <v>0.49900063343097201</v>
      </c>
      <c r="D144" s="1">
        <v>0.49950126861487398</v>
      </c>
      <c r="E144" s="1">
        <v>0.49966857143466398</v>
      </c>
      <c r="F144" s="1">
        <v>0.49975254237936201</v>
      </c>
      <c r="G144" s="1">
        <v>0.49980318194324802</v>
      </c>
      <c r="H144" s="1">
        <v>0.499837157294657</v>
      </c>
      <c r="I144" s="1">
        <v>0.49986161180115701</v>
      </c>
      <c r="J144" s="1">
        <v>0.49988011741296201</v>
      </c>
      <c r="K144" s="1">
        <v>0.49989465879192102</v>
      </c>
      <c r="L144" s="1">
        <v>0.49990642696423299</v>
      </c>
      <c r="M144" s="1">
        <v>0.499916191729665</v>
      </c>
      <c r="N144" s="1">
        <v>0.50110258236293503</v>
      </c>
      <c r="O144" s="1">
        <v>0.50590057936343902</v>
      </c>
      <c r="P144" s="1">
        <v>0.51492474552418199</v>
      </c>
      <c r="Q144" s="1">
        <v>0.52795640021550805</v>
      </c>
      <c r="R144" s="1">
        <v>0.54297600439374505</v>
      </c>
      <c r="S144" s="1">
        <v>0.55775932053246802</v>
      </c>
      <c r="T144" s="1">
        <v>0.57138627658718699</v>
      </c>
    </row>
    <row r="145" spans="1:20" x14ac:dyDescent="0.2">
      <c r="A145" s="1" t="s">
        <v>27</v>
      </c>
      <c r="B145" s="3" t="s">
        <v>34</v>
      </c>
      <c r="C145" s="1">
        <v>0.49900063343097201</v>
      </c>
      <c r="D145" s="1">
        <v>0.49950126861487398</v>
      </c>
      <c r="E145" s="1">
        <v>0.49966857143466398</v>
      </c>
      <c r="F145" s="1">
        <v>0.49975254237936201</v>
      </c>
      <c r="G145" s="1">
        <v>0.49980318194324802</v>
      </c>
      <c r="H145" s="1">
        <v>0.499837157294657</v>
      </c>
      <c r="I145" s="1">
        <v>0.49986161180115701</v>
      </c>
      <c r="J145" s="1">
        <v>0.49988011741296201</v>
      </c>
      <c r="K145" s="1">
        <v>0.49989465879192102</v>
      </c>
      <c r="L145" s="1">
        <v>0.49990642696423299</v>
      </c>
      <c r="M145" s="1">
        <v>0.49991618007330202</v>
      </c>
      <c r="N145" s="1">
        <v>0.499924436777617</v>
      </c>
      <c r="O145" s="1">
        <v>0.501215684938075</v>
      </c>
      <c r="P145" s="1">
        <v>0.50655979509909099</v>
      </c>
      <c r="Q145" s="1">
        <v>0.51688724511691297</v>
      </c>
      <c r="R145" s="1">
        <v>0.53239583972652105</v>
      </c>
      <c r="S145" s="1">
        <v>0.551754347612045</v>
      </c>
      <c r="T145" s="1">
        <v>0.57138058003382297</v>
      </c>
    </row>
    <row r="146" spans="1:20" x14ac:dyDescent="0.2">
      <c r="A146" s="1" t="s">
        <v>28</v>
      </c>
      <c r="B146" s="3" t="s">
        <v>34</v>
      </c>
      <c r="C146" s="1">
        <v>0.49900063343097201</v>
      </c>
      <c r="D146" s="1">
        <v>0.49950126861487398</v>
      </c>
      <c r="E146" s="1">
        <v>0.49966857143466398</v>
      </c>
      <c r="F146" s="1">
        <v>0.49975254237936201</v>
      </c>
      <c r="G146" s="1">
        <v>0.49980318194324802</v>
      </c>
      <c r="H146" s="1">
        <v>0.499837157294657</v>
      </c>
      <c r="I146" s="1">
        <v>0.49986161180115701</v>
      </c>
      <c r="J146" s="1">
        <v>0.49988011741296201</v>
      </c>
      <c r="K146" s="1">
        <v>0.49989465879192102</v>
      </c>
      <c r="L146" s="1">
        <v>0.49990642696423299</v>
      </c>
      <c r="M146" s="1">
        <v>0.49991618007330202</v>
      </c>
      <c r="N146" s="1">
        <v>0.49992442375728702</v>
      </c>
      <c r="O146" s="1">
        <v>0.49993152404387298</v>
      </c>
      <c r="P146" s="1">
        <v>0.50159472319554799</v>
      </c>
      <c r="Q146" s="1">
        <v>0.50888603909261898</v>
      </c>
      <c r="R146" s="1">
        <v>0.52438280403420301</v>
      </c>
      <c r="S146" s="1">
        <v>0.54684568981047699</v>
      </c>
      <c r="T146" s="1">
        <v>0.57137526738870603</v>
      </c>
    </row>
    <row r="147" spans="1:20" x14ac:dyDescent="0.2">
      <c r="A147" s="1" t="s">
        <v>29</v>
      </c>
      <c r="B147" s="3" t="s">
        <v>34</v>
      </c>
      <c r="C147" s="1">
        <v>0.49900063343097201</v>
      </c>
      <c r="D147" s="1">
        <v>0.49950126861487398</v>
      </c>
      <c r="E147" s="1">
        <v>0.49966857143466398</v>
      </c>
      <c r="F147" s="1">
        <v>0.49975254237936201</v>
      </c>
      <c r="G147" s="1">
        <v>0.49980318194324802</v>
      </c>
      <c r="H147" s="1">
        <v>0.499837157294657</v>
      </c>
      <c r="I147" s="1">
        <v>0.49986161180115701</v>
      </c>
      <c r="J147" s="1">
        <v>0.49988011741296201</v>
      </c>
      <c r="K147" s="1">
        <v>0.49989465879192102</v>
      </c>
      <c r="L147" s="1">
        <v>0.49990642696423299</v>
      </c>
      <c r="M147" s="1">
        <v>0.49991618007330202</v>
      </c>
      <c r="N147" s="1">
        <v>0.49992442375728702</v>
      </c>
      <c r="O147" s="1">
        <v>0.49993150827685201</v>
      </c>
      <c r="P147" s="1">
        <v>0.49993828479362301</v>
      </c>
      <c r="Q147" s="1">
        <v>0.50589231376377097</v>
      </c>
      <c r="R147" s="1">
        <v>0.52159158751066304</v>
      </c>
      <c r="S147" s="1">
        <v>0.54470230765800098</v>
      </c>
      <c r="T147" s="1">
        <v>0.57137408991702399</v>
      </c>
    </row>
  </sheetData>
  <mergeCells count="9">
    <mergeCell ref="A77:T78"/>
    <mergeCell ref="A102:T103"/>
    <mergeCell ref="A126:S127"/>
    <mergeCell ref="A1:H1"/>
    <mergeCell ref="A2:M2"/>
    <mergeCell ref="A9:L9"/>
    <mergeCell ref="B12:D14"/>
    <mergeCell ref="A27:T28"/>
    <mergeCell ref="A52:T53"/>
  </mergeCells>
  <phoneticPr fontId="1" type="noConversion"/>
  <conditionalFormatting sqref="A105:A123">
    <cfRule type="duplicateValues" dxfId="6" priority="3"/>
  </conditionalFormatting>
  <conditionalFormatting sqref="A129:A147">
    <cfRule type="duplicateValues" dxfId="5" priority="2"/>
  </conditionalFormatting>
  <conditionalFormatting sqref="B30:Q45">
    <cfRule type="colorScale" priority="11">
      <colorScale>
        <cfvo type="min"/>
        <cfvo type="percentile" val="50"/>
        <cfvo type="max"/>
        <color rgb="FF63BE7B"/>
        <color rgb="FFFFEB84"/>
        <color rgb="FFF8696B"/>
      </colorScale>
    </cfRule>
  </conditionalFormatting>
  <conditionalFormatting sqref="B30:T48">
    <cfRule type="colorScale" priority="10">
      <colorScale>
        <cfvo type="min"/>
        <cfvo type="percentile" val="50"/>
        <cfvo type="max"/>
        <color rgb="FF63BE7B"/>
        <color rgb="FFFFEB84"/>
        <color rgb="FFF8696B"/>
      </colorScale>
    </cfRule>
  </conditionalFormatting>
  <conditionalFormatting sqref="B55:T73">
    <cfRule type="colorScale" priority="8">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onditionalFormatting>
  <conditionalFormatting sqref="B80:T98">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B105:T123">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onditionalFormatting>
  <conditionalFormatting sqref="B129:T14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BFEA1-5464-42D2-B51F-754EE0594D22}">
  <dimension ref="A1:BU24"/>
  <sheetViews>
    <sheetView workbookViewId="0">
      <selection activeCell="F23" sqref="F23"/>
    </sheetView>
  </sheetViews>
  <sheetFormatPr defaultRowHeight="14.25" x14ac:dyDescent="0.2"/>
  <cols>
    <col min="1" max="2" width="9" style="1"/>
    <col min="3" max="3" width="22.25" style="1" customWidth="1"/>
    <col min="4" max="4" width="9" style="1"/>
    <col min="5" max="5" width="10.125" style="1" customWidth="1"/>
    <col min="6" max="16384" width="9" style="1"/>
  </cols>
  <sheetData>
    <row r="1" spans="1:36" x14ac:dyDescent="0.2">
      <c r="A1" s="10" t="s">
        <v>35</v>
      </c>
      <c r="B1" s="10"/>
      <c r="C1" s="10"/>
      <c r="D1" s="10"/>
      <c r="E1" s="10"/>
    </row>
    <row r="2" spans="1:36" x14ac:dyDescent="0.2">
      <c r="B2" s="10" t="s">
        <v>36</v>
      </c>
      <c r="C2" s="10"/>
      <c r="D2" s="10"/>
      <c r="E2" s="10"/>
      <c r="F2" s="10"/>
      <c r="G2" s="10"/>
      <c r="H2" s="10"/>
      <c r="I2" s="10"/>
      <c r="J2" s="10"/>
    </row>
    <row r="3" spans="1:36" x14ac:dyDescent="0.2">
      <c r="A3" s="10" t="s">
        <v>37</v>
      </c>
      <c r="B3" s="10"/>
      <c r="C3" s="10"/>
      <c r="D3" s="10"/>
    </row>
    <row r="4" spans="1:36" x14ac:dyDescent="0.2">
      <c r="B4" s="10" t="s">
        <v>38</v>
      </c>
      <c r="C4" s="10"/>
      <c r="D4" s="10"/>
      <c r="E4" s="10"/>
      <c r="F4" s="10"/>
      <c r="G4" s="10"/>
      <c r="H4" s="10"/>
      <c r="I4" s="10"/>
      <c r="J4" s="10"/>
      <c r="K4" s="10"/>
      <c r="L4" s="10"/>
      <c r="M4" s="10"/>
      <c r="N4" s="10"/>
    </row>
    <row r="5" spans="1:36" x14ac:dyDescent="0.2">
      <c r="B5" s="10" t="s">
        <v>39</v>
      </c>
      <c r="C5" s="10"/>
      <c r="D5" s="10"/>
      <c r="E5" s="10"/>
      <c r="F5" s="10"/>
      <c r="G5" s="10"/>
    </row>
    <row r="6" spans="1:36" x14ac:dyDescent="0.2">
      <c r="B6" s="10" t="s">
        <v>40</v>
      </c>
      <c r="C6" s="10"/>
      <c r="D6" s="10"/>
      <c r="E6" s="10"/>
      <c r="F6" s="10"/>
      <c r="G6" s="10"/>
      <c r="H6" s="10"/>
      <c r="I6" s="10"/>
      <c r="J6" s="10"/>
      <c r="K6" s="10"/>
    </row>
    <row r="7" spans="1:36" x14ac:dyDescent="0.2">
      <c r="B7" s="10" t="s">
        <v>41</v>
      </c>
      <c r="C7" s="10"/>
      <c r="D7" s="10"/>
      <c r="E7" s="10"/>
      <c r="F7" s="10"/>
      <c r="G7" s="10"/>
      <c r="H7" s="10"/>
      <c r="I7" s="10"/>
      <c r="J7" s="10"/>
      <c r="K7" s="10"/>
      <c r="L7" s="10"/>
      <c r="M7" s="10"/>
      <c r="N7" s="10"/>
    </row>
    <row r="8" spans="1:36" x14ac:dyDescent="0.2">
      <c r="B8" s="10" t="s">
        <v>42</v>
      </c>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row>
    <row r="9" spans="1:36" x14ac:dyDescent="0.2">
      <c r="B9" s="1" t="s">
        <v>43</v>
      </c>
    </row>
    <row r="10" spans="1:36" x14ac:dyDescent="0.2">
      <c r="D10" s="1" t="s">
        <v>44</v>
      </c>
      <c r="E10" s="1" t="s">
        <v>45</v>
      </c>
    </row>
    <row r="11" spans="1:36" x14ac:dyDescent="0.2">
      <c r="C11" s="1" t="s">
        <v>46</v>
      </c>
      <c r="D11" s="1" t="s">
        <v>47</v>
      </c>
      <c r="E11" s="1" t="s">
        <v>47</v>
      </c>
    </row>
    <row r="12" spans="1:36" x14ac:dyDescent="0.2">
      <c r="C12" s="1" t="s">
        <v>48</v>
      </c>
      <c r="D12" s="1" t="s">
        <v>49</v>
      </c>
      <c r="E12" s="1" t="s">
        <v>47</v>
      </c>
    </row>
    <row r="13" spans="1:36" x14ac:dyDescent="0.2">
      <c r="C13" s="1" t="s">
        <v>50</v>
      </c>
      <c r="D13" s="1" t="s">
        <v>47</v>
      </c>
      <c r="E13" s="1" t="s">
        <v>51</v>
      </c>
    </row>
    <row r="14" spans="1:36" x14ac:dyDescent="0.2">
      <c r="C14" s="1" t="s">
        <v>52</v>
      </c>
      <c r="D14" s="1" t="s">
        <v>49</v>
      </c>
      <c r="E14" s="1" t="s">
        <v>51</v>
      </c>
    </row>
    <row r="15" spans="1:36" x14ac:dyDescent="0.2">
      <c r="C15" s="1" t="s">
        <v>53</v>
      </c>
    </row>
    <row r="17" spans="2:73" x14ac:dyDescent="0.2">
      <c r="B17" s="10" t="s">
        <v>54</v>
      </c>
      <c r="C17" s="10"/>
    </row>
    <row r="18" spans="2:73" x14ac:dyDescent="0.2">
      <c r="C18" s="11" t="s">
        <v>55</v>
      </c>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row>
    <row r="22" spans="2:73" x14ac:dyDescent="0.2">
      <c r="B22" s="1" t="s">
        <v>56</v>
      </c>
    </row>
    <row r="23" spans="2:73" x14ac:dyDescent="0.2">
      <c r="C23" s="1" t="s">
        <v>57</v>
      </c>
    </row>
    <row r="24" spans="2:73" x14ac:dyDescent="0.2">
      <c r="C24" s="1" t="s">
        <v>58</v>
      </c>
    </row>
  </sheetData>
  <mergeCells count="10">
    <mergeCell ref="B7:N7"/>
    <mergeCell ref="B8:AJ8"/>
    <mergeCell ref="B17:C17"/>
    <mergeCell ref="C18:BU18"/>
    <mergeCell ref="A1:E1"/>
    <mergeCell ref="B2:J2"/>
    <mergeCell ref="A3:D3"/>
    <mergeCell ref="B4:N4"/>
    <mergeCell ref="B5:G5"/>
    <mergeCell ref="B6:K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C2CEC-5685-47DD-90A6-F9F003392999}">
  <dimension ref="A1:J34"/>
  <sheetViews>
    <sheetView workbookViewId="0">
      <selection activeCell="A26" sqref="A26"/>
    </sheetView>
  </sheetViews>
  <sheetFormatPr defaultRowHeight="14.25" x14ac:dyDescent="0.2"/>
  <cols>
    <col min="1" max="1" width="30.125" style="1" customWidth="1"/>
    <col min="2" max="2" width="21" style="1" customWidth="1"/>
    <col min="3" max="3" width="17.5" style="1" customWidth="1"/>
    <col min="4" max="4" width="19.25" style="1" customWidth="1"/>
    <col min="5" max="5" width="27.75" style="1" customWidth="1"/>
    <col min="6" max="6" width="16.125" style="1" customWidth="1"/>
    <col min="7" max="7" width="25.25" style="1" customWidth="1"/>
    <col min="8" max="8" width="14.25" style="1" customWidth="1"/>
    <col min="9" max="9" width="13" style="1" customWidth="1"/>
    <col min="10" max="10" width="13.5" style="1" customWidth="1"/>
    <col min="11" max="16384" width="9" style="1"/>
  </cols>
  <sheetData>
    <row r="1" spans="1:10" x14ac:dyDescent="0.2">
      <c r="A1" s="1" t="s">
        <v>59</v>
      </c>
    </row>
    <row r="2" spans="1:10" x14ac:dyDescent="0.2">
      <c r="A2" s="1" t="s">
        <v>60</v>
      </c>
    </row>
    <row r="3" spans="1:10" x14ac:dyDescent="0.2">
      <c r="B3" s="1" t="s">
        <v>61</v>
      </c>
    </row>
    <row r="4" spans="1:10" x14ac:dyDescent="0.2">
      <c r="B4" s="1" t="s">
        <v>62</v>
      </c>
    </row>
    <row r="5" spans="1:10" x14ac:dyDescent="0.2">
      <c r="B5" s="1" t="s">
        <v>63</v>
      </c>
    </row>
    <row r="6" spans="1:10" x14ac:dyDescent="0.2">
      <c r="A6" s="1" t="s">
        <v>64</v>
      </c>
    </row>
    <row r="7" spans="1:10" x14ac:dyDescent="0.2">
      <c r="A7" s="10" t="s">
        <v>65</v>
      </c>
      <c r="B7" s="10"/>
      <c r="C7" s="10"/>
      <c r="D7" s="10"/>
      <c r="E7" s="10"/>
      <c r="F7" s="10"/>
    </row>
    <row r="8" spans="1:10" x14ac:dyDescent="0.2">
      <c r="A8" s="10" t="s">
        <v>66</v>
      </c>
      <c r="B8" s="10"/>
      <c r="C8" s="10"/>
      <c r="D8" s="10"/>
      <c r="E8" s="10"/>
    </row>
    <row r="9" spans="1:10" x14ac:dyDescent="0.2">
      <c r="A9" s="1" t="s">
        <v>67</v>
      </c>
    </row>
    <row r="10" spans="1:10" x14ac:dyDescent="0.2">
      <c r="A10" s="1" t="s">
        <v>68</v>
      </c>
    </row>
    <row r="11" spans="1:10" x14ac:dyDescent="0.2">
      <c r="A11" s="1" t="s">
        <v>69</v>
      </c>
    </row>
    <row r="15" spans="1:10" x14ac:dyDescent="0.2">
      <c r="H15" s="11" t="s">
        <v>70</v>
      </c>
      <c r="I15" s="11"/>
      <c r="J15" s="11"/>
    </row>
    <row r="16" spans="1:10" x14ac:dyDescent="0.2">
      <c r="A16" s="1" t="s">
        <v>71</v>
      </c>
      <c r="B16" s="1" t="s">
        <v>72</v>
      </c>
      <c r="C16" s="1" t="s">
        <v>73</v>
      </c>
      <c r="D16" s="1" t="s">
        <v>74</v>
      </c>
      <c r="E16" s="1" t="s">
        <v>75</v>
      </c>
      <c r="F16" s="1" t="s">
        <v>76</v>
      </c>
      <c r="G16" s="1" t="s">
        <v>77</v>
      </c>
      <c r="H16" s="1" t="s">
        <v>78</v>
      </c>
      <c r="I16" s="1" t="s">
        <v>76</v>
      </c>
      <c r="J16" s="1" t="s">
        <v>79</v>
      </c>
    </row>
    <row r="17" spans="1:10" x14ac:dyDescent="0.2">
      <c r="A17" s="1" t="s">
        <v>80</v>
      </c>
      <c r="B17" s="1">
        <v>0</v>
      </c>
      <c r="C17" s="1">
        <v>0</v>
      </c>
      <c r="D17" s="1">
        <f>C17-1</f>
        <v>-1</v>
      </c>
      <c r="E17" s="1">
        <f>(0.5/6-D17)/0.8</f>
        <v>1.3541666666666665</v>
      </c>
      <c r="F17" s="1" t="s">
        <v>80</v>
      </c>
      <c r="G17" s="1">
        <f>(0.25/6-D17)/0.8</f>
        <v>1.3020833333333333</v>
      </c>
      <c r="H17" s="1">
        <f>1/E17</f>
        <v>0.7384615384615385</v>
      </c>
      <c r="I17" s="1" t="s">
        <v>80</v>
      </c>
      <c r="J17" s="1">
        <f>1/G17</f>
        <v>0.76800000000000002</v>
      </c>
    </row>
    <row r="18" spans="1:10" x14ac:dyDescent="0.2">
      <c r="A18" s="1" t="s">
        <v>81</v>
      </c>
      <c r="B18" s="1">
        <v>50</v>
      </c>
      <c r="C18" s="1">
        <f>SQRT(400*B18*0.6+B18*0.6*B18*0.6)/(200+B18*0.6)</f>
        <v>0.49381811702611073</v>
      </c>
      <c r="D18" s="1">
        <f>C18-1</f>
        <v>-0.50618188297388933</v>
      </c>
      <c r="E18" s="1">
        <f>(0.5/6-D18)/0.8</f>
        <v>0.73689402038402829</v>
      </c>
      <c r="F18" s="1" t="s">
        <v>81</v>
      </c>
      <c r="G18" s="1">
        <f>(0.25/6-D18)/0.8</f>
        <v>0.68481068705069492</v>
      </c>
      <c r="H18" s="1">
        <f>1/E18</f>
        <v>1.3570472447026445</v>
      </c>
      <c r="I18" s="1" t="s">
        <v>81</v>
      </c>
      <c r="J18" s="1">
        <f>1/G18</f>
        <v>1.4602575849199215</v>
      </c>
    </row>
    <row r="19" spans="1:10" x14ac:dyDescent="0.2">
      <c r="A19" s="1" t="s">
        <v>82</v>
      </c>
      <c r="B19" s="1">
        <v>55</v>
      </c>
      <c r="C19" s="1">
        <f>SQRT(400*B19*0.6+B19*0.6*B19*0.6)/(200+B19*0.6)</f>
        <v>0.51303264065318743</v>
      </c>
      <c r="D19" s="1">
        <f>C19-1</f>
        <v>-0.48696735934681257</v>
      </c>
      <c r="E19" s="1">
        <f>(0.5/6-D19)/0.8</f>
        <v>0.71287586585018237</v>
      </c>
      <c r="F19" s="1" t="s">
        <v>83</v>
      </c>
      <c r="G19" s="1">
        <f>(0.25/6-D19)/0.8</f>
        <v>0.660792532516849</v>
      </c>
      <c r="H19" s="1">
        <f>1/E19</f>
        <v>1.4027687678939598</v>
      </c>
      <c r="I19" s="1" t="s">
        <v>83</v>
      </c>
      <c r="J19" s="1">
        <f>1/G19</f>
        <v>1.5133342929756881</v>
      </c>
    </row>
    <row r="20" spans="1:10" x14ac:dyDescent="0.2">
      <c r="A20" s="1" t="s">
        <v>84</v>
      </c>
      <c r="B20" s="1">
        <v>60</v>
      </c>
      <c r="C20" s="1">
        <f>SQRT(400*B20*0.6+B20*0.6*B20*0.6)/(200+B20*0.6)</f>
        <v>0.5308630428259602</v>
      </c>
      <c r="D20" s="1">
        <f>C20-1</f>
        <v>-0.4691369571740398</v>
      </c>
      <c r="E20" s="1">
        <f>(0.5/6-D20)/0.8</f>
        <v>0.69058786313421638</v>
      </c>
      <c r="F20" s="1" t="s">
        <v>84</v>
      </c>
      <c r="G20" s="1">
        <f>(0.25/6-D20)/0.8</f>
        <v>0.63850452980088301</v>
      </c>
      <c r="H20" s="1">
        <f>1/E20</f>
        <v>1.4480416662139473</v>
      </c>
      <c r="I20" s="1" t="s">
        <v>84</v>
      </c>
      <c r="J20" s="1">
        <f>1/G20</f>
        <v>1.5661596015800374</v>
      </c>
    </row>
    <row r="21" spans="1:10" x14ac:dyDescent="0.2">
      <c r="A21" s="1" t="s">
        <v>85</v>
      </c>
      <c r="B21" s="1">
        <v>70</v>
      </c>
      <c r="C21" s="1">
        <f>SQRT(400*B21*0.6+B21*0.6*B21*0.6)/(200+B21*0.6)</f>
        <v>0.56301558116532557</v>
      </c>
      <c r="D21" s="1">
        <f>C21-1</f>
        <v>-0.43698441883467443</v>
      </c>
      <c r="E21" s="1">
        <f>(0.5/6-D21)/0.8</f>
        <v>0.65039719021000975</v>
      </c>
      <c r="F21" s="1" t="s">
        <v>86</v>
      </c>
      <c r="G21" s="1">
        <f>(0.25/6-D21)/0.8</f>
        <v>0.59831385687667638</v>
      </c>
      <c r="H21" s="1">
        <f>1/E21</f>
        <v>1.5375220173954094</v>
      </c>
      <c r="I21" s="1" t="s">
        <v>86</v>
      </c>
      <c r="J21" s="1">
        <f>1/G21</f>
        <v>1.6713635970595924</v>
      </c>
    </row>
    <row r="25" spans="1:10" x14ac:dyDescent="0.2">
      <c r="A25" s="1" t="s">
        <v>87</v>
      </c>
      <c r="B25" s="1" t="s">
        <v>88</v>
      </c>
    </row>
    <row r="26" spans="1:10" x14ac:dyDescent="0.2">
      <c r="A26" s="1">
        <v>21500</v>
      </c>
      <c r="B26" s="1">
        <v>0.98299999999999998</v>
      </c>
    </row>
    <row r="28" spans="1:10" x14ac:dyDescent="0.2">
      <c r="A28" s="11" t="s">
        <v>89</v>
      </c>
      <c r="B28" s="11"/>
      <c r="C28" s="11"/>
      <c r="D28" s="11"/>
      <c r="E28" s="11"/>
    </row>
    <row r="29" spans="1:10" x14ac:dyDescent="0.2">
      <c r="A29" s="1" t="s">
        <v>71</v>
      </c>
      <c r="B29" s="1" t="s">
        <v>90</v>
      </c>
      <c r="C29" s="1" t="s">
        <v>91</v>
      </c>
      <c r="D29" s="1" t="s">
        <v>92</v>
      </c>
    </row>
    <row r="30" spans="1:10" x14ac:dyDescent="0.2">
      <c r="A30" s="1" t="s">
        <v>80</v>
      </c>
      <c r="B30" s="3" t="str">
        <f>IF(0.5/6-C17-A26/(B26*50000)&gt;-1,180*ASIN(0.5/6-C17-A26/(B26*50000))/PI(),"")&amp;IF(0.5/6-C17-A26/(B26*50000)&lt;=-1,-90,"")</f>
        <v>-20.7384845975988</v>
      </c>
      <c r="C30" s="3" t="str">
        <f>IF(0.25/6-C17-A26/(B26*50000)&gt;-1,180*ASIN(0.25/6-C17-A26/(B26*50000))/PI(),"")&amp;IF(0.25/6-C17-A26/(B26*50000)&lt;=-1,-90,"")</f>
        <v>-23.3139901997111</v>
      </c>
      <c r="D30" s="1" t="s">
        <v>93</v>
      </c>
    </row>
    <row r="31" spans="1:10" x14ac:dyDescent="0.2">
      <c r="A31" s="1" t="s">
        <v>81</v>
      </c>
      <c r="B31" s="3" t="str">
        <f>IF(0.5/6-C18-A26/(B26*50000)&gt;-1,180*ASIN(0.5/6-C18-A26/(B26*50000))/PI(),"")&amp;IF(0.5/6-C18-A26/(B26*50000)&lt;=-1,-90,"")</f>
        <v>-57.9862827023392</v>
      </c>
      <c r="C31" s="3" t="str">
        <f>IF(0.25/6-C18-A26/(B26*50000)&gt;-1,180*ASIN(0.25/6-C18-A26/(B26*50000))/PI(),"")&amp;IF(0.25/6-C18-A26/(B26*50000)&lt;=-1,-90,"")</f>
        <v>-62.821504358236</v>
      </c>
      <c r="D31" s="1" t="s">
        <v>94</v>
      </c>
    </row>
    <row r="32" spans="1:10" x14ac:dyDescent="0.2">
      <c r="A32" s="1" t="s">
        <v>95</v>
      </c>
      <c r="B32" s="3" t="str">
        <f>IF(0.5/6-C19-A26/(B26*50000)&gt;-1,180*ASIN(0.5/6-C19-A26/(B26*50000))/PI(),"")&amp;IF(0.5/6-C19-A26/(B26*50000)&lt;=-1,-90,"")</f>
        <v>-60.1274793432913</v>
      </c>
      <c r="C32" s="3" t="str">
        <f>IF(0.25/6-C19-A26/(B26*50000)&gt;-1,180*ASIN(0.25/6-C19-A26/(B26*50000))/PI(),"")&amp;IF(0.25/6-C19-A26/(B26*50000)&lt;=-1,-90,"")</f>
        <v>-65.3403722525811</v>
      </c>
      <c r="D32" s="1" t="s">
        <v>96</v>
      </c>
    </row>
    <row r="33" spans="1:3" x14ac:dyDescent="0.2">
      <c r="A33" s="1" t="s">
        <v>97</v>
      </c>
      <c r="B33" s="3" t="str">
        <f>IF(0.5/6-C21-A26/(B26*50000)&gt;-1,180*ASIN(0.5/6-C21-A26/(B26*50000))/PI(),"")&amp;IF(0.5/6-C21-A26/(B26*50000)&lt;=-1,-90,"")</f>
        <v>-66.5084205200811</v>
      </c>
      <c r="C33" s="3" t="str">
        <f>IF(0.25/6-C21-A26/(B26*50000)&gt;-1,180*ASIN(0.25/6-C21-A26/(B26*50000))/PI(),"")&amp;IF(0.25/6-C21-A26/(B26*50000)&lt;=-1,-90,"")</f>
        <v>-73.4930614900541</v>
      </c>
    </row>
    <row r="34" spans="1:3" x14ac:dyDescent="0.2">
      <c r="A34" s="1" t="s">
        <v>98</v>
      </c>
      <c r="B34" s="3" t="str">
        <f>IF(0.5/6-C20-A26/(B26*50000)&gt;-1,180*ASIN(0.5/6-C20-A26/(B26*50000))/PI(),"")&amp;IF(0.5/6-C20-A26/(B26*50000)&lt;=-1,-90,"")</f>
        <v>-62.2473533644101</v>
      </c>
      <c r="C34" s="3" t="str">
        <f>IF(0.25/6-C20-A26/(B26*50000)&gt;-1,180*ASIN(0.25/6-C20-A26/(B26*50000))/PI(),"")&amp;IF(0.25/6-C20-A26/(B26*50000)&lt;=-1,-90,"")</f>
        <v>-67.9158687728269</v>
      </c>
    </row>
  </sheetData>
  <mergeCells count="4">
    <mergeCell ref="A7:F7"/>
    <mergeCell ref="A8:E8"/>
    <mergeCell ref="H15:J15"/>
    <mergeCell ref="A28:E28"/>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C9146-E773-47AB-A4B9-0CC4043AC4EB}">
  <dimension ref="A1:Q87"/>
  <sheetViews>
    <sheetView tabSelected="1" topLeftCell="A49" workbookViewId="0">
      <selection activeCell="I71" sqref="I71"/>
    </sheetView>
  </sheetViews>
  <sheetFormatPr defaultRowHeight="14.25" x14ac:dyDescent="0.2"/>
  <cols>
    <col min="1" max="3" width="9" style="1"/>
    <col min="4" max="4" width="11.625" style="1" customWidth="1"/>
    <col min="5" max="5" width="15.625" style="1" customWidth="1"/>
    <col min="6" max="6" width="12.75" style="1" customWidth="1"/>
    <col min="7" max="7" width="9" style="1"/>
    <col min="8" max="8" width="12.625" style="1" customWidth="1"/>
    <col min="9" max="11" width="9" style="1"/>
    <col min="12" max="12" width="16.625" style="1" customWidth="1"/>
    <col min="13" max="16384" width="9" style="1"/>
  </cols>
  <sheetData>
    <row r="1" spans="1:17" ht="25.5" x14ac:dyDescent="0.2">
      <c r="A1" s="14" t="s">
        <v>99</v>
      </c>
      <c r="B1" s="14"/>
      <c r="C1" s="14"/>
      <c r="D1" s="14"/>
      <c r="E1" s="14"/>
      <c r="F1" s="14"/>
      <c r="G1" s="14"/>
      <c r="H1" s="14"/>
    </row>
    <row r="2" spans="1:17" x14ac:dyDescent="0.2">
      <c r="A2" s="1" t="s">
        <v>100</v>
      </c>
      <c r="B2" s="1" t="s">
        <v>101</v>
      </c>
      <c r="C2" s="1" t="s">
        <v>102</v>
      </c>
      <c r="D2" s="1" t="s">
        <v>103</v>
      </c>
      <c r="E2" s="1" t="s">
        <v>104</v>
      </c>
      <c r="F2" s="1" t="s">
        <v>105</v>
      </c>
      <c r="G2" s="1" t="s">
        <v>106</v>
      </c>
      <c r="H2" s="1" t="s">
        <v>107</v>
      </c>
      <c r="N2" s="1" t="s">
        <v>108</v>
      </c>
    </row>
    <row r="3" spans="1:17" x14ac:dyDescent="0.2">
      <c r="A3" s="1">
        <v>4</v>
      </c>
      <c r="B3" s="1">
        <v>1</v>
      </c>
      <c r="C3" s="1">
        <f>16*B3+A3</f>
        <v>20</v>
      </c>
      <c r="D3" s="1">
        <f>120*2%</f>
        <v>2.4</v>
      </c>
      <c r="E3" s="4">
        <f>D3/C3</f>
        <v>0.12</v>
      </c>
      <c r="F3" s="1">
        <f>D3/B3</f>
        <v>2.4</v>
      </c>
      <c r="G3" s="1">
        <f>50*F3</f>
        <v>120</v>
      </c>
      <c r="H3" s="1">
        <f>C3/B3</f>
        <v>20</v>
      </c>
      <c r="N3" s="1" t="s">
        <v>109</v>
      </c>
    </row>
    <row r="4" spans="1:17" x14ac:dyDescent="0.2">
      <c r="A4" s="1">
        <v>4</v>
      </c>
      <c r="B4" s="1">
        <v>2</v>
      </c>
      <c r="C4" s="1">
        <f t="shared" ref="C4:C23" si="0">16*B4+A4</f>
        <v>36</v>
      </c>
      <c r="D4" s="1">
        <f>D3+(120-D3)*2%</f>
        <v>4.7519999999999998</v>
      </c>
      <c r="E4" s="5">
        <f t="shared" ref="E4:E23" si="1">D4/C4</f>
        <v>0.13200000000000001</v>
      </c>
      <c r="F4" s="1">
        <f t="shared" ref="F4:F23" si="2">D4/B4</f>
        <v>2.3759999999999999</v>
      </c>
      <c r="G4" s="1">
        <f t="shared" ref="G4:G23" si="3">50*F4</f>
        <v>118.8</v>
      </c>
      <c r="H4" s="1">
        <f t="shared" ref="H4:H23" si="4">C4/B4</f>
        <v>18</v>
      </c>
      <c r="N4" s="1" t="s">
        <v>110</v>
      </c>
    </row>
    <row r="5" spans="1:17" x14ac:dyDescent="0.2">
      <c r="A5" s="1">
        <v>4</v>
      </c>
      <c r="B5" s="1">
        <v>3</v>
      </c>
      <c r="C5" s="1">
        <f t="shared" si="0"/>
        <v>52</v>
      </c>
      <c r="D5" s="1">
        <f t="shared" ref="D5:D23" si="5">D4+(120-D4)*2%</f>
        <v>7.0569600000000001</v>
      </c>
      <c r="E5" s="6">
        <f t="shared" si="1"/>
        <v>0.13571076923076925</v>
      </c>
      <c r="F5" s="1">
        <f t="shared" si="2"/>
        <v>2.3523200000000002</v>
      </c>
      <c r="G5" s="1">
        <f t="shared" si="3"/>
        <v>117.61600000000001</v>
      </c>
      <c r="H5" s="1">
        <f t="shared" si="4"/>
        <v>17.333333333333332</v>
      </c>
      <c r="N5" s="1" t="s">
        <v>111</v>
      </c>
    </row>
    <row r="6" spans="1:17" x14ac:dyDescent="0.2">
      <c r="A6" s="1">
        <v>4</v>
      </c>
      <c r="B6" s="1">
        <v>4</v>
      </c>
      <c r="C6" s="1">
        <f t="shared" si="0"/>
        <v>68</v>
      </c>
      <c r="D6" s="1">
        <f t="shared" si="5"/>
        <v>9.3158208000000009</v>
      </c>
      <c r="E6" s="7">
        <f t="shared" si="1"/>
        <v>0.13699736470588236</v>
      </c>
      <c r="F6" s="1">
        <f t="shared" si="2"/>
        <v>2.3289552000000002</v>
      </c>
      <c r="G6" s="1">
        <f t="shared" si="3"/>
        <v>116.44776000000002</v>
      </c>
      <c r="H6" s="1">
        <f t="shared" si="4"/>
        <v>17</v>
      </c>
    </row>
    <row r="7" spans="1:17" x14ac:dyDescent="0.2">
      <c r="A7" s="1">
        <v>4</v>
      </c>
      <c r="B7" s="1">
        <v>5</v>
      </c>
      <c r="C7" s="1">
        <f t="shared" si="0"/>
        <v>84</v>
      </c>
      <c r="D7" s="1">
        <f t="shared" si="5"/>
        <v>11.529504384000001</v>
      </c>
      <c r="E7" s="8">
        <f t="shared" si="1"/>
        <v>0.13725600457142859</v>
      </c>
      <c r="F7" s="1">
        <f t="shared" si="2"/>
        <v>2.3059008768</v>
      </c>
      <c r="G7" s="1">
        <f t="shared" si="3"/>
        <v>115.29504384000001</v>
      </c>
      <c r="H7" s="1">
        <f t="shared" si="4"/>
        <v>16.8</v>
      </c>
    </row>
    <row r="8" spans="1:17" x14ac:dyDescent="0.2">
      <c r="A8" s="1">
        <v>4</v>
      </c>
      <c r="B8" s="1">
        <v>6</v>
      </c>
      <c r="C8" s="1">
        <f t="shared" si="0"/>
        <v>100</v>
      </c>
      <c r="D8" s="1">
        <f t="shared" si="5"/>
        <v>13.698914296320002</v>
      </c>
      <c r="E8" s="8">
        <f>D8/C8</f>
        <v>0.13698914296320003</v>
      </c>
      <c r="F8" s="1">
        <f t="shared" si="2"/>
        <v>2.2831523827200004</v>
      </c>
      <c r="G8" s="1">
        <f t="shared" si="3"/>
        <v>114.15761913600002</v>
      </c>
      <c r="H8" s="1">
        <f t="shared" si="4"/>
        <v>16.666666666666668</v>
      </c>
    </row>
    <row r="9" spans="1:17" x14ac:dyDescent="0.2">
      <c r="A9" s="1">
        <v>4</v>
      </c>
      <c r="B9" s="1">
        <v>7</v>
      </c>
      <c r="C9" s="1">
        <f t="shared" si="0"/>
        <v>116</v>
      </c>
      <c r="D9" s="1">
        <f t="shared" si="5"/>
        <v>15.824936010393602</v>
      </c>
      <c r="E9" s="7">
        <f t="shared" si="1"/>
        <v>0.13642186215856553</v>
      </c>
      <c r="F9" s="1">
        <f t="shared" si="2"/>
        <v>2.260705144341943</v>
      </c>
      <c r="G9" s="1">
        <f t="shared" si="3"/>
        <v>113.03525721709715</v>
      </c>
      <c r="H9" s="1">
        <f t="shared" si="4"/>
        <v>16.571428571428573</v>
      </c>
    </row>
    <row r="10" spans="1:17" x14ac:dyDescent="0.2">
      <c r="A10" s="1">
        <v>4</v>
      </c>
      <c r="B10" s="1">
        <v>8</v>
      </c>
      <c r="C10" s="1">
        <f t="shared" si="0"/>
        <v>132</v>
      </c>
      <c r="D10" s="1">
        <f t="shared" si="5"/>
        <v>17.908437290185731</v>
      </c>
      <c r="E10" s="7">
        <f t="shared" si="1"/>
        <v>0.13566997947110401</v>
      </c>
      <c r="F10" s="1">
        <f t="shared" si="2"/>
        <v>2.2385546612732163</v>
      </c>
      <c r="G10" s="1">
        <f t="shared" si="3"/>
        <v>111.92773306366081</v>
      </c>
      <c r="H10" s="1">
        <f t="shared" si="4"/>
        <v>16.5</v>
      </c>
    </row>
    <row r="11" spans="1:17" x14ac:dyDescent="0.2">
      <c r="A11" s="1">
        <v>4</v>
      </c>
      <c r="B11" s="1">
        <v>9</v>
      </c>
      <c r="C11" s="1">
        <f t="shared" si="0"/>
        <v>148</v>
      </c>
      <c r="D11" s="1">
        <f t="shared" si="5"/>
        <v>19.950268544382016</v>
      </c>
      <c r="E11" s="7">
        <f t="shared" si="1"/>
        <v>0.13479911178636497</v>
      </c>
      <c r="F11" s="1">
        <f t="shared" si="2"/>
        <v>2.2166965049313352</v>
      </c>
      <c r="G11" s="1">
        <f t="shared" si="3"/>
        <v>110.83482524656677</v>
      </c>
      <c r="H11" s="1">
        <f t="shared" si="4"/>
        <v>16.444444444444443</v>
      </c>
    </row>
    <row r="12" spans="1:17" x14ac:dyDescent="0.2">
      <c r="A12" s="1">
        <v>4</v>
      </c>
      <c r="B12" s="1">
        <v>10</v>
      </c>
      <c r="C12" s="1">
        <f t="shared" si="0"/>
        <v>164</v>
      </c>
      <c r="D12" s="1">
        <f t="shared" si="5"/>
        <v>21.951263173494375</v>
      </c>
      <c r="E12" s="6">
        <f t="shared" si="1"/>
        <v>0.13384916569203886</v>
      </c>
      <c r="F12" s="1">
        <f t="shared" si="2"/>
        <v>2.1951263173494375</v>
      </c>
      <c r="G12" s="1">
        <f t="shared" si="3"/>
        <v>109.75631586747187</v>
      </c>
      <c r="H12" s="1">
        <f t="shared" si="4"/>
        <v>16.399999999999999</v>
      </c>
    </row>
    <row r="13" spans="1:17" x14ac:dyDescent="0.2">
      <c r="A13" s="1">
        <v>4</v>
      </c>
      <c r="B13" s="1">
        <v>11</v>
      </c>
      <c r="C13" s="1">
        <f t="shared" si="0"/>
        <v>180</v>
      </c>
      <c r="D13" s="1">
        <f t="shared" si="5"/>
        <v>23.912237910024487</v>
      </c>
      <c r="E13" s="6">
        <f t="shared" si="1"/>
        <v>0.13284576616680271</v>
      </c>
      <c r="F13" s="1">
        <f t="shared" si="2"/>
        <v>2.1738398100022263</v>
      </c>
      <c r="G13" s="1">
        <f t="shared" si="3"/>
        <v>108.69199050011132</v>
      </c>
      <c r="H13" s="1">
        <f t="shared" si="4"/>
        <v>16.363636363636363</v>
      </c>
      <c r="K13" s="11" t="s">
        <v>112</v>
      </c>
      <c r="L13" s="11"/>
      <c r="M13" s="11"/>
      <c r="N13" s="11"/>
      <c r="O13" s="11"/>
      <c r="P13" s="11"/>
      <c r="Q13" s="11"/>
    </row>
    <row r="14" spans="1:17" x14ac:dyDescent="0.2">
      <c r="A14" s="1">
        <v>4</v>
      </c>
      <c r="B14" s="1">
        <v>12</v>
      </c>
      <c r="C14" s="1">
        <f t="shared" si="0"/>
        <v>196</v>
      </c>
      <c r="D14" s="1">
        <f t="shared" si="5"/>
        <v>25.833993151823996</v>
      </c>
      <c r="E14" s="6">
        <f t="shared" si="1"/>
        <v>0.13180608750930611</v>
      </c>
      <c r="F14" s="1">
        <f t="shared" si="2"/>
        <v>2.1528327626519999</v>
      </c>
      <c r="G14" s="1">
        <f t="shared" si="3"/>
        <v>107.64163813259999</v>
      </c>
      <c r="H14" s="1">
        <f t="shared" si="4"/>
        <v>16.333333333333332</v>
      </c>
      <c r="L14" s="11" t="s">
        <v>113</v>
      </c>
      <c r="M14" s="11"/>
      <c r="N14" s="11"/>
      <c r="O14" s="11"/>
      <c r="P14" s="11"/>
    </row>
    <row r="15" spans="1:17" x14ac:dyDescent="0.2">
      <c r="A15" s="1">
        <v>4</v>
      </c>
      <c r="B15" s="1">
        <v>13</v>
      </c>
      <c r="C15" s="1">
        <f t="shared" si="0"/>
        <v>212</v>
      </c>
      <c r="D15" s="1">
        <f t="shared" si="5"/>
        <v>27.717313288787516</v>
      </c>
      <c r="E15" s="5">
        <f t="shared" si="1"/>
        <v>0.13074204381503546</v>
      </c>
      <c r="F15" s="1">
        <f t="shared" si="2"/>
        <v>2.1321010222144241</v>
      </c>
      <c r="G15" s="1">
        <f t="shared" si="3"/>
        <v>106.60505111072121</v>
      </c>
      <c r="H15" s="1">
        <f t="shared" si="4"/>
        <v>16.307692307692307</v>
      </c>
    </row>
    <row r="16" spans="1:17" x14ac:dyDescent="0.2">
      <c r="A16" s="1">
        <v>4</v>
      </c>
      <c r="B16" s="1">
        <v>14</v>
      </c>
      <c r="C16" s="1">
        <f t="shared" si="0"/>
        <v>228</v>
      </c>
      <c r="D16" s="1">
        <f t="shared" si="5"/>
        <v>29.562967023011765</v>
      </c>
      <c r="E16" s="5">
        <f t="shared" si="1"/>
        <v>0.12966213606584107</v>
      </c>
      <c r="F16" s="1">
        <f t="shared" si="2"/>
        <v>2.1116405016436977</v>
      </c>
      <c r="G16" s="1">
        <f t="shared" si="3"/>
        <v>105.58202508218488</v>
      </c>
      <c r="H16" s="1">
        <f t="shared" si="4"/>
        <v>16.285714285714285</v>
      </c>
    </row>
    <row r="17" spans="1:17" x14ac:dyDescent="0.2">
      <c r="A17" s="1">
        <v>4</v>
      </c>
      <c r="B17" s="1">
        <v>15</v>
      </c>
      <c r="C17" s="1">
        <f t="shared" si="0"/>
        <v>244</v>
      </c>
      <c r="D17" s="1">
        <f t="shared" si="5"/>
        <v>31.371707682551531</v>
      </c>
      <c r="E17" s="5">
        <f t="shared" si="1"/>
        <v>0.12857257246947348</v>
      </c>
      <c r="F17" s="1">
        <f t="shared" si="2"/>
        <v>2.0914471788367686</v>
      </c>
      <c r="G17" s="1">
        <f t="shared" si="3"/>
        <v>104.57235894183843</v>
      </c>
      <c r="H17" s="1">
        <f t="shared" si="4"/>
        <v>16.266666666666666</v>
      </c>
    </row>
    <row r="18" spans="1:17" x14ac:dyDescent="0.2">
      <c r="A18" s="1">
        <v>4</v>
      </c>
      <c r="B18" s="1">
        <v>16</v>
      </c>
      <c r="C18" s="1">
        <f t="shared" si="0"/>
        <v>260</v>
      </c>
      <c r="D18" s="1">
        <f t="shared" si="5"/>
        <v>33.144273528900499</v>
      </c>
      <c r="E18" s="5">
        <f t="shared" si="1"/>
        <v>0.12747797511115577</v>
      </c>
      <c r="F18" s="1">
        <f t="shared" si="2"/>
        <v>2.0715170955562812</v>
      </c>
      <c r="G18" s="1">
        <f t="shared" si="3"/>
        <v>103.57585477781406</v>
      </c>
      <c r="H18" s="1">
        <f t="shared" si="4"/>
        <v>16.25</v>
      </c>
    </row>
    <row r="19" spans="1:17" x14ac:dyDescent="0.2">
      <c r="A19" s="1">
        <v>4</v>
      </c>
      <c r="B19" s="1">
        <v>17</v>
      </c>
      <c r="C19" s="1">
        <f t="shared" si="0"/>
        <v>276</v>
      </c>
      <c r="D19" s="1">
        <f t="shared" si="5"/>
        <v>34.881388058322486</v>
      </c>
      <c r="E19" s="5">
        <f t="shared" si="1"/>
        <v>0.12638184079102349</v>
      </c>
      <c r="F19" s="1">
        <f t="shared" si="2"/>
        <v>2.0518463563719109</v>
      </c>
      <c r="G19" s="1">
        <f t="shared" si="3"/>
        <v>102.59231781859555</v>
      </c>
      <c r="H19" s="1">
        <f t="shared" si="4"/>
        <v>16.235294117647058</v>
      </c>
      <c r="K19" s="11" t="s">
        <v>114</v>
      </c>
      <c r="L19" s="11"/>
      <c r="M19" s="1">
        <f>2.5*(G8/27.78-0.36)</f>
        <v>9.3733638531317514</v>
      </c>
      <c r="N19" s="1" t="s">
        <v>115</v>
      </c>
    </row>
    <row r="20" spans="1:17" x14ac:dyDescent="0.2">
      <c r="A20" s="1">
        <v>4</v>
      </c>
      <c r="B20" s="1">
        <v>18</v>
      </c>
      <c r="C20" s="1">
        <f t="shared" si="0"/>
        <v>292</v>
      </c>
      <c r="D20" s="1">
        <f t="shared" si="5"/>
        <v>36.583760297156033</v>
      </c>
      <c r="E20" s="5">
        <f t="shared" si="1"/>
        <v>0.12528685033272613</v>
      </c>
      <c r="F20" s="1">
        <f t="shared" si="2"/>
        <v>2.0324311276197795</v>
      </c>
      <c r="G20" s="1">
        <f t="shared" si="3"/>
        <v>101.62155638098898</v>
      </c>
      <c r="H20" s="1">
        <f t="shared" si="4"/>
        <v>16.222222222222221</v>
      </c>
      <c r="K20" s="11"/>
      <c r="L20" s="11"/>
    </row>
    <row r="21" spans="1:17" x14ac:dyDescent="0.2">
      <c r="A21" s="1">
        <v>4</v>
      </c>
      <c r="B21" s="1">
        <v>19</v>
      </c>
      <c r="C21" s="1">
        <f t="shared" si="0"/>
        <v>308</v>
      </c>
      <c r="D21" s="1">
        <f t="shared" si="5"/>
        <v>38.252085091212912</v>
      </c>
      <c r="E21" s="5">
        <f t="shared" si="1"/>
        <v>0.12419508146497699</v>
      </c>
      <c r="F21" s="1">
        <f t="shared" si="2"/>
        <v>2.0132676363796271</v>
      </c>
      <c r="G21" s="1">
        <f t="shared" si="3"/>
        <v>100.66338181898135</v>
      </c>
      <c r="H21" s="1">
        <f t="shared" si="4"/>
        <v>16.210526315789473</v>
      </c>
    </row>
    <row r="22" spans="1:17" x14ac:dyDescent="0.2">
      <c r="A22" s="1">
        <v>4</v>
      </c>
      <c r="B22" s="1">
        <v>20</v>
      </c>
      <c r="C22" s="1">
        <f t="shared" si="0"/>
        <v>324</v>
      </c>
      <c r="D22" s="1">
        <f t="shared" si="5"/>
        <v>39.887043389388651</v>
      </c>
      <c r="E22" s="5">
        <f t="shared" si="1"/>
        <v>0.12310815860922424</v>
      </c>
      <c r="F22" s="1">
        <f t="shared" si="2"/>
        <v>1.9943521694694326</v>
      </c>
      <c r="G22" s="1">
        <f t="shared" si="3"/>
        <v>99.717608473471628</v>
      </c>
      <c r="H22" s="1">
        <f t="shared" si="4"/>
        <v>16.2</v>
      </c>
    </row>
    <row r="23" spans="1:17" x14ac:dyDescent="0.2">
      <c r="A23" s="1">
        <v>4</v>
      </c>
      <c r="B23" s="1">
        <v>21</v>
      </c>
      <c r="C23" s="1">
        <f t="shared" si="0"/>
        <v>340</v>
      </c>
      <c r="D23" s="1">
        <f t="shared" si="5"/>
        <v>41.489302521600877</v>
      </c>
      <c r="E23" s="5">
        <f t="shared" si="1"/>
        <v>0.12202736035764963</v>
      </c>
      <c r="F23" s="1">
        <f t="shared" si="2"/>
        <v>1.9756810724571845</v>
      </c>
      <c r="G23" s="1">
        <f t="shared" si="3"/>
        <v>98.784053622859219</v>
      </c>
      <c r="H23" s="1">
        <f t="shared" si="4"/>
        <v>16.19047619047619</v>
      </c>
    </row>
    <row r="24" spans="1:17" x14ac:dyDescent="0.2">
      <c r="A24"/>
      <c r="B24"/>
      <c r="C24"/>
      <c r="D24"/>
      <c r="E24"/>
      <c r="F24"/>
      <c r="G24"/>
      <c r="H24"/>
      <c r="I24"/>
      <c r="J24"/>
      <c r="K24"/>
      <c r="L24"/>
      <c r="M24"/>
      <c r="N24"/>
      <c r="O24"/>
      <c r="P24"/>
      <c r="Q24"/>
    </row>
    <row r="25" spans="1:17" x14ac:dyDescent="0.2">
      <c r="A25"/>
      <c r="B25"/>
      <c r="C25"/>
      <c r="D25"/>
      <c r="E25"/>
      <c r="F25"/>
      <c r="G25"/>
      <c r="H25"/>
      <c r="I25"/>
      <c r="J25"/>
      <c r="K25"/>
      <c r="L25"/>
      <c r="M25"/>
      <c r="N25"/>
      <c r="O25"/>
      <c r="P25"/>
      <c r="Q25"/>
    </row>
    <row r="26" spans="1:17" x14ac:dyDescent="0.2">
      <c r="A26"/>
      <c r="B26"/>
      <c r="C26"/>
      <c r="D26"/>
      <c r="E26"/>
      <c r="F26"/>
      <c r="G26"/>
      <c r="H26"/>
      <c r="I26"/>
      <c r="J26"/>
      <c r="K26"/>
      <c r="L26"/>
      <c r="M26"/>
      <c r="N26"/>
      <c r="O26"/>
      <c r="P26"/>
      <c r="Q26"/>
    </row>
    <row r="27" spans="1:17" x14ac:dyDescent="0.2">
      <c r="A27"/>
      <c r="B27"/>
      <c r="C27"/>
      <c r="D27"/>
      <c r="E27"/>
      <c r="F27"/>
      <c r="G27"/>
      <c r="H27"/>
      <c r="I27"/>
      <c r="J27"/>
      <c r="K27"/>
      <c r="L27"/>
      <c r="M27"/>
      <c r="N27"/>
      <c r="O27"/>
      <c r="P27"/>
      <c r="Q27"/>
    </row>
    <row r="28" spans="1:17" x14ac:dyDescent="0.2">
      <c r="A28"/>
      <c r="B28"/>
      <c r="C28"/>
      <c r="D28"/>
      <c r="E28"/>
      <c r="F28"/>
      <c r="G28"/>
      <c r="H28"/>
      <c r="I28"/>
      <c r="J28"/>
      <c r="K28"/>
      <c r="L28"/>
      <c r="M28"/>
      <c r="N28"/>
      <c r="O28"/>
      <c r="P28"/>
      <c r="Q28"/>
    </row>
    <row r="29" spans="1:17" x14ac:dyDescent="0.2">
      <c r="A29"/>
      <c r="B29"/>
      <c r="C29"/>
      <c r="D29"/>
      <c r="E29"/>
      <c r="F29"/>
      <c r="G29"/>
      <c r="H29"/>
      <c r="I29"/>
      <c r="J29"/>
      <c r="K29"/>
      <c r="L29"/>
      <c r="M29"/>
      <c r="N29"/>
      <c r="O29"/>
      <c r="P29"/>
      <c r="Q29"/>
    </row>
    <row r="30" spans="1:17" x14ac:dyDescent="0.2">
      <c r="A30" s="1" t="s">
        <v>100</v>
      </c>
      <c r="B30" s="1" t="s">
        <v>101</v>
      </c>
      <c r="C30" s="1" t="s">
        <v>102</v>
      </c>
      <c r="D30" s="1" t="s">
        <v>116</v>
      </c>
      <c r="E30" s="1" t="s">
        <v>104</v>
      </c>
      <c r="F30" s="1" t="s">
        <v>105</v>
      </c>
      <c r="G30" s="1" t="s">
        <v>106</v>
      </c>
      <c r="H30" s="1" t="s">
        <v>107</v>
      </c>
      <c r="I30" s="1" t="s">
        <v>117</v>
      </c>
    </row>
    <row r="31" spans="1:17" x14ac:dyDescent="0.2">
      <c r="A31" s="1">
        <v>4</v>
      </c>
      <c r="B31" s="1">
        <v>6</v>
      </c>
      <c r="C31" s="1">
        <f>16*B31+A31</f>
        <v>100</v>
      </c>
      <c r="D31" s="1">
        <v>13.6989143</v>
      </c>
      <c r="E31" s="8">
        <f>D31/C31</f>
        <v>0.13698914300000001</v>
      </c>
      <c r="F31" s="1">
        <f>D31/B31</f>
        <v>2.2831523833333334</v>
      </c>
      <c r="G31" s="1">
        <f>50*F31</f>
        <v>114.15761916666666</v>
      </c>
      <c r="H31" s="1">
        <f>C31/B31</f>
        <v>16.666666666666668</v>
      </c>
      <c r="I31" s="1">
        <f>60*D31</f>
        <v>821.93485799999996</v>
      </c>
    </row>
    <row r="32" spans="1:17" x14ac:dyDescent="0.2">
      <c r="F32" s="1">
        <f>F31*60*50</f>
        <v>6849.4571500000002</v>
      </c>
    </row>
    <row r="42" spans="1:14" ht="25.5" x14ac:dyDescent="0.2">
      <c r="A42" s="14" t="s">
        <v>118</v>
      </c>
      <c r="B42" s="14"/>
      <c r="C42" s="14"/>
      <c r="D42" s="14"/>
      <c r="E42" s="14"/>
      <c r="F42" s="14"/>
      <c r="G42" s="14"/>
      <c r="H42" s="14"/>
    </row>
    <row r="43" spans="1:14" x14ac:dyDescent="0.2">
      <c r="A43" s="1" t="s">
        <v>100</v>
      </c>
      <c r="B43" s="1" t="s">
        <v>101</v>
      </c>
      <c r="C43" s="1" t="s">
        <v>102</v>
      </c>
      <c r="D43" s="1" t="s">
        <v>103</v>
      </c>
      <c r="E43" s="1" t="s">
        <v>104</v>
      </c>
      <c r="F43" s="1" t="s">
        <v>105</v>
      </c>
      <c r="G43" s="1" t="s">
        <v>106</v>
      </c>
      <c r="H43" s="1" t="s">
        <v>107</v>
      </c>
      <c r="N43" s="1" t="s">
        <v>108</v>
      </c>
    </row>
    <row r="44" spans="1:14" x14ac:dyDescent="0.2">
      <c r="A44" s="1">
        <v>4</v>
      </c>
      <c r="B44" s="1">
        <v>1</v>
      </c>
      <c r="C44" s="1">
        <f t="shared" ref="C44:C83" si="6">16*B44+A44</f>
        <v>20</v>
      </c>
      <c r="D44" s="1">
        <f>120*1%</f>
        <v>1.2</v>
      </c>
      <c r="E44" s="4">
        <f t="shared" ref="E44:E83" si="7">D44/C44</f>
        <v>0.06</v>
      </c>
      <c r="F44" s="1">
        <f t="shared" ref="F44:F83" si="8">D44/B44</f>
        <v>1.2</v>
      </c>
      <c r="G44" s="1">
        <f>100*F44</f>
        <v>120</v>
      </c>
      <c r="H44" s="1">
        <f t="shared" ref="H44:H83" si="9">C44/B44</f>
        <v>20</v>
      </c>
      <c r="N44" s="1" t="s">
        <v>109</v>
      </c>
    </row>
    <row r="45" spans="1:14" x14ac:dyDescent="0.2">
      <c r="A45" s="1">
        <v>4</v>
      </c>
      <c r="B45" s="1">
        <v>2</v>
      </c>
      <c r="C45" s="1">
        <f t="shared" si="6"/>
        <v>36</v>
      </c>
      <c r="D45" s="1">
        <f t="shared" ref="D45:D83" si="10">D44+(120-D44)*1%</f>
        <v>2.3879999999999999</v>
      </c>
      <c r="E45" s="4">
        <f t="shared" si="7"/>
        <v>6.6333333333333327E-2</v>
      </c>
      <c r="F45" s="1">
        <f t="shared" si="8"/>
        <v>1.194</v>
      </c>
      <c r="G45" s="1">
        <f t="shared" ref="G45:G82" si="11">100*F45</f>
        <v>119.39999999999999</v>
      </c>
      <c r="H45" s="1">
        <f t="shared" si="9"/>
        <v>18</v>
      </c>
      <c r="N45" s="1" t="s">
        <v>110</v>
      </c>
    </row>
    <row r="46" spans="1:14" x14ac:dyDescent="0.2">
      <c r="A46" s="1">
        <v>4</v>
      </c>
      <c r="B46" s="1">
        <v>3</v>
      </c>
      <c r="C46" s="1">
        <f t="shared" si="6"/>
        <v>52</v>
      </c>
      <c r="D46" s="1">
        <f t="shared" si="10"/>
        <v>3.56412</v>
      </c>
      <c r="E46" s="5">
        <f t="shared" si="7"/>
        <v>6.8540769230769225E-2</v>
      </c>
      <c r="F46" s="1">
        <f t="shared" si="8"/>
        <v>1.18804</v>
      </c>
      <c r="G46" s="1">
        <f t="shared" si="11"/>
        <v>118.804</v>
      </c>
      <c r="H46" s="1">
        <f t="shared" si="9"/>
        <v>17.333333333333332</v>
      </c>
      <c r="N46" s="1" t="s">
        <v>111</v>
      </c>
    </row>
    <row r="47" spans="1:14" x14ac:dyDescent="0.2">
      <c r="A47" s="1">
        <v>4</v>
      </c>
      <c r="B47" s="1">
        <v>4</v>
      </c>
      <c r="C47" s="1">
        <f t="shared" si="6"/>
        <v>68</v>
      </c>
      <c r="D47" s="1">
        <f t="shared" si="10"/>
        <v>4.7284787999999995</v>
      </c>
      <c r="E47" s="5">
        <f t="shared" si="7"/>
        <v>6.9536452941176469E-2</v>
      </c>
      <c r="F47" s="1">
        <f t="shared" si="8"/>
        <v>1.1821196999999999</v>
      </c>
      <c r="G47" s="1">
        <f t="shared" si="11"/>
        <v>118.21196999999999</v>
      </c>
      <c r="H47" s="1">
        <f t="shared" si="9"/>
        <v>17</v>
      </c>
    </row>
    <row r="48" spans="1:14" x14ac:dyDescent="0.2">
      <c r="A48" s="1">
        <v>4</v>
      </c>
      <c r="B48" s="1">
        <v>5</v>
      </c>
      <c r="C48" s="1">
        <f t="shared" si="6"/>
        <v>84</v>
      </c>
      <c r="D48" s="1">
        <f t="shared" si="10"/>
        <v>5.8811940119999999</v>
      </c>
      <c r="E48" s="6">
        <f t="shared" si="7"/>
        <v>7.0014214428571434E-2</v>
      </c>
      <c r="F48" s="1">
        <f t="shared" si="8"/>
        <v>1.1762388023999999</v>
      </c>
      <c r="G48" s="1">
        <f t="shared" si="11"/>
        <v>117.62388023999999</v>
      </c>
      <c r="H48" s="1">
        <f t="shared" si="9"/>
        <v>16.8</v>
      </c>
    </row>
    <row r="49" spans="1:17" x14ac:dyDescent="0.2">
      <c r="A49" s="1">
        <v>4</v>
      </c>
      <c r="B49" s="1">
        <v>6</v>
      </c>
      <c r="C49" s="1">
        <f t="shared" si="6"/>
        <v>100</v>
      </c>
      <c r="D49" s="1">
        <f t="shared" si="10"/>
        <v>7.0223820718800001</v>
      </c>
      <c r="E49" s="6">
        <f t="shared" si="7"/>
        <v>7.0223820718799998E-2</v>
      </c>
      <c r="F49" s="1">
        <f t="shared" si="8"/>
        <v>1.17039701198</v>
      </c>
      <c r="G49" s="1">
        <f t="shared" si="11"/>
        <v>117.039701198</v>
      </c>
      <c r="H49" s="1">
        <f t="shared" si="9"/>
        <v>16.666666666666668</v>
      </c>
    </row>
    <row r="50" spans="1:17" x14ac:dyDescent="0.2">
      <c r="A50" s="1">
        <v>4</v>
      </c>
      <c r="B50" s="1">
        <v>7</v>
      </c>
      <c r="C50" s="1">
        <f t="shared" si="6"/>
        <v>116</v>
      </c>
      <c r="D50" s="1">
        <f t="shared" si="10"/>
        <v>8.1521582511612003</v>
      </c>
      <c r="E50" s="7">
        <f t="shared" si="7"/>
        <v>7.0277226303113796E-2</v>
      </c>
      <c r="F50" s="1">
        <f t="shared" si="8"/>
        <v>1.1645940358801714</v>
      </c>
      <c r="G50" s="1">
        <f t="shared" si="11"/>
        <v>116.45940358801714</v>
      </c>
      <c r="H50" s="1">
        <f t="shared" si="9"/>
        <v>16.571428571428573</v>
      </c>
    </row>
    <row r="51" spans="1:17" x14ac:dyDescent="0.2">
      <c r="A51" s="1">
        <v>4</v>
      </c>
      <c r="B51" s="1">
        <v>8</v>
      </c>
      <c r="C51" s="1">
        <f t="shared" si="6"/>
        <v>132</v>
      </c>
      <c r="D51" s="1">
        <f t="shared" si="10"/>
        <v>9.2706366686495887</v>
      </c>
      <c r="E51" s="7">
        <f t="shared" si="7"/>
        <v>7.0232095974618103E-2</v>
      </c>
      <c r="F51" s="1">
        <f t="shared" si="8"/>
        <v>1.1588295835811986</v>
      </c>
      <c r="G51" s="1">
        <f t="shared" si="11"/>
        <v>115.88295835811986</v>
      </c>
      <c r="H51" s="1">
        <f t="shared" si="9"/>
        <v>16.5</v>
      </c>
    </row>
    <row r="52" spans="1:17" x14ac:dyDescent="0.2">
      <c r="A52" s="1">
        <v>4</v>
      </c>
      <c r="B52" s="1">
        <v>9</v>
      </c>
      <c r="C52" s="1">
        <f t="shared" si="6"/>
        <v>148</v>
      </c>
      <c r="D52" s="1">
        <f t="shared" si="10"/>
        <v>10.377930301963094</v>
      </c>
      <c r="E52" s="8">
        <f t="shared" si="7"/>
        <v>7.0121150688939829E-2</v>
      </c>
      <c r="F52" s="1">
        <f t="shared" si="8"/>
        <v>1.1531033668847881</v>
      </c>
      <c r="G52" s="1">
        <f t="shared" si="11"/>
        <v>115.31033668847881</v>
      </c>
      <c r="H52" s="1">
        <f t="shared" si="9"/>
        <v>16.444444444444443</v>
      </c>
    </row>
    <row r="53" spans="1:17" x14ac:dyDescent="0.2">
      <c r="A53" s="1">
        <v>4</v>
      </c>
      <c r="B53" s="1">
        <v>10</v>
      </c>
      <c r="C53" s="1">
        <f t="shared" si="6"/>
        <v>164</v>
      </c>
      <c r="D53" s="1">
        <f t="shared" si="10"/>
        <v>11.474150998943463</v>
      </c>
      <c r="E53" s="7">
        <f t="shared" si="7"/>
        <v>6.9964335359411364E-2</v>
      </c>
      <c r="F53" s="1">
        <f t="shared" si="8"/>
        <v>1.1474150998943462</v>
      </c>
      <c r="G53" s="1">
        <f t="shared" si="11"/>
        <v>114.74150998943462</v>
      </c>
      <c r="H53" s="1">
        <f t="shared" si="9"/>
        <v>16.399999999999999</v>
      </c>
    </row>
    <row r="54" spans="1:17" x14ac:dyDescent="0.2">
      <c r="A54" s="1">
        <v>4</v>
      </c>
      <c r="B54" s="1">
        <v>11</v>
      </c>
      <c r="C54" s="1">
        <f t="shared" si="6"/>
        <v>180</v>
      </c>
      <c r="D54" s="1">
        <f t="shared" si="10"/>
        <v>12.559409488954028</v>
      </c>
      <c r="E54" s="7">
        <f t="shared" si="7"/>
        <v>6.9774497160855709E-2</v>
      </c>
      <c r="F54" s="1">
        <f t="shared" si="8"/>
        <v>1.1417644989958207</v>
      </c>
      <c r="G54" s="1">
        <f t="shared" si="11"/>
        <v>114.17644989958207</v>
      </c>
      <c r="H54" s="1">
        <f t="shared" si="9"/>
        <v>16.363636363636363</v>
      </c>
      <c r="K54" s="11" t="s">
        <v>112</v>
      </c>
      <c r="L54" s="11"/>
      <c r="M54" s="11"/>
      <c r="N54" s="11"/>
      <c r="O54" s="11"/>
      <c r="P54" s="11"/>
      <c r="Q54" s="11"/>
    </row>
    <row r="55" spans="1:17" x14ac:dyDescent="0.2">
      <c r="A55" s="1">
        <v>4</v>
      </c>
      <c r="B55" s="1">
        <v>12</v>
      </c>
      <c r="C55" s="1">
        <f t="shared" si="6"/>
        <v>196</v>
      </c>
      <c r="D55" s="1">
        <f t="shared" si="10"/>
        <v>13.633815394064488</v>
      </c>
      <c r="E55" s="6">
        <f t="shared" si="7"/>
        <v>6.9560282622777997E-2</v>
      </c>
      <c r="F55" s="1">
        <f t="shared" si="8"/>
        <v>1.1361512828387073</v>
      </c>
      <c r="G55" s="1">
        <f t="shared" si="11"/>
        <v>113.61512828387073</v>
      </c>
      <c r="H55" s="1">
        <f t="shared" si="9"/>
        <v>16.333333333333332</v>
      </c>
      <c r="L55" s="11" t="s">
        <v>113</v>
      </c>
      <c r="M55" s="11"/>
      <c r="N55" s="11"/>
      <c r="O55" s="11"/>
      <c r="P55" s="11"/>
    </row>
    <row r="56" spans="1:17" x14ac:dyDescent="0.2">
      <c r="A56" s="1">
        <v>4</v>
      </c>
      <c r="B56" s="1">
        <v>13</v>
      </c>
      <c r="C56" s="1">
        <f t="shared" si="6"/>
        <v>212</v>
      </c>
      <c r="D56" s="1">
        <f t="shared" si="10"/>
        <v>14.697477240123844</v>
      </c>
      <c r="E56" s="6">
        <f t="shared" si="7"/>
        <v>6.9327722830772848E-2</v>
      </c>
      <c r="F56" s="1">
        <f t="shared" si="8"/>
        <v>1.1305751723172188</v>
      </c>
      <c r="G56" s="1">
        <f t="shared" si="11"/>
        <v>113.05751723172189</v>
      </c>
      <c r="H56" s="1">
        <f t="shared" si="9"/>
        <v>16.307692307692307</v>
      </c>
    </row>
    <row r="57" spans="1:17" x14ac:dyDescent="0.2">
      <c r="A57" s="1">
        <v>4</v>
      </c>
      <c r="B57" s="1">
        <v>14</v>
      </c>
      <c r="C57" s="1">
        <f t="shared" si="6"/>
        <v>228</v>
      </c>
      <c r="D57" s="1">
        <f t="shared" si="10"/>
        <v>15.750502467722605</v>
      </c>
      <c r="E57" s="6">
        <f t="shared" si="7"/>
        <v>6.908115117422195E-2</v>
      </c>
      <c r="F57" s="1">
        <f t="shared" si="8"/>
        <v>1.1250358905516147</v>
      </c>
      <c r="G57" s="1">
        <f t="shared" si="11"/>
        <v>112.50358905516147</v>
      </c>
      <c r="H57" s="1">
        <f t="shared" si="9"/>
        <v>16.285714285714285</v>
      </c>
    </row>
    <row r="58" spans="1:17" x14ac:dyDescent="0.2">
      <c r="A58" s="1">
        <v>4</v>
      </c>
      <c r="B58" s="1">
        <v>15</v>
      </c>
      <c r="C58" s="1">
        <f t="shared" si="6"/>
        <v>244</v>
      </c>
      <c r="D58" s="1">
        <f t="shared" si="10"/>
        <v>16.79299744304538</v>
      </c>
      <c r="E58" s="6">
        <f t="shared" si="7"/>
        <v>6.8823760012481069E-2</v>
      </c>
      <c r="F58" s="1">
        <f t="shared" si="8"/>
        <v>1.1195331628696921</v>
      </c>
      <c r="G58" s="1">
        <f t="shared" si="11"/>
        <v>111.95331628696921</v>
      </c>
      <c r="H58" s="1">
        <f t="shared" si="9"/>
        <v>16.266666666666666</v>
      </c>
    </row>
    <row r="59" spans="1:17" x14ac:dyDescent="0.2">
      <c r="A59" s="1">
        <v>4</v>
      </c>
      <c r="B59" s="1">
        <v>16</v>
      </c>
      <c r="C59" s="1">
        <f t="shared" si="6"/>
        <v>260</v>
      </c>
      <c r="D59" s="1">
        <f t="shared" si="10"/>
        <v>17.825067468614925</v>
      </c>
      <c r="E59" s="6">
        <f t="shared" si="7"/>
        <v>6.8557951802365097E-2</v>
      </c>
      <c r="F59" s="1">
        <f t="shared" si="8"/>
        <v>1.1140667167884328</v>
      </c>
      <c r="G59" s="1">
        <f t="shared" si="11"/>
        <v>111.40667167884328</v>
      </c>
      <c r="H59" s="1">
        <f t="shared" si="9"/>
        <v>16.25</v>
      </c>
    </row>
    <row r="60" spans="1:17" x14ac:dyDescent="0.2">
      <c r="A60" s="1">
        <v>4</v>
      </c>
      <c r="B60" s="1">
        <v>17</v>
      </c>
      <c r="C60" s="1">
        <f t="shared" si="6"/>
        <v>276</v>
      </c>
      <c r="D60" s="1">
        <f t="shared" si="10"/>
        <v>18.846816793928777</v>
      </c>
      <c r="E60" s="5">
        <f t="shared" si="7"/>
        <v>6.8285568093944843E-2</v>
      </c>
      <c r="F60" s="1">
        <f t="shared" si="8"/>
        <v>1.1086362819958104</v>
      </c>
      <c r="G60" s="1">
        <f t="shared" si="11"/>
        <v>110.86362819958104</v>
      </c>
      <c r="H60" s="1">
        <f t="shared" si="9"/>
        <v>16.235294117647058</v>
      </c>
      <c r="K60" s="11" t="s">
        <v>114</v>
      </c>
      <c r="L60" s="11"/>
      <c r="M60" s="1">
        <f>2.5*(G49/27.78-0.36)</f>
        <v>9.632730489380851</v>
      </c>
      <c r="N60" s="1" t="s">
        <v>115</v>
      </c>
    </row>
    <row r="61" spans="1:17" x14ac:dyDescent="0.2">
      <c r="A61" s="1">
        <v>4</v>
      </c>
      <c r="B61" s="1">
        <v>18</v>
      </c>
      <c r="C61" s="1">
        <f t="shared" si="6"/>
        <v>292</v>
      </c>
      <c r="D61" s="1">
        <f t="shared" si="10"/>
        <v>19.858348625989489</v>
      </c>
      <c r="E61" s="5">
        <f t="shared" si="7"/>
        <v>6.8008043239690036E-2</v>
      </c>
      <c r="F61" s="1">
        <f t="shared" si="8"/>
        <v>1.1032415903327495</v>
      </c>
      <c r="G61" s="1">
        <f t="shared" si="11"/>
        <v>110.32415903327495</v>
      </c>
      <c r="H61" s="1">
        <f t="shared" si="9"/>
        <v>16.222222222222221</v>
      </c>
      <c r="K61" s="11"/>
      <c r="L61" s="11"/>
    </row>
    <row r="62" spans="1:17" x14ac:dyDescent="0.2">
      <c r="A62" s="1">
        <v>4</v>
      </c>
      <c r="B62" s="1">
        <v>19</v>
      </c>
      <c r="C62" s="1">
        <f t="shared" si="6"/>
        <v>308</v>
      </c>
      <c r="D62" s="1">
        <f t="shared" si="10"/>
        <v>20.859765139729593</v>
      </c>
      <c r="E62" s="5">
        <f t="shared" si="7"/>
        <v>6.7726510193927253E-2</v>
      </c>
      <c r="F62" s="1">
        <f t="shared" si="8"/>
        <v>1.0978823757752416</v>
      </c>
      <c r="G62" s="1">
        <f t="shared" si="11"/>
        <v>109.78823757752416</v>
      </c>
      <c r="H62" s="1">
        <f t="shared" si="9"/>
        <v>16.210526315789473</v>
      </c>
    </row>
    <row r="63" spans="1:17" x14ac:dyDescent="0.2">
      <c r="A63" s="1">
        <v>4</v>
      </c>
      <c r="B63" s="1">
        <v>20</v>
      </c>
      <c r="C63" s="1">
        <f t="shared" si="6"/>
        <v>324</v>
      </c>
      <c r="D63" s="1">
        <f t="shared" si="10"/>
        <v>21.851167488332297</v>
      </c>
      <c r="E63" s="5">
        <f t="shared" si="7"/>
        <v>6.7441874963988568E-2</v>
      </c>
      <c r="F63" s="1">
        <f t="shared" si="8"/>
        <v>1.092558374416615</v>
      </c>
      <c r="G63" s="1">
        <f t="shared" si="11"/>
        <v>109.2558374416615</v>
      </c>
      <c r="H63" s="1">
        <f t="shared" si="9"/>
        <v>16.2</v>
      </c>
    </row>
    <row r="64" spans="1:17" x14ac:dyDescent="0.2">
      <c r="A64" s="1">
        <v>4</v>
      </c>
      <c r="B64" s="1">
        <v>21</v>
      </c>
      <c r="C64" s="1">
        <f t="shared" si="6"/>
        <v>340</v>
      </c>
      <c r="D64" s="1">
        <f t="shared" si="10"/>
        <v>22.832655813448973</v>
      </c>
      <c r="E64" s="5">
        <f t="shared" si="7"/>
        <v>6.7154870039555808E-2</v>
      </c>
      <c r="F64" s="1">
        <f t="shared" si="8"/>
        <v>1.0872693244499512</v>
      </c>
      <c r="G64" s="1">
        <f t="shared" si="11"/>
        <v>108.72693244499511</v>
      </c>
      <c r="H64" s="1">
        <f t="shared" si="9"/>
        <v>16.19047619047619</v>
      </c>
    </row>
    <row r="65" spans="1:17" x14ac:dyDescent="0.2">
      <c r="A65" s="1">
        <v>4</v>
      </c>
      <c r="B65" s="1">
        <v>22</v>
      </c>
      <c r="C65" s="1">
        <f t="shared" si="6"/>
        <v>356</v>
      </c>
      <c r="D65" s="1">
        <f t="shared" si="10"/>
        <v>23.804329255314482</v>
      </c>
      <c r="E65" s="5">
        <f t="shared" si="7"/>
        <v>6.6866093413804728E-2</v>
      </c>
      <c r="F65" s="1">
        <f t="shared" si="8"/>
        <v>1.0820149661506582</v>
      </c>
      <c r="G65" s="1">
        <f t="shared" si="11"/>
        <v>108.20149661506582</v>
      </c>
      <c r="H65" s="1">
        <f t="shared" si="9"/>
        <v>16.181818181818183</v>
      </c>
      <c r="I65"/>
      <c r="J65"/>
      <c r="K65"/>
      <c r="L65"/>
      <c r="M65"/>
      <c r="N65"/>
      <c r="O65"/>
      <c r="P65"/>
      <c r="Q65"/>
    </row>
    <row r="66" spans="1:17" x14ac:dyDescent="0.2">
      <c r="A66" s="1">
        <v>4</v>
      </c>
      <c r="B66" s="1">
        <v>23</v>
      </c>
      <c r="C66" s="1">
        <f t="shared" si="6"/>
        <v>372</v>
      </c>
      <c r="D66" s="1">
        <f t="shared" si="10"/>
        <v>24.766285962761337</v>
      </c>
      <c r="E66" s="5">
        <f t="shared" si="7"/>
        <v>6.6576037534304675E-2</v>
      </c>
      <c r="F66" s="1">
        <f t="shared" si="8"/>
        <v>1.0767950418591885</v>
      </c>
      <c r="G66" s="1">
        <f t="shared" si="11"/>
        <v>107.67950418591884</v>
      </c>
      <c r="H66" s="1">
        <f t="shared" si="9"/>
        <v>16.173913043478262</v>
      </c>
      <c r="I66"/>
      <c r="J66"/>
      <c r="K66"/>
      <c r="L66"/>
      <c r="M66"/>
      <c r="N66"/>
      <c r="O66"/>
      <c r="P66"/>
      <c r="Q66"/>
    </row>
    <row r="67" spans="1:17" x14ac:dyDescent="0.2">
      <c r="A67" s="1">
        <v>4</v>
      </c>
      <c r="B67" s="1">
        <v>24</v>
      </c>
      <c r="C67" s="1">
        <f t="shared" si="6"/>
        <v>388</v>
      </c>
      <c r="D67" s="1">
        <f t="shared" si="10"/>
        <v>25.718623103133723</v>
      </c>
      <c r="E67" s="5">
        <f t="shared" si="7"/>
        <v>6.6285111090550838E-2</v>
      </c>
      <c r="F67" s="1">
        <f t="shared" si="8"/>
        <v>1.0716092959639052</v>
      </c>
      <c r="G67" s="1">
        <f t="shared" si="11"/>
        <v>107.16092959639052</v>
      </c>
      <c r="H67" s="1">
        <f t="shared" si="9"/>
        <v>16.166666666666668</v>
      </c>
      <c r="I67"/>
      <c r="J67"/>
      <c r="K67"/>
      <c r="L67"/>
      <c r="M67"/>
      <c r="N67"/>
      <c r="O67"/>
      <c r="P67"/>
      <c r="Q67"/>
    </row>
    <row r="68" spans="1:17" x14ac:dyDescent="0.2">
      <c r="A68" s="1">
        <v>4</v>
      </c>
      <c r="B68" s="1">
        <v>25</v>
      </c>
      <c r="C68" s="1">
        <f t="shared" si="6"/>
        <v>404</v>
      </c>
      <c r="D68" s="1">
        <f t="shared" si="10"/>
        <v>26.661436872102385</v>
      </c>
      <c r="E68" s="5">
        <f t="shared" si="7"/>
        <v>6.599365562401581E-2</v>
      </c>
      <c r="F68" s="1">
        <f t="shared" si="8"/>
        <v>1.0664574748840954</v>
      </c>
      <c r="G68" s="1">
        <f t="shared" si="11"/>
        <v>106.64574748840954</v>
      </c>
      <c r="H68" s="1">
        <f t="shared" si="9"/>
        <v>16.16</v>
      </c>
      <c r="I68"/>
      <c r="J68"/>
      <c r="K68"/>
      <c r="L68"/>
      <c r="M68"/>
      <c r="N68"/>
      <c r="O68"/>
      <c r="P68"/>
      <c r="Q68"/>
    </row>
    <row r="69" spans="1:17" x14ac:dyDescent="0.2">
      <c r="A69" s="1">
        <v>4</v>
      </c>
      <c r="B69" s="1">
        <v>26</v>
      </c>
      <c r="C69" s="1">
        <f t="shared" si="6"/>
        <v>420</v>
      </c>
      <c r="D69" s="1">
        <f t="shared" si="10"/>
        <v>27.594822503381362</v>
      </c>
      <c r="E69" s="5">
        <f t="shared" si="7"/>
        <v>6.570195834138419E-2</v>
      </c>
      <c r="F69" s="1">
        <f t="shared" si="8"/>
        <v>1.0613393270531293</v>
      </c>
      <c r="G69" s="1">
        <f t="shared" si="11"/>
        <v>106.13393270531293</v>
      </c>
      <c r="H69" s="1">
        <f t="shared" si="9"/>
        <v>16.153846153846153</v>
      </c>
      <c r="I69"/>
      <c r="J69"/>
      <c r="K69"/>
      <c r="L69"/>
      <c r="M69"/>
      <c r="N69"/>
      <c r="O69"/>
      <c r="P69"/>
      <c r="Q69"/>
    </row>
    <row r="70" spans="1:17" x14ac:dyDescent="0.2">
      <c r="A70" s="1">
        <v>4</v>
      </c>
      <c r="B70" s="1">
        <v>27</v>
      </c>
      <c r="C70" s="1">
        <f t="shared" si="6"/>
        <v>436</v>
      </c>
      <c r="D70" s="1">
        <f t="shared" si="10"/>
        <v>28.51887427834755</v>
      </c>
      <c r="E70" s="5">
        <f t="shared" si="7"/>
        <v>6.5410262106301714E-2</v>
      </c>
      <c r="F70" s="1">
        <f t="shared" si="8"/>
        <v>1.0562546029017612</v>
      </c>
      <c r="G70" s="1">
        <f t="shared" si="11"/>
        <v>105.62546029017612</v>
      </c>
      <c r="H70" s="1">
        <f t="shared" si="9"/>
        <v>16.148148148148149</v>
      </c>
      <c r="I70"/>
      <c r="J70"/>
      <c r="K70"/>
      <c r="L70"/>
      <c r="M70"/>
      <c r="N70"/>
      <c r="O70"/>
      <c r="P70"/>
      <c r="Q70"/>
    </row>
    <row r="71" spans="1:17" x14ac:dyDescent="0.2">
      <c r="A71" s="1">
        <v>4</v>
      </c>
      <c r="B71" s="1">
        <v>28</v>
      </c>
      <c r="C71" s="1">
        <f t="shared" si="6"/>
        <v>452</v>
      </c>
      <c r="D71" s="1">
        <f t="shared" si="10"/>
        <v>29.433685535564074</v>
      </c>
      <c r="E71" s="4">
        <f t="shared" si="7"/>
        <v>6.511877330877007E-2</v>
      </c>
      <c r="F71" s="1">
        <f t="shared" si="8"/>
        <v>1.0512030548415741</v>
      </c>
      <c r="G71" s="1">
        <f t="shared" si="11"/>
        <v>105.1203054841574</v>
      </c>
      <c r="H71" s="1">
        <f t="shared" si="9"/>
        <v>16.142857142857142</v>
      </c>
    </row>
    <row r="72" spans="1:17" x14ac:dyDescent="0.2">
      <c r="A72" s="1">
        <v>4</v>
      </c>
      <c r="B72" s="1">
        <v>29</v>
      </c>
      <c r="C72" s="1">
        <f t="shared" si="6"/>
        <v>468</v>
      </c>
      <c r="D72" s="1">
        <f t="shared" si="10"/>
        <v>30.339348680208431</v>
      </c>
      <c r="E72" s="4">
        <f t="shared" si="7"/>
        <v>6.4827668120103488E-2</v>
      </c>
      <c r="F72" s="1">
        <f t="shared" si="8"/>
        <v>1.0461844372485667</v>
      </c>
      <c r="G72" s="1">
        <f t="shared" si="11"/>
        <v>104.61844372485668</v>
      </c>
      <c r="H72" s="1">
        <f t="shared" si="9"/>
        <v>16.137931034482758</v>
      </c>
    </row>
    <row r="73" spans="1:17" x14ac:dyDescent="0.2">
      <c r="A73" s="1">
        <v>4</v>
      </c>
      <c r="B73" s="1">
        <v>30</v>
      </c>
      <c r="C73" s="1">
        <f t="shared" si="6"/>
        <v>484</v>
      </c>
      <c r="D73" s="1">
        <f t="shared" si="10"/>
        <v>31.235955193406348</v>
      </c>
      <c r="E73" s="4">
        <f t="shared" si="7"/>
        <v>6.4537097507037913E-2</v>
      </c>
      <c r="F73" s="1">
        <f t="shared" si="8"/>
        <v>1.0411985064468783</v>
      </c>
      <c r="G73" s="1">
        <f t="shared" si="11"/>
        <v>104.11985064468783</v>
      </c>
      <c r="H73" s="1">
        <f t="shared" si="9"/>
        <v>16.133333333333333</v>
      </c>
    </row>
    <row r="74" spans="1:17" x14ac:dyDescent="0.2">
      <c r="A74" s="1">
        <v>4</v>
      </c>
      <c r="B74" s="1">
        <v>31</v>
      </c>
      <c r="C74" s="1">
        <f t="shared" si="6"/>
        <v>500</v>
      </c>
      <c r="D74" s="1">
        <f t="shared" si="10"/>
        <v>32.123595641472285</v>
      </c>
      <c r="E74" s="4">
        <f t="shared" si="7"/>
        <v>6.4247191282944566E-2</v>
      </c>
      <c r="F74" s="1">
        <f t="shared" si="8"/>
        <v>1.0362450206926543</v>
      </c>
      <c r="G74" s="1">
        <f t="shared" si="11"/>
        <v>103.62450206926543</v>
      </c>
      <c r="H74" s="1">
        <f t="shared" si="9"/>
        <v>16.129032258064516</v>
      </c>
    </row>
    <row r="75" spans="1:17" x14ac:dyDescent="0.2">
      <c r="A75" s="1">
        <v>4</v>
      </c>
      <c r="B75" s="1">
        <v>32</v>
      </c>
      <c r="C75" s="1">
        <f t="shared" si="6"/>
        <v>516</v>
      </c>
      <c r="D75" s="1">
        <f t="shared" si="10"/>
        <v>33.002359685057563</v>
      </c>
      <c r="E75" s="4">
        <f t="shared" si="7"/>
        <v>6.3958061405150313E-2</v>
      </c>
      <c r="F75" s="1">
        <f t="shared" si="8"/>
        <v>1.0313237401580488</v>
      </c>
      <c r="G75" s="1">
        <f t="shared" si="11"/>
        <v>103.13237401580488</v>
      </c>
      <c r="H75" s="1">
        <f t="shared" si="9"/>
        <v>16.125</v>
      </c>
    </row>
    <row r="76" spans="1:17" x14ac:dyDescent="0.2">
      <c r="A76" s="1">
        <v>4</v>
      </c>
      <c r="B76" s="1">
        <v>33</v>
      </c>
      <c r="C76" s="1">
        <f t="shared" si="6"/>
        <v>532</v>
      </c>
      <c r="D76" s="1">
        <f t="shared" si="10"/>
        <v>33.872336088206985</v>
      </c>
      <c r="E76" s="4">
        <f t="shared" si="7"/>
        <v>6.3669804677080805E-2</v>
      </c>
      <c r="F76" s="1">
        <f t="shared" si="8"/>
        <v>1.0264344269153631</v>
      </c>
      <c r="G76" s="1">
        <f t="shared" si="11"/>
        <v>102.64344269153631</v>
      </c>
      <c r="H76" s="1">
        <f t="shared" si="9"/>
        <v>16.121212121212121</v>
      </c>
    </row>
    <row r="77" spans="1:17" x14ac:dyDescent="0.2">
      <c r="A77" s="1">
        <v>4</v>
      </c>
      <c r="B77" s="1">
        <v>34</v>
      </c>
      <c r="C77" s="1">
        <f t="shared" si="6"/>
        <v>548</v>
      </c>
      <c r="D77" s="1">
        <f t="shared" si="10"/>
        <v>34.733612727324918</v>
      </c>
      <c r="E77" s="4">
        <f t="shared" si="7"/>
        <v>6.3382504976870285E-2</v>
      </c>
      <c r="F77" s="1">
        <f t="shared" si="8"/>
        <v>1.0215768449213212</v>
      </c>
      <c r="G77" s="1">
        <f t="shared" si="11"/>
        <v>102.15768449213212</v>
      </c>
      <c r="H77" s="1">
        <f t="shared" si="9"/>
        <v>16.117647058823529</v>
      </c>
    </row>
    <row r="78" spans="1:17" x14ac:dyDescent="0.2">
      <c r="A78" s="1">
        <v>4</v>
      </c>
      <c r="B78" s="1">
        <v>35</v>
      </c>
      <c r="C78" s="1">
        <f t="shared" si="6"/>
        <v>564</v>
      </c>
      <c r="D78" s="1">
        <f t="shared" si="10"/>
        <v>35.586276600051669</v>
      </c>
      <c r="E78" s="4">
        <f t="shared" si="7"/>
        <v>6.3096235106474594E-2</v>
      </c>
      <c r="F78" s="1">
        <f t="shared" si="8"/>
        <v>1.0167507600014762</v>
      </c>
      <c r="G78" s="1">
        <f t="shared" si="11"/>
        <v>101.67507600014763</v>
      </c>
      <c r="H78" s="1">
        <f t="shared" si="9"/>
        <v>16.114285714285714</v>
      </c>
    </row>
    <row r="79" spans="1:17" x14ac:dyDescent="0.2">
      <c r="A79" s="1">
        <v>4</v>
      </c>
      <c r="B79" s="1">
        <v>36</v>
      </c>
      <c r="C79" s="1">
        <f t="shared" si="6"/>
        <v>580</v>
      </c>
      <c r="D79" s="1">
        <f t="shared" si="10"/>
        <v>36.430413834051151</v>
      </c>
      <c r="E79" s="4">
        <f t="shared" si="7"/>
        <v>6.2811058334570957E-2</v>
      </c>
      <c r="F79" s="1">
        <f t="shared" si="8"/>
        <v>1.0119559398347542</v>
      </c>
      <c r="G79" s="1">
        <f t="shared" si="11"/>
        <v>101.19559398347542</v>
      </c>
      <c r="H79" s="1">
        <f t="shared" si="9"/>
        <v>16.111111111111111</v>
      </c>
    </row>
    <row r="80" spans="1:17" x14ac:dyDescent="0.2">
      <c r="A80" s="1">
        <v>4</v>
      </c>
      <c r="B80" s="1">
        <v>37</v>
      </c>
      <c r="C80" s="1">
        <f t="shared" si="6"/>
        <v>596</v>
      </c>
      <c r="D80" s="1">
        <f t="shared" si="10"/>
        <v>37.266109695710639</v>
      </c>
      <c r="E80" s="4">
        <f t="shared" si="7"/>
        <v>6.2527029690789659E-2</v>
      </c>
      <c r="F80" s="1">
        <f t="shared" si="8"/>
        <v>1.0071921539381254</v>
      </c>
      <c r="G80" s="1">
        <f t="shared" si="11"/>
        <v>100.71921539381255</v>
      </c>
      <c r="H80" s="1">
        <f t="shared" si="9"/>
        <v>16.108108108108109</v>
      </c>
    </row>
    <row r="81" spans="1:9" x14ac:dyDescent="0.2">
      <c r="A81" s="1">
        <v>4</v>
      </c>
      <c r="B81" s="1">
        <v>38</v>
      </c>
      <c r="C81" s="1">
        <f t="shared" si="6"/>
        <v>612</v>
      </c>
      <c r="D81" s="1">
        <f t="shared" si="10"/>
        <v>38.093448598753533</v>
      </c>
      <c r="E81" s="4">
        <f t="shared" si="7"/>
        <v>6.2244197056786819E-2</v>
      </c>
      <c r="F81" s="1">
        <f t="shared" si="8"/>
        <v>1.0024591736514088</v>
      </c>
      <c r="G81" s="1">
        <f t="shared" si="11"/>
        <v>100.24591736514088</v>
      </c>
      <c r="H81" s="1">
        <f t="shared" si="9"/>
        <v>16.105263157894736</v>
      </c>
    </row>
    <row r="82" spans="1:9" x14ac:dyDescent="0.2">
      <c r="A82" s="1">
        <v>4</v>
      </c>
      <c r="B82" s="1">
        <v>39</v>
      </c>
      <c r="C82" s="1">
        <f t="shared" si="6"/>
        <v>628</v>
      </c>
      <c r="D82" s="1">
        <f t="shared" si="10"/>
        <v>38.912514112765997</v>
      </c>
      <c r="E82" s="4">
        <f t="shared" si="7"/>
        <v>6.1962602090391714E-2</v>
      </c>
      <c r="F82" s="1">
        <f t="shared" si="8"/>
        <v>0.99775677212220504</v>
      </c>
      <c r="G82" s="1">
        <f t="shared" si="11"/>
        <v>99.775677212220501</v>
      </c>
      <c r="H82" s="1">
        <f t="shared" si="9"/>
        <v>16.102564102564102</v>
      </c>
    </row>
    <row r="83" spans="1:9" x14ac:dyDescent="0.2">
      <c r="A83" s="1">
        <v>4</v>
      </c>
      <c r="B83" s="1">
        <v>40</v>
      </c>
      <c r="C83" s="1">
        <f t="shared" si="6"/>
        <v>644</v>
      </c>
      <c r="D83" s="1">
        <f t="shared" si="10"/>
        <v>39.723388971638336</v>
      </c>
      <c r="E83" s="4">
        <f t="shared" si="7"/>
        <v>6.1682281011860768E-2</v>
      </c>
      <c r="F83" s="1">
        <f t="shared" si="8"/>
        <v>0.9930847242909584</v>
      </c>
      <c r="G83" s="1">
        <f>100*F83</f>
        <v>99.308472429095843</v>
      </c>
      <c r="H83" s="1">
        <f t="shared" si="9"/>
        <v>16.100000000000001</v>
      </c>
    </row>
    <row r="86" spans="1:9" x14ac:dyDescent="0.2">
      <c r="A86" s="1" t="s">
        <v>100</v>
      </c>
      <c r="B86" s="1" t="s">
        <v>101</v>
      </c>
      <c r="C86" s="1" t="s">
        <v>102</v>
      </c>
      <c r="D86" s="1" t="s">
        <v>116</v>
      </c>
      <c r="E86" s="1" t="s">
        <v>104</v>
      </c>
      <c r="F86" s="1" t="s">
        <v>105</v>
      </c>
      <c r="G86" s="1" t="s">
        <v>106</v>
      </c>
      <c r="H86" s="1" t="s">
        <v>107</v>
      </c>
      <c r="I86" s="1" t="s">
        <v>117</v>
      </c>
    </row>
    <row r="87" spans="1:9" x14ac:dyDescent="0.2">
      <c r="A87" s="1">
        <v>4</v>
      </c>
      <c r="B87" s="1">
        <v>7</v>
      </c>
      <c r="C87" s="1">
        <v>116</v>
      </c>
      <c r="D87" s="1">
        <v>8.1521582511612003</v>
      </c>
      <c r="E87" s="8">
        <v>7.0277226303113796E-2</v>
      </c>
      <c r="F87" s="1">
        <v>1.1645940358801714</v>
      </c>
      <c r="G87" s="1">
        <v>116.45940358801714</v>
      </c>
      <c r="H87" s="1">
        <v>16.571428571428573</v>
      </c>
      <c r="I87" s="1">
        <f>60*D87</f>
        <v>489.12949506967203</v>
      </c>
    </row>
  </sheetData>
  <mergeCells count="10">
    <mergeCell ref="K54:Q54"/>
    <mergeCell ref="L55:P55"/>
    <mergeCell ref="K60:L60"/>
    <mergeCell ref="K61:L61"/>
    <mergeCell ref="A1:H1"/>
    <mergeCell ref="K13:Q13"/>
    <mergeCell ref="L14:P14"/>
    <mergeCell ref="K19:L19"/>
    <mergeCell ref="K20:L20"/>
    <mergeCell ref="A42:H42"/>
  </mergeCells>
  <phoneticPr fontId="1" type="noConversion"/>
  <conditionalFormatting sqref="E3:E23">
    <cfRule type="colorScale" priority="2">
      <colorScale>
        <cfvo type="min"/>
        <cfvo type="percentile" val="50"/>
        <cfvo type="max"/>
        <color rgb="FF63BE7B"/>
        <color rgb="FFFFEB84"/>
        <color rgb="FFF8696B"/>
      </colorScale>
    </cfRule>
    <cfRule type="cellIs" dxfId="4" priority="4" operator="between">
      <formula>0.135</formula>
      <formula>1</formula>
    </cfRule>
    <cfRule type="cellIs" dxfId="3" priority="5" operator="between">
      <formula>0.13</formula>
      <formula>0.135</formula>
    </cfRule>
    <cfRule type="cellIs" dxfId="2" priority="6" operator="between">
      <formula>0.125</formula>
      <formula>0.13</formula>
    </cfRule>
    <cfRule type="cellIs" dxfId="1" priority="7" operator="between">
      <formula>0</formula>
      <formula>0.125</formula>
    </cfRule>
  </conditionalFormatting>
  <conditionalFormatting sqref="E7">
    <cfRule type="cellIs" dxfId="0" priority="3" operator="between">
      <formula>0.137</formula>
      <formula>1</formula>
    </cfRule>
  </conditionalFormatting>
  <conditionalFormatting sqref="E44:E83">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太阳能</vt:lpstr>
      <vt:lpstr>弹射器判定与建议</vt:lpstr>
      <vt:lpstr>接收站</vt:lpstr>
      <vt:lpstr>分馏计算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65352</dc:creator>
  <cp:lastModifiedBy>653524123@qq.com</cp:lastModifiedBy>
  <dcterms:created xsi:type="dcterms:W3CDTF">2015-06-05T18:17:20Z</dcterms:created>
  <dcterms:modified xsi:type="dcterms:W3CDTF">2023-10-18T15:54:19Z</dcterms:modified>
</cp:coreProperties>
</file>